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E18" s="1"/>
  <c r="F25"/>
  <c r="E26"/>
  <c r="E27" s="1"/>
  <c r="F27" s="1"/>
  <c r="F32"/>
  <c r="E33"/>
  <c r="E34" s="1"/>
  <c r="F34" s="1"/>
  <c r="F35"/>
  <c r="F39"/>
  <c r="E40"/>
  <c r="E41" s="1"/>
  <c r="F41" s="1"/>
  <c r="F42"/>
  <c r="F46"/>
  <c r="E47"/>
  <c r="E48" s="1"/>
  <c r="F48" s="1"/>
  <c r="F49"/>
  <c r="F50"/>
  <c r="F56"/>
  <c r="F60"/>
  <c r="E61"/>
  <c r="E62" s="1"/>
  <c r="F62" s="1"/>
  <c r="F63"/>
  <c r="F67"/>
  <c r="E68"/>
  <c r="E69" s="1"/>
  <c r="F69" s="1"/>
  <c r="E74"/>
  <c r="E75" s="1"/>
  <c r="F75" s="1"/>
  <c r="F76"/>
  <c r="F81"/>
  <c r="E82"/>
  <c r="E83" s="1"/>
  <c r="F83" s="1"/>
  <c r="F84"/>
  <c r="F88"/>
  <c r="E89"/>
  <c r="E90" s="1"/>
  <c r="F96"/>
  <c r="E97"/>
  <c r="F97" s="1"/>
  <c r="E98"/>
  <c r="E99" s="1"/>
  <c r="F104"/>
  <c r="E105"/>
  <c r="E106" s="1"/>
  <c r="F106" s="1"/>
  <c r="F111"/>
  <c r="E112"/>
  <c r="E113" s="1"/>
  <c r="F118"/>
  <c r="E119"/>
  <c r="E120" s="1"/>
  <c r="F126"/>
  <c r="F127" s="1"/>
  <c r="F128" s="1"/>
  <c r="F129" s="1"/>
  <c r="G126"/>
  <c r="G127" s="1"/>
  <c r="G128" s="1"/>
  <c r="G129" s="1"/>
  <c r="E127"/>
  <c r="E128"/>
  <c r="E129" s="1"/>
  <c r="E8" i="15"/>
  <c r="G8"/>
  <c r="E9"/>
  <c r="E10" s="1"/>
  <c r="E11" s="1"/>
  <c r="E12" s="1"/>
  <c r="F9"/>
  <c r="F10" s="1"/>
  <c r="G18"/>
  <c r="G19" s="1"/>
  <c r="G20" s="1"/>
  <c r="G21" s="1"/>
  <c r="G22" s="1"/>
  <c r="E19"/>
  <c r="E20" s="1"/>
  <c r="E21" s="1"/>
  <c r="E22" s="1"/>
  <c r="F19"/>
  <c r="F20" s="1"/>
  <c r="F21" s="1"/>
  <c r="F22" s="1"/>
  <c r="G28"/>
  <c r="G29" s="1"/>
  <c r="G30" s="1"/>
  <c r="G31" s="1"/>
  <c r="G32" s="1"/>
  <c r="E29"/>
  <c r="E30" s="1"/>
  <c r="E31" s="1"/>
  <c r="E32" s="1"/>
  <c r="F29"/>
  <c r="F30"/>
  <c r="F31" s="1"/>
  <c r="F32" s="1"/>
  <c r="E39"/>
  <c r="G39"/>
  <c r="E40"/>
  <c r="F40"/>
  <c r="G40"/>
  <c r="G41" s="1"/>
  <c r="G42" s="1"/>
  <c r="G43" s="1"/>
  <c r="E41"/>
  <c r="F41"/>
  <c r="F42" s="1"/>
  <c r="E48"/>
  <c r="G48"/>
  <c r="E49"/>
  <c r="F49"/>
  <c r="F50" s="1"/>
  <c r="G49"/>
  <c r="G50" s="1"/>
  <c r="G51" s="1"/>
  <c r="G52" s="1"/>
  <c r="E58"/>
  <c r="E59" s="1"/>
  <c r="E60" s="1"/>
  <c r="E61" s="1"/>
  <c r="E62" s="1"/>
  <c r="G58"/>
  <c r="G59" s="1"/>
  <c r="G60" s="1"/>
  <c r="G61" s="1"/>
  <c r="G62" s="1"/>
  <c r="F59"/>
  <c r="F60"/>
  <c r="F61" s="1"/>
  <c r="F62" s="1"/>
  <c r="E91" i="16" l="1"/>
  <c r="F90"/>
  <c r="E121"/>
  <c r="F121" s="1"/>
  <c r="F120"/>
  <c r="E100"/>
  <c r="F100" s="1"/>
  <c r="F99"/>
  <c r="E11"/>
  <c r="F11" s="1"/>
  <c r="F10"/>
  <c r="E19"/>
  <c r="F19" s="1"/>
  <c r="F18"/>
  <c r="E114"/>
  <c r="F114" s="1"/>
  <c r="F113"/>
  <c r="F112"/>
  <c r="F98"/>
  <c r="F9"/>
  <c r="F119"/>
  <c r="F105"/>
  <c r="F89"/>
  <c r="F82"/>
  <c r="F74"/>
  <c r="F47"/>
  <c r="F40"/>
  <c r="F33"/>
  <c r="F17"/>
  <c r="F26"/>
  <c r="F68"/>
  <c r="F61"/>
  <c r="E42" i="15"/>
  <c r="F43"/>
  <c r="E43" s="1"/>
  <c r="E50"/>
  <c r="F51"/>
  <c r="G10"/>
  <c r="F11"/>
  <c r="G9"/>
  <c r="E8" i="13"/>
  <c r="G8"/>
  <c r="E9"/>
  <c r="F9"/>
  <c r="G9"/>
  <c r="F10"/>
  <c r="E10" s="1"/>
  <c r="E16"/>
  <c r="G16"/>
  <c r="E17"/>
  <c r="F17"/>
  <c r="G17"/>
  <c r="F18"/>
  <c r="F19" s="1"/>
  <c r="E23"/>
  <c r="G23"/>
  <c r="E24"/>
  <c r="F24"/>
  <c r="G24"/>
  <c r="F25"/>
  <c r="G25" s="1"/>
  <c r="E30"/>
  <c r="G30"/>
  <c r="F31"/>
  <c r="E31" s="1"/>
  <c r="E38"/>
  <c r="G38"/>
  <c r="F39"/>
  <c r="F40" s="1"/>
  <c r="E46"/>
  <c r="G46"/>
  <c r="F47"/>
  <c r="G47" s="1"/>
  <c r="E54"/>
  <c r="G54"/>
  <c r="F55"/>
  <c r="E55" s="1"/>
  <c r="E62"/>
  <c r="G62"/>
  <c r="F63"/>
  <c r="F64" s="1"/>
  <c r="E69"/>
  <c r="G69"/>
  <c r="F70"/>
  <c r="G70" s="1"/>
  <c r="E76"/>
  <c r="G76"/>
  <c r="F77"/>
  <c r="E77" s="1"/>
  <c r="E84"/>
  <c r="G84"/>
  <c r="F85"/>
  <c r="F86" s="1"/>
  <c r="E91"/>
  <c r="G91"/>
  <c r="F92"/>
  <c r="G92" s="1"/>
  <c r="E98"/>
  <c r="G98"/>
  <c r="F99"/>
  <c r="E99" s="1"/>
  <c r="E106"/>
  <c r="G106"/>
  <c r="F107"/>
  <c r="F108" s="1"/>
  <c r="E114"/>
  <c r="G114"/>
  <c r="F115"/>
  <c r="G115" s="1"/>
  <c r="E122"/>
  <c r="G122"/>
  <c r="F123"/>
  <c r="E123" s="1"/>
  <c r="E129"/>
  <c r="G129"/>
  <c r="F130"/>
  <c r="F131" s="1"/>
  <c r="E136"/>
  <c r="G136"/>
  <c r="F137"/>
  <c r="G137" s="1"/>
  <c r="E143"/>
  <c r="G143"/>
  <c r="F144"/>
  <c r="E144" s="1"/>
  <c r="E151"/>
  <c r="G151"/>
  <c r="F152"/>
  <c r="F153" s="1"/>
  <c r="E158"/>
  <c r="G158"/>
  <c r="F159"/>
  <c r="G159" s="1"/>
  <c r="E165"/>
  <c r="G165"/>
  <c r="F166"/>
  <c r="E166" s="1"/>
  <c r="E173"/>
  <c r="G173"/>
  <c r="F174"/>
  <c r="F175" s="1"/>
  <c r="E180"/>
  <c r="G180"/>
  <c r="F181"/>
  <c r="G181" s="1"/>
  <c r="E188"/>
  <c r="G188"/>
  <c r="F189"/>
  <c r="E189" s="1"/>
  <c r="E190"/>
  <c r="F190"/>
  <c r="F191" s="1"/>
  <c r="G190"/>
  <c r="E196"/>
  <c r="G196"/>
  <c r="F197"/>
  <c r="F198" s="1"/>
  <c r="E205"/>
  <c r="G205"/>
  <c r="F206"/>
  <c r="G206" s="1"/>
  <c r="E212"/>
  <c r="G212"/>
  <c r="F213"/>
  <c r="E213" s="1"/>
  <c r="E214"/>
  <c r="F214"/>
  <c r="G214"/>
  <c r="F215"/>
  <c r="E215" s="1"/>
  <c r="E219"/>
  <c r="G219"/>
  <c r="F220"/>
  <c r="F221" s="1"/>
  <c r="E227"/>
  <c r="G227"/>
  <c r="F228"/>
  <c r="G228" s="1"/>
  <c r="E234"/>
  <c r="G234"/>
  <c r="E235"/>
  <c r="F235"/>
  <c r="G235"/>
  <c r="E236"/>
  <c r="F236"/>
  <c r="F237" s="1"/>
  <c r="G236"/>
  <c r="E242"/>
  <c r="G242"/>
  <c r="F243"/>
  <c r="F244" s="1"/>
  <c r="E250"/>
  <c r="G250"/>
  <c r="F251"/>
  <c r="G251" s="1"/>
  <c r="E257"/>
  <c r="G257"/>
  <c r="F258"/>
  <c r="E258" s="1"/>
  <c r="E259"/>
  <c r="F259"/>
  <c r="F260" s="1"/>
  <c r="G259"/>
  <c r="E264"/>
  <c r="G264"/>
  <c r="F265"/>
  <c r="F266" s="1"/>
  <c r="E271"/>
  <c r="G271"/>
  <c r="F272"/>
  <c r="G272" s="1"/>
  <c r="E278"/>
  <c r="G278"/>
  <c r="F279"/>
  <c r="E279" s="1"/>
  <c r="E280"/>
  <c r="F280"/>
  <c r="G280"/>
  <c r="F281"/>
  <c r="E281" s="1"/>
  <c r="E282"/>
  <c r="F282"/>
  <c r="G282"/>
  <c r="E285"/>
  <c r="G285"/>
  <c r="F286"/>
  <c r="F287" s="1"/>
  <c r="E292"/>
  <c r="G292"/>
  <c r="F293"/>
  <c r="G293" s="1"/>
  <c r="E300"/>
  <c r="G300"/>
  <c r="F301"/>
  <c r="E301" s="1"/>
  <c r="E307"/>
  <c r="G307"/>
  <c r="F308"/>
  <c r="F309" s="1"/>
  <c r="E315"/>
  <c r="G315"/>
  <c r="F316"/>
  <c r="G316" s="1"/>
  <c r="E322"/>
  <c r="G322"/>
  <c r="F323"/>
  <c r="E323" s="1"/>
  <c r="E324"/>
  <c r="F324"/>
  <c r="F325" s="1"/>
  <c r="G324"/>
  <c r="E330"/>
  <c r="G330"/>
  <c r="F331"/>
  <c r="F332" s="1"/>
  <c r="E337"/>
  <c r="G337"/>
  <c r="F338"/>
  <c r="G338" s="1"/>
  <c r="E344"/>
  <c r="G344"/>
  <c r="F345"/>
  <c r="E345" s="1"/>
  <c r="G345"/>
  <c r="E346"/>
  <c r="F346"/>
  <c r="F347" s="1"/>
  <c r="G346"/>
  <c r="E351"/>
  <c r="G351"/>
  <c r="F352"/>
  <c r="F353" s="1"/>
  <c r="E358"/>
  <c r="G358"/>
  <c r="F359"/>
  <c r="G359" s="1"/>
  <c r="E366"/>
  <c r="G366"/>
  <c r="F367"/>
  <c r="E367" s="1"/>
  <c r="G367"/>
  <c r="E368"/>
  <c r="F368"/>
  <c r="F369" s="1"/>
  <c r="G368"/>
  <c r="E374"/>
  <c r="G374"/>
  <c r="F375"/>
  <c r="F376" s="1"/>
  <c r="E381"/>
  <c r="G381"/>
  <c r="F382"/>
  <c r="G382" s="1"/>
  <c r="E389"/>
  <c r="G389"/>
  <c r="F390"/>
  <c r="E390" s="1"/>
  <c r="G390"/>
  <c r="E391"/>
  <c r="F391"/>
  <c r="F392" s="1"/>
  <c r="G391"/>
  <c r="E397"/>
  <c r="G397"/>
  <c r="F398"/>
  <c r="F399" s="1"/>
  <c r="E404"/>
  <c r="G404"/>
  <c r="F405"/>
  <c r="G405" s="1"/>
  <c r="E412"/>
  <c r="G412"/>
  <c r="F413"/>
  <c r="E413" s="1"/>
  <c r="G413"/>
  <c r="E414"/>
  <c r="F414"/>
  <c r="F415" s="1"/>
  <c r="G414"/>
  <c r="E420"/>
  <c r="G420"/>
  <c r="F421"/>
  <c r="F422" s="1"/>
  <c r="E427"/>
  <c r="G427"/>
  <c r="F428"/>
  <c r="G428" s="1"/>
  <c r="E435"/>
  <c r="G435"/>
  <c r="E436"/>
  <c r="F436"/>
  <c r="G436"/>
  <c r="E437"/>
  <c r="F437"/>
  <c r="F438" s="1"/>
  <c r="G437"/>
  <c r="E442"/>
  <c r="G442"/>
  <c r="F443"/>
  <c r="F444" s="1"/>
  <c r="E450"/>
  <c r="G450"/>
  <c r="F451"/>
  <c r="G451" s="1"/>
  <c r="E458"/>
  <c r="G458"/>
  <c r="F459"/>
  <c r="E459" s="1"/>
  <c r="E460"/>
  <c r="F460"/>
  <c r="F461" s="1"/>
  <c r="G460"/>
  <c r="E465"/>
  <c r="G465"/>
  <c r="F466"/>
  <c r="F467" s="1"/>
  <c r="E472"/>
  <c r="G472"/>
  <c r="F473"/>
  <c r="G473" s="1"/>
  <c r="E479"/>
  <c r="G479"/>
  <c r="F480"/>
  <c r="E480" s="1"/>
  <c r="E481"/>
  <c r="F481"/>
  <c r="G481"/>
  <c r="F482"/>
  <c r="E482" s="1"/>
  <c r="E487"/>
  <c r="G487"/>
  <c r="F488"/>
  <c r="F489" s="1"/>
  <c r="E494"/>
  <c r="G494"/>
  <c r="F495"/>
  <c r="G495" s="1"/>
  <c r="E501"/>
  <c r="G501"/>
  <c r="F502"/>
  <c r="E502" s="1"/>
  <c r="E503"/>
  <c r="F503"/>
  <c r="F504" s="1"/>
  <c r="G503"/>
  <c r="E508"/>
  <c r="G508"/>
  <c r="F509"/>
  <c r="F510" s="1"/>
  <c r="E516"/>
  <c r="G516"/>
  <c r="F517"/>
  <c r="G517" s="1"/>
  <c r="E525"/>
  <c r="G525"/>
  <c r="F526"/>
  <c r="E526" s="1"/>
  <c r="G526"/>
  <c r="E527"/>
  <c r="F527"/>
  <c r="F528" s="1"/>
  <c r="G527"/>
  <c r="E532"/>
  <c r="G532"/>
  <c r="F533"/>
  <c r="F534" s="1"/>
  <c r="E539"/>
  <c r="G539"/>
  <c r="F540"/>
  <c r="G540" s="1"/>
  <c r="E547"/>
  <c r="G547"/>
  <c r="F548"/>
  <c r="E548" s="1"/>
  <c r="E552"/>
  <c r="E553"/>
  <c r="E554"/>
  <c r="E555"/>
  <c r="G555"/>
  <c r="E556"/>
  <c r="F556"/>
  <c r="G556"/>
  <c r="F557"/>
  <c r="F558" s="1"/>
  <c r="E563"/>
  <c r="G563"/>
  <c r="F564"/>
  <c r="F565" s="1"/>
  <c r="G564"/>
  <c r="E570"/>
  <c r="G570"/>
  <c r="E571"/>
  <c r="F571"/>
  <c r="G571"/>
  <c r="F572"/>
  <c r="E572" s="1"/>
  <c r="G572"/>
  <c r="E578"/>
  <c r="G578"/>
  <c r="E579"/>
  <c r="F579"/>
  <c r="G579"/>
  <c r="F580"/>
  <c r="F581" s="1"/>
  <c r="E586"/>
  <c r="G586"/>
  <c r="F587"/>
  <c r="F588" s="1"/>
  <c r="G587"/>
  <c r="E594"/>
  <c r="G594"/>
  <c r="E595"/>
  <c r="F595"/>
  <c r="G595"/>
  <c r="F596"/>
  <c r="E596" s="1"/>
  <c r="G596"/>
  <c r="E602"/>
  <c r="G602"/>
  <c r="E603"/>
  <c r="F603"/>
  <c r="G603"/>
  <c r="F604"/>
  <c r="F605" s="1"/>
  <c r="E609"/>
  <c r="G609"/>
  <c r="F610"/>
  <c r="F611" s="1"/>
  <c r="G610"/>
  <c r="E617"/>
  <c r="G617"/>
  <c r="E618"/>
  <c r="F618"/>
  <c r="G618"/>
  <c r="F619"/>
  <c r="E619" s="1"/>
  <c r="G619"/>
  <c r="E624"/>
  <c r="G624"/>
  <c r="E625"/>
  <c r="F625"/>
  <c r="G625"/>
  <c r="F626"/>
  <c r="F627" s="1"/>
  <c r="E632"/>
  <c r="G632"/>
  <c r="F633"/>
  <c r="F634" s="1"/>
  <c r="G633"/>
  <c r="E639"/>
  <c r="G639"/>
  <c r="E640"/>
  <c r="F640"/>
  <c r="G640"/>
  <c r="F641"/>
  <c r="E641" s="1"/>
  <c r="G641"/>
  <c r="E647"/>
  <c r="G647"/>
  <c r="E648"/>
  <c r="F648"/>
  <c r="G648"/>
  <c r="F649"/>
  <c r="F650" s="1"/>
  <c r="E655"/>
  <c r="G655"/>
  <c r="F656"/>
  <c r="F657" s="1"/>
  <c r="G656"/>
  <c r="E663"/>
  <c r="G663"/>
  <c r="E664"/>
  <c r="F664"/>
  <c r="G664"/>
  <c r="F665"/>
  <c r="E665" s="1"/>
  <c r="E672"/>
  <c r="G672"/>
  <c r="E673"/>
  <c r="F673"/>
  <c r="G673"/>
  <c r="F674"/>
  <c r="F675" s="1"/>
  <c r="E680"/>
  <c r="G680"/>
  <c r="F681"/>
  <c r="F682" s="1"/>
  <c r="G681"/>
  <c r="E688"/>
  <c r="G688"/>
  <c r="E689"/>
  <c r="F689"/>
  <c r="G689"/>
  <c r="F690"/>
  <c r="E690" s="1"/>
  <c r="G690"/>
  <c r="E695"/>
  <c r="G695"/>
  <c r="E696"/>
  <c r="F696"/>
  <c r="G696"/>
  <c r="F697"/>
  <c r="F698" s="1"/>
  <c r="E702"/>
  <c r="G702"/>
  <c r="F703"/>
  <c r="F704" s="1"/>
  <c r="G703"/>
  <c r="E710"/>
  <c r="G710"/>
  <c r="E711"/>
  <c r="F711"/>
  <c r="G711"/>
  <c r="F712"/>
  <c r="E712" s="1"/>
  <c r="G712"/>
  <c r="E717"/>
  <c r="G717"/>
  <c r="E718"/>
  <c r="F718"/>
  <c r="G718"/>
  <c r="F719"/>
  <c r="F720" s="1"/>
  <c r="E724"/>
  <c r="G724"/>
  <c r="F725"/>
  <c r="F726" s="1"/>
  <c r="G725"/>
  <c r="E732"/>
  <c r="G732"/>
  <c r="E733"/>
  <c r="F733"/>
  <c r="G733"/>
  <c r="F734"/>
  <c r="E734" s="1"/>
  <c r="G734"/>
  <c r="E739"/>
  <c r="G739"/>
  <c r="E740"/>
  <c r="F740"/>
  <c r="G740"/>
  <c r="F741"/>
  <c r="F742" s="1"/>
  <c r="G744"/>
  <c r="G745"/>
  <c r="E746"/>
  <c r="G746"/>
  <c r="E747"/>
  <c r="F747"/>
  <c r="G747"/>
  <c r="F748"/>
  <c r="E748" s="1"/>
  <c r="G748"/>
  <c r="E754"/>
  <c r="G754"/>
  <c r="E755"/>
  <c r="F755"/>
  <c r="G755"/>
  <c r="F756"/>
  <c r="F757" s="1"/>
  <c r="E761"/>
  <c r="G761"/>
  <c r="F762"/>
  <c r="F763" s="1"/>
  <c r="G762"/>
  <c r="E768"/>
  <c r="G768"/>
  <c r="E769"/>
  <c r="F769"/>
  <c r="G769"/>
  <c r="F770"/>
  <c r="E770" s="1"/>
  <c r="G770"/>
  <c r="E776"/>
  <c r="G776"/>
  <c r="E777"/>
  <c r="F777"/>
  <c r="G777"/>
  <c r="F778"/>
  <c r="F779" s="1"/>
  <c r="E784"/>
  <c r="G784"/>
  <c r="F785"/>
  <c r="F786" s="1"/>
  <c r="G785"/>
  <c r="E791"/>
  <c r="G791"/>
  <c r="E792"/>
  <c r="F792"/>
  <c r="G792"/>
  <c r="F793"/>
  <c r="E793" s="1"/>
  <c r="G793"/>
  <c r="E799"/>
  <c r="G799"/>
  <c r="E800"/>
  <c r="F800"/>
  <c r="G800"/>
  <c r="F801"/>
  <c r="F802" s="1"/>
  <c r="E807"/>
  <c r="G807"/>
  <c r="F808"/>
  <c r="F809" s="1"/>
  <c r="G808"/>
  <c r="E814"/>
  <c r="G814"/>
  <c r="E815"/>
  <c r="F815"/>
  <c r="G815"/>
  <c r="F816"/>
  <c r="E816" s="1"/>
  <c r="G816"/>
  <c r="E821"/>
  <c r="G821"/>
  <c r="E822"/>
  <c r="F822"/>
  <c r="G822"/>
  <c r="F823"/>
  <c r="F824" s="1"/>
  <c r="E830"/>
  <c r="G830"/>
  <c r="F831"/>
  <c r="F832" s="1"/>
  <c r="G831"/>
  <c r="E837"/>
  <c r="G837"/>
  <c r="E838"/>
  <c r="F838"/>
  <c r="G838"/>
  <c r="F839"/>
  <c r="E839" s="1"/>
  <c r="G839"/>
  <c r="E844"/>
  <c r="G844"/>
  <c r="E845"/>
  <c r="F845"/>
  <c r="G845"/>
  <c r="F846"/>
  <c r="F847" s="1"/>
  <c r="E852"/>
  <c r="G852"/>
  <c r="F853"/>
  <c r="F854" s="1"/>
  <c r="G853"/>
  <c r="E859"/>
  <c r="G859"/>
  <c r="E860"/>
  <c r="F860"/>
  <c r="G860"/>
  <c r="F861"/>
  <c r="E861" s="1"/>
  <c r="G861"/>
  <c r="E867"/>
  <c r="G867"/>
  <c r="E868"/>
  <c r="F868"/>
  <c r="G868"/>
  <c r="F869"/>
  <c r="F870" s="1"/>
  <c r="E874"/>
  <c r="G874"/>
  <c r="F875"/>
  <c r="F876" s="1"/>
  <c r="G875"/>
  <c r="E881"/>
  <c r="G881"/>
  <c r="E882"/>
  <c r="F882"/>
  <c r="G882"/>
  <c r="F883"/>
  <c r="E883" s="1"/>
  <c r="G883"/>
  <c r="E889"/>
  <c r="G889"/>
  <c r="E890"/>
  <c r="F890"/>
  <c r="G890"/>
  <c r="F891"/>
  <c r="F892" s="1"/>
  <c r="G894"/>
  <c r="G895"/>
  <c r="E896"/>
  <c r="G896"/>
  <c r="E897"/>
  <c r="F897"/>
  <c r="G897"/>
  <c r="F898"/>
  <c r="E898" s="1"/>
  <c r="G898"/>
  <c r="G901"/>
  <c r="G902"/>
  <c r="E903"/>
  <c r="G903"/>
  <c r="F904"/>
  <c r="F905" s="1"/>
  <c r="G908"/>
  <c r="G909"/>
  <c r="G910"/>
  <c r="E911"/>
  <c r="G911"/>
  <c r="F912"/>
  <c r="E912" s="1"/>
  <c r="G912"/>
  <c r="G916"/>
  <c r="G917"/>
  <c r="G918"/>
  <c r="E919"/>
  <c r="G919"/>
  <c r="E920"/>
  <c r="F920"/>
  <c r="G920"/>
  <c r="E921"/>
  <c r="F921"/>
  <c r="F922" s="1"/>
  <c r="G924"/>
  <c r="G925"/>
  <c r="G926"/>
  <c r="E927"/>
  <c r="G927"/>
  <c r="F928"/>
  <c r="E928" s="1"/>
  <c r="G928"/>
  <c r="E929"/>
  <c r="F929"/>
  <c r="F930" s="1"/>
  <c r="G932"/>
  <c r="G933"/>
  <c r="G934"/>
  <c r="E935"/>
  <c r="G935"/>
  <c r="E936"/>
  <c r="F936"/>
  <c r="G936"/>
  <c r="E937"/>
  <c r="F937"/>
  <c r="F938" s="1"/>
  <c r="E944"/>
  <c r="G944"/>
  <c r="F945"/>
  <c r="E945" s="1"/>
  <c r="E952"/>
  <c r="G952"/>
  <c r="E953"/>
  <c r="F953"/>
  <c r="F954" s="1"/>
  <c r="E960"/>
  <c r="G960"/>
  <c r="E961"/>
  <c r="G961"/>
  <c r="F962"/>
  <c r="E962" s="1"/>
  <c r="E963"/>
  <c r="F963"/>
  <c r="G963" s="1"/>
  <c r="F964"/>
  <c r="E964" s="1"/>
  <c r="E965"/>
  <c r="F965"/>
  <c r="G965" s="1"/>
  <c r="E92" i="16" l="1"/>
  <c r="F92" s="1"/>
  <c r="F91"/>
  <c r="F52" i="15"/>
  <c r="E52" s="1"/>
  <c r="E51"/>
  <c r="F12"/>
  <c r="G12" s="1"/>
  <c r="G11"/>
  <c r="G905" i="13"/>
  <c r="E905"/>
  <c r="F906"/>
  <c r="G876"/>
  <c r="E876"/>
  <c r="F877"/>
  <c r="E802"/>
  <c r="F803"/>
  <c r="G802"/>
  <c r="E720"/>
  <c r="F721"/>
  <c r="G720"/>
  <c r="E605"/>
  <c r="F606"/>
  <c r="G605"/>
  <c r="E504"/>
  <c r="F505"/>
  <c r="G504"/>
  <c r="E399"/>
  <c r="F400"/>
  <c r="G399"/>
  <c r="E347"/>
  <c r="F348"/>
  <c r="G347"/>
  <c r="E287"/>
  <c r="F288"/>
  <c r="G287"/>
  <c r="E221"/>
  <c r="F222"/>
  <c r="G221"/>
  <c r="G854"/>
  <c r="E854"/>
  <c r="F855"/>
  <c r="E779"/>
  <c r="F780"/>
  <c r="G779"/>
  <c r="E698"/>
  <c r="F699"/>
  <c r="G698"/>
  <c r="G657"/>
  <c r="E657"/>
  <c r="F658"/>
  <c r="E581"/>
  <c r="F582"/>
  <c r="G581"/>
  <c r="E528"/>
  <c r="F529"/>
  <c r="G528"/>
  <c r="E422"/>
  <c r="F423"/>
  <c r="G422"/>
  <c r="E369"/>
  <c r="F370"/>
  <c r="G369"/>
  <c r="E191"/>
  <c r="F192"/>
  <c r="G191"/>
  <c r="E892"/>
  <c r="F893"/>
  <c r="G892"/>
  <c r="G832"/>
  <c r="E832"/>
  <c r="F833"/>
  <c r="E757"/>
  <c r="F758"/>
  <c r="G757"/>
  <c r="E675"/>
  <c r="F676"/>
  <c r="G675"/>
  <c r="G634"/>
  <c r="E634"/>
  <c r="F635"/>
  <c r="E558"/>
  <c r="F559"/>
  <c r="G558"/>
  <c r="E392"/>
  <c r="F393"/>
  <c r="G392"/>
  <c r="E266"/>
  <c r="F267"/>
  <c r="G266"/>
  <c r="E244"/>
  <c r="F245"/>
  <c r="G244"/>
  <c r="E153"/>
  <c r="F154"/>
  <c r="G153"/>
  <c r="E108"/>
  <c r="F109"/>
  <c r="G108"/>
  <c r="E64"/>
  <c r="F65"/>
  <c r="G64"/>
  <c r="G930"/>
  <c r="E930"/>
  <c r="F931"/>
  <c r="E922"/>
  <c r="F923"/>
  <c r="G922"/>
  <c r="E870"/>
  <c r="F871"/>
  <c r="G870"/>
  <c r="G809"/>
  <c r="E809"/>
  <c r="F810"/>
  <c r="G726"/>
  <c r="E726"/>
  <c r="F727"/>
  <c r="G611"/>
  <c r="E611"/>
  <c r="F612"/>
  <c r="E467"/>
  <c r="F468"/>
  <c r="G467"/>
  <c r="E444"/>
  <c r="F445"/>
  <c r="G444"/>
  <c r="E415"/>
  <c r="F416"/>
  <c r="G415"/>
  <c r="E332"/>
  <c r="F333"/>
  <c r="G332"/>
  <c r="E309"/>
  <c r="F310"/>
  <c r="G309"/>
  <c r="G938"/>
  <c r="E938"/>
  <c r="F939"/>
  <c r="E847"/>
  <c r="F848"/>
  <c r="G847"/>
  <c r="G786"/>
  <c r="E786"/>
  <c r="F787"/>
  <c r="G704"/>
  <c r="E704"/>
  <c r="F705"/>
  <c r="E650"/>
  <c r="F651"/>
  <c r="G650"/>
  <c r="G588"/>
  <c r="E588"/>
  <c r="F589"/>
  <c r="E510"/>
  <c r="F511"/>
  <c r="G510"/>
  <c r="E489"/>
  <c r="F490"/>
  <c r="G489"/>
  <c r="E353"/>
  <c r="F354"/>
  <c r="G353"/>
  <c r="E260"/>
  <c r="F261"/>
  <c r="G260"/>
  <c r="E237"/>
  <c r="F238"/>
  <c r="G237"/>
  <c r="E954"/>
  <c r="F955"/>
  <c r="G954"/>
  <c r="E824"/>
  <c r="F825"/>
  <c r="G824"/>
  <c r="G763"/>
  <c r="E763"/>
  <c r="F764"/>
  <c r="E742"/>
  <c r="F743"/>
  <c r="G742"/>
  <c r="G682"/>
  <c r="E682"/>
  <c r="F683"/>
  <c r="E627"/>
  <c r="F628"/>
  <c r="G627"/>
  <c r="G565"/>
  <c r="E565"/>
  <c r="F566"/>
  <c r="E534"/>
  <c r="F535"/>
  <c r="G534"/>
  <c r="E461"/>
  <c r="F462"/>
  <c r="G461"/>
  <c r="E438"/>
  <c r="F439"/>
  <c r="G438"/>
  <c r="E376"/>
  <c r="F377"/>
  <c r="G376"/>
  <c r="E325"/>
  <c r="F326"/>
  <c r="G325"/>
  <c r="E198"/>
  <c r="F199"/>
  <c r="G198"/>
  <c r="E175"/>
  <c r="F176"/>
  <c r="G175"/>
  <c r="E131"/>
  <c r="F132"/>
  <c r="G131"/>
  <c r="E86"/>
  <c r="F87"/>
  <c r="G86"/>
  <c r="E40"/>
  <c r="F41"/>
  <c r="G40"/>
  <c r="E19"/>
  <c r="F20"/>
  <c r="G19"/>
  <c r="E904"/>
  <c r="E875"/>
  <c r="E853"/>
  <c r="E831"/>
  <c r="E808"/>
  <c r="E785"/>
  <c r="E762"/>
  <c r="E725"/>
  <c r="E703"/>
  <c r="E681"/>
  <c r="E656"/>
  <c r="E633"/>
  <c r="E610"/>
  <c r="E587"/>
  <c r="E564"/>
  <c r="E891"/>
  <c r="E869"/>
  <c r="E846"/>
  <c r="E823"/>
  <c r="E801"/>
  <c r="E778"/>
  <c r="E756"/>
  <c r="E741"/>
  <c r="E719"/>
  <c r="E697"/>
  <c r="E674"/>
  <c r="G665"/>
  <c r="E649"/>
  <c r="E626"/>
  <c r="E604"/>
  <c r="E580"/>
  <c r="E557"/>
  <c r="G548"/>
  <c r="F541"/>
  <c r="E533"/>
  <c r="F518"/>
  <c r="E509"/>
  <c r="G502"/>
  <c r="F496"/>
  <c r="E488"/>
  <c r="G482"/>
  <c r="G480"/>
  <c r="F474"/>
  <c r="E466"/>
  <c r="G459"/>
  <c r="F452"/>
  <c r="E443"/>
  <c r="F429"/>
  <c r="E421"/>
  <c r="F406"/>
  <c r="E398"/>
  <c r="F383"/>
  <c r="E375"/>
  <c r="F360"/>
  <c r="E352"/>
  <c r="F339"/>
  <c r="E331"/>
  <c r="G323"/>
  <c r="F317"/>
  <c r="E308"/>
  <c r="G301"/>
  <c r="F294"/>
  <c r="E286"/>
  <c r="G281"/>
  <c r="G279"/>
  <c r="F273"/>
  <c r="E265"/>
  <c r="G258"/>
  <c r="F252"/>
  <c r="E243"/>
  <c r="F229"/>
  <c r="E220"/>
  <c r="G215"/>
  <c r="G213"/>
  <c r="F207"/>
  <c r="E197"/>
  <c r="G189"/>
  <c r="F182"/>
  <c r="E174"/>
  <c r="G166"/>
  <c r="F160"/>
  <c r="E152"/>
  <c r="G144"/>
  <c r="F138"/>
  <c r="E130"/>
  <c r="G123"/>
  <c r="F116"/>
  <c r="E107"/>
  <c r="G99"/>
  <c r="F93"/>
  <c r="E85"/>
  <c r="G77"/>
  <c r="F71"/>
  <c r="E63"/>
  <c r="G55"/>
  <c r="F48"/>
  <c r="E39"/>
  <c r="G31"/>
  <c r="F26"/>
  <c r="E18"/>
  <c r="G10"/>
  <c r="G904"/>
  <c r="G964"/>
  <c r="G937"/>
  <c r="G953"/>
  <c r="G921"/>
  <c r="F913"/>
  <c r="F899"/>
  <c r="G891"/>
  <c r="F884"/>
  <c r="G869"/>
  <c r="F862"/>
  <c r="G846"/>
  <c r="F840"/>
  <c r="G823"/>
  <c r="F817"/>
  <c r="G801"/>
  <c r="F794"/>
  <c r="G778"/>
  <c r="F771"/>
  <c r="G756"/>
  <c r="F749"/>
  <c r="G741"/>
  <c r="F735"/>
  <c r="G719"/>
  <c r="F713"/>
  <c r="G697"/>
  <c r="F691"/>
  <c r="G674"/>
  <c r="F666"/>
  <c r="G649"/>
  <c r="F642"/>
  <c r="G626"/>
  <c r="F620"/>
  <c r="G604"/>
  <c r="F597"/>
  <c r="G580"/>
  <c r="F573"/>
  <c r="G557"/>
  <c r="F549"/>
  <c r="E540"/>
  <c r="G533"/>
  <c r="E517"/>
  <c r="G509"/>
  <c r="E495"/>
  <c r="G488"/>
  <c r="F483"/>
  <c r="E473"/>
  <c r="G466"/>
  <c r="E451"/>
  <c r="G443"/>
  <c r="E428"/>
  <c r="G421"/>
  <c r="E405"/>
  <c r="G398"/>
  <c r="E382"/>
  <c r="G375"/>
  <c r="E359"/>
  <c r="G352"/>
  <c r="E338"/>
  <c r="G331"/>
  <c r="E316"/>
  <c r="G308"/>
  <c r="F302"/>
  <c r="E293"/>
  <c r="G286"/>
  <c r="E272"/>
  <c r="G265"/>
  <c r="E251"/>
  <c r="G243"/>
  <c r="E228"/>
  <c r="G220"/>
  <c r="F216"/>
  <c r="E206"/>
  <c r="G197"/>
  <c r="E181"/>
  <c r="G174"/>
  <c r="F167"/>
  <c r="E159"/>
  <c r="G152"/>
  <c r="F145"/>
  <c r="E137"/>
  <c r="G130"/>
  <c r="F124"/>
  <c r="E115"/>
  <c r="G107"/>
  <c r="F100"/>
  <c r="E92"/>
  <c r="G85"/>
  <c r="F78"/>
  <c r="E70"/>
  <c r="G63"/>
  <c r="F56"/>
  <c r="E47"/>
  <c r="G39"/>
  <c r="F32"/>
  <c r="E25"/>
  <c r="G18"/>
  <c r="F11"/>
  <c r="G962"/>
  <c r="G945"/>
  <c r="F946"/>
  <c r="G929"/>
  <c r="E151" i="12"/>
  <c r="E152" s="1"/>
  <c r="E153" s="1"/>
  <c r="E154" s="1"/>
  <c r="F151"/>
  <c r="F152" s="1"/>
  <c r="F153" s="1"/>
  <c r="F154" s="1"/>
  <c r="G151"/>
  <c r="G152" s="1"/>
  <c r="G153" s="1"/>
  <c r="G154" s="1"/>
  <c r="E201"/>
  <c r="E202" s="1"/>
  <c r="E203" s="1"/>
  <c r="E204" s="1"/>
  <c r="E205" s="1"/>
  <c r="F201"/>
  <c r="F202" s="1"/>
  <c r="F203" s="1"/>
  <c r="F204" s="1"/>
  <c r="F205" s="1"/>
  <c r="G201"/>
  <c r="G202" s="1"/>
  <c r="G203" s="1"/>
  <c r="G204" s="1"/>
  <c r="G205" s="1"/>
  <c r="E383"/>
  <c r="F383"/>
  <c r="G383"/>
  <c r="E384"/>
  <c r="E385" s="1"/>
  <c r="E386" s="1"/>
  <c r="E387" s="1"/>
  <c r="F384"/>
  <c r="F385" s="1"/>
  <c r="F386" s="1"/>
  <c r="F387" s="1"/>
  <c r="G384"/>
  <c r="G385" s="1"/>
  <c r="G386" s="1"/>
  <c r="G387" s="1"/>
  <c r="G32" i="13" l="1"/>
  <c r="E32"/>
  <c r="F33"/>
  <c r="F384"/>
  <c r="G383"/>
  <c r="E383"/>
  <c r="G913"/>
  <c r="E913"/>
  <c r="F914"/>
  <c r="G651"/>
  <c r="E651"/>
  <c r="F155"/>
  <c r="G154"/>
  <c r="E154"/>
  <c r="G192"/>
  <c r="E192"/>
  <c r="F401"/>
  <c r="G400"/>
  <c r="E400"/>
  <c r="G124"/>
  <c r="E124"/>
  <c r="F125"/>
  <c r="G794"/>
  <c r="E794"/>
  <c r="F795"/>
  <c r="F453"/>
  <c r="G452"/>
  <c r="E452"/>
  <c r="F230"/>
  <c r="G229"/>
  <c r="E229"/>
  <c r="F318"/>
  <c r="G317"/>
  <c r="E317"/>
  <c r="F88"/>
  <c r="G87"/>
  <c r="E87"/>
  <c r="F177"/>
  <c r="G176"/>
  <c r="E176"/>
  <c r="G326"/>
  <c r="E326"/>
  <c r="G439"/>
  <c r="E439"/>
  <c r="G743"/>
  <c r="E743"/>
  <c r="G825"/>
  <c r="E825"/>
  <c r="G238"/>
  <c r="E238"/>
  <c r="F334"/>
  <c r="G333"/>
  <c r="E333"/>
  <c r="F446"/>
  <c r="G445"/>
  <c r="E445"/>
  <c r="F66"/>
  <c r="G65"/>
  <c r="E65"/>
  <c r="F268"/>
  <c r="G267"/>
  <c r="E267"/>
  <c r="G559"/>
  <c r="E559"/>
  <c r="G676"/>
  <c r="E676"/>
  <c r="F424"/>
  <c r="G423"/>
  <c r="E423"/>
  <c r="G582"/>
  <c r="E582"/>
  <c r="G699"/>
  <c r="E699"/>
  <c r="F289"/>
  <c r="G288"/>
  <c r="E288"/>
  <c r="G606"/>
  <c r="E606"/>
  <c r="G840"/>
  <c r="E840"/>
  <c r="F841"/>
  <c r="F94"/>
  <c r="G93"/>
  <c r="E93"/>
  <c r="F183"/>
  <c r="G182"/>
  <c r="E182"/>
  <c r="F361"/>
  <c r="G360"/>
  <c r="E360"/>
  <c r="F430"/>
  <c r="G429"/>
  <c r="E429"/>
  <c r="F519"/>
  <c r="G518"/>
  <c r="E518"/>
  <c r="F788"/>
  <c r="G787"/>
  <c r="E787"/>
  <c r="G939"/>
  <c r="E939"/>
  <c r="F613"/>
  <c r="G612"/>
  <c r="E612"/>
  <c r="F811"/>
  <c r="G810"/>
  <c r="E810"/>
  <c r="F834"/>
  <c r="G833"/>
  <c r="E833"/>
  <c r="F856"/>
  <c r="G855"/>
  <c r="E855"/>
  <c r="F907"/>
  <c r="G906"/>
  <c r="E906"/>
  <c r="G11"/>
  <c r="E11"/>
  <c r="F12"/>
  <c r="G56"/>
  <c r="E56"/>
  <c r="F57"/>
  <c r="G100"/>
  <c r="E100"/>
  <c r="F101"/>
  <c r="G145"/>
  <c r="E145"/>
  <c r="F146"/>
  <c r="F475"/>
  <c r="G474"/>
  <c r="E474"/>
  <c r="G78"/>
  <c r="E78"/>
  <c r="F79"/>
  <c r="G597"/>
  <c r="E597"/>
  <c r="F598"/>
  <c r="G666"/>
  <c r="E666"/>
  <c r="F667"/>
  <c r="G862"/>
  <c r="E862"/>
  <c r="F863"/>
  <c r="G20"/>
  <c r="E20"/>
  <c r="G628"/>
  <c r="E628"/>
  <c r="F512"/>
  <c r="G511"/>
  <c r="E511"/>
  <c r="E923"/>
  <c r="G923"/>
  <c r="G642"/>
  <c r="E642"/>
  <c r="F643"/>
  <c r="G713"/>
  <c r="E713"/>
  <c r="F714"/>
  <c r="G771"/>
  <c r="E771"/>
  <c r="F772"/>
  <c r="G899"/>
  <c r="E899"/>
  <c r="F900"/>
  <c r="F139"/>
  <c r="G138"/>
  <c r="E138"/>
  <c r="F274"/>
  <c r="G273"/>
  <c r="E273"/>
  <c r="G302"/>
  <c r="E302"/>
  <c r="F303"/>
  <c r="G549"/>
  <c r="E549"/>
  <c r="F550"/>
  <c r="G620"/>
  <c r="E620"/>
  <c r="F621"/>
  <c r="G691"/>
  <c r="E691"/>
  <c r="F692"/>
  <c r="G749"/>
  <c r="E749"/>
  <c r="F750"/>
  <c r="G817"/>
  <c r="E817"/>
  <c r="F818"/>
  <c r="G884"/>
  <c r="E884"/>
  <c r="F885"/>
  <c r="F295"/>
  <c r="G294"/>
  <c r="E294"/>
  <c r="F340"/>
  <c r="G339"/>
  <c r="E339"/>
  <c r="F407"/>
  <c r="G406"/>
  <c r="E406"/>
  <c r="F42"/>
  <c r="G41"/>
  <c r="E41"/>
  <c r="F133"/>
  <c r="G132"/>
  <c r="E132"/>
  <c r="F200"/>
  <c r="G199"/>
  <c r="E199"/>
  <c r="F378"/>
  <c r="G377"/>
  <c r="E377"/>
  <c r="G462"/>
  <c r="E462"/>
  <c r="F956"/>
  <c r="G955"/>
  <c r="E955"/>
  <c r="G261"/>
  <c r="E261"/>
  <c r="F491"/>
  <c r="G490"/>
  <c r="E490"/>
  <c r="G848"/>
  <c r="E848"/>
  <c r="F311"/>
  <c r="G310"/>
  <c r="E310"/>
  <c r="G416"/>
  <c r="E416"/>
  <c r="F469"/>
  <c r="G468"/>
  <c r="E468"/>
  <c r="G871"/>
  <c r="E871"/>
  <c r="F110"/>
  <c r="G109"/>
  <c r="E109"/>
  <c r="F246"/>
  <c r="G245"/>
  <c r="E245"/>
  <c r="G393"/>
  <c r="E393"/>
  <c r="G758"/>
  <c r="E758"/>
  <c r="G893"/>
  <c r="E893"/>
  <c r="G370"/>
  <c r="E370"/>
  <c r="G529"/>
  <c r="E529"/>
  <c r="G780"/>
  <c r="E780"/>
  <c r="F223"/>
  <c r="G222"/>
  <c r="E222"/>
  <c r="G348"/>
  <c r="E348"/>
  <c r="G505"/>
  <c r="E505"/>
  <c r="G721"/>
  <c r="E721"/>
  <c r="G946"/>
  <c r="E946"/>
  <c r="F947"/>
  <c r="G167"/>
  <c r="E167"/>
  <c r="F168"/>
  <c r="G735"/>
  <c r="E735"/>
  <c r="F736"/>
  <c r="F542"/>
  <c r="G541"/>
  <c r="E541"/>
  <c r="G216"/>
  <c r="E216"/>
  <c r="F536"/>
  <c r="G535"/>
  <c r="E535"/>
  <c r="F355"/>
  <c r="G354"/>
  <c r="E354"/>
  <c r="G803"/>
  <c r="E803"/>
  <c r="G573"/>
  <c r="E573"/>
  <c r="F574"/>
  <c r="F49"/>
  <c r="G48"/>
  <c r="E48"/>
  <c r="G483"/>
  <c r="E483"/>
  <c r="G26"/>
  <c r="E26"/>
  <c r="F72"/>
  <c r="G71"/>
  <c r="E71"/>
  <c r="F117"/>
  <c r="G116"/>
  <c r="E116"/>
  <c r="F161"/>
  <c r="G160"/>
  <c r="E160"/>
  <c r="F208"/>
  <c r="G207"/>
  <c r="E207"/>
  <c r="F253"/>
  <c r="G252"/>
  <c r="E252"/>
  <c r="F497"/>
  <c r="G496"/>
  <c r="E496"/>
  <c r="F567"/>
  <c r="G566"/>
  <c r="E566"/>
  <c r="F684"/>
  <c r="G683"/>
  <c r="E683"/>
  <c r="F765"/>
  <c r="G764"/>
  <c r="E764"/>
  <c r="F590"/>
  <c r="G589"/>
  <c r="E589"/>
  <c r="F706"/>
  <c r="G705"/>
  <c r="E705"/>
  <c r="F728"/>
  <c r="G727"/>
  <c r="E727"/>
  <c r="G931"/>
  <c r="E931"/>
  <c r="F636"/>
  <c r="G635"/>
  <c r="E635"/>
  <c r="F659"/>
  <c r="G658"/>
  <c r="E658"/>
  <c r="F878"/>
  <c r="G877"/>
  <c r="E877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5"/>
  <c r="G35"/>
  <c r="F36"/>
  <c r="G36" s="1"/>
  <c r="E43"/>
  <c r="G43"/>
  <c r="E44"/>
  <c r="F44"/>
  <c r="F45" s="1"/>
  <c r="E52"/>
  <c r="G52"/>
  <c r="E53"/>
  <c r="G53"/>
  <c r="E54"/>
  <c r="G54"/>
  <c r="E55"/>
  <c r="G55"/>
  <c r="E56"/>
  <c r="G56"/>
  <c r="E57"/>
  <c r="G57"/>
  <c r="E62"/>
  <c r="G62"/>
  <c r="E63"/>
  <c r="G63"/>
  <c r="E64"/>
  <c r="G64"/>
  <c r="E65"/>
  <c r="G65"/>
  <c r="E66"/>
  <c r="G66"/>
  <c r="E67"/>
  <c r="G67"/>
  <c r="E71"/>
  <c r="G71"/>
  <c r="F72"/>
  <c r="G72" s="1"/>
  <c r="F73"/>
  <c r="G73" s="1"/>
  <c r="F74"/>
  <c r="G74" s="1"/>
  <c r="F75"/>
  <c r="G75" s="1"/>
  <c r="E79"/>
  <c r="G79"/>
  <c r="E80"/>
  <c r="G80"/>
  <c r="E81"/>
  <c r="G81"/>
  <c r="E82"/>
  <c r="G82"/>
  <c r="E83"/>
  <c r="G83"/>
  <c r="E84"/>
  <c r="G84"/>
  <c r="E88"/>
  <c r="G88"/>
  <c r="E89"/>
  <c r="G89"/>
  <c r="E90"/>
  <c r="G90"/>
  <c r="E91"/>
  <c r="G91"/>
  <c r="E92"/>
  <c r="G92"/>
  <c r="E93"/>
  <c r="G93"/>
  <c r="E98"/>
  <c r="G98"/>
  <c r="E99"/>
  <c r="G99"/>
  <c r="E100"/>
  <c r="G100"/>
  <c r="E101"/>
  <c r="G101"/>
  <c r="E102"/>
  <c r="G102"/>
  <c r="E103"/>
  <c r="G103"/>
  <c r="E108"/>
  <c r="G108"/>
  <c r="F109"/>
  <c r="G109" s="1"/>
  <c r="E117"/>
  <c r="G117"/>
  <c r="E118"/>
  <c r="G118"/>
  <c r="E119"/>
  <c r="G119"/>
  <c r="E120"/>
  <c r="G120"/>
  <c r="E121"/>
  <c r="G121"/>
  <c r="E122"/>
  <c r="G122"/>
  <c r="E126"/>
  <c r="G126"/>
  <c r="E127"/>
  <c r="F127"/>
  <c r="F128" s="1"/>
  <c r="E135"/>
  <c r="G135"/>
  <c r="E136"/>
  <c r="G136"/>
  <c r="E137"/>
  <c r="G137"/>
  <c r="E138"/>
  <c r="G138"/>
  <c r="E139"/>
  <c r="G139"/>
  <c r="E140"/>
  <c r="G140"/>
  <c r="E144"/>
  <c r="G144"/>
  <c r="F145"/>
  <c r="F146" s="1"/>
  <c r="E153"/>
  <c r="G153"/>
  <c r="E154"/>
  <c r="G154"/>
  <c r="E155"/>
  <c r="G155"/>
  <c r="E156"/>
  <c r="G156"/>
  <c r="E157"/>
  <c r="G157"/>
  <c r="E158"/>
  <c r="G158"/>
  <c r="E163"/>
  <c r="G163"/>
  <c r="E164"/>
  <c r="G164"/>
  <c r="E165"/>
  <c r="G165"/>
  <c r="E166"/>
  <c r="G166"/>
  <c r="E167"/>
  <c r="G167"/>
  <c r="E168"/>
  <c r="G168"/>
  <c r="E173"/>
  <c r="G173"/>
  <c r="E174"/>
  <c r="G174"/>
  <c r="E175"/>
  <c r="G175"/>
  <c r="E176"/>
  <c r="G176"/>
  <c r="E177"/>
  <c r="G177"/>
  <c r="E178"/>
  <c r="G178"/>
  <c r="E183"/>
  <c r="G183"/>
  <c r="E184"/>
  <c r="G184"/>
  <c r="E185"/>
  <c r="G185"/>
  <c r="E186"/>
  <c r="G186"/>
  <c r="E187"/>
  <c r="G187"/>
  <c r="E188"/>
  <c r="G188"/>
  <c r="E193"/>
  <c r="G193"/>
  <c r="E194"/>
  <c r="G194"/>
  <c r="E195"/>
  <c r="G195"/>
  <c r="E196"/>
  <c r="G196"/>
  <c r="E197"/>
  <c r="G197"/>
  <c r="E198"/>
  <c r="G198"/>
  <c r="E203"/>
  <c r="G203"/>
  <c r="F204"/>
  <c r="G204" s="1"/>
  <c r="E213"/>
  <c r="G213"/>
  <c r="E214"/>
  <c r="F214"/>
  <c r="F215" s="1"/>
  <c r="E221"/>
  <c r="G221"/>
  <c r="E222"/>
  <c r="G222"/>
  <c r="E223"/>
  <c r="G223"/>
  <c r="E224"/>
  <c r="G224"/>
  <c r="E225"/>
  <c r="G225"/>
  <c r="E226"/>
  <c r="G226"/>
  <c r="E231"/>
  <c r="G231"/>
  <c r="F232"/>
  <c r="F233" s="1"/>
  <c r="E239"/>
  <c r="G239"/>
  <c r="F240"/>
  <c r="G240" s="1"/>
  <c r="E248"/>
  <c r="G248"/>
  <c r="E249"/>
  <c r="F249"/>
  <c r="F250" s="1"/>
  <c r="E256"/>
  <c r="G256"/>
  <c r="F257"/>
  <c r="F258" s="1"/>
  <c r="E265"/>
  <c r="G265"/>
  <c r="E266"/>
  <c r="G266"/>
  <c r="E267"/>
  <c r="G267"/>
  <c r="E268"/>
  <c r="G268"/>
  <c r="E269"/>
  <c r="G269"/>
  <c r="E270"/>
  <c r="G270"/>
  <c r="E274"/>
  <c r="G274"/>
  <c r="F275"/>
  <c r="G275" s="1"/>
  <c r="E283"/>
  <c r="G283"/>
  <c r="E284"/>
  <c r="G284"/>
  <c r="E285"/>
  <c r="G285"/>
  <c r="E286"/>
  <c r="G286"/>
  <c r="E287"/>
  <c r="G287"/>
  <c r="E288"/>
  <c r="G288"/>
  <c r="E293"/>
  <c r="G293"/>
  <c r="E294"/>
  <c r="G294"/>
  <c r="E295"/>
  <c r="G295"/>
  <c r="E296"/>
  <c r="G296"/>
  <c r="E297"/>
  <c r="G297"/>
  <c r="E298"/>
  <c r="G298"/>
  <c r="E303"/>
  <c r="G303"/>
  <c r="E304"/>
  <c r="G304"/>
  <c r="E305"/>
  <c r="G305"/>
  <c r="E306"/>
  <c r="G306"/>
  <c r="E307"/>
  <c r="G307"/>
  <c r="E308"/>
  <c r="G308"/>
  <c r="E313"/>
  <c r="G313"/>
  <c r="E314"/>
  <c r="G314"/>
  <c r="E315"/>
  <c r="G315"/>
  <c r="E316"/>
  <c r="G316"/>
  <c r="E317"/>
  <c r="G317"/>
  <c r="E318"/>
  <c r="G318"/>
  <c r="E323"/>
  <c r="G323"/>
  <c r="E324"/>
  <c r="G324"/>
  <c r="E325"/>
  <c r="G325"/>
  <c r="E326"/>
  <c r="G326"/>
  <c r="E327"/>
  <c r="G327"/>
  <c r="E328"/>
  <c r="G328"/>
  <c r="E333"/>
  <c r="G333"/>
  <c r="E334"/>
  <c r="G334"/>
  <c r="E335"/>
  <c r="G335"/>
  <c r="E336"/>
  <c r="G336"/>
  <c r="E337"/>
  <c r="G337"/>
  <c r="E338"/>
  <c r="G338"/>
  <c r="E342"/>
  <c r="G342"/>
  <c r="E343"/>
  <c r="G343"/>
  <c r="E344"/>
  <c r="G344"/>
  <c r="E345"/>
  <c r="G345"/>
  <c r="E346"/>
  <c r="G346"/>
  <c r="E347"/>
  <c r="G347"/>
  <c r="E351"/>
  <c r="G351"/>
  <c r="E352"/>
  <c r="G352"/>
  <c r="E353"/>
  <c r="G353"/>
  <c r="E354"/>
  <c r="G354"/>
  <c r="E355"/>
  <c r="G355"/>
  <c r="E356"/>
  <c r="G356"/>
  <c r="E361"/>
  <c r="G361"/>
  <c r="E362"/>
  <c r="F362"/>
  <c r="F363" s="1"/>
  <c r="E370"/>
  <c r="G370"/>
  <c r="F371"/>
  <c r="F372" s="1"/>
  <c r="E380"/>
  <c r="E381" s="1"/>
  <c r="E382" s="1"/>
  <c r="E383" s="1"/>
  <c r="E384" s="1"/>
  <c r="G380"/>
  <c r="F381"/>
  <c r="G381" s="1"/>
  <c r="E388"/>
  <c r="G388"/>
  <c r="E389"/>
  <c r="G389"/>
  <c r="E390"/>
  <c r="G390"/>
  <c r="E391"/>
  <c r="G391"/>
  <c r="E392"/>
  <c r="G392"/>
  <c r="E396"/>
  <c r="G396"/>
  <c r="E397"/>
  <c r="G397"/>
  <c r="E398"/>
  <c r="G398"/>
  <c r="E399"/>
  <c r="G399"/>
  <c r="E400"/>
  <c r="G400"/>
  <c r="E404"/>
  <c r="G404"/>
  <c r="F405"/>
  <c r="F406" s="1"/>
  <c r="E413"/>
  <c r="G413"/>
  <c r="E414"/>
  <c r="G414"/>
  <c r="E415"/>
  <c r="G415"/>
  <c r="E416"/>
  <c r="G416"/>
  <c r="E417"/>
  <c r="G417"/>
  <c r="E421"/>
  <c r="G421"/>
  <c r="F422"/>
  <c r="F423" s="1"/>
  <c r="E431"/>
  <c r="G431"/>
  <c r="E432"/>
  <c r="G432"/>
  <c r="E433"/>
  <c r="G433"/>
  <c r="E434"/>
  <c r="G434"/>
  <c r="E435"/>
  <c r="G435"/>
  <c r="E439"/>
  <c r="G439"/>
  <c r="E440"/>
  <c r="G440"/>
  <c r="E441"/>
  <c r="G441"/>
  <c r="E442"/>
  <c r="G442"/>
  <c r="E443"/>
  <c r="G443"/>
  <c r="E447"/>
  <c r="G447"/>
  <c r="E448"/>
  <c r="G448"/>
  <c r="E449"/>
  <c r="G449"/>
  <c r="E450"/>
  <c r="G450"/>
  <c r="E451"/>
  <c r="G451"/>
  <c r="E452"/>
  <c r="G452"/>
  <c r="E456"/>
  <c r="G456"/>
  <c r="E457"/>
  <c r="G457"/>
  <c r="E458"/>
  <c r="G458"/>
  <c r="E459"/>
  <c r="G459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1"/>
  <c r="G481"/>
  <c r="E482"/>
  <c r="G482"/>
  <c r="E483"/>
  <c r="G483"/>
  <c r="E484"/>
  <c r="G484"/>
  <c r="E485"/>
  <c r="G485"/>
  <c r="E490"/>
  <c r="G490"/>
  <c r="E491"/>
  <c r="G491"/>
  <c r="E492"/>
  <c r="G492"/>
  <c r="E493"/>
  <c r="G493"/>
  <c r="E494"/>
  <c r="G494"/>
  <c r="E498"/>
  <c r="G498"/>
  <c r="E499"/>
  <c r="G499"/>
  <c r="E500"/>
  <c r="G500"/>
  <c r="E501"/>
  <c r="G501"/>
  <c r="E502"/>
  <c r="G502"/>
  <c r="E506"/>
  <c r="G506"/>
  <c r="E507"/>
  <c r="G507"/>
  <c r="E508"/>
  <c r="G508"/>
  <c r="E509"/>
  <c r="G509"/>
  <c r="E510"/>
  <c r="G510"/>
  <c r="E515"/>
  <c r="G515"/>
  <c r="E516"/>
  <c r="G516"/>
  <c r="E517"/>
  <c r="G517"/>
  <c r="E518"/>
  <c r="G518"/>
  <c r="E519"/>
  <c r="G519"/>
  <c r="E524"/>
  <c r="G524"/>
  <c r="E525"/>
  <c r="F525"/>
  <c r="F526" s="1"/>
  <c r="E532"/>
  <c r="G532"/>
  <c r="E533"/>
  <c r="G533"/>
  <c r="E534"/>
  <c r="G534"/>
  <c r="E535"/>
  <c r="G535"/>
  <c r="E536"/>
  <c r="G536"/>
  <c r="E541"/>
  <c r="G541"/>
  <c r="E542"/>
  <c r="F542"/>
  <c r="G542"/>
  <c r="E543"/>
  <c r="F543"/>
  <c r="F544" s="1"/>
  <c r="E549"/>
  <c r="G549"/>
  <c r="E550"/>
  <c r="G550"/>
  <c r="E551"/>
  <c r="G551"/>
  <c r="E552"/>
  <c r="G552"/>
  <c r="E553"/>
  <c r="G553"/>
  <c r="E554"/>
  <c r="G554"/>
  <c r="E559"/>
  <c r="G559"/>
  <c r="E560"/>
  <c r="G560"/>
  <c r="E561"/>
  <c r="G561"/>
  <c r="E562"/>
  <c r="G562"/>
  <c r="E563"/>
  <c r="G563"/>
  <c r="E567"/>
  <c r="G567"/>
  <c r="E568"/>
  <c r="G568"/>
  <c r="E569"/>
  <c r="G569"/>
  <c r="E570"/>
  <c r="G570"/>
  <c r="E571"/>
  <c r="G571"/>
  <c r="E576"/>
  <c r="G576"/>
  <c r="E577"/>
  <c r="G577"/>
  <c r="E578"/>
  <c r="G578"/>
  <c r="E579"/>
  <c r="G579"/>
  <c r="E580"/>
  <c r="G580"/>
  <c r="E584"/>
  <c r="G584"/>
  <c r="E585"/>
  <c r="G585"/>
  <c r="E586"/>
  <c r="G586"/>
  <c r="E587"/>
  <c r="G587"/>
  <c r="E588"/>
  <c r="G588"/>
  <c r="E592"/>
  <c r="G592"/>
  <c r="E593"/>
  <c r="F593"/>
  <c r="F594" s="1"/>
  <c r="E600"/>
  <c r="G600"/>
  <c r="F601"/>
  <c r="F602" s="1"/>
  <c r="E610"/>
  <c r="G610"/>
  <c r="F611"/>
  <c r="G611" s="1"/>
  <c r="E619"/>
  <c r="G619"/>
  <c r="E620"/>
  <c r="G620"/>
  <c r="E621"/>
  <c r="G621"/>
  <c r="E622"/>
  <c r="G622"/>
  <c r="E623"/>
  <c r="G623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3"/>
  <c r="G643"/>
  <c r="E644"/>
  <c r="F644"/>
  <c r="F645" s="1"/>
  <c r="E651"/>
  <c r="G651"/>
  <c r="F652"/>
  <c r="F653" s="1"/>
  <c r="E660"/>
  <c r="G660"/>
  <c r="E661"/>
  <c r="G661"/>
  <c r="E662"/>
  <c r="G662"/>
  <c r="E663"/>
  <c r="G663"/>
  <c r="E664"/>
  <c r="G664"/>
  <c r="E668"/>
  <c r="G668"/>
  <c r="E669"/>
  <c r="G669"/>
  <c r="E670"/>
  <c r="G670"/>
  <c r="E671"/>
  <c r="G671"/>
  <c r="E672"/>
  <c r="G672"/>
  <c r="E676"/>
  <c r="G676"/>
  <c r="E677"/>
  <c r="G677"/>
  <c r="E678"/>
  <c r="G678"/>
  <c r="E679"/>
  <c r="G679"/>
  <c r="E680"/>
  <c r="G680"/>
  <c r="E684"/>
  <c r="G684"/>
  <c r="F685"/>
  <c r="G685" s="1"/>
  <c r="E692"/>
  <c r="G692"/>
  <c r="E693"/>
  <c r="G693"/>
  <c r="E694"/>
  <c r="G694"/>
  <c r="E695"/>
  <c r="G695"/>
  <c r="E696"/>
  <c r="G696"/>
  <c r="E701"/>
  <c r="G701"/>
  <c r="E702"/>
  <c r="G702"/>
  <c r="E703"/>
  <c r="G703"/>
  <c r="E704"/>
  <c r="G704"/>
  <c r="E705"/>
  <c r="G705"/>
  <c r="E709"/>
  <c r="G709"/>
  <c r="F710"/>
  <c r="F711" s="1"/>
  <c r="E718"/>
  <c r="G718"/>
  <c r="E719"/>
  <c r="G719"/>
  <c r="E720"/>
  <c r="G720"/>
  <c r="E721"/>
  <c r="G721"/>
  <c r="E722"/>
  <c r="G722"/>
  <c r="E726"/>
  <c r="G726"/>
  <c r="E727"/>
  <c r="G727"/>
  <c r="E728"/>
  <c r="G728"/>
  <c r="E729"/>
  <c r="G729"/>
  <c r="E730"/>
  <c r="G730"/>
  <c r="E735"/>
  <c r="G735"/>
  <c r="E736"/>
  <c r="F736"/>
  <c r="F737" s="1"/>
  <c r="E744"/>
  <c r="G744"/>
  <c r="F745"/>
  <c r="F746" s="1"/>
  <c r="E753"/>
  <c r="G753"/>
  <c r="E754"/>
  <c r="G754"/>
  <c r="E755"/>
  <c r="G755"/>
  <c r="E756"/>
  <c r="G756"/>
  <c r="E757"/>
  <c r="G757"/>
  <c r="E758"/>
  <c r="G758"/>
  <c r="E763"/>
  <c r="G763"/>
  <c r="E764"/>
  <c r="G764"/>
  <c r="E765"/>
  <c r="G765"/>
  <c r="E766"/>
  <c r="G766"/>
  <c r="E767"/>
  <c r="G767"/>
  <c r="E768"/>
  <c r="G768"/>
  <c r="E773"/>
  <c r="G773"/>
  <c r="E774"/>
  <c r="G774"/>
  <c r="E775"/>
  <c r="G775"/>
  <c r="E776"/>
  <c r="G776"/>
  <c r="E777"/>
  <c r="G777"/>
  <c r="E778"/>
  <c r="G778"/>
  <c r="E783"/>
  <c r="G783"/>
  <c r="E784"/>
  <c r="G784"/>
  <c r="E785"/>
  <c r="G785"/>
  <c r="E786"/>
  <c r="G786"/>
  <c r="E787"/>
  <c r="G787"/>
  <c r="E788"/>
  <c r="G788"/>
  <c r="E793"/>
  <c r="G793"/>
  <c r="E794"/>
  <c r="G794"/>
  <c r="E795"/>
  <c r="G795"/>
  <c r="E796"/>
  <c r="G796"/>
  <c r="E797"/>
  <c r="G797"/>
  <c r="E798"/>
  <c r="G798"/>
  <c r="E803"/>
  <c r="G803"/>
  <c r="E804"/>
  <c r="F804"/>
  <c r="G804"/>
  <c r="F805"/>
  <c r="G805" s="1"/>
  <c r="E813"/>
  <c r="G813"/>
  <c r="E814"/>
  <c r="G814"/>
  <c r="E815"/>
  <c r="G815"/>
  <c r="E816"/>
  <c r="G816"/>
  <c r="E817"/>
  <c r="G817"/>
  <c r="E818"/>
  <c r="G818"/>
  <c r="E822"/>
  <c r="G822"/>
  <c r="E823"/>
  <c r="G823"/>
  <c r="E824"/>
  <c r="G824"/>
  <c r="E825"/>
  <c r="G825"/>
  <c r="E826"/>
  <c r="G826"/>
  <c r="E827"/>
  <c r="G827"/>
  <c r="E831"/>
  <c r="G831"/>
  <c r="E832"/>
  <c r="G832"/>
  <c r="E833"/>
  <c r="G833"/>
  <c r="E834"/>
  <c r="G834"/>
  <c r="E835"/>
  <c r="G835"/>
  <c r="E836"/>
  <c r="G836"/>
  <c r="E841"/>
  <c r="G841"/>
  <c r="E842"/>
  <c r="G842"/>
  <c r="E843"/>
  <c r="G843"/>
  <c r="E844"/>
  <c r="G844"/>
  <c r="E845"/>
  <c r="G845"/>
  <c r="E846"/>
  <c r="G846"/>
  <c r="E850"/>
  <c r="G850"/>
  <c r="E851"/>
  <c r="G851"/>
  <c r="E852"/>
  <c r="G852"/>
  <c r="E853"/>
  <c r="G853"/>
  <c r="E854"/>
  <c r="G854"/>
  <c r="E855"/>
  <c r="G855"/>
  <c r="E860"/>
  <c r="G860"/>
  <c r="E861"/>
  <c r="G861"/>
  <c r="E862"/>
  <c r="G862"/>
  <c r="E863"/>
  <c r="G863"/>
  <c r="E864"/>
  <c r="G864"/>
  <c r="E865"/>
  <c r="G865"/>
  <c r="E870"/>
  <c r="G870"/>
  <c r="E871"/>
  <c r="G871"/>
  <c r="E872"/>
  <c r="G872"/>
  <c r="E873"/>
  <c r="G873"/>
  <c r="E874"/>
  <c r="G874"/>
  <c r="E875"/>
  <c r="G875"/>
  <c r="E881"/>
  <c r="G881"/>
  <c r="E882"/>
  <c r="F882"/>
  <c r="G882"/>
  <c r="E883"/>
  <c r="F883"/>
  <c r="F884" s="1"/>
  <c r="E890"/>
  <c r="G890"/>
  <c r="E891"/>
  <c r="G891"/>
  <c r="E892"/>
  <c r="G892"/>
  <c r="E893"/>
  <c r="G893"/>
  <c r="E894"/>
  <c r="G894"/>
  <c r="E895"/>
  <c r="G895"/>
  <c r="E899"/>
  <c r="G899"/>
  <c r="E900"/>
  <c r="F900"/>
  <c r="G900" s="1"/>
  <c r="F901"/>
  <c r="F902" s="1"/>
  <c r="E908"/>
  <c r="G908"/>
  <c r="E909"/>
  <c r="F909"/>
  <c r="G909"/>
  <c r="F910"/>
  <c r="G910" s="1"/>
  <c r="E916"/>
  <c r="G916"/>
  <c r="E917"/>
  <c r="F917"/>
  <c r="G917"/>
  <c r="E918"/>
  <c r="F918"/>
  <c r="F919" s="1"/>
  <c r="E925"/>
  <c r="G925"/>
  <c r="E926"/>
  <c r="F926"/>
  <c r="G926" s="1"/>
  <c r="F927"/>
  <c r="F928" s="1"/>
  <c r="E934"/>
  <c r="G934"/>
  <c r="E935"/>
  <c r="F935"/>
  <c r="G935"/>
  <c r="F936"/>
  <c r="G936" s="1"/>
  <c r="E943"/>
  <c r="G943"/>
  <c r="E944"/>
  <c r="F944"/>
  <c r="G944"/>
  <c r="E945"/>
  <c r="F945"/>
  <c r="F946" s="1"/>
  <c r="E952"/>
  <c r="G952"/>
  <c r="E953"/>
  <c r="F953"/>
  <c r="G953" s="1"/>
  <c r="F954"/>
  <c r="F955" s="1"/>
  <c r="E961"/>
  <c r="G961"/>
  <c r="E962"/>
  <c r="F962"/>
  <c r="G962"/>
  <c r="F963"/>
  <c r="G963" s="1"/>
  <c r="E970"/>
  <c r="G970"/>
  <c r="E971"/>
  <c r="G971"/>
  <c r="E972"/>
  <c r="G972"/>
  <c r="E973"/>
  <c r="G973"/>
  <c r="E974"/>
  <c r="G974"/>
  <c r="E975"/>
  <c r="G975"/>
  <c r="E980"/>
  <c r="G980"/>
  <c r="E981"/>
  <c r="G981"/>
  <c r="E982"/>
  <c r="G982"/>
  <c r="E983"/>
  <c r="G983"/>
  <c r="E984"/>
  <c r="G984"/>
  <c r="E985"/>
  <c r="G985"/>
  <c r="E990"/>
  <c r="G990"/>
  <c r="E991"/>
  <c r="G991"/>
  <c r="E992"/>
  <c r="G992"/>
  <c r="E993"/>
  <c r="G993"/>
  <c r="E994"/>
  <c r="G994"/>
  <c r="E995"/>
  <c r="G995"/>
  <c r="E1000"/>
  <c r="G1000"/>
  <c r="E1001"/>
  <c r="F1001"/>
  <c r="G1001"/>
  <c r="E1002"/>
  <c r="F1002"/>
  <c r="F1003" s="1"/>
  <c r="E1008"/>
  <c r="G1008"/>
  <c r="E1009"/>
  <c r="G1009"/>
  <c r="E1010"/>
  <c r="G1010"/>
  <c r="E1011"/>
  <c r="G1011"/>
  <c r="E1012"/>
  <c r="G1012"/>
  <c r="E1013"/>
  <c r="G1013"/>
  <c r="E1018"/>
  <c r="G1018"/>
  <c r="E1019"/>
  <c r="G1019"/>
  <c r="E1020"/>
  <c r="G1020"/>
  <c r="E1021"/>
  <c r="G1021"/>
  <c r="E1022"/>
  <c r="G1022"/>
  <c r="E1023"/>
  <c r="G1023"/>
  <c r="E1028"/>
  <c r="G1028"/>
  <c r="E1029"/>
  <c r="G1029"/>
  <c r="E1030"/>
  <c r="G1030"/>
  <c r="E1031"/>
  <c r="G1031"/>
  <c r="E1032"/>
  <c r="G1032"/>
  <c r="E1033"/>
  <c r="G1033"/>
  <c r="E1038"/>
  <c r="G1038"/>
  <c r="E1039"/>
  <c r="F1039"/>
  <c r="G1039" s="1"/>
  <c r="F1040"/>
  <c r="F1041" s="1"/>
  <c r="E1047"/>
  <c r="G1047"/>
  <c r="E1048"/>
  <c r="G1048"/>
  <c r="E1049"/>
  <c r="G1049"/>
  <c r="E1050"/>
  <c r="G1050"/>
  <c r="E1051"/>
  <c r="G1051"/>
  <c r="E1052"/>
  <c r="G1052"/>
  <c r="E1058"/>
  <c r="G1058"/>
  <c r="E1059"/>
  <c r="F1059"/>
  <c r="G1059"/>
  <c r="F1060"/>
  <c r="G1060" s="1"/>
  <c r="E1066"/>
  <c r="G1066"/>
  <c r="E1067"/>
  <c r="G1067"/>
  <c r="E1068"/>
  <c r="G1068"/>
  <c r="E1069"/>
  <c r="G1069"/>
  <c r="E1070"/>
  <c r="G1070"/>
  <c r="E1075"/>
  <c r="G1075"/>
  <c r="E1076"/>
  <c r="G1076"/>
  <c r="E1077"/>
  <c r="G1077"/>
  <c r="E1078"/>
  <c r="G1078"/>
  <c r="E1079"/>
  <c r="G1079"/>
  <c r="E1084"/>
  <c r="G1084"/>
  <c r="E1085"/>
  <c r="G1085"/>
  <c r="E1086"/>
  <c r="G1086"/>
  <c r="E1087"/>
  <c r="G1087"/>
  <c r="E1088"/>
  <c r="G1088"/>
  <c r="E1093"/>
  <c r="G1093"/>
  <c r="E1094"/>
  <c r="G1094"/>
  <c r="E1095"/>
  <c r="G1095"/>
  <c r="G1096" s="1"/>
  <c r="G1097" s="1"/>
  <c r="E1096"/>
  <c r="E1097"/>
  <c r="E1101"/>
  <c r="E1102" s="1"/>
  <c r="E1103" s="1"/>
  <c r="E1104" s="1"/>
  <c r="E1105" s="1"/>
  <c r="G1101"/>
  <c r="G1102"/>
  <c r="G1103"/>
  <c r="G1104"/>
  <c r="G1105"/>
  <c r="E1109"/>
  <c r="G1109"/>
  <c r="E1110"/>
  <c r="E1111" s="1"/>
  <c r="E1112" s="1"/>
  <c r="E1113" s="1"/>
  <c r="G1110"/>
  <c r="G1111" s="1"/>
  <c r="G1112" s="1"/>
  <c r="G1113" s="1"/>
  <c r="E1118"/>
  <c r="G1118"/>
  <c r="E1119"/>
  <c r="G1119"/>
  <c r="E1120"/>
  <c r="G1120"/>
  <c r="E1121"/>
  <c r="G1121"/>
  <c r="E1122"/>
  <c r="G1122"/>
  <c r="E1126"/>
  <c r="G1126"/>
  <c r="E1127"/>
  <c r="G1127"/>
  <c r="E1128"/>
  <c r="G1128"/>
  <c r="E1129"/>
  <c r="G1129"/>
  <c r="E1130"/>
  <c r="G1130"/>
  <c r="E1134"/>
  <c r="G1134"/>
  <c r="E1135"/>
  <c r="E1136" s="1"/>
  <c r="E1137" s="1"/>
  <c r="E1138" s="1"/>
  <c r="G1135"/>
  <c r="G1136"/>
  <c r="G1137"/>
  <c r="G1138"/>
  <c r="E1143"/>
  <c r="G1143"/>
  <c r="E1144"/>
  <c r="F1144"/>
  <c r="G1144"/>
  <c r="E1145"/>
  <c r="F1145"/>
  <c r="F1146" s="1"/>
  <c r="E1151"/>
  <c r="G1151"/>
  <c r="E1152"/>
  <c r="G1152"/>
  <c r="E1153"/>
  <c r="G1153"/>
  <c r="E1154"/>
  <c r="G1154"/>
  <c r="E1155"/>
  <c r="G1155"/>
  <c r="E1159"/>
  <c r="G1159"/>
  <c r="E1160"/>
  <c r="F1160"/>
  <c r="G1160"/>
  <c r="E1161"/>
  <c r="F1161"/>
  <c r="F1162" s="1"/>
  <c r="E1167"/>
  <c r="G1167"/>
  <c r="E1168"/>
  <c r="F1168"/>
  <c r="G1168" s="1"/>
  <c r="F1169"/>
  <c r="F1170" s="1"/>
  <c r="E1175"/>
  <c r="G1175"/>
  <c r="E1176"/>
  <c r="F1176"/>
  <c r="G1176"/>
  <c r="F1177"/>
  <c r="G1177" s="1"/>
  <c r="E1184"/>
  <c r="G1184"/>
  <c r="E1185"/>
  <c r="F1185"/>
  <c r="G1185"/>
  <c r="E1186"/>
  <c r="F1186"/>
  <c r="F1187" s="1"/>
  <c r="E1192"/>
  <c r="G1192"/>
  <c r="E1193"/>
  <c r="F1193"/>
  <c r="G1193" s="1"/>
  <c r="F1194"/>
  <c r="F1195" s="1"/>
  <c r="E1200"/>
  <c r="G1200"/>
  <c r="E1201"/>
  <c r="F1201"/>
  <c r="G1201"/>
  <c r="F1202"/>
  <c r="G1202" s="1"/>
  <c r="E1207"/>
  <c r="G1207"/>
  <c r="E1208"/>
  <c r="F1208"/>
  <c r="F1209" s="1"/>
  <c r="E1215"/>
  <c r="G1215"/>
  <c r="F1216"/>
  <c r="F1217" s="1"/>
  <c r="E1227"/>
  <c r="G1227"/>
  <c r="E1228"/>
  <c r="G1228"/>
  <c r="E1229"/>
  <c r="G1229"/>
  <c r="E1230"/>
  <c r="G1230"/>
  <c r="E1231"/>
  <c r="G1231"/>
  <c r="E1232"/>
  <c r="G1232"/>
  <c r="E1236"/>
  <c r="G1236"/>
  <c r="E1237"/>
  <c r="G1237"/>
  <c r="E1238"/>
  <c r="G1238"/>
  <c r="E1239"/>
  <c r="G1239"/>
  <c r="E1240"/>
  <c r="G1240"/>
  <c r="E1241"/>
  <c r="G1241"/>
  <c r="E1245"/>
  <c r="G1245"/>
  <c r="E1246"/>
  <c r="G1246"/>
  <c r="E1247"/>
  <c r="G1247"/>
  <c r="E1248"/>
  <c r="G1248"/>
  <c r="E1249"/>
  <c r="G1249"/>
  <c r="E1250"/>
  <c r="G1250"/>
  <c r="E1254"/>
  <c r="G1254"/>
  <c r="E1255"/>
  <c r="G1255"/>
  <c r="E1256"/>
  <c r="G1256"/>
  <c r="E1257"/>
  <c r="G1257"/>
  <c r="E1258"/>
  <c r="G1258"/>
  <c r="E1259"/>
  <c r="G1259"/>
  <c r="E1263"/>
  <c r="G1263"/>
  <c r="F1264"/>
  <c r="G1264" s="1"/>
  <c r="E1270"/>
  <c r="G1270"/>
  <c r="E1271"/>
  <c r="F1271"/>
  <c r="G1271"/>
  <c r="E1272"/>
  <c r="F1272"/>
  <c r="F1273" s="1"/>
  <c r="E1277"/>
  <c r="G1277"/>
  <c r="F1278"/>
  <c r="F1279" s="1"/>
  <c r="E1286"/>
  <c r="G1286"/>
  <c r="E1287"/>
  <c r="G1287"/>
  <c r="E1288"/>
  <c r="G1288"/>
  <c r="E1289"/>
  <c r="G1289"/>
  <c r="E1290"/>
  <c r="G1290"/>
  <c r="E1295"/>
  <c r="G1295"/>
  <c r="F1296"/>
  <c r="F1297" s="1"/>
  <c r="E1303"/>
  <c r="G1303"/>
  <c r="E1304"/>
  <c r="G1304"/>
  <c r="E1305"/>
  <c r="G1305"/>
  <c r="E1306"/>
  <c r="G1306"/>
  <c r="E1307"/>
  <c r="G1307"/>
  <c r="E1308"/>
  <c r="G1308"/>
  <c r="E1313"/>
  <c r="G1313"/>
  <c r="E1314"/>
  <c r="G1314"/>
  <c r="E1315"/>
  <c r="G1315"/>
  <c r="E1316"/>
  <c r="G1316"/>
  <c r="E1317"/>
  <c r="G1317"/>
  <c r="E1318"/>
  <c r="G1318"/>
  <c r="E1322"/>
  <c r="G1322"/>
  <c r="F1323"/>
  <c r="G1323" s="1"/>
  <c r="E1330"/>
  <c r="G1330"/>
  <c r="E1331"/>
  <c r="G1331"/>
  <c r="E1332"/>
  <c r="G1332"/>
  <c r="E1333"/>
  <c r="G1333"/>
  <c r="E1334"/>
  <c r="G1334"/>
  <c r="E1339"/>
  <c r="G1339"/>
  <c r="F1340"/>
  <c r="G1340" s="1"/>
  <c r="E1348"/>
  <c r="G1348"/>
  <c r="G1349" s="1"/>
  <c r="G1350" s="1"/>
  <c r="G1351" s="1"/>
  <c r="G1352" s="1"/>
  <c r="G1353" s="1"/>
  <c r="E1349"/>
  <c r="E1350"/>
  <c r="E1351"/>
  <c r="E1352"/>
  <c r="E1353"/>
  <c r="E1358"/>
  <c r="G1358"/>
  <c r="E1359"/>
  <c r="G1359"/>
  <c r="E1360"/>
  <c r="G1360"/>
  <c r="E1361"/>
  <c r="G1361"/>
  <c r="E1362"/>
  <c r="G1362"/>
  <c r="E1363"/>
  <c r="G1363"/>
  <c r="E1370"/>
  <c r="G1370"/>
  <c r="E1371"/>
  <c r="G1371"/>
  <c r="E1372"/>
  <c r="G1372"/>
  <c r="E1373"/>
  <c r="G1373"/>
  <c r="E1374"/>
  <c r="G1374"/>
  <c r="E1375"/>
  <c r="G1375"/>
  <c r="E1380"/>
  <c r="G1380"/>
  <c r="E1381"/>
  <c r="G1381"/>
  <c r="E1382"/>
  <c r="G1382"/>
  <c r="E1383"/>
  <c r="G1383"/>
  <c r="E1384"/>
  <c r="G1384"/>
  <c r="E1385"/>
  <c r="G1385"/>
  <c r="E1389"/>
  <c r="G1389"/>
  <c r="E1390"/>
  <c r="G1390"/>
  <c r="E1391"/>
  <c r="G1391"/>
  <c r="E1392"/>
  <c r="G1392"/>
  <c r="E1393"/>
  <c r="G1393"/>
  <c r="E1399"/>
  <c r="G1399"/>
  <c r="E1400"/>
  <c r="G1400"/>
  <c r="E1401"/>
  <c r="G1401"/>
  <c r="E1402"/>
  <c r="G1402"/>
  <c r="E1403"/>
  <c r="G1403"/>
  <c r="E1404"/>
  <c r="G1404"/>
  <c r="E1409"/>
  <c r="G1409"/>
  <c r="E1410"/>
  <c r="G1410"/>
  <c r="E1411"/>
  <c r="G1411"/>
  <c r="E1412"/>
  <c r="G1412"/>
  <c r="E1413"/>
  <c r="G1413"/>
  <c r="E1414"/>
  <c r="G1414"/>
  <c r="E1419"/>
  <c r="G1419"/>
  <c r="E1420"/>
  <c r="G1420"/>
  <c r="E1421"/>
  <c r="G1421"/>
  <c r="E1422"/>
  <c r="G1422"/>
  <c r="E1423"/>
  <c r="G1423"/>
  <c r="E1424"/>
  <c r="G1424"/>
  <c r="E1428"/>
  <c r="G1428"/>
  <c r="E1429"/>
  <c r="G1429"/>
  <c r="E1430"/>
  <c r="G1430"/>
  <c r="E1431"/>
  <c r="G1431"/>
  <c r="E1432"/>
  <c r="G1432"/>
  <c r="E1437"/>
  <c r="G1437"/>
  <c r="E1438"/>
  <c r="G1438"/>
  <c r="E1439"/>
  <c r="G1439"/>
  <c r="E1440"/>
  <c r="G1440"/>
  <c r="E1441"/>
  <c r="G1441"/>
  <c r="E1442"/>
  <c r="G1442"/>
  <c r="E1446"/>
  <c r="G1446"/>
  <c r="E1447"/>
  <c r="G1447"/>
  <c r="E1448"/>
  <c r="G1448"/>
  <c r="E1449"/>
  <c r="G1449"/>
  <c r="E1450"/>
  <c r="G1450"/>
  <c r="E1455"/>
  <c r="G1455"/>
  <c r="E1456"/>
  <c r="F1456"/>
  <c r="G1456"/>
  <c r="E1457"/>
  <c r="F1457"/>
  <c r="G1457"/>
  <c r="E1458"/>
  <c r="F1458"/>
  <c r="G1458" s="1"/>
  <c r="E1459"/>
  <c r="F1459"/>
  <c r="G1459"/>
  <c r="E1464"/>
  <c r="G1464"/>
  <c r="F1465"/>
  <c r="G1465" s="1"/>
  <c r="E1477"/>
  <c r="E1478" s="1"/>
  <c r="E1479" s="1"/>
  <c r="E1480" s="1"/>
  <c r="E1481" s="1"/>
  <c r="E1482" s="1"/>
  <c r="G1477"/>
  <c r="G1478"/>
  <c r="G1479" s="1"/>
  <c r="G1480" s="1"/>
  <c r="G1481" s="1"/>
  <c r="G1482" s="1"/>
  <c r="E1486"/>
  <c r="G1486"/>
  <c r="G1487" s="1"/>
  <c r="G1488" s="1"/>
  <c r="G1489" s="1"/>
  <c r="G1490" s="1"/>
  <c r="E1487"/>
  <c r="E1488" s="1"/>
  <c r="E1489" s="1"/>
  <c r="E1490" s="1"/>
  <c r="F1487"/>
  <c r="F1488" s="1"/>
  <c r="F1489" s="1"/>
  <c r="F1490" s="1"/>
  <c r="E1495"/>
  <c r="G1495"/>
  <c r="E1496"/>
  <c r="F1496"/>
  <c r="G1496" s="1"/>
  <c r="E1497"/>
  <c r="F1497"/>
  <c r="F1498" s="1"/>
  <c r="G1497"/>
  <c r="E1503"/>
  <c r="E1504"/>
  <c r="E1505"/>
  <c r="E1506"/>
  <c r="E1507"/>
  <c r="E1508"/>
  <c r="E1512"/>
  <c r="G1512"/>
  <c r="G1513"/>
  <c r="E1514"/>
  <c r="G1514"/>
  <c r="E1515"/>
  <c r="G1515"/>
  <c r="E1516"/>
  <c r="G1516"/>
  <c r="E1517"/>
  <c r="G1517"/>
  <c r="E1521"/>
  <c r="G1521"/>
  <c r="E1522"/>
  <c r="F1522"/>
  <c r="G1522"/>
  <c r="F1523"/>
  <c r="G1523" s="1"/>
  <c r="E1530"/>
  <c r="G1530"/>
  <c r="E1531"/>
  <c r="F1531"/>
  <c r="G1531"/>
  <c r="E1532"/>
  <c r="F1532"/>
  <c r="F1533" s="1"/>
  <c r="E1539"/>
  <c r="G1539"/>
  <c r="E1540"/>
  <c r="F1540"/>
  <c r="G1540" s="1"/>
  <c r="F1541"/>
  <c r="F1542" s="1"/>
  <c r="E1548"/>
  <c r="G1548"/>
  <c r="E1549"/>
  <c r="F1549"/>
  <c r="G1549"/>
  <c r="F1550"/>
  <c r="G1550" s="1"/>
  <c r="E1557"/>
  <c r="G1557"/>
  <c r="E1558"/>
  <c r="F1558"/>
  <c r="G1558"/>
  <c r="E1559"/>
  <c r="F1559"/>
  <c r="F1560" s="1"/>
  <c r="E1567"/>
  <c r="G1567"/>
  <c r="E1568"/>
  <c r="F1568"/>
  <c r="G1568" s="1"/>
  <c r="F1569"/>
  <c r="F1570" s="1"/>
  <c r="E1575"/>
  <c r="G1575"/>
  <c r="E1576"/>
  <c r="F1576"/>
  <c r="G1576"/>
  <c r="F1577"/>
  <c r="G1577" s="1"/>
  <c r="E1584"/>
  <c r="G1584"/>
  <c r="E1585"/>
  <c r="G1585"/>
  <c r="E1586"/>
  <c r="G1586"/>
  <c r="E1587"/>
  <c r="G1587"/>
  <c r="E1588"/>
  <c r="G1588"/>
  <c r="E1589"/>
  <c r="G1589"/>
  <c r="E1593"/>
  <c r="G1593"/>
  <c r="E1594"/>
  <c r="G1594"/>
  <c r="E1595"/>
  <c r="G1595"/>
  <c r="E1596"/>
  <c r="G1596"/>
  <c r="E1597"/>
  <c r="G1597"/>
  <c r="E1598"/>
  <c r="G1598"/>
  <c r="E1602"/>
  <c r="G1602"/>
  <c r="E1603"/>
  <c r="G1603"/>
  <c r="E1604"/>
  <c r="G1604"/>
  <c r="E1605"/>
  <c r="G1605"/>
  <c r="E1606"/>
  <c r="G1606"/>
  <c r="E1607"/>
  <c r="G1607"/>
  <c r="E1611"/>
  <c r="G1611"/>
  <c r="E1612"/>
  <c r="G1612"/>
  <c r="E1613"/>
  <c r="G1613"/>
  <c r="E1614"/>
  <c r="G1614"/>
  <c r="E1615"/>
  <c r="G1615"/>
  <c r="E1616"/>
  <c r="G1616"/>
  <c r="E1621"/>
  <c r="G1621"/>
  <c r="E1622"/>
  <c r="G1622"/>
  <c r="E1623"/>
  <c r="G1623"/>
  <c r="E1624"/>
  <c r="G1624"/>
  <c r="E1625"/>
  <c r="G1625"/>
  <c r="E1626"/>
  <c r="G1626"/>
  <c r="E1630"/>
  <c r="G1630"/>
  <c r="E1631"/>
  <c r="G1631"/>
  <c r="E1632"/>
  <c r="G1632"/>
  <c r="E1633"/>
  <c r="G1633"/>
  <c r="E1634"/>
  <c r="G1634"/>
  <c r="E1635"/>
  <c r="G1635"/>
  <c r="E1640"/>
  <c r="G1640"/>
  <c r="E1641"/>
  <c r="F1641"/>
  <c r="F1642" s="1"/>
  <c r="G1641"/>
  <c r="E1651"/>
  <c r="G1651"/>
  <c r="E1652"/>
  <c r="F1652"/>
  <c r="G1652" s="1"/>
  <c r="F1653"/>
  <c r="F1654" s="1"/>
  <c r="E1659"/>
  <c r="G1659"/>
  <c r="F1660"/>
  <c r="E1660" s="1"/>
  <c r="G1660"/>
  <c r="F1661"/>
  <c r="E1661" s="1"/>
  <c r="E1668"/>
  <c r="G1668"/>
  <c r="E1669"/>
  <c r="G1669"/>
  <c r="E1670"/>
  <c r="G1670"/>
  <c r="E1671"/>
  <c r="G1671"/>
  <c r="E1672"/>
  <c r="G1672"/>
  <c r="E1673"/>
  <c r="G1673"/>
  <c r="E1679"/>
  <c r="G1679"/>
  <c r="E1680"/>
  <c r="G1680"/>
  <c r="E1681"/>
  <c r="G1681"/>
  <c r="E1682"/>
  <c r="G1682"/>
  <c r="E1683"/>
  <c r="G1683"/>
  <c r="E1684"/>
  <c r="G1684"/>
  <c r="G542" i="13" l="1"/>
  <c r="E542"/>
  <c r="F543"/>
  <c r="G430"/>
  <c r="E430"/>
  <c r="F431"/>
  <c r="E818"/>
  <c r="G818"/>
  <c r="E692"/>
  <c r="G692"/>
  <c r="E550"/>
  <c r="F551"/>
  <c r="G550"/>
  <c r="E667"/>
  <c r="G667"/>
  <c r="E79"/>
  <c r="F80"/>
  <c r="G79"/>
  <c r="E146"/>
  <c r="F147"/>
  <c r="G146"/>
  <c r="E57"/>
  <c r="F58"/>
  <c r="G57"/>
  <c r="E289"/>
  <c r="G289"/>
  <c r="E177"/>
  <c r="G177"/>
  <c r="G318"/>
  <c r="E318"/>
  <c r="F319"/>
  <c r="G453"/>
  <c r="E453"/>
  <c r="F454"/>
  <c r="G728"/>
  <c r="E728"/>
  <c r="G590"/>
  <c r="E590"/>
  <c r="G497"/>
  <c r="E497"/>
  <c r="F498"/>
  <c r="G117"/>
  <c r="E117"/>
  <c r="F118"/>
  <c r="E168"/>
  <c r="F169"/>
  <c r="G168"/>
  <c r="E311"/>
  <c r="G311"/>
  <c r="E200"/>
  <c r="G200"/>
  <c r="E42"/>
  <c r="G42"/>
  <c r="G139"/>
  <c r="E139"/>
  <c r="F140"/>
  <c r="G475"/>
  <c r="E475"/>
  <c r="F476"/>
  <c r="G811"/>
  <c r="E811"/>
  <c r="E841"/>
  <c r="G841"/>
  <c r="E66"/>
  <c r="G66"/>
  <c r="E334"/>
  <c r="G334"/>
  <c r="E914"/>
  <c r="F915"/>
  <c r="G914"/>
  <c r="E574"/>
  <c r="G574"/>
  <c r="E246"/>
  <c r="G246"/>
  <c r="E491"/>
  <c r="G491"/>
  <c r="E512"/>
  <c r="G512"/>
  <c r="G519"/>
  <c r="E519"/>
  <c r="F520"/>
  <c r="G361"/>
  <c r="E361"/>
  <c r="F362"/>
  <c r="G94"/>
  <c r="E94"/>
  <c r="F95"/>
  <c r="E125"/>
  <c r="F126"/>
  <c r="G125"/>
  <c r="G384"/>
  <c r="E384"/>
  <c r="F385"/>
  <c r="G788"/>
  <c r="E788"/>
  <c r="G183"/>
  <c r="E183"/>
  <c r="F184"/>
  <c r="E795"/>
  <c r="G795"/>
  <c r="E714"/>
  <c r="G714"/>
  <c r="G684"/>
  <c r="E684"/>
  <c r="G340"/>
  <c r="E340"/>
  <c r="F341"/>
  <c r="G856"/>
  <c r="E856"/>
  <c r="E33"/>
  <c r="F34"/>
  <c r="G33"/>
  <c r="G659"/>
  <c r="E659"/>
  <c r="G49"/>
  <c r="E49"/>
  <c r="F50"/>
  <c r="G956"/>
  <c r="E956"/>
  <c r="E885"/>
  <c r="G885"/>
  <c r="E750"/>
  <c r="G750"/>
  <c r="E621"/>
  <c r="G621"/>
  <c r="E303"/>
  <c r="F304"/>
  <c r="G303"/>
  <c r="E772"/>
  <c r="G772"/>
  <c r="E643"/>
  <c r="G643"/>
  <c r="E863"/>
  <c r="G863"/>
  <c r="E598"/>
  <c r="G598"/>
  <c r="E101"/>
  <c r="F102"/>
  <c r="G101"/>
  <c r="E12"/>
  <c r="G12"/>
  <c r="E88"/>
  <c r="G88"/>
  <c r="G230"/>
  <c r="E230"/>
  <c r="F231"/>
  <c r="E401"/>
  <c r="G401"/>
  <c r="E223"/>
  <c r="G223"/>
  <c r="E110"/>
  <c r="G110"/>
  <c r="E424"/>
  <c r="G424"/>
  <c r="G878"/>
  <c r="E878"/>
  <c r="G636"/>
  <c r="E636"/>
  <c r="E469"/>
  <c r="G469"/>
  <c r="E900"/>
  <c r="G900"/>
  <c r="G208"/>
  <c r="E208"/>
  <c r="F209"/>
  <c r="E355"/>
  <c r="G355"/>
  <c r="G706"/>
  <c r="E706"/>
  <c r="G765"/>
  <c r="E765"/>
  <c r="G567"/>
  <c r="E567"/>
  <c r="G253"/>
  <c r="E253"/>
  <c r="F254"/>
  <c r="G161"/>
  <c r="E161"/>
  <c r="F162"/>
  <c r="G72"/>
  <c r="E72"/>
  <c r="F73"/>
  <c r="E536"/>
  <c r="G536"/>
  <c r="E736"/>
  <c r="G736"/>
  <c r="E947"/>
  <c r="F948"/>
  <c r="G947"/>
  <c r="E378"/>
  <c r="G378"/>
  <c r="E133"/>
  <c r="G133"/>
  <c r="G407"/>
  <c r="E407"/>
  <c r="F408"/>
  <c r="G295"/>
  <c r="E295"/>
  <c r="F296"/>
  <c r="G274"/>
  <c r="E274"/>
  <c r="F275"/>
  <c r="G907"/>
  <c r="E907"/>
  <c r="G834"/>
  <c r="E834"/>
  <c r="G613"/>
  <c r="E613"/>
  <c r="E268"/>
  <c r="G268"/>
  <c r="E446"/>
  <c r="G446"/>
  <c r="E155"/>
  <c r="G155"/>
  <c r="G1273" i="11"/>
  <c r="E1273"/>
  <c r="F1004"/>
  <c r="G1003"/>
  <c r="E1003"/>
  <c r="F920"/>
  <c r="G919"/>
  <c r="E919"/>
  <c r="G653"/>
  <c r="E653"/>
  <c r="F654"/>
  <c r="G372"/>
  <c r="E372"/>
  <c r="F373"/>
  <c r="F1188"/>
  <c r="G1187"/>
  <c r="E1187"/>
  <c r="G711"/>
  <c r="E711"/>
  <c r="F712"/>
  <c r="G602"/>
  <c r="E602"/>
  <c r="F603"/>
  <c r="G1279"/>
  <c r="E1279"/>
  <c r="F1280"/>
  <c r="F1147"/>
  <c r="G1146"/>
  <c r="E1146"/>
  <c r="F646"/>
  <c r="G645"/>
  <c r="E645"/>
  <c r="G544"/>
  <c r="E544"/>
  <c r="G406"/>
  <c r="E406"/>
  <c r="F407"/>
  <c r="G258"/>
  <c r="E258"/>
  <c r="F259"/>
  <c r="F46"/>
  <c r="G45"/>
  <c r="E45"/>
  <c r="E1642"/>
  <c r="F1643"/>
  <c r="G1642"/>
  <c r="F947"/>
  <c r="G946"/>
  <c r="E946"/>
  <c r="F885"/>
  <c r="G884"/>
  <c r="E884"/>
  <c r="F251"/>
  <c r="G250"/>
  <c r="E250"/>
  <c r="G1170"/>
  <c r="E1170"/>
  <c r="F1171"/>
  <c r="G146"/>
  <c r="E146"/>
  <c r="F147"/>
  <c r="E1498"/>
  <c r="F1499"/>
  <c r="G1498"/>
  <c r="F1163"/>
  <c r="G1162"/>
  <c r="E1162"/>
  <c r="F216"/>
  <c r="G215"/>
  <c r="E215"/>
  <c r="F1561"/>
  <c r="G1560"/>
  <c r="E1560"/>
  <c r="F1534"/>
  <c r="G1533"/>
  <c r="E1533"/>
  <c r="G1297"/>
  <c r="E1297"/>
  <c r="F1298"/>
  <c r="F527"/>
  <c r="G526"/>
  <c r="E526"/>
  <c r="G423"/>
  <c r="E423"/>
  <c r="F424"/>
  <c r="F364"/>
  <c r="G363"/>
  <c r="E363"/>
  <c r="F129"/>
  <c r="G128"/>
  <c r="E128"/>
  <c r="G1654"/>
  <c r="F1655"/>
  <c r="E1654"/>
  <c r="G1195"/>
  <c r="E1195"/>
  <c r="F1196"/>
  <c r="G1570"/>
  <c r="E1570"/>
  <c r="F1571"/>
  <c r="G1542"/>
  <c r="E1542"/>
  <c r="F1543"/>
  <c r="G1217"/>
  <c r="E1217"/>
  <c r="F1218"/>
  <c r="F738"/>
  <c r="G737"/>
  <c r="E737"/>
  <c r="F1210"/>
  <c r="G1209"/>
  <c r="E1209"/>
  <c r="G1041"/>
  <c r="E1041"/>
  <c r="F1042"/>
  <c r="G955"/>
  <c r="E955"/>
  <c r="F956"/>
  <c r="G928"/>
  <c r="E928"/>
  <c r="F929"/>
  <c r="G902"/>
  <c r="E902"/>
  <c r="F903"/>
  <c r="G746"/>
  <c r="E746"/>
  <c r="F747"/>
  <c r="F595"/>
  <c r="G594"/>
  <c r="E594"/>
  <c r="G233"/>
  <c r="E233"/>
  <c r="F234"/>
  <c r="G1661"/>
  <c r="F1466"/>
  <c r="F1662"/>
  <c r="E1653"/>
  <c r="F1578"/>
  <c r="E1569"/>
  <c r="G1559"/>
  <c r="F1551"/>
  <c r="E1541"/>
  <c r="G1532"/>
  <c r="F1524"/>
  <c r="E1465"/>
  <c r="F1341"/>
  <c r="F1324"/>
  <c r="E1296"/>
  <c r="E1278"/>
  <c r="G1272"/>
  <c r="F1265"/>
  <c r="E1216"/>
  <c r="G1208"/>
  <c r="F1203"/>
  <c r="E1194"/>
  <c r="G1186"/>
  <c r="F1178"/>
  <c r="E1169"/>
  <c r="G1161"/>
  <c r="G1145"/>
  <c r="F1061"/>
  <c r="E1040"/>
  <c r="G1002"/>
  <c r="F964"/>
  <c r="E954"/>
  <c r="G945"/>
  <c r="F937"/>
  <c r="E927"/>
  <c r="G918"/>
  <c r="F911"/>
  <c r="E901"/>
  <c r="G883"/>
  <c r="F806"/>
  <c r="E745"/>
  <c r="G736"/>
  <c r="E710"/>
  <c r="F686"/>
  <c r="E652"/>
  <c r="G644"/>
  <c r="F612"/>
  <c r="E601"/>
  <c r="G593"/>
  <c r="G543"/>
  <c r="G525"/>
  <c r="E422"/>
  <c r="E405"/>
  <c r="F382"/>
  <c r="E371"/>
  <c r="G362"/>
  <c r="F276"/>
  <c r="E257"/>
  <c r="G249"/>
  <c r="F241"/>
  <c r="E232"/>
  <c r="G214"/>
  <c r="F205"/>
  <c r="E145"/>
  <c r="G127"/>
  <c r="F110"/>
  <c r="E74"/>
  <c r="E72"/>
  <c r="G44"/>
  <c r="F37"/>
  <c r="G1653"/>
  <c r="E1577"/>
  <c r="G1569"/>
  <c r="E1550"/>
  <c r="G1541"/>
  <c r="E1523"/>
  <c r="E1340"/>
  <c r="E1323"/>
  <c r="G1296"/>
  <c r="G1278"/>
  <c r="E1264"/>
  <c r="G1216"/>
  <c r="E1202"/>
  <c r="G1194"/>
  <c r="E1177"/>
  <c r="G1169"/>
  <c r="E1060"/>
  <c r="G1040"/>
  <c r="E963"/>
  <c r="G954"/>
  <c r="E936"/>
  <c r="G927"/>
  <c r="E910"/>
  <c r="G901"/>
  <c r="E805"/>
  <c r="G745"/>
  <c r="G710"/>
  <c r="E685"/>
  <c r="G652"/>
  <c r="E611"/>
  <c r="G601"/>
  <c r="G422"/>
  <c r="G405"/>
  <c r="G371"/>
  <c r="E275"/>
  <c r="G257"/>
  <c r="E240"/>
  <c r="G232"/>
  <c r="E204"/>
  <c r="G145"/>
  <c r="E109"/>
  <c r="E36"/>
  <c r="E75"/>
  <c r="E73"/>
  <c r="E1177" i="1"/>
  <c r="E1178" s="1"/>
  <c r="E1179" s="1"/>
  <c r="E1180" s="1"/>
  <c r="F1176"/>
  <c r="G1176" s="1"/>
  <c r="G1177" s="1"/>
  <c r="G1178" s="1"/>
  <c r="G1179" s="1"/>
  <c r="G1180" s="1"/>
  <c r="G304" i="13" l="1"/>
  <c r="E304"/>
  <c r="G254"/>
  <c r="E254"/>
  <c r="G184"/>
  <c r="E184"/>
  <c r="G140"/>
  <c r="E140"/>
  <c r="G118"/>
  <c r="E118"/>
  <c r="G147"/>
  <c r="E147"/>
  <c r="G209"/>
  <c r="E209"/>
  <c r="G50"/>
  <c r="E50"/>
  <c r="G34"/>
  <c r="E34"/>
  <c r="G385"/>
  <c r="E385"/>
  <c r="G95"/>
  <c r="E95"/>
  <c r="G520"/>
  <c r="E520"/>
  <c r="G915"/>
  <c r="E915"/>
  <c r="G543"/>
  <c r="E543"/>
  <c r="G296"/>
  <c r="E296"/>
  <c r="G319"/>
  <c r="E319"/>
  <c r="G948"/>
  <c r="E948"/>
  <c r="G275"/>
  <c r="E275"/>
  <c r="G408"/>
  <c r="E408"/>
  <c r="G169"/>
  <c r="E169"/>
  <c r="G454"/>
  <c r="E454"/>
  <c r="G73"/>
  <c r="E73"/>
  <c r="G231"/>
  <c r="E231"/>
  <c r="G162"/>
  <c r="E162"/>
  <c r="G341"/>
  <c r="E341"/>
  <c r="G126"/>
  <c r="E126"/>
  <c r="G476"/>
  <c r="E476"/>
  <c r="G498"/>
  <c r="E498"/>
  <c r="G58"/>
  <c r="E58"/>
  <c r="G80"/>
  <c r="E80"/>
  <c r="G102"/>
  <c r="E102"/>
  <c r="G362"/>
  <c r="E362"/>
  <c r="G551"/>
  <c r="E551"/>
  <c r="G431"/>
  <c r="E431"/>
  <c r="E37" i="11"/>
  <c r="F38"/>
  <c r="G37"/>
  <c r="E937"/>
  <c r="F938"/>
  <c r="G937"/>
  <c r="E1061"/>
  <c r="F1062"/>
  <c r="G1061"/>
  <c r="E738"/>
  <c r="F739"/>
  <c r="G738"/>
  <c r="E129"/>
  <c r="F130"/>
  <c r="G129"/>
  <c r="E612"/>
  <c r="F613"/>
  <c r="G612"/>
  <c r="E110"/>
  <c r="F111"/>
  <c r="G110"/>
  <c r="E241"/>
  <c r="F242"/>
  <c r="G241"/>
  <c r="F383"/>
  <c r="G382"/>
  <c r="E1178"/>
  <c r="F1179"/>
  <c r="G1178"/>
  <c r="E1265"/>
  <c r="F1266"/>
  <c r="G1265"/>
  <c r="F235"/>
  <c r="G234"/>
  <c r="E234"/>
  <c r="G747"/>
  <c r="E747"/>
  <c r="G929"/>
  <c r="E929"/>
  <c r="G1042"/>
  <c r="E1042"/>
  <c r="G1543"/>
  <c r="E1543"/>
  <c r="G1196"/>
  <c r="E1196"/>
  <c r="F425"/>
  <c r="G424"/>
  <c r="E424"/>
  <c r="F1299"/>
  <c r="G1298"/>
  <c r="E1298"/>
  <c r="F148"/>
  <c r="G147"/>
  <c r="E147"/>
  <c r="F408"/>
  <c r="G407"/>
  <c r="E407"/>
  <c r="E911"/>
  <c r="F912"/>
  <c r="G911"/>
  <c r="E964"/>
  <c r="F965"/>
  <c r="G964"/>
  <c r="E1341"/>
  <c r="F1342"/>
  <c r="G1341"/>
  <c r="E595"/>
  <c r="F596"/>
  <c r="G595"/>
  <c r="E1210"/>
  <c r="F1211"/>
  <c r="G1210"/>
  <c r="E364"/>
  <c r="F365"/>
  <c r="G364"/>
  <c r="E527"/>
  <c r="G527"/>
  <c r="E1534"/>
  <c r="G1534"/>
  <c r="E216"/>
  <c r="F217"/>
  <c r="G216"/>
  <c r="E885"/>
  <c r="G885"/>
  <c r="F713"/>
  <c r="G712"/>
  <c r="E712"/>
  <c r="F374"/>
  <c r="G373"/>
  <c r="E373"/>
  <c r="E686"/>
  <c r="F687"/>
  <c r="G686"/>
  <c r="E1324"/>
  <c r="F1325"/>
  <c r="G1324"/>
  <c r="E1551"/>
  <c r="F1552"/>
  <c r="G1551"/>
  <c r="G1466"/>
  <c r="E1466"/>
  <c r="F1467"/>
  <c r="G1655"/>
  <c r="E1655"/>
  <c r="G1499"/>
  <c r="E1499"/>
  <c r="F1644"/>
  <c r="G1643"/>
  <c r="E1643"/>
  <c r="E1147"/>
  <c r="G1147"/>
  <c r="E1188"/>
  <c r="G1188"/>
  <c r="E1004"/>
  <c r="G1004"/>
  <c r="E806"/>
  <c r="F807"/>
  <c r="G806"/>
  <c r="G1280"/>
  <c r="E1280"/>
  <c r="F1281"/>
  <c r="E205"/>
  <c r="F206"/>
  <c r="G205"/>
  <c r="E276"/>
  <c r="F277"/>
  <c r="G276"/>
  <c r="E1203"/>
  <c r="G1203"/>
  <c r="E1662"/>
  <c r="G1662"/>
  <c r="F1663"/>
  <c r="G903"/>
  <c r="E903"/>
  <c r="G956"/>
  <c r="E956"/>
  <c r="F1219"/>
  <c r="G1218"/>
  <c r="E1218"/>
  <c r="G1571"/>
  <c r="E1571"/>
  <c r="G1171"/>
  <c r="E1171"/>
  <c r="F260"/>
  <c r="G259"/>
  <c r="E259"/>
  <c r="E1561"/>
  <c r="G1561"/>
  <c r="E1163"/>
  <c r="G1163"/>
  <c r="E251"/>
  <c r="F252"/>
  <c r="G251"/>
  <c r="E947"/>
  <c r="G947"/>
  <c r="E46"/>
  <c r="F47"/>
  <c r="G46"/>
  <c r="F604"/>
  <c r="G603"/>
  <c r="E603"/>
  <c r="F655"/>
  <c r="G654"/>
  <c r="E654"/>
  <c r="E1524"/>
  <c r="F1525"/>
  <c r="G1524"/>
  <c r="E1578"/>
  <c r="G1578"/>
  <c r="F1579"/>
  <c r="E646"/>
  <c r="F647"/>
  <c r="G646"/>
  <c r="E920"/>
  <c r="G920"/>
  <c r="F1177" i="1"/>
  <c r="F1178" s="1"/>
  <c r="F1179" s="1"/>
  <c r="F1180" s="1"/>
  <c r="E984"/>
  <c r="E985" s="1"/>
  <c r="E986" s="1"/>
  <c r="E987" s="1"/>
  <c r="F983"/>
  <c r="G983" s="1"/>
  <c r="G984" s="1"/>
  <c r="G985" s="1"/>
  <c r="G986" s="1"/>
  <c r="G987" s="1"/>
  <c r="G1281" i="11" l="1"/>
  <c r="E1281"/>
  <c r="G713"/>
  <c r="E713"/>
  <c r="G408"/>
  <c r="E408"/>
  <c r="G1299"/>
  <c r="E1299"/>
  <c r="G1266"/>
  <c r="E1266"/>
  <c r="G383"/>
  <c r="F384"/>
  <c r="G384" s="1"/>
  <c r="E1579"/>
  <c r="G1579"/>
  <c r="G365"/>
  <c r="E365"/>
  <c r="G130"/>
  <c r="E130"/>
  <c r="G1211"/>
  <c r="E1211"/>
  <c r="G739"/>
  <c r="E739"/>
  <c r="G47"/>
  <c r="E47"/>
  <c r="G252"/>
  <c r="E252"/>
  <c r="E1552"/>
  <c r="G1552"/>
  <c r="G687"/>
  <c r="E687"/>
  <c r="F688"/>
  <c r="G596"/>
  <c r="E596"/>
  <c r="G965"/>
  <c r="E965"/>
  <c r="G111"/>
  <c r="E111"/>
  <c r="F112"/>
  <c r="G1062"/>
  <c r="E1062"/>
  <c r="G38"/>
  <c r="E38"/>
  <c r="F39"/>
  <c r="G604"/>
  <c r="E604"/>
  <c r="G206"/>
  <c r="E206"/>
  <c r="F207"/>
  <c r="G807"/>
  <c r="E807"/>
  <c r="G217"/>
  <c r="E217"/>
  <c r="G235"/>
  <c r="E235"/>
  <c r="G647"/>
  <c r="E647"/>
  <c r="E1525"/>
  <c r="G1525"/>
  <c r="G374"/>
  <c r="E374"/>
  <c r="G148"/>
  <c r="E148"/>
  <c r="G425"/>
  <c r="E425"/>
  <c r="G1179"/>
  <c r="E1179"/>
  <c r="G1219"/>
  <c r="E1219"/>
  <c r="E1644"/>
  <c r="G1644"/>
  <c r="G1325"/>
  <c r="E1325"/>
  <c r="F1326"/>
  <c r="E1342"/>
  <c r="F1343"/>
  <c r="G1342"/>
  <c r="G912"/>
  <c r="E912"/>
  <c r="G242"/>
  <c r="E242"/>
  <c r="F243"/>
  <c r="G613"/>
  <c r="E613"/>
  <c r="F614"/>
  <c r="G938"/>
  <c r="E938"/>
  <c r="G655"/>
  <c r="E655"/>
  <c r="G260"/>
  <c r="E260"/>
  <c r="G1663"/>
  <c r="E1663"/>
  <c r="G277"/>
  <c r="E277"/>
  <c r="F278"/>
  <c r="F1468"/>
  <c r="G1467"/>
  <c r="E1467"/>
  <c r="F984" i="1"/>
  <c r="F985" s="1"/>
  <c r="F986" s="1"/>
  <c r="F987" s="1"/>
  <c r="E688" i="11" l="1"/>
  <c r="G688"/>
  <c r="E112"/>
  <c r="G112"/>
  <c r="E614"/>
  <c r="G614"/>
  <c r="E243"/>
  <c r="G243"/>
  <c r="E1343"/>
  <c r="G1343"/>
  <c r="E1326"/>
  <c r="G1326"/>
  <c r="E39"/>
  <c r="G39"/>
  <c r="G1468"/>
  <c r="E1468"/>
  <c r="E207"/>
  <c r="G207"/>
  <c r="E278"/>
  <c r="G278"/>
  <c r="E744" i="1"/>
  <c r="E745" s="1"/>
  <c r="E746" s="1"/>
  <c r="E747" s="1"/>
  <c r="F743"/>
  <c r="F744" s="1"/>
  <c r="F745" s="1"/>
  <c r="F746" s="1"/>
  <c r="F747" s="1"/>
  <c r="E478"/>
  <c r="E479" s="1"/>
  <c r="E480" s="1"/>
  <c r="E481" s="1"/>
  <c r="F477"/>
  <c r="F478" s="1"/>
  <c r="F479" s="1"/>
  <c r="F480" s="1"/>
  <c r="F481" s="1"/>
  <c r="E461"/>
  <c r="E462" s="1"/>
  <c r="E463" s="1"/>
  <c r="E464" s="1"/>
  <c r="F460"/>
  <c r="G460" s="1"/>
  <c r="G461" s="1"/>
  <c r="G462" s="1"/>
  <c r="G463" s="1"/>
  <c r="G464" s="1"/>
  <c r="G743" l="1"/>
  <c r="G744" s="1"/>
  <c r="G745" s="1"/>
  <c r="G746" s="1"/>
  <c r="G747" s="1"/>
  <c r="G477"/>
  <c r="G478" s="1"/>
  <c r="G479" s="1"/>
  <c r="G480" s="1"/>
  <c r="G481" s="1"/>
  <c r="F461"/>
  <c r="F462" s="1"/>
  <c r="F463" s="1"/>
  <c r="F464" s="1"/>
  <c r="E951"/>
  <c r="E952" s="1"/>
  <c r="E953" s="1"/>
  <c r="E954" s="1"/>
  <c r="F950"/>
  <c r="G950" s="1"/>
  <c r="G951" s="1"/>
  <c r="G952" s="1"/>
  <c r="G953" s="1"/>
  <c r="G954" s="1"/>
  <c r="F926"/>
  <c r="F927" s="1"/>
  <c r="F928" s="1"/>
  <c r="F929" s="1"/>
  <c r="F930" s="1"/>
  <c r="E927"/>
  <c r="E928" s="1"/>
  <c r="E929" s="1"/>
  <c r="E930" s="1"/>
  <c r="G926" l="1"/>
  <c r="G927" s="1"/>
  <c r="G928" s="1"/>
  <c r="G929" s="1"/>
  <c r="G930" s="1"/>
  <c r="F951"/>
  <c r="F952" s="1"/>
  <c r="F953" s="1"/>
  <c r="F954" s="1"/>
  <c r="E911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36"/>
  <c r="E289"/>
  <c r="F896" l="1"/>
  <c r="F897" s="1"/>
  <c r="F898" s="1"/>
  <c r="F899" s="1"/>
  <c r="F900" s="1"/>
  <c r="E897"/>
  <c r="E898" s="1"/>
  <c r="E899" s="1"/>
  <c r="E900" s="1"/>
  <c r="E1275" l="1"/>
  <c r="E842" l="1"/>
  <c r="F225" l="1"/>
  <c r="F226" s="1"/>
  <c r="F227" s="1"/>
  <c r="F228" s="1"/>
  <c r="F229" s="1"/>
  <c r="E226"/>
  <c r="E227" s="1"/>
  <c r="E228" s="1"/>
  <c r="E229" s="1"/>
  <c r="F1193" l="1"/>
  <c r="G1193" s="1"/>
  <c r="G1194" s="1"/>
  <c r="G1195" s="1"/>
  <c r="G1196" s="1"/>
  <c r="G1197" s="1"/>
  <c r="E1194"/>
  <c r="E1195" s="1"/>
  <c r="E1196" s="1"/>
  <c r="E1197" s="1"/>
  <c r="F1194" l="1"/>
  <c r="F1195" s="1"/>
  <c r="F1196" s="1"/>
  <c r="F1197" s="1"/>
  <c r="E968"/>
  <c r="E825" l="1"/>
  <c r="E826" s="1"/>
  <c r="E827" s="1"/>
  <c r="E828" s="1"/>
  <c r="F824"/>
  <c r="F825" s="1"/>
  <c r="F826" s="1"/>
  <c r="F827" s="1"/>
  <c r="F828" s="1"/>
  <c r="E817"/>
  <c r="E818" s="1"/>
  <c r="E819" s="1"/>
  <c r="E820" s="1"/>
  <c r="F816"/>
  <c r="F817" s="1"/>
  <c r="F818" s="1"/>
  <c r="F819" s="1"/>
  <c r="F820" s="1"/>
  <c r="G816" l="1"/>
  <c r="G817" s="1"/>
  <c r="G818" s="1"/>
  <c r="G819" s="1"/>
  <c r="G820" s="1"/>
  <c r="G824"/>
  <c r="G825" s="1"/>
  <c r="G826" s="1"/>
  <c r="G827" s="1"/>
  <c r="G828" s="1"/>
  <c r="E790"/>
  <c r="E638" l="1"/>
  <c r="E639" s="1"/>
  <c r="E640" s="1"/>
  <c r="E641" s="1"/>
  <c r="F637"/>
  <c r="F638" s="1"/>
  <c r="F639" s="1"/>
  <c r="F640" s="1"/>
  <c r="F641" s="1"/>
  <c r="G637" l="1"/>
  <c r="G638" s="1"/>
  <c r="G639" s="1"/>
  <c r="G640" s="1"/>
  <c r="G641" s="1"/>
  <c r="E1300" l="1"/>
  <c r="E1301" s="1"/>
  <c r="E1302" s="1"/>
  <c r="E1303" s="1"/>
  <c r="F1299"/>
  <c r="F1300" s="1"/>
  <c r="F1301" s="1"/>
  <c r="F1302" s="1"/>
  <c r="F1303" s="1"/>
  <c r="E1292"/>
  <c r="E1293" s="1"/>
  <c r="E1294" s="1"/>
  <c r="E1295" s="1"/>
  <c r="F1291"/>
  <c r="E1283"/>
  <c r="E1284" s="1"/>
  <c r="E1285" s="1"/>
  <c r="E1286" s="1"/>
  <c r="F1282"/>
  <c r="E1276"/>
  <c r="E1277" s="1"/>
  <c r="E1278" s="1"/>
  <c r="F1274"/>
  <c r="F1275" s="1"/>
  <c r="E1267"/>
  <c r="E1268" s="1"/>
  <c r="E1269" s="1"/>
  <c r="E1270" s="1"/>
  <c r="F1266"/>
  <c r="F1267" s="1"/>
  <c r="E1258"/>
  <c r="E1259" s="1"/>
  <c r="E1260" s="1"/>
  <c r="E1261" s="1"/>
  <c r="F1257"/>
  <c r="F1258" s="1"/>
  <c r="F1259" s="1"/>
  <c r="F1260" s="1"/>
  <c r="F1261" s="1"/>
  <c r="E1247"/>
  <c r="E1248" s="1"/>
  <c r="E1249" s="1"/>
  <c r="E1250" s="1"/>
  <c r="F1246"/>
  <c r="F1247" s="1"/>
  <c r="F1248" s="1"/>
  <c r="F1249" s="1"/>
  <c r="F1250" s="1"/>
  <c r="E1239"/>
  <c r="E1240" s="1"/>
  <c r="E1241" s="1"/>
  <c r="E1242" s="1"/>
  <c r="F1238"/>
  <c r="F1239" s="1"/>
  <c r="F1240" s="1"/>
  <c r="F1241" s="1"/>
  <c r="F1242" s="1"/>
  <c r="E1231"/>
  <c r="E1232" s="1"/>
  <c r="E1233" s="1"/>
  <c r="E1234" s="1"/>
  <c r="F1230"/>
  <c r="F1231" s="1"/>
  <c r="F1232" s="1"/>
  <c r="F1233" s="1"/>
  <c r="F1234" s="1"/>
  <c r="E1222"/>
  <c r="E1223" s="1"/>
  <c r="E1224" s="1"/>
  <c r="E1225" s="1"/>
  <c r="F1221"/>
  <c r="F1222" s="1"/>
  <c r="F1223" s="1"/>
  <c r="F1224" s="1"/>
  <c r="F1225" s="1"/>
  <c r="E1211"/>
  <c r="E1212" s="1"/>
  <c r="E1213" s="1"/>
  <c r="E1214" s="1"/>
  <c r="F1210"/>
  <c r="F1211" s="1"/>
  <c r="F1212" s="1"/>
  <c r="F1213" s="1"/>
  <c r="F1214" s="1"/>
  <c r="E1202"/>
  <c r="E1203" s="1"/>
  <c r="E1204" s="1"/>
  <c r="E1205" s="1"/>
  <c r="F1201"/>
  <c r="F1202" s="1"/>
  <c r="F1203" s="1"/>
  <c r="F1204" s="1"/>
  <c r="F1205" s="1"/>
  <c r="E1186"/>
  <c r="E1187" s="1"/>
  <c r="E1188" s="1"/>
  <c r="E1189" s="1"/>
  <c r="F1185"/>
  <c r="F1186" s="1"/>
  <c r="F1187" s="1"/>
  <c r="F1188" s="1"/>
  <c r="F1189" s="1"/>
  <c r="E1169"/>
  <c r="E1170" s="1"/>
  <c r="E1171" s="1"/>
  <c r="E1172" s="1"/>
  <c r="F1168"/>
  <c r="F1169" s="1"/>
  <c r="F1170" s="1"/>
  <c r="F1171" s="1"/>
  <c r="F1172" s="1"/>
  <c r="E1161"/>
  <c r="E1162" s="1"/>
  <c r="E1163" s="1"/>
  <c r="E1164" s="1"/>
  <c r="F1160"/>
  <c r="F1161" s="1"/>
  <c r="F1162" s="1"/>
  <c r="F1163" s="1"/>
  <c r="F1164" s="1"/>
  <c r="E1153"/>
  <c r="E1154" s="1"/>
  <c r="E1155" s="1"/>
  <c r="E1156" s="1"/>
  <c r="F1152"/>
  <c r="F1153" s="1"/>
  <c r="F1154" s="1"/>
  <c r="F1155" s="1"/>
  <c r="F1156" s="1"/>
  <c r="E1145"/>
  <c r="E1146" s="1"/>
  <c r="E1147" s="1"/>
  <c r="E1148" s="1"/>
  <c r="F1144"/>
  <c r="F1145" s="1"/>
  <c r="F1146" s="1"/>
  <c r="F1147" s="1"/>
  <c r="F1148" s="1"/>
  <c r="E1137"/>
  <c r="E1138" s="1"/>
  <c r="E1139" s="1"/>
  <c r="E1140" s="1"/>
  <c r="F1136"/>
  <c r="F1137" s="1"/>
  <c r="F1138" s="1"/>
  <c r="F1139" s="1"/>
  <c r="F1140" s="1"/>
  <c r="E1127"/>
  <c r="E1128" s="1"/>
  <c r="E1129" s="1"/>
  <c r="E1130" s="1"/>
  <c r="F1126"/>
  <c r="F1127" s="1"/>
  <c r="F1128" s="1"/>
  <c r="F1129" s="1"/>
  <c r="F1130" s="1"/>
  <c r="F1116"/>
  <c r="E1117"/>
  <c r="E1118" s="1"/>
  <c r="E1119" s="1"/>
  <c r="E1120" s="1"/>
  <c r="E1108"/>
  <c r="E1109" s="1"/>
  <c r="E1110" s="1"/>
  <c r="E1111" s="1"/>
  <c r="F1107"/>
  <c r="E1098"/>
  <c r="E1099" s="1"/>
  <c r="E1100" s="1"/>
  <c r="E1101" s="1"/>
  <c r="F1097"/>
  <c r="E1088"/>
  <c r="E1089" s="1"/>
  <c r="E1090" s="1"/>
  <c r="E1091" s="1"/>
  <c r="F1087"/>
  <c r="E1080"/>
  <c r="E1081" s="1"/>
  <c r="E1082" s="1"/>
  <c r="E1083" s="1"/>
  <c r="F1079"/>
  <c r="F1070"/>
  <c r="G1070" s="1"/>
  <c r="G1071" s="1"/>
  <c r="G1072" s="1"/>
  <c r="G1073" s="1"/>
  <c r="G1074" s="1"/>
  <c r="E1071"/>
  <c r="E1072" s="1"/>
  <c r="E1073" s="1"/>
  <c r="E1074" s="1"/>
  <c r="E1063"/>
  <c r="E1064" s="1"/>
  <c r="E1065" s="1"/>
  <c r="E1066" s="1"/>
  <c r="F1062"/>
  <c r="F1063" s="1"/>
  <c r="F1064" s="1"/>
  <c r="F1065" s="1"/>
  <c r="F1066" s="1"/>
  <c r="E1053"/>
  <c r="E1054" s="1"/>
  <c r="E1055" s="1"/>
  <c r="E1056" s="1"/>
  <c r="F1052"/>
  <c r="F1053" s="1"/>
  <c r="F1054" s="1"/>
  <c r="F1055" s="1"/>
  <c r="F1056" s="1"/>
  <c r="F1041"/>
  <c r="E1042"/>
  <c r="E1043" s="1"/>
  <c r="E1044" s="1"/>
  <c r="E1045" s="1"/>
  <c r="E1031"/>
  <c r="E1032" s="1"/>
  <c r="E1033" s="1"/>
  <c r="E1034" s="1"/>
  <c r="F1030"/>
  <c r="F1020"/>
  <c r="E1021"/>
  <c r="E1022" s="1"/>
  <c r="E1023" s="1"/>
  <c r="E1024" s="1"/>
  <c r="F1009"/>
  <c r="G1009" s="1"/>
  <c r="G1010" s="1"/>
  <c r="G1011" s="1"/>
  <c r="G1012" s="1"/>
  <c r="G1013" s="1"/>
  <c r="E1010"/>
  <c r="E1011" s="1"/>
  <c r="E1012" s="1"/>
  <c r="E1013" s="1"/>
  <c r="E1002"/>
  <c r="E1003" s="1"/>
  <c r="E1004" s="1"/>
  <c r="E1005" s="1"/>
  <c r="F1001"/>
  <c r="F1002" s="1"/>
  <c r="F1003" s="1"/>
  <c r="F1004" s="1"/>
  <c r="F1005" s="1"/>
  <c r="F992"/>
  <c r="G992" s="1"/>
  <c r="G993" s="1"/>
  <c r="G994" s="1"/>
  <c r="G995" s="1"/>
  <c r="G996" s="1"/>
  <c r="E993"/>
  <c r="E994" s="1"/>
  <c r="E995" s="1"/>
  <c r="E996" s="1"/>
  <c r="E976"/>
  <c r="E977" s="1"/>
  <c r="E978" s="1"/>
  <c r="E979" s="1"/>
  <c r="F975"/>
  <c r="E969"/>
  <c r="E970" s="1"/>
  <c r="E971" s="1"/>
  <c r="F967"/>
  <c r="E960"/>
  <c r="E961" s="1"/>
  <c r="E962" s="1"/>
  <c r="E963" s="1"/>
  <c r="F959"/>
  <c r="F960" s="1"/>
  <c r="F961" s="1"/>
  <c r="F962" s="1"/>
  <c r="F963" s="1"/>
  <c r="E943"/>
  <c r="E944" s="1"/>
  <c r="E945" s="1"/>
  <c r="E946" s="1"/>
  <c r="F942"/>
  <c r="F943" s="1"/>
  <c r="F944" s="1"/>
  <c r="F945" s="1"/>
  <c r="F946" s="1"/>
  <c r="E935"/>
  <c r="E936" s="1"/>
  <c r="E937" s="1"/>
  <c r="E938" s="1"/>
  <c r="F934"/>
  <c r="E919"/>
  <c r="E920" s="1"/>
  <c r="E921" s="1"/>
  <c r="E922" s="1"/>
  <c r="F918"/>
  <c r="E912"/>
  <c r="E913" s="1"/>
  <c r="E914" s="1"/>
  <c r="F910"/>
  <c r="F911" s="1"/>
  <c r="F912" s="1"/>
  <c r="F913" s="1"/>
  <c r="F914" s="1"/>
  <c r="F888"/>
  <c r="E889"/>
  <c r="E890" s="1"/>
  <c r="E891" s="1"/>
  <c r="E892" s="1"/>
  <c r="F878"/>
  <c r="G878" s="1"/>
  <c r="G879" s="1"/>
  <c r="G880" s="1"/>
  <c r="G881" s="1"/>
  <c r="G882" s="1"/>
  <c r="E879"/>
  <c r="E880" s="1"/>
  <c r="E881" s="1"/>
  <c r="E882" s="1"/>
  <c r="F868"/>
  <c r="E869"/>
  <c r="E870" s="1"/>
  <c r="E871" s="1"/>
  <c r="E872" s="1"/>
  <c r="F859"/>
  <c r="G859" s="1"/>
  <c r="G860" s="1"/>
  <c r="G861" s="1"/>
  <c r="G862" s="1"/>
  <c r="G863" s="1"/>
  <c r="E860"/>
  <c r="E861" s="1"/>
  <c r="E862" s="1"/>
  <c r="E863" s="1"/>
  <c r="F850"/>
  <c r="E851"/>
  <c r="E852" s="1"/>
  <c r="E853" s="1"/>
  <c r="E854" s="1"/>
  <c r="F841"/>
  <c r="G841" s="1"/>
  <c r="G842" s="1"/>
  <c r="G843" s="1"/>
  <c r="G844" s="1"/>
  <c r="G845" s="1"/>
  <c r="E843"/>
  <c r="E844" s="1"/>
  <c r="E845" s="1"/>
  <c r="E833"/>
  <c r="E834" s="1"/>
  <c r="E835" s="1"/>
  <c r="E836" s="1"/>
  <c r="F832"/>
  <c r="F808"/>
  <c r="G808" s="1"/>
  <c r="G809" s="1"/>
  <c r="G810" s="1"/>
  <c r="G811" s="1"/>
  <c r="G812" s="1"/>
  <c r="E809"/>
  <c r="E810" s="1"/>
  <c r="E811" s="1"/>
  <c r="E812" s="1"/>
  <c r="F800"/>
  <c r="G800" s="1"/>
  <c r="G801" s="1"/>
  <c r="G802" s="1"/>
  <c r="G803" s="1"/>
  <c r="G804" s="1"/>
  <c r="E801"/>
  <c r="E802" s="1"/>
  <c r="E803" s="1"/>
  <c r="E804" s="1"/>
  <c r="F789"/>
  <c r="F790" s="1"/>
  <c r="F791" s="1"/>
  <c r="F792" s="1"/>
  <c r="F793" s="1"/>
  <c r="E791"/>
  <c r="E792" s="1"/>
  <c r="E793" s="1"/>
  <c r="G790"/>
  <c r="G791" s="1"/>
  <c r="G792" s="1"/>
  <c r="G793" s="1"/>
  <c r="F781"/>
  <c r="G781" s="1"/>
  <c r="G782" s="1"/>
  <c r="G783" s="1"/>
  <c r="G784" s="1"/>
  <c r="G785" s="1"/>
  <c r="E782"/>
  <c r="E783" s="1"/>
  <c r="E784" s="1"/>
  <c r="E785" s="1"/>
  <c r="E772"/>
  <c r="E773" s="1"/>
  <c r="E774" s="1"/>
  <c r="E775" s="1"/>
  <c r="F771"/>
  <c r="F761"/>
  <c r="G761" s="1"/>
  <c r="G762" s="1"/>
  <c r="G763" s="1"/>
  <c r="G764" s="1"/>
  <c r="G765" s="1"/>
  <c r="E762"/>
  <c r="E763" s="1"/>
  <c r="E764" s="1"/>
  <c r="E765" s="1"/>
  <c r="F752"/>
  <c r="G752" s="1"/>
  <c r="G753" s="1"/>
  <c r="G754" s="1"/>
  <c r="G755" s="1"/>
  <c r="G756" s="1"/>
  <c r="E753"/>
  <c r="E754" s="1"/>
  <c r="E755" s="1"/>
  <c r="E756" s="1"/>
  <c r="F735"/>
  <c r="G735" s="1"/>
  <c r="G736" s="1"/>
  <c r="G737" s="1"/>
  <c r="G738" s="1"/>
  <c r="G739" s="1"/>
  <c r="E737"/>
  <c r="E738" s="1"/>
  <c r="E739" s="1"/>
  <c r="F724"/>
  <c r="G724" s="1"/>
  <c r="G725" s="1"/>
  <c r="G726" s="1"/>
  <c r="G727" s="1"/>
  <c r="G728" s="1"/>
  <c r="E725"/>
  <c r="E726" s="1"/>
  <c r="E727" s="1"/>
  <c r="E728" s="1"/>
  <c r="E717"/>
  <c r="E718" s="1"/>
  <c r="E719" s="1"/>
  <c r="E720" s="1"/>
  <c r="F716"/>
  <c r="F708"/>
  <c r="G708" s="1"/>
  <c r="G709" s="1"/>
  <c r="G710" s="1"/>
  <c r="G711" s="1"/>
  <c r="G712" s="1"/>
  <c r="E709"/>
  <c r="E710" s="1"/>
  <c r="E711" s="1"/>
  <c r="E712" s="1"/>
  <c r="F697"/>
  <c r="G697" s="1"/>
  <c r="G698" s="1"/>
  <c r="G699" s="1"/>
  <c r="G700" s="1"/>
  <c r="G701" s="1"/>
  <c r="E698"/>
  <c r="E699" s="1"/>
  <c r="E700" s="1"/>
  <c r="E701" s="1"/>
  <c r="F688"/>
  <c r="G688" s="1"/>
  <c r="G689" s="1"/>
  <c r="G690" s="1"/>
  <c r="G691" s="1"/>
  <c r="G692" s="1"/>
  <c r="E689"/>
  <c r="E690" s="1"/>
  <c r="E691" s="1"/>
  <c r="E692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2"/>
  <c r="G662" s="1"/>
  <c r="G663" s="1"/>
  <c r="G664" s="1"/>
  <c r="G665" s="1"/>
  <c r="G666" s="1"/>
  <c r="E663"/>
  <c r="E664" s="1"/>
  <c r="E665" s="1"/>
  <c r="E666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29"/>
  <c r="G629" s="1"/>
  <c r="G630" s="1"/>
  <c r="G631" s="1"/>
  <c r="G632" s="1"/>
  <c r="G633" s="1"/>
  <c r="E630"/>
  <c r="E631" s="1"/>
  <c r="E632" s="1"/>
  <c r="E633" s="1"/>
  <c r="F620"/>
  <c r="G620" s="1"/>
  <c r="G621" s="1"/>
  <c r="G622" s="1"/>
  <c r="G623" s="1"/>
  <c r="G624" s="1"/>
  <c r="E621"/>
  <c r="E622" s="1"/>
  <c r="E623" s="1"/>
  <c r="E624" s="1"/>
  <c r="F610"/>
  <c r="G610" s="1"/>
  <c r="G611" s="1"/>
  <c r="G612" s="1"/>
  <c r="G613" s="1"/>
  <c r="G614" s="1"/>
  <c r="E611"/>
  <c r="E612" s="1"/>
  <c r="E613" s="1"/>
  <c r="E614" s="1"/>
  <c r="F602"/>
  <c r="G602" s="1"/>
  <c r="G603" s="1"/>
  <c r="G604" s="1"/>
  <c r="G605" s="1"/>
  <c r="G606" s="1"/>
  <c r="E603"/>
  <c r="E604" s="1"/>
  <c r="E605" s="1"/>
  <c r="E606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6"/>
  <c r="G576" s="1"/>
  <c r="G577" s="1"/>
  <c r="G578" s="1"/>
  <c r="G579" s="1"/>
  <c r="G580" s="1"/>
  <c r="E577"/>
  <c r="E578" s="1"/>
  <c r="E579" s="1"/>
  <c r="E580" s="1"/>
  <c r="F566"/>
  <c r="G566" s="1"/>
  <c r="G567" s="1"/>
  <c r="G568" s="1"/>
  <c r="G569" s="1"/>
  <c r="G570" s="1"/>
  <c r="E567"/>
  <c r="E568" s="1"/>
  <c r="E569" s="1"/>
  <c r="E570" s="1"/>
  <c r="F558"/>
  <c r="G558" s="1"/>
  <c r="G559" s="1"/>
  <c r="G560" s="1"/>
  <c r="G561" s="1"/>
  <c r="G562" s="1"/>
  <c r="E559"/>
  <c r="E560" s="1"/>
  <c r="E561" s="1"/>
  <c r="E562" s="1"/>
  <c r="F549"/>
  <c r="G549" s="1"/>
  <c r="G550" s="1"/>
  <c r="G551" s="1"/>
  <c r="G552" s="1"/>
  <c r="G553" s="1"/>
  <c r="E550"/>
  <c r="E551" s="1"/>
  <c r="E552" s="1"/>
  <c r="E553" s="1"/>
  <c r="E542"/>
  <c r="E543" s="1"/>
  <c r="E544" s="1"/>
  <c r="E545" s="1"/>
  <c r="F541"/>
  <c r="F542" s="1"/>
  <c r="F543" s="1"/>
  <c r="F544" s="1"/>
  <c r="F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4"/>
  <c r="G514" s="1"/>
  <c r="G515" s="1"/>
  <c r="G516" s="1"/>
  <c r="G517" s="1"/>
  <c r="G518" s="1"/>
  <c r="E515"/>
  <c r="E516" s="1"/>
  <c r="E517" s="1"/>
  <c r="E518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7"/>
  <c r="G487" s="1"/>
  <c r="G488" s="1"/>
  <c r="G489" s="1"/>
  <c r="G490" s="1"/>
  <c r="G491" s="1"/>
  <c r="E488"/>
  <c r="E489" s="1"/>
  <c r="E490" s="1"/>
  <c r="E491" s="1"/>
  <c r="F469"/>
  <c r="G469" s="1"/>
  <c r="G470" s="1"/>
  <c r="G471" s="1"/>
  <c r="G472" s="1"/>
  <c r="G473" s="1"/>
  <c r="E470"/>
  <c r="E471" s="1"/>
  <c r="E472" s="1"/>
  <c r="E473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1"/>
  <c r="E152" s="1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0" l="1"/>
  <c r="F631" s="1"/>
  <c r="F632" s="1"/>
  <c r="F633" s="1"/>
  <c r="F559"/>
  <c r="F560" s="1"/>
  <c r="F561" s="1"/>
  <c r="F562" s="1"/>
  <c r="F698"/>
  <c r="F699" s="1"/>
  <c r="F700" s="1"/>
  <c r="F701" s="1"/>
  <c r="F595"/>
  <c r="F596" s="1"/>
  <c r="F597" s="1"/>
  <c r="F598" s="1"/>
  <c r="F663"/>
  <c r="F664" s="1"/>
  <c r="F665" s="1"/>
  <c r="F666" s="1"/>
  <c r="F782"/>
  <c r="F783" s="1"/>
  <c r="F784" s="1"/>
  <c r="F785" s="1"/>
  <c r="F879"/>
  <c r="F880" s="1"/>
  <c r="F881" s="1"/>
  <c r="F882" s="1"/>
  <c r="G1052"/>
  <c r="G1053" s="1"/>
  <c r="G1054" s="1"/>
  <c r="G1055" s="1"/>
  <c r="G1056" s="1"/>
  <c r="G1062"/>
  <c r="G1063" s="1"/>
  <c r="G1064" s="1"/>
  <c r="G1065" s="1"/>
  <c r="G1066" s="1"/>
  <c r="F1071"/>
  <c r="F1072" s="1"/>
  <c r="F1073" s="1"/>
  <c r="F1074" s="1"/>
  <c r="G1126"/>
  <c r="G1127" s="1"/>
  <c r="G1128" s="1"/>
  <c r="G1129" s="1"/>
  <c r="G1130" s="1"/>
  <c r="G1144"/>
  <c r="G1145" s="1"/>
  <c r="G1146" s="1"/>
  <c r="G1147" s="1"/>
  <c r="G1148" s="1"/>
  <c r="G1160"/>
  <c r="G1161" s="1"/>
  <c r="G1162" s="1"/>
  <c r="G1163" s="1"/>
  <c r="G1164" s="1"/>
  <c r="G1168"/>
  <c r="G1169" s="1"/>
  <c r="G1170" s="1"/>
  <c r="G1171" s="1"/>
  <c r="G1172" s="1"/>
  <c r="G1185"/>
  <c r="G1186" s="1"/>
  <c r="G1187" s="1"/>
  <c r="G1188" s="1"/>
  <c r="G1189" s="1"/>
  <c r="G1201"/>
  <c r="G1202" s="1"/>
  <c r="G1203" s="1"/>
  <c r="G1204" s="1"/>
  <c r="G1205" s="1"/>
  <c r="G1210"/>
  <c r="G1211" s="1"/>
  <c r="G1212" s="1"/>
  <c r="G1213" s="1"/>
  <c r="G1214" s="1"/>
  <c r="G1221"/>
  <c r="G1222" s="1"/>
  <c r="G1223" s="1"/>
  <c r="G1224" s="1"/>
  <c r="G1225" s="1"/>
  <c r="G1230"/>
  <c r="G1231" s="1"/>
  <c r="G1232" s="1"/>
  <c r="G1233" s="1"/>
  <c r="G1234" s="1"/>
  <c r="G1257"/>
  <c r="G1258" s="1"/>
  <c r="G1259" s="1"/>
  <c r="G1260" s="1"/>
  <c r="G1261" s="1"/>
  <c r="G1274"/>
  <c r="G1299"/>
  <c r="G1300" s="1"/>
  <c r="G1301" s="1"/>
  <c r="G1302" s="1"/>
  <c r="G1303" s="1"/>
  <c r="G1246"/>
  <c r="G1247" s="1"/>
  <c r="G1248" s="1"/>
  <c r="G1249" s="1"/>
  <c r="G1250" s="1"/>
  <c r="F524"/>
  <c r="F525" s="1"/>
  <c r="F526" s="1"/>
  <c r="F527" s="1"/>
  <c r="F577"/>
  <c r="F578" s="1"/>
  <c r="F579" s="1"/>
  <c r="F580" s="1"/>
  <c r="F611"/>
  <c r="F612" s="1"/>
  <c r="F613" s="1"/>
  <c r="F614" s="1"/>
  <c r="F646"/>
  <c r="F647" s="1"/>
  <c r="F648" s="1"/>
  <c r="F649" s="1"/>
  <c r="F681"/>
  <c r="F682" s="1"/>
  <c r="F683" s="1"/>
  <c r="F684" s="1"/>
  <c r="F762"/>
  <c r="F763" s="1"/>
  <c r="F764" s="1"/>
  <c r="F765" s="1"/>
  <c r="F801"/>
  <c r="F802" s="1"/>
  <c r="F803" s="1"/>
  <c r="F804" s="1"/>
  <c r="F380"/>
  <c r="F381" s="1"/>
  <c r="F382" s="1"/>
  <c r="F383" s="1"/>
  <c r="F809"/>
  <c r="F810" s="1"/>
  <c r="F811" s="1"/>
  <c r="F812" s="1"/>
  <c r="G1238"/>
  <c r="G1239" s="1"/>
  <c r="G1240" s="1"/>
  <c r="G1241" s="1"/>
  <c r="G1242" s="1"/>
  <c r="G1152"/>
  <c r="G1153" s="1"/>
  <c r="G1154" s="1"/>
  <c r="G1155" s="1"/>
  <c r="G1156" s="1"/>
  <c r="F324"/>
  <c r="F325" s="1"/>
  <c r="F326" s="1"/>
  <c r="F327" s="1"/>
  <c r="F488"/>
  <c r="F489" s="1"/>
  <c r="F490" s="1"/>
  <c r="F491" s="1"/>
  <c r="F842"/>
  <c r="F843" s="1"/>
  <c r="F844" s="1"/>
  <c r="F845" s="1"/>
  <c r="G896"/>
  <c r="G897" s="1"/>
  <c r="G898" s="1"/>
  <c r="G899" s="1"/>
  <c r="G900" s="1"/>
  <c r="G910"/>
  <c r="G911" s="1"/>
  <c r="G912" s="1"/>
  <c r="G913" s="1"/>
  <c r="G914" s="1"/>
  <c r="F352"/>
  <c r="F353" s="1"/>
  <c r="F354" s="1"/>
  <c r="F355" s="1"/>
  <c r="F417"/>
  <c r="F418" s="1"/>
  <c r="F419" s="1"/>
  <c r="F420" s="1"/>
  <c r="F452"/>
  <c r="F453" s="1"/>
  <c r="F454" s="1"/>
  <c r="F455" s="1"/>
  <c r="F507"/>
  <c r="F508" s="1"/>
  <c r="F509" s="1"/>
  <c r="F510" s="1"/>
  <c r="G541"/>
  <c r="G542" s="1"/>
  <c r="G543" s="1"/>
  <c r="G544" s="1"/>
  <c r="G545" s="1"/>
  <c r="F736"/>
  <c r="F737" s="1"/>
  <c r="F738" s="1"/>
  <c r="F739" s="1"/>
  <c r="G942"/>
  <c r="G943" s="1"/>
  <c r="G944" s="1"/>
  <c r="G945" s="1"/>
  <c r="G946" s="1"/>
  <c r="G959"/>
  <c r="G960" s="1"/>
  <c r="G961" s="1"/>
  <c r="G962" s="1"/>
  <c r="G963" s="1"/>
  <c r="G1001"/>
  <c r="G1002" s="1"/>
  <c r="G1003" s="1"/>
  <c r="G1004" s="1"/>
  <c r="G1005" s="1"/>
  <c r="G1136"/>
  <c r="G1137" s="1"/>
  <c r="G1138" s="1"/>
  <c r="G1139" s="1"/>
  <c r="G1140" s="1"/>
  <c r="F772"/>
  <c r="F773" s="1"/>
  <c r="F774" s="1"/>
  <c r="F775" s="1"/>
  <c r="G771"/>
  <c r="G772" s="1"/>
  <c r="G773" s="1"/>
  <c r="F833"/>
  <c r="F834" s="1"/>
  <c r="F835" s="1"/>
  <c r="F836" s="1"/>
  <c r="G832"/>
  <c r="G833" s="1"/>
  <c r="G834" s="1"/>
  <c r="G835" s="1"/>
  <c r="G836" s="1"/>
  <c r="F919"/>
  <c r="F920" s="1"/>
  <c r="F921" s="1"/>
  <c r="F922" s="1"/>
  <c r="G918"/>
  <c r="G919" s="1"/>
  <c r="G920" s="1"/>
  <c r="G921" s="1"/>
  <c r="G922" s="1"/>
  <c r="F976"/>
  <c r="F977" s="1"/>
  <c r="F978" s="1"/>
  <c r="F979" s="1"/>
  <c r="G975"/>
  <c r="G976" s="1"/>
  <c r="G977" s="1"/>
  <c r="G978" s="1"/>
  <c r="G979" s="1"/>
  <c r="F1088"/>
  <c r="F1089" s="1"/>
  <c r="F1090" s="1"/>
  <c r="F1091" s="1"/>
  <c r="G1087"/>
  <c r="G1088" s="1"/>
  <c r="G1089" s="1"/>
  <c r="G1090" s="1"/>
  <c r="G1091" s="1"/>
  <c r="F1108"/>
  <c r="F1109" s="1"/>
  <c r="F1110" s="1"/>
  <c r="F1111" s="1"/>
  <c r="G1107"/>
  <c r="G1108" s="1"/>
  <c r="G1109" s="1"/>
  <c r="G1110" s="1"/>
  <c r="G1111" s="1"/>
  <c r="F1292"/>
  <c r="F1293" s="1"/>
  <c r="F1294" s="1"/>
  <c r="G1291"/>
  <c r="G1292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17"/>
  <c r="F718" s="1"/>
  <c r="F719" s="1"/>
  <c r="F720" s="1"/>
  <c r="G716"/>
  <c r="G717" s="1"/>
  <c r="G718" s="1"/>
  <c r="G719" s="1"/>
  <c r="G720" s="1"/>
  <c r="F860"/>
  <c r="F861" s="1"/>
  <c r="F862" s="1"/>
  <c r="F863" s="1"/>
  <c r="F935"/>
  <c r="F936" s="1"/>
  <c r="F937" s="1"/>
  <c r="F938" s="1"/>
  <c r="G934"/>
  <c r="G935" s="1"/>
  <c r="G936" s="1"/>
  <c r="G937" s="1"/>
  <c r="G938" s="1"/>
  <c r="F968"/>
  <c r="F969" s="1"/>
  <c r="F970" s="1"/>
  <c r="F971" s="1"/>
  <c r="G967"/>
  <c r="G968" s="1"/>
  <c r="G969" s="1"/>
  <c r="G970" s="1"/>
  <c r="G971" s="1"/>
  <c r="F993"/>
  <c r="F994" s="1"/>
  <c r="F995" s="1"/>
  <c r="F996" s="1"/>
  <c r="F1010"/>
  <c r="F1011" s="1"/>
  <c r="F1012" s="1"/>
  <c r="F1013" s="1"/>
  <c r="F1031"/>
  <c r="F1032" s="1"/>
  <c r="F1033" s="1"/>
  <c r="F1034" s="1"/>
  <c r="G1030"/>
  <c r="G1031" s="1"/>
  <c r="G1032" s="1"/>
  <c r="G1033" s="1"/>
  <c r="G1034" s="1"/>
  <c r="F1080"/>
  <c r="F1081" s="1"/>
  <c r="F1082" s="1"/>
  <c r="F1083" s="1"/>
  <c r="G1079"/>
  <c r="G1080" s="1"/>
  <c r="G1081" s="1"/>
  <c r="G1082" s="1"/>
  <c r="G1083" s="1"/>
  <c r="F1098"/>
  <c r="F1099" s="1"/>
  <c r="F1100" s="1"/>
  <c r="F1101" s="1"/>
  <c r="G1097"/>
  <c r="G1098" s="1"/>
  <c r="G1099" s="1"/>
  <c r="G1100" s="1"/>
  <c r="G1101" s="1"/>
  <c r="G1275"/>
  <c r="F1276"/>
  <c r="F1277" s="1"/>
  <c r="F1283"/>
  <c r="F1284" s="1"/>
  <c r="F1285" s="1"/>
  <c r="F1286" s="1"/>
  <c r="G1282"/>
  <c r="G1283" s="1"/>
  <c r="G1284" s="1"/>
  <c r="G1285" s="1"/>
  <c r="G1286" s="1"/>
  <c r="G1266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0"/>
  <c r="G851" s="1"/>
  <c r="G852" s="1"/>
  <c r="G853" s="1"/>
  <c r="G854" s="1"/>
  <c r="F851"/>
  <c r="F852" s="1"/>
  <c r="F853" s="1"/>
  <c r="F854" s="1"/>
  <c r="G888"/>
  <c r="G889" s="1"/>
  <c r="G890" s="1"/>
  <c r="G891" s="1"/>
  <c r="G892" s="1"/>
  <c r="F889"/>
  <c r="F890" s="1"/>
  <c r="F891" s="1"/>
  <c r="F892" s="1"/>
  <c r="G1020"/>
  <c r="G1021" s="1"/>
  <c r="G1022" s="1"/>
  <c r="G1023" s="1"/>
  <c r="G1024" s="1"/>
  <c r="F1021"/>
  <c r="F1022" s="1"/>
  <c r="F1023" s="1"/>
  <c r="F1024" s="1"/>
  <c r="G1041"/>
  <c r="G1042" s="1"/>
  <c r="G1043" s="1"/>
  <c r="G1044" s="1"/>
  <c r="G1045" s="1"/>
  <c r="F1042"/>
  <c r="F1043" s="1"/>
  <c r="F1044" s="1"/>
  <c r="F1045" s="1"/>
  <c r="G1276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70"/>
  <c r="F471" s="1"/>
  <c r="F472" s="1"/>
  <c r="F473" s="1"/>
  <c r="F498"/>
  <c r="F499" s="1"/>
  <c r="F500" s="1"/>
  <c r="F501" s="1"/>
  <c r="F515"/>
  <c r="F516" s="1"/>
  <c r="F517" s="1"/>
  <c r="F518" s="1"/>
  <c r="F533"/>
  <c r="F534" s="1"/>
  <c r="F535" s="1"/>
  <c r="F536" s="1"/>
  <c r="F550"/>
  <c r="F551" s="1"/>
  <c r="F552" s="1"/>
  <c r="F553" s="1"/>
  <c r="F567"/>
  <c r="F568" s="1"/>
  <c r="F569" s="1"/>
  <c r="F570" s="1"/>
  <c r="F586"/>
  <c r="F587" s="1"/>
  <c r="F588" s="1"/>
  <c r="F589" s="1"/>
  <c r="F603"/>
  <c r="F604" s="1"/>
  <c r="F605" s="1"/>
  <c r="F606" s="1"/>
  <c r="F621"/>
  <c r="F622" s="1"/>
  <c r="F623" s="1"/>
  <c r="F624" s="1"/>
  <c r="F655"/>
  <c r="F656" s="1"/>
  <c r="F657" s="1"/>
  <c r="F658" s="1"/>
  <c r="F672"/>
  <c r="F673" s="1"/>
  <c r="F674" s="1"/>
  <c r="F675" s="1"/>
  <c r="F689"/>
  <c r="F690" s="1"/>
  <c r="F691" s="1"/>
  <c r="F692" s="1"/>
  <c r="F709"/>
  <c r="F710" s="1"/>
  <c r="F711" s="1"/>
  <c r="F712" s="1"/>
  <c r="F725"/>
  <c r="F726" s="1"/>
  <c r="F727" s="1"/>
  <c r="F728" s="1"/>
  <c r="F753"/>
  <c r="F754" s="1"/>
  <c r="F755" s="1"/>
  <c r="F756" s="1"/>
  <c r="G868"/>
  <c r="G869" s="1"/>
  <c r="G870" s="1"/>
  <c r="G871" s="1"/>
  <c r="G872" s="1"/>
  <c r="F869"/>
  <c r="F870" s="1"/>
  <c r="F871" s="1"/>
  <c r="F872" s="1"/>
  <c r="G1116"/>
  <c r="G1117" s="1"/>
  <c r="G1118" s="1"/>
  <c r="G1119" s="1"/>
  <c r="G1120" s="1"/>
  <c r="F1117"/>
  <c r="F1118" s="1"/>
  <c r="F1119" s="1"/>
  <c r="F1120" s="1"/>
  <c r="G1267"/>
  <c r="F1268"/>
  <c r="G774" l="1"/>
  <c r="G775" s="1"/>
  <c r="G1293"/>
  <c r="F1295"/>
  <c r="G1295" s="1"/>
  <c r="G1294"/>
  <c r="F1278"/>
  <c r="G1278" s="1"/>
  <c r="G1277"/>
  <c r="G1268"/>
  <c r="F1269"/>
  <c r="F1270" s="1"/>
  <c r="G1270" s="1"/>
  <c r="G1269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7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2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9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 9天左右</t>
        </r>
      </text>
    </comment>
    <comment ref="D7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 14天左右</t>
        </r>
      </text>
    </comment>
    <comment ref="D79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4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4" authorId="3">
      <text>
        <r>
          <rPr>
            <b/>
            <sz val="9"/>
            <color indexed="81"/>
            <rFont val="宋体"/>
            <family val="3"/>
            <charset val="134"/>
          </rPr>
          <t>CIX2 18天左右</t>
        </r>
      </text>
    </comment>
    <comment ref="D821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4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8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3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<sst xmlns="http://schemas.openxmlformats.org/spreadsheetml/2006/main" count="11086" uniqueCount="3223">
  <si>
    <t xml:space="preserve">DAMMAN </t>
  </si>
  <si>
    <t>CHENNAI</t>
  </si>
  <si>
    <t>SAN ANTONIO</t>
  </si>
  <si>
    <t>058E</t>
  </si>
  <si>
    <t>062E</t>
  </si>
  <si>
    <t>CARRIER</t>
  </si>
  <si>
    <t>CNTAO</t>
  </si>
  <si>
    <t>020E</t>
  </si>
  <si>
    <t>023E</t>
  </si>
  <si>
    <t>078W</t>
  </si>
  <si>
    <t>CNCAN</t>
  </si>
  <si>
    <t>CSCL URANUS</t>
  </si>
  <si>
    <t>ISTANBUL</t>
  </si>
  <si>
    <t>WAN HAI 311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</si>
  <si>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</si>
  <si>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</si>
  <si>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</si>
  <si>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</si>
  <si>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</si>
  <si>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</si>
  <si>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</si>
  <si>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</si>
  <si>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</si>
  <si>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</si>
  <si>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</si>
  <si>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</si>
  <si>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</si>
  <si>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023W</t>
  </si>
  <si>
    <t>XIN SHANGHAI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</si>
  <si>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</si>
  <si>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</si>
  <si>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</si>
  <si>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</si>
  <si>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</si>
  <si>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</si>
  <si>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</si>
  <si>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</si>
  <si>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</si>
  <si>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</si>
  <si>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</si>
  <si>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</si>
  <si>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</si>
  <si>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</si>
  <si>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</si>
  <si>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</si>
  <si>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</si>
  <si>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</si>
  <si>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</si>
  <si>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</si>
  <si>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</si>
  <si>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</si>
  <si>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</si>
  <si>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</si>
  <si>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026W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</si>
  <si>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</si>
  <si>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</si>
  <si>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</si>
  <si>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</si>
  <si>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</si>
  <si>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</si>
  <si>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</si>
  <si>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010W</t>
  </si>
  <si>
    <t>024W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</si>
  <si>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</si>
  <si>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</si>
  <si>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</si>
  <si>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</si>
  <si>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</si>
  <si>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</si>
  <si>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</si>
  <si>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</si>
  <si>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</si>
  <si>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</si>
  <si>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</si>
  <si>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</si>
  <si>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</si>
  <si>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</si>
  <si>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</si>
  <si>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</si>
  <si>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</si>
  <si>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</si>
  <si>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</si>
  <si>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</si>
  <si>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</si>
  <si>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</si>
  <si>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</si>
  <si>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</si>
  <si>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</si>
  <si>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</si>
  <si>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</si>
  <si>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</si>
  <si>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</si>
  <si>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</si>
  <si>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</si>
  <si>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</si>
  <si>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</si>
  <si>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</si>
  <si>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</si>
  <si>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</si>
  <si>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</si>
  <si>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</si>
  <si>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</si>
  <si>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</si>
  <si>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</si>
  <si>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</si>
  <si>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</si>
  <si>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</si>
  <si>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</si>
  <si>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</si>
  <si>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</si>
  <si>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</si>
  <si>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</si>
  <si>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</si>
  <si>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</si>
  <si>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</si>
  <si>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</si>
  <si>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</si>
  <si>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</si>
  <si>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</si>
  <si>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</si>
  <si>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</si>
  <si>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</si>
  <si>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</si>
  <si>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MANZANILIO (MEX) </t>
  </si>
  <si>
    <t>HYUNDAI BRAVE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</si>
  <si>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</si>
  <si>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</si>
  <si>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</si>
  <si>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</si>
  <si>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</si>
  <si>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</si>
  <si>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</si>
  <si>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</si>
  <si>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</si>
  <si>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</si>
  <si>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</si>
  <si>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</si>
  <si>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</si>
  <si>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</si>
  <si>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</si>
  <si>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</si>
  <si>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</si>
  <si>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EVER LEGACY</t>
  </si>
  <si>
    <t>COSCO FRANCE</t>
  </si>
  <si>
    <t>OOCL LUXEMBOURG</t>
  </si>
  <si>
    <t>FELIXSTOWE</t>
  </si>
  <si>
    <t>VARNA</t>
  </si>
  <si>
    <t>EVER SMART</t>
  </si>
  <si>
    <t>EVER UNITED</t>
  </si>
  <si>
    <t>EVER URBAN</t>
  </si>
  <si>
    <t>MEDITERRANEAN ROUTE</t>
  </si>
  <si>
    <t>BARCELONA</t>
  </si>
  <si>
    <t>COSCO AFRICA</t>
  </si>
  <si>
    <t>019W</t>
  </si>
  <si>
    <t>MSK</t>
  </si>
  <si>
    <t>PIR</t>
  </si>
  <si>
    <t>BEIRUT</t>
  </si>
  <si>
    <t>169W</t>
  </si>
  <si>
    <t>140W</t>
  </si>
  <si>
    <t>CMA CGM RACINE</t>
  </si>
  <si>
    <t>LIMASSOL</t>
  </si>
  <si>
    <t>AFRICA ROUTE</t>
  </si>
  <si>
    <t>AUSTRALIA &amp; NEW ZEALAND ROUTE</t>
  </si>
  <si>
    <t>042S</t>
  </si>
  <si>
    <t>PKG(N)</t>
  </si>
  <si>
    <t>KMTC</t>
  </si>
  <si>
    <t>PENANG</t>
  </si>
  <si>
    <t>CAPE FELTON</t>
  </si>
  <si>
    <t>HAIPHONG</t>
  </si>
  <si>
    <t>SITC YOKKAICHI</t>
  </si>
  <si>
    <t>KMTC INCHEON</t>
  </si>
  <si>
    <t>SUR</t>
  </si>
  <si>
    <t>107S</t>
  </si>
  <si>
    <t>LAEM CHABANG</t>
  </si>
  <si>
    <t>248S</t>
  </si>
  <si>
    <t>249S</t>
  </si>
  <si>
    <t>049W</t>
  </si>
  <si>
    <t>053W</t>
  </si>
  <si>
    <t>045W</t>
  </si>
  <si>
    <t>INDIAN ROUTE</t>
  </si>
  <si>
    <t>CLT</t>
  </si>
  <si>
    <t>NEW DELHI/(P )</t>
  </si>
  <si>
    <t>DOLPHIN II</t>
  </si>
  <si>
    <t>NHAVA SHEVA</t>
  </si>
  <si>
    <t>039W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</si>
  <si>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</si>
  <si>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</si>
  <si>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</si>
  <si>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</si>
  <si>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</si>
  <si>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</si>
  <si>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</si>
  <si>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</si>
  <si>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</si>
  <si>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DAMMAN</t>
  </si>
  <si>
    <t>RIYADH</t>
  </si>
  <si>
    <t>CALLAO</t>
  </si>
  <si>
    <t>MANZANILLO</t>
  </si>
  <si>
    <t>048E</t>
  </si>
  <si>
    <t>045E</t>
  </si>
  <si>
    <t>SINGAPORE</t>
  </si>
  <si>
    <t>025W</t>
  </si>
  <si>
    <t>124E</t>
  </si>
  <si>
    <t>COLON FREE ZONE</t>
  </si>
  <si>
    <t>050E</t>
  </si>
  <si>
    <t>060W</t>
  </si>
  <si>
    <t>051W</t>
  </si>
  <si>
    <t>173W</t>
  </si>
  <si>
    <t>NYC</t>
  </si>
  <si>
    <t>103E</t>
  </si>
  <si>
    <t>058W</t>
  </si>
  <si>
    <t>CHICAGO</t>
  </si>
  <si>
    <t>061W</t>
  </si>
  <si>
    <t>MIAMI</t>
  </si>
  <si>
    <t>CMA CGM PUGET</t>
  </si>
  <si>
    <t>JAPAN &amp; SOUTH KOREA</t>
  </si>
  <si>
    <t>OSAKA/KOBE</t>
  </si>
  <si>
    <t>TOKYO/YOKOHAMA</t>
  </si>
  <si>
    <t>NAGOYA</t>
  </si>
  <si>
    <t>SITC NAGOYA</t>
  </si>
  <si>
    <t>SINOTRANS BEIJING</t>
  </si>
  <si>
    <t>CNSZX</t>
  </si>
  <si>
    <t>022W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</si>
  <si>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</si>
  <si>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</si>
  <si>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</si>
  <si>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</si>
  <si>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PANCON GLORY</t>
  </si>
  <si>
    <t>ONE MD1</t>
  </si>
  <si>
    <t xml:space="preserve">EUROPEAN ROUTE </t>
    <phoneticPr fontId="34" type="noConversion"/>
  </si>
  <si>
    <t>BLANK SAILING</t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</si>
  <si>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</si>
  <si>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</si>
  <si>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</si>
  <si>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</si>
  <si>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</si>
  <si>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</si>
  <si>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</si>
  <si>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</si>
  <si>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</si>
  <si>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</si>
  <si>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</si>
  <si>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</si>
  <si>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</si>
  <si>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</si>
  <si>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</si>
  <si>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</si>
  <si>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</si>
  <si>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</si>
  <si>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</si>
  <si>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</si>
  <si>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</si>
  <si>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</si>
  <si>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</si>
  <si>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</si>
  <si>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</si>
  <si>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</si>
  <si>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</si>
  <si>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</si>
  <si>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</si>
  <si>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</si>
  <si>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</si>
  <si>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</si>
  <si>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</si>
  <si>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</si>
  <si>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</si>
  <si>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</si>
  <si>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</si>
  <si>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</si>
  <si>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</si>
  <si>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</si>
  <si>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</si>
  <si>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</si>
  <si>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</si>
  <si>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</si>
  <si>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</si>
  <si>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</si>
  <si>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PIRAEUS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</si>
  <si>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</si>
  <si>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</si>
  <si>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</si>
  <si>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</si>
  <si>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</si>
  <si>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</si>
  <si>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</si>
  <si>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</si>
  <si>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</si>
  <si>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</si>
  <si>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</si>
  <si>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</si>
  <si>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</si>
  <si>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</si>
  <si>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</si>
  <si>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</si>
  <si>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</si>
  <si>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</si>
  <si>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</si>
  <si>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</si>
  <si>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</si>
  <si>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</si>
  <si>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</si>
  <si>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</si>
  <si>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</si>
  <si>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</si>
  <si>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</si>
  <si>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</si>
  <si>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</si>
  <si>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</si>
  <si>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</si>
  <si>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</si>
  <si>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</si>
  <si>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</si>
  <si>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SYDNEY </t>
    <phoneticPr fontId="34" type="noConversion"/>
  </si>
  <si>
    <t>COSCO A3C</t>
    <phoneticPr fontId="34" type="noConversion"/>
  </si>
  <si>
    <t>VIA SGP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</si>
  <si>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</si>
  <si>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</si>
  <si>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</si>
  <si>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</si>
  <si>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CNNGB</t>
    <phoneticPr fontId="34" type="noConversion"/>
  </si>
  <si>
    <t>WAREHOUSE CUT OFF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</si>
  <si>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</si>
  <si>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</si>
  <si>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</si>
  <si>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</si>
  <si>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JAKARTA       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</si>
  <si>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</si>
  <si>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</si>
  <si>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</si>
  <si>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</si>
  <si>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</si>
  <si>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</si>
  <si>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</si>
  <si>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</si>
  <si>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</si>
  <si>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</si>
  <si>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</si>
  <si>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</si>
  <si>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</si>
  <si>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</si>
  <si>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</si>
  <si>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</si>
  <si>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</si>
  <si>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</si>
  <si>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</si>
  <si>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</si>
  <si>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</si>
  <si>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</si>
  <si>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 xml:space="preserve">KEELUNG </t>
    <phoneticPr fontId="34" type="noConversion"/>
  </si>
  <si>
    <t>KEELUNG</t>
    <phoneticPr fontId="34" type="noConversion"/>
  </si>
  <si>
    <t>NOSCO NTW2   4/5</t>
    <phoneticPr fontId="34" type="noConversion"/>
  </si>
  <si>
    <t xml:space="preserve">HONGKONG </t>
    <phoneticPr fontId="34" type="noConversion"/>
  </si>
  <si>
    <t>HONGKONG</t>
    <phoneticPr fontId="34" type="noConversion"/>
  </si>
  <si>
    <t xml:space="preserve">MADRAS/CHENNAI 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</si>
  <si>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</si>
  <si>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</si>
  <si>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</si>
  <si>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</si>
  <si>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</si>
  <si>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CHITTAGONG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</si>
  <si>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</si>
  <si>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</si>
  <si>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</si>
  <si>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</si>
  <si>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</si>
  <si>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</si>
  <si>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</si>
  <si>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</si>
  <si>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</si>
  <si>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</si>
  <si>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</si>
  <si>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</si>
  <si>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</si>
  <si>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</si>
  <si>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</si>
  <si>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</si>
  <si>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</si>
  <si>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</si>
  <si>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</si>
  <si>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</si>
  <si>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</si>
  <si>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</si>
  <si>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</si>
  <si>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</si>
  <si>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</si>
  <si>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</si>
  <si>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</si>
  <si>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</si>
  <si>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</si>
  <si>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</si>
  <si>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</si>
  <si>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</si>
  <si>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</si>
  <si>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</si>
  <si>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</si>
  <si>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</si>
  <si>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</si>
  <si>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</si>
  <si>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</si>
  <si>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</si>
  <si>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</si>
  <si>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</si>
  <si>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</si>
  <si>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</si>
  <si>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</si>
  <si>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</si>
  <si>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</si>
  <si>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</si>
  <si>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</si>
  <si>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</si>
  <si>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</si>
  <si>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</si>
  <si>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 xml:space="preserve">LOS ANGELES,CA </t>
    <phoneticPr fontId="34" type="noConversion"/>
  </si>
  <si>
    <t>CNNGB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</si>
  <si>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</si>
  <si>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</si>
  <si>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</si>
  <si>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</si>
  <si>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</si>
  <si>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</si>
  <si>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</si>
  <si>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</si>
  <si>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</si>
  <si>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</si>
  <si>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</si>
  <si>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</si>
  <si>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</si>
  <si>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</si>
  <si>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</si>
  <si>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</si>
  <si>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</si>
  <si>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</si>
  <si>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</si>
  <si>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</si>
  <si>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</si>
  <si>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</si>
  <si>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4" type="noConversion"/>
  </si>
  <si>
    <t xml:space="preserve">BRISBANE  </t>
    <phoneticPr fontId="34" type="noConversion"/>
  </si>
  <si>
    <t xml:space="preserve">KOBE </t>
    <phoneticPr fontId="34" type="noConversion"/>
  </si>
  <si>
    <t>CNNGB</t>
    <phoneticPr fontId="11" type="noConversion"/>
  </si>
  <si>
    <t>HPL  JCS</t>
    <phoneticPr fontId="34" type="noConversion"/>
  </si>
  <si>
    <t xml:space="preserve">DALLAS, TX </t>
    <phoneticPr fontId="11" type="noConversion"/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</si>
  <si>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</si>
  <si>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</si>
  <si>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</si>
  <si>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VESSEL</t>
    <phoneticPr fontId="11" type="noConversion"/>
  </si>
  <si>
    <t>DONGYOUNG/
KMTC/EAS CJ1</t>
    <phoneticPr fontId="34" type="noConversion"/>
  </si>
  <si>
    <t>DONG FANG FU</t>
    <phoneticPr fontId="11" type="noConversion"/>
  </si>
  <si>
    <t>PENANG</t>
    <phoneticPr fontId="34" type="noConversion"/>
  </si>
  <si>
    <t>ONE AG2</t>
    <phoneticPr fontId="34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</si>
  <si>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</si>
  <si>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</si>
  <si>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4" type="noConversion"/>
  </si>
  <si>
    <t xml:space="preserve">MCC SH1 </t>
    <phoneticPr fontId="34" type="noConversion"/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</si>
  <si>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</si>
  <si>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</si>
  <si>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</si>
  <si>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 xml:space="preserve">TAICHUNG </t>
    <phoneticPr fontId="34" type="noConversion"/>
  </si>
  <si>
    <t>OPERATOR</t>
    <phoneticPr fontId="34" type="noConversion"/>
  </si>
  <si>
    <t>BRISBANE</t>
    <phoneticPr fontId="11" type="noConversion"/>
  </si>
  <si>
    <t>OPERATOR</t>
    <phoneticPr fontId="11" type="noConversion"/>
  </si>
  <si>
    <t>OOCL TAIPEI</t>
  </si>
  <si>
    <t>OPERATOR</t>
    <phoneticPr fontId="11" type="noConversion"/>
  </si>
  <si>
    <t>ZHONG HANG SHENG</t>
  </si>
  <si>
    <t>AS PAMELA</t>
  </si>
  <si>
    <t>NZ NINGBO</t>
  </si>
  <si>
    <t>DONG FANG FU</t>
    <phoneticPr fontId="11" type="noConversion"/>
  </si>
  <si>
    <t>WHL CT3</t>
    <phoneticPr fontId="11" type="noConversion"/>
  </si>
  <si>
    <t>COSCO/AEU2</t>
    <phoneticPr fontId="34" type="noConversion"/>
  </si>
  <si>
    <t xml:space="preserve">DAPHNE </t>
  </si>
  <si>
    <t>MAERSK VALLETTA</t>
  </si>
  <si>
    <t>WAN HAI 273</t>
  </si>
  <si>
    <t>TSL NV1/KMTC CKIS</t>
    <phoneticPr fontId="34" type="noConversion"/>
  </si>
  <si>
    <t xml:space="preserve">MELBOURNE  </t>
    <phoneticPr fontId="34" type="noConversion"/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</si>
  <si>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</si>
  <si>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</si>
  <si>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</si>
  <si>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CHITTAGONG</t>
    <phoneticPr fontId="34" type="noConversion"/>
  </si>
  <si>
    <t>021W</t>
  </si>
  <si>
    <t>COSCO CV2</t>
    <phoneticPr fontId="34" type="noConversion"/>
  </si>
  <si>
    <t>CSCL COSCO CJ29 SKT8 / SNL NKT1 SITC</t>
    <phoneticPr fontId="34" type="noConversion"/>
  </si>
  <si>
    <t>NOSCO NTW1 1/2</t>
    <phoneticPr fontId="34" type="noConversion"/>
  </si>
  <si>
    <t>COSCO AEU2</t>
    <phoneticPr fontId="11" type="noConversion"/>
  </si>
  <si>
    <t>COSCO/EMC ESA</t>
    <phoneticPr fontId="34" type="noConversion"/>
  </si>
  <si>
    <t>MANZANILLO(via)</t>
    <phoneticPr fontId="34" type="noConversion"/>
  </si>
  <si>
    <t xml:space="preserve">HAMBURG </t>
    <phoneticPr fontId="11" type="noConversion"/>
  </si>
  <si>
    <t>VESSEL</t>
    <phoneticPr fontId="11" type="noConversion"/>
  </si>
  <si>
    <t>VOYAGE</t>
    <phoneticPr fontId="11" type="noConversion"/>
  </si>
  <si>
    <t>ONE AUN</t>
    <phoneticPr fontId="34" type="noConversion"/>
  </si>
  <si>
    <t>XIN WEN ZHOU</t>
  </si>
  <si>
    <t>SEAMAX STAMFORD</t>
  </si>
  <si>
    <t>CMA  SHAKA II MSK/HSD  ASAF
COSCO ZAX1</t>
    <phoneticPr fontId="34" type="noConversion"/>
  </si>
  <si>
    <t>NOSCO CJKS2</t>
    <phoneticPr fontId="34" type="noConversion"/>
  </si>
  <si>
    <t>INTERASIA RESILIENCE</t>
  </si>
  <si>
    <t>DONG FANG FU</t>
    <phoneticPr fontId="11" type="noConversion"/>
  </si>
  <si>
    <t>SNL SCT</t>
    <phoneticPr fontId="34" type="noConversion"/>
  </si>
  <si>
    <t>ONE PS5</t>
    <phoneticPr fontId="34" type="noConversion"/>
  </si>
  <si>
    <t>ONE PS5</t>
    <phoneticPr fontId="11" type="noConversion"/>
  </si>
  <si>
    <t>YM MATURITY</t>
  </si>
  <si>
    <t>MCC CEBU  </t>
  </si>
  <si>
    <t>COSCO AAC2/
EMC CPS</t>
    <phoneticPr fontId="11" type="noConversion"/>
  </si>
  <si>
    <t>XIN CHONG QING</t>
  </si>
  <si>
    <t>COSCO  EMC AWE1/NUE</t>
    <phoneticPr fontId="34" type="noConversion"/>
  </si>
  <si>
    <t xml:space="preserve">HSD </t>
    <phoneticPr fontId="34" type="noConversion"/>
  </si>
  <si>
    <t xml:space="preserve">EMC/COSCO /ESA </t>
    <phoneticPr fontId="34" type="noConversion"/>
  </si>
  <si>
    <t>ONE AX3</t>
    <phoneticPr fontId="34" type="noConversion"/>
  </si>
  <si>
    <t xml:space="preserve">COSCO/CAX1 </t>
    <phoneticPr fontId="34" type="noConversion"/>
  </si>
  <si>
    <t>COSCO/AWE1</t>
    <phoneticPr fontId="34" type="noConversion"/>
  </si>
  <si>
    <t>ONE/MD3</t>
    <phoneticPr fontId="34" type="noConversion"/>
  </si>
  <si>
    <t>EMC NCS</t>
    <phoneticPr fontId="11" type="noConversion"/>
  </si>
  <si>
    <t>SNL CVS</t>
    <phoneticPr fontId="34" type="noConversion"/>
  </si>
  <si>
    <t>SNL CHS</t>
    <phoneticPr fontId="34" type="noConversion"/>
  </si>
  <si>
    <t xml:space="preserve">MCC NV2 </t>
    <phoneticPr fontId="34" type="noConversion"/>
  </si>
  <si>
    <t>KMTC  CKIS</t>
    <phoneticPr fontId="34" type="noConversion"/>
  </si>
  <si>
    <t>ONE PS3</t>
    <phoneticPr fontId="34" type="noConversion"/>
  </si>
  <si>
    <t>COSCO FCE</t>
    <phoneticPr fontId="34" type="noConversion"/>
  </si>
  <si>
    <t>CHENNAI</t>
    <phoneticPr fontId="34" type="noConversion"/>
  </si>
  <si>
    <t>ETA</t>
    <phoneticPr fontId="34" type="noConversion"/>
  </si>
  <si>
    <t>MCC SH2</t>
    <phoneticPr fontId="34" type="noConversion"/>
  </si>
  <si>
    <t>SML PNS</t>
    <phoneticPr fontId="11" type="noConversion"/>
  </si>
  <si>
    <t>050W</t>
  </si>
  <si>
    <t>NIMTOFTE MAERSK  </t>
  </si>
  <si>
    <t>MCC TOKYO  </t>
  </si>
  <si>
    <t>OOCL CANADA</t>
  </si>
  <si>
    <t xml:space="preserve">IQUIQUE  </t>
    <phoneticPr fontId="11" type="noConversion"/>
  </si>
  <si>
    <t>BUENOS AIRES</t>
    <phoneticPr fontId="34" type="noConversion"/>
  </si>
  <si>
    <t>COSCO ESA</t>
    <phoneticPr fontId="34" type="noConversion"/>
  </si>
  <si>
    <t>COSCO ESA2</t>
    <phoneticPr fontId="34" type="noConversion"/>
  </si>
  <si>
    <t>COSCO AAC/ONE CP3</t>
    <phoneticPr fontId="34" type="noConversion"/>
  </si>
  <si>
    <t>COSCO AAC4/
EMC PCC1</t>
    <phoneticPr fontId="11" type="noConversion"/>
  </si>
  <si>
    <t xml:space="preserve">GENOA </t>
    <phoneticPr fontId="34" type="noConversion"/>
  </si>
  <si>
    <t>YM MANDATE</t>
  </si>
  <si>
    <t>081W</t>
  </si>
  <si>
    <t>183W</t>
  </si>
  <si>
    <t>074W</t>
  </si>
  <si>
    <t>OOCL DURBAN</t>
  </si>
  <si>
    <t>2244E</t>
  </si>
  <si>
    <t>KMTC COLOMBO</t>
  </si>
  <si>
    <t>MSC JADE</t>
    <phoneticPr fontId="34" type="noConversion"/>
  </si>
  <si>
    <t>HPL JCS</t>
    <phoneticPr fontId="34" type="noConversion"/>
  </si>
  <si>
    <t>2206E</t>
  </si>
  <si>
    <t>2241S</t>
  </si>
  <si>
    <t>COSCO AEM2</t>
    <phoneticPr fontId="34" type="noConversion"/>
  </si>
  <si>
    <t>MAERSK NORDDAL  </t>
  </si>
  <si>
    <t>MAERSK SONGKHLA  </t>
  </si>
  <si>
    <t>2239E</t>
  </si>
  <si>
    <t>CSCL COSCO CJ29 SKT8 / SNL NKT1 SITC</t>
  </si>
  <si>
    <t>SM BUSAN</t>
  </si>
  <si>
    <t>SM SHANGHAI</t>
  </si>
  <si>
    <t>SML CPX</t>
    <phoneticPr fontId="11" type="noConversion"/>
  </si>
  <si>
    <t>SM TIANJIN</t>
  </si>
  <si>
    <t>2207E</t>
  </si>
  <si>
    <t>SM PORTLAND</t>
  </si>
  <si>
    <t>PENANG</t>
    <phoneticPr fontId="34" type="noConversion"/>
  </si>
  <si>
    <t>CHENNAI</t>
    <phoneticPr fontId="34" type="noConversion"/>
  </si>
  <si>
    <t>RCL RFM</t>
    <phoneticPr fontId="34" type="noConversion"/>
  </si>
  <si>
    <t>245S  </t>
  </si>
  <si>
    <t>246S  </t>
  </si>
  <si>
    <t>247S  </t>
  </si>
  <si>
    <t>MAERSK JAKARTA  </t>
  </si>
  <si>
    <t>241A  </t>
  </si>
  <si>
    <t>MAERSK QINZHOU  </t>
  </si>
  <si>
    <t>YM MOBILITY</t>
  </si>
  <si>
    <t>085W</t>
  </si>
  <si>
    <t>ONE COMPETENCE</t>
  </si>
  <si>
    <t>MOL COURAGE</t>
  </si>
  <si>
    <t>COSCO ANTWERP</t>
  </si>
  <si>
    <t>GSL MELITA</t>
  </si>
  <si>
    <t>ARIES</t>
  </si>
  <si>
    <t>COSCO WELLINGTON</t>
  </si>
  <si>
    <t>083W</t>
  </si>
  <si>
    <t>135W</t>
  </si>
  <si>
    <t>CAUTIN</t>
  </si>
  <si>
    <t>2248E</t>
  </si>
  <si>
    <t>CAUQUENES</t>
  </si>
  <si>
    <t>2249E</t>
  </si>
  <si>
    <t>VANTAGE</t>
  </si>
  <si>
    <t>NAVEGANTES EXPRESS</t>
  </si>
  <si>
    <t>2247W</t>
  </si>
  <si>
    <t>2208E</t>
  </si>
  <si>
    <t>2245S</t>
  </si>
  <si>
    <t>2246S</t>
  </si>
  <si>
    <t>2247S</t>
  </si>
  <si>
    <t>NEW MINGZHOU 60</t>
    <phoneticPr fontId="11" type="noConversion"/>
  </si>
  <si>
    <t>NEW MINGZHOU 12</t>
    <phoneticPr fontId="11" type="noConversion"/>
  </si>
  <si>
    <t>NOSCO
COSCO
EAS  AK12</t>
    <phoneticPr fontId="34" type="noConversion"/>
  </si>
  <si>
    <t>XIN MING ZHOU 20</t>
    <phoneticPr fontId="11" type="noConversion"/>
  </si>
  <si>
    <t>EVER LASTING</t>
  </si>
  <si>
    <t>OOCL UTAH</t>
  </si>
  <si>
    <t>065E</t>
  </si>
  <si>
    <t>APL LE HAVRE</t>
  </si>
  <si>
    <t>EVER FIT</t>
  </si>
  <si>
    <t>EVER FAR</t>
  </si>
  <si>
    <t>THALASSA ELPIDA</t>
  </si>
  <si>
    <t>034W</t>
  </si>
  <si>
    <t>043W</t>
  </si>
  <si>
    <t>CMA CGM HOPE</t>
  </si>
  <si>
    <t>0MEDRW1</t>
  </si>
  <si>
    <t>CMA CGM MISSISSIPPI</t>
  </si>
  <si>
    <t>0BXDXW1</t>
  </si>
  <si>
    <t>NUMBER 9</t>
  </si>
  <si>
    <t>BELITA</t>
  </si>
  <si>
    <t>OOCL GERMANY</t>
  </si>
  <si>
    <t xml:space="preserve">CMA CGM RIVOLI </t>
  </si>
  <si>
    <t>CMA CGM ZHENG HE</t>
  </si>
  <si>
    <t>0FLDPW1</t>
  </si>
  <si>
    <t>0FLDRW1</t>
  </si>
  <si>
    <t>COSCO SHIPPING UNIVERSE</t>
  </si>
  <si>
    <t>COSCO SHIPPING ARIES</t>
  </si>
  <si>
    <t>APL TEMASEK</t>
  </si>
  <si>
    <t>EVER TOP</t>
  </si>
  <si>
    <t>COSCO SHIPPING AQUARIUS</t>
  </si>
  <si>
    <t>CSCL MERCURY</t>
  </si>
  <si>
    <t>089W</t>
  </si>
  <si>
    <t>OOCL MIAMI</t>
  </si>
  <si>
    <t>011S</t>
  </si>
  <si>
    <t>095S</t>
  </si>
  <si>
    <t>WAN HAI 627</t>
  </si>
  <si>
    <t>047W</t>
  </si>
  <si>
    <t>164W</t>
  </si>
  <si>
    <t>OOCL GUANGZHOU</t>
  </si>
  <si>
    <t>INTERASIA ENHANCE</t>
  </si>
  <si>
    <t>TS DUBAI</t>
  </si>
  <si>
    <t>ESL KABIR</t>
  </si>
  <si>
    <t>2207W</t>
  </si>
  <si>
    <t xml:space="preserve">EMC/COSCO  ESA </t>
    <phoneticPr fontId="34" type="noConversion"/>
  </si>
  <si>
    <t xml:space="preserve">HSD </t>
    <phoneticPr fontId="34" type="noConversion"/>
  </si>
  <si>
    <t>KOTA SANTOS</t>
  </si>
  <si>
    <t xml:space="preserve">0003W </t>
  </si>
  <si>
    <t>CAP ANDREAS</t>
  </si>
  <si>
    <t>E008</t>
  </si>
  <si>
    <t>E013</t>
  </si>
  <si>
    <t>CMA CGM DON PASCUALE</t>
  </si>
  <si>
    <t>CMA CGM LIBRA</t>
  </si>
  <si>
    <t>EPONYMA</t>
  </si>
  <si>
    <t xml:space="preserve">VALENCIA  </t>
    <phoneticPr fontId="11" type="noConversion"/>
  </si>
  <si>
    <t>DAPHNE</t>
  </si>
  <si>
    <t>WHL  CI3</t>
    <phoneticPr fontId="34" type="noConversion"/>
  </si>
  <si>
    <t>EVER UTILE</t>
  </si>
  <si>
    <t>SKY PRIDE</t>
    <phoneticPr fontId="11" type="noConversion"/>
  </si>
  <si>
    <t>2241E</t>
  </si>
  <si>
    <t>2242E</t>
  </si>
  <si>
    <t>REN JIAN 6</t>
    <phoneticPr fontId="11" type="noConversion"/>
  </si>
  <si>
    <t>HF SPIRIT</t>
    <phoneticPr fontId="11" type="noConversion"/>
  </si>
  <si>
    <t>REN JIAN 6</t>
    <phoneticPr fontId="11" type="noConversion"/>
  </si>
  <si>
    <t>2222S</t>
  </si>
  <si>
    <t>2259E</t>
  </si>
  <si>
    <t xml:space="preserve">SITC SKU </t>
    <phoneticPr fontId="34" type="noConversion"/>
  </si>
  <si>
    <t>SITC SKU</t>
    <phoneticPr fontId="34" type="noConversion"/>
  </si>
  <si>
    <t>SM KWANGYANG</t>
  </si>
  <si>
    <t>SM YANTIAN</t>
  </si>
  <si>
    <t>PONA</t>
  </si>
  <si>
    <t>SM QINGDAO</t>
  </si>
  <si>
    <t>VMS</t>
    <phoneticPr fontId="11" type="noConversion"/>
  </si>
  <si>
    <t>SAN DIEGO BRIDGE</t>
    <phoneticPr fontId="11" type="noConversion"/>
  </si>
  <si>
    <t>ONE THESEUS</t>
    <phoneticPr fontId="11" type="noConversion"/>
  </si>
  <si>
    <t>060E</t>
    <phoneticPr fontId="11" type="noConversion"/>
  </si>
  <si>
    <t>079E</t>
    <phoneticPr fontId="11" type="noConversion"/>
  </si>
  <si>
    <t xml:space="preserve">ONE MAJESTY </t>
    <phoneticPr fontId="11" type="noConversion"/>
  </si>
  <si>
    <t>SEATTLE BRIDGE</t>
    <phoneticPr fontId="11" type="noConversion"/>
  </si>
  <si>
    <t>007E</t>
    <phoneticPr fontId="11" type="noConversion"/>
  </si>
  <si>
    <t>075E</t>
    <phoneticPr fontId="11" type="noConversion"/>
  </si>
  <si>
    <t>MOL TREASURE</t>
    <phoneticPr fontId="11" type="noConversion"/>
  </si>
  <si>
    <t>018W</t>
    <phoneticPr fontId="11" type="noConversion"/>
  </si>
  <si>
    <t>OMIT</t>
    <phoneticPr fontId="11" type="noConversion"/>
  </si>
  <si>
    <t>ONE TRIBUTE</t>
    <phoneticPr fontId="11" type="noConversion"/>
  </si>
  <si>
    <t>020W</t>
    <phoneticPr fontId="11" type="noConversion"/>
  </si>
  <si>
    <t>AL ZUBARA</t>
    <phoneticPr fontId="11" type="noConversion"/>
  </si>
  <si>
    <t>ONE MANCHESTER</t>
    <phoneticPr fontId="11" type="noConversion"/>
  </si>
  <si>
    <t>ONE MILLAU</t>
    <phoneticPr fontId="11" type="noConversion"/>
  </si>
  <si>
    <t>034W</t>
    <phoneticPr fontId="11" type="noConversion"/>
  </si>
  <si>
    <t>036W</t>
    <phoneticPr fontId="11" type="noConversion"/>
  </si>
  <si>
    <t>PARIS EXPRESS</t>
    <phoneticPr fontId="11" type="noConversion"/>
  </si>
  <si>
    <t>025W</t>
    <phoneticPr fontId="11" type="noConversion"/>
  </si>
  <si>
    <t>YM WONDERLAND</t>
    <phoneticPr fontId="11" type="noConversion"/>
  </si>
  <si>
    <t>019W</t>
    <phoneticPr fontId="11" type="noConversion"/>
  </si>
  <si>
    <t>YM WONDROUS</t>
    <phoneticPr fontId="11" type="noConversion"/>
  </si>
  <si>
    <t>039W</t>
    <phoneticPr fontId="11" type="noConversion"/>
  </si>
  <si>
    <t>LEVERKUSEN EXPRESS</t>
    <phoneticPr fontId="11" type="noConversion"/>
  </si>
  <si>
    <t>043W</t>
    <phoneticPr fontId="11" type="noConversion"/>
  </si>
  <si>
    <t>YM MASCULINITY</t>
  </si>
  <si>
    <t>068W</t>
  </si>
  <si>
    <t>ONE ARCADIA</t>
  </si>
  <si>
    <t>062W</t>
  </si>
  <si>
    <t>ONE CONTINUITY</t>
  </si>
  <si>
    <t>W003</t>
  </si>
  <si>
    <t>MAERSK SEBAROK</t>
  </si>
  <si>
    <t>GSL MYNY</t>
  </si>
  <si>
    <t>MAERSK SEMAKAU</t>
  </si>
  <si>
    <t>250S</t>
  </si>
  <si>
    <t>251S</t>
  </si>
  <si>
    <t>252S</t>
  </si>
  <si>
    <t>COSCO ASHDOD</t>
  </si>
  <si>
    <t>075W</t>
  </si>
  <si>
    <t>EVER DEVOTE</t>
  </si>
  <si>
    <t>AKADIMOS</t>
  </si>
  <si>
    <t>2250E</t>
  </si>
  <si>
    <t>SEASPAN BRIGHTNESS</t>
  </si>
  <si>
    <t>2251E</t>
  </si>
  <si>
    <t>HMM BLESSING</t>
  </si>
  <si>
    <t>0022E</t>
  </si>
  <si>
    <t>HYUNDAI SATURN</t>
  </si>
  <si>
    <t>0035E</t>
  </si>
  <si>
    <t>VALIANT</t>
  </si>
  <si>
    <t>VALENCE</t>
  </si>
  <si>
    <t>2252E</t>
  </si>
  <si>
    <t>SEASPAN BREEZE</t>
  </si>
  <si>
    <t>2301E</t>
  </si>
  <si>
    <t>MSC CHANNE</t>
  </si>
  <si>
    <t>FI248A</t>
  </si>
  <si>
    <t>ONE AMAZON</t>
  </si>
  <si>
    <t>2249W</t>
  </si>
  <si>
    <t>RIO DE JANEIRO EXPRESS</t>
  </si>
  <si>
    <t>2250W</t>
  </si>
  <si>
    <t>SEASPAN HARRIER</t>
  </si>
  <si>
    <t>2251W</t>
  </si>
  <si>
    <t>0PPE9E1MA</t>
  </si>
  <si>
    <t>CSCL ZEEBRUGGE</t>
  </si>
  <si>
    <t>041E</t>
  </si>
  <si>
    <t>CMA CGM HYDRA</t>
  </si>
  <si>
    <t>0PPEHE1MA</t>
  </si>
  <si>
    <t>CMA CGM MISSOURI</t>
  </si>
  <si>
    <t>0PPTME1MA</t>
  </si>
  <si>
    <t>MSC LENI</t>
    <phoneticPr fontId="11" type="noConversion"/>
  </si>
  <si>
    <t>MSC ARINA</t>
    <phoneticPr fontId="11" type="noConversion"/>
  </si>
  <si>
    <t>MSC SIXIN</t>
    <phoneticPr fontId="11" type="noConversion"/>
  </si>
  <si>
    <t>MSC GULSUN</t>
    <phoneticPr fontId="11" type="noConversion"/>
  </si>
  <si>
    <t>FJ248W</t>
    <phoneticPr fontId="11" type="noConversion"/>
  </si>
  <si>
    <t>FJ249W</t>
    <phoneticPr fontId="11" type="noConversion"/>
  </si>
  <si>
    <t>FJ250W</t>
    <phoneticPr fontId="11" type="noConversion"/>
  </si>
  <si>
    <t>FJ251W</t>
    <phoneticPr fontId="11" type="noConversion"/>
  </si>
  <si>
    <t>Dec.</t>
    <phoneticPr fontId="34" type="noConversion"/>
  </si>
  <si>
    <t>CSCL SPRING</t>
  </si>
  <si>
    <t>CSCL SOUTH CHINA SEA</t>
  </si>
  <si>
    <t>051E</t>
  </si>
  <si>
    <t>059E</t>
  </si>
  <si>
    <t>EVER LINKING</t>
  </si>
  <si>
    <t>EVER STEADY</t>
  </si>
  <si>
    <t>EVER LIVING</t>
  </si>
  <si>
    <t>1041E</t>
  </si>
  <si>
    <t>1042E</t>
  </si>
  <si>
    <t>1043E</t>
  </si>
  <si>
    <t>1044E</t>
  </si>
  <si>
    <t>1045E</t>
  </si>
  <si>
    <t>CMA CGM RIGOLETTO</t>
  </si>
  <si>
    <t>CMA CGM GANGES</t>
  </si>
  <si>
    <t>0TN8JS1</t>
  </si>
  <si>
    <t>0TN8LS1</t>
  </si>
  <si>
    <t>0TN8NS1</t>
  </si>
  <si>
    <t>XIN BEIJING</t>
  </si>
  <si>
    <t>XIN YING KOU</t>
  </si>
  <si>
    <t>136N</t>
  </si>
  <si>
    <t>146N</t>
  </si>
  <si>
    <t>220N</t>
  </si>
  <si>
    <t>076N</t>
  </si>
  <si>
    <t>EVER FAITH</t>
  </si>
  <si>
    <t>EVER FULL</t>
  </si>
  <si>
    <t>CMA CGM J. MADISON</t>
  </si>
  <si>
    <t>CMA CGM OSIRIS</t>
  </si>
  <si>
    <t>CMA CGM APOLLON</t>
  </si>
  <si>
    <t>0MBCPE1</t>
  </si>
  <si>
    <t>0MBCRE1</t>
  </si>
  <si>
    <t>0MBCTE1</t>
  </si>
  <si>
    <t>THALASSA DOXA</t>
  </si>
  <si>
    <t>041W</t>
  </si>
  <si>
    <t>TPN</t>
    <phoneticPr fontId="11" type="noConversion"/>
  </si>
  <si>
    <t>CMA CGM IGUACU</t>
  </si>
  <si>
    <t>CMA CGM GREENLAND</t>
  </si>
  <si>
    <t>OOCL MALAYSIA</t>
  </si>
  <si>
    <t>0MEDTW1</t>
  </si>
  <si>
    <t>0MEDVW1</t>
  </si>
  <si>
    <t>0MEDXW1</t>
  </si>
  <si>
    <t>CMA CGM RIO GRANDE</t>
  </si>
  <si>
    <t>JUDITH SCHULTE</t>
  </si>
  <si>
    <t>0BXDZW1</t>
  </si>
  <si>
    <t>TBN</t>
    <phoneticPr fontId="11" type="noConversion"/>
  </si>
  <si>
    <t>COSCO ISTANBUL</t>
  </si>
  <si>
    <t>CMA CGM TIGRIS</t>
  </si>
  <si>
    <t>EVER EXCEL</t>
  </si>
  <si>
    <t>0BEDXW1</t>
  </si>
  <si>
    <t>0BEE1W1</t>
  </si>
  <si>
    <t>160W</t>
  </si>
  <si>
    <t>OOCL SCANDINAVIA</t>
  </si>
  <si>
    <t>CSCL ARCTIC OCEAN</t>
  </si>
  <si>
    <t>CSCL ATLANTIC OCEAN</t>
  </si>
  <si>
    <t>OOCL UNITED KINGDOM</t>
  </si>
  <si>
    <t>023W</t>
    <phoneticPr fontId="11" type="noConversion"/>
  </si>
  <si>
    <t>045W</t>
    <phoneticPr fontId="11" type="noConversion"/>
  </si>
  <si>
    <t>046W</t>
    <phoneticPr fontId="11" type="noConversion"/>
  </si>
  <si>
    <t>024W</t>
    <phoneticPr fontId="11" type="noConversion"/>
  </si>
  <si>
    <t>026W</t>
    <phoneticPr fontId="11" type="noConversion"/>
  </si>
  <si>
    <t>CMA CGM ANTOINE DE SAINT EXUPERY</t>
  </si>
  <si>
    <t>CMA CGM LOUIS BLERIOT</t>
  </si>
  <si>
    <t>CMA CGM PALAIS ROYAL</t>
  </si>
  <si>
    <t>0FLDLW1</t>
  </si>
  <si>
    <t>0FLDXW1</t>
  </si>
  <si>
    <t>0FLDTW1</t>
  </si>
  <si>
    <t>COSCO SHIPPING GEMINI</t>
  </si>
  <si>
    <t>COSCO SHIPPING TAURUS</t>
  </si>
  <si>
    <t>COSCO SHIPPING SOLAR</t>
  </si>
  <si>
    <t>EVER ACT</t>
  </si>
  <si>
    <t>EVER GOODS</t>
  </si>
  <si>
    <t>EVER ACE</t>
  </si>
  <si>
    <t>EVER ARIA</t>
  </si>
  <si>
    <t>EVER AIM</t>
  </si>
  <si>
    <t>1221W</t>
  </si>
  <si>
    <t>1222W</t>
  </si>
  <si>
    <t>1223W</t>
  </si>
  <si>
    <t>1224W</t>
  </si>
  <si>
    <t>1225W</t>
  </si>
  <si>
    <t>BLANK VOYAGE</t>
  </si>
  <si>
    <t>APL SINGAPURA</t>
  </si>
  <si>
    <t>APL VANDA</t>
  </si>
  <si>
    <t>APL FULLERTON</t>
  </si>
  <si>
    <t>CMA CGM VASCO DE GAMA</t>
  </si>
  <si>
    <t>0FMBTW1</t>
  </si>
  <si>
    <t>0FMBPW1</t>
  </si>
  <si>
    <t>0FMBRW1</t>
  </si>
  <si>
    <t>0FMBVW1</t>
  </si>
  <si>
    <t>CMA CGM BALI</t>
  </si>
  <si>
    <t>THALASSA NIKI</t>
  </si>
  <si>
    <t>0REDJW1</t>
  </si>
  <si>
    <t>1130W</t>
  </si>
  <si>
    <t>1133W</t>
  </si>
  <si>
    <t>CSCL INDIAN OCEAN</t>
  </si>
  <si>
    <t>COSCO SHIPPING CAPRICORN</t>
  </si>
  <si>
    <t>054W</t>
  </si>
  <si>
    <t>0142W</t>
  </si>
  <si>
    <t>0143W</t>
  </si>
  <si>
    <t>0144W</t>
  </si>
  <si>
    <t>0146W</t>
  </si>
  <si>
    <t>OOCL BEIJING</t>
  </si>
  <si>
    <t>100S</t>
  </si>
  <si>
    <t>085S</t>
  </si>
  <si>
    <t>SEASPAN OSAKA</t>
  </si>
  <si>
    <t>COSCO/WHL  PMX</t>
    <phoneticPr fontId="34" type="noConversion"/>
  </si>
  <si>
    <t>XIN MING ZHOU 20</t>
  </si>
  <si>
    <t>2253E</t>
  </si>
  <si>
    <t>2254E</t>
    <phoneticPr fontId="11" type="noConversion"/>
  </si>
  <si>
    <t>AS PENELOPE</t>
  </si>
  <si>
    <t>154W</t>
  </si>
  <si>
    <t>048W</t>
  </si>
  <si>
    <t>105W</t>
  </si>
  <si>
    <t>W219</t>
  </si>
  <si>
    <t>151W</t>
  </si>
  <si>
    <t>W019</t>
  </si>
  <si>
    <t>147W</t>
  </si>
  <si>
    <t>842W</t>
  </si>
  <si>
    <t>CYPRESS</t>
  </si>
  <si>
    <t>CMA CGM MELISANDE</t>
  </si>
  <si>
    <t>0FF7LW1</t>
  </si>
  <si>
    <t>0FF7JW1</t>
  </si>
  <si>
    <t>KMTC DELHI</t>
  </si>
  <si>
    <t>HENRIKA</t>
  </si>
  <si>
    <t>02250W</t>
  </si>
  <si>
    <t>22008W</t>
  </si>
  <si>
    <t>02252W</t>
  </si>
  <si>
    <t>SIHANOUKVILLE</t>
    <phoneticPr fontId="34" type="noConversion"/>
  </si>
  <si>
    <t>COSCO SHIPPING DANUBE</t>
  </si>
  <si>
    <t>EVER LIFTING</t>
  </si>
  <si>
    <t>EVER LENIENT</t>
  </si>
  <si>
    <t>CMA CGM NIAGARA</t>
  </si>
  <si>
    <t>EVER LOADING</t>
  </si>
  <si>
    <t>0AAKRW1</t>
  </si>
  <si>
    <t>055W</t>
  </si>
  <si>
    <t>KOTA CEPAT</t>
  </si>
  <si>
    <t>COSCO NEW YORK</t>
  </si>
  <si>
    <t xml:space="preserve">XIN FU ZHOU </t>
  </si>
  <si>
    <t>APL YANGSHAN</t>
  </si>
  <si>
    <t>0057W</t>
  </si>
  <si>
    <t>123W</t>
  </si>
  <si>
    <t>076W</t>
  </si>
  <si>
    <t>0BDE7W1</t>
  </si>
  <si>
    <t>EVER LADEN</t>
  </si>
  <si>
    <t>EVER LUCID</t>
  </si>
  <si>
    <t>057E</t>
  </si>
  <si>
    <t>KOTA MANZANILLO</t>
  </si>
  <si>
    <t>XIN QING DAO</t>
  </si>
  <si>
    <t>WAN HAI 621</t>
  </si>
  <si>
    <t>158E</t>
  </si>
  <si>
    <t>005E</t>
  </si>
  <si>
    <t>217E</t>
  </si>
  <si>
    <t>MAERSK STRALSUND</t>
  </si>
  <si>
    <t>CMA CGM LA SCALA</t>
  </si>
  <si>
    <t>SAN CHRISTOBAL</t>
  </si>
  <si>
    <t>0SSDNW1</t>
  </si>
  <si>
    <t>0SSDRW1</t>
  </si>
  <si>
    <t>0PPE9E1</t>
  </si>
  <si>
    <t>0PPEHE1</t>
  </si>
  <si>
    <t>0PPTME1</t>
  </si>
  <si>
    <t>047E</t>
  </si>
  <si>
    <t>049E</t>
  </si>
  <si>
    <t>S015</t>
    <phoneticPr fontId="11" type="noConversion"/>
  </si>
  <si>
    <t>249S</t>
    <phoneticPr fontId="11" type="noConversion"/>
  </si>
  <si>
    <t>S192</t>
    <phoneticPr fontId="11" type="noConversion"/>
  </si>
  <si>
    <t>S016</t>
    <phoneticPr fontId="11" type="noConversion"/>
  </si>
  <si>
    <t>252S</t>
    <phoneticPr fontId="11" type="noConversion"/>
  </si>
  <si>
    <t>W219</t>
    <phoneticPr fontId="11" type="noConversion"/>
  </si>
  <si>
    <t>151W</t>
    <phoneticPr fontId="11" type="noConversion"/>
  </si>
  <si>
    <t>W019</t>
    <phoneticPr fontId="11" type="noConversion"/>
  </si>
  <si>
    <t>147W</t>
    <phoneticPr fontId="11" type="noConversion"/>
  </si>
  <si>
    <t>842W</t>
    <phoneticPr fontId="11" type="noConversion"/>
  </si>
  <si>
    <t>2216E</t>
  </si>
  <si>
    <t>2233E</t>
  </si>
  <si>
    <t>2217E</t>
  </si>
  <si>
    <t>2218E</t>
  </si>
  <si>
    <t>2235E</t>
  </si>
  <si>
    <r>
      <t>XIN MING ZHOU 18</t>
    </r>
    <r>
      <rPr>
        <sz val="12"/>
        <color theme="1"/>
        <rFont val="宋体"/>
        <family val="3"/>
        <charset val="134"/>
      </rPr>
      <t/>
    </r>
    <phoneticPr fontId="11" type="noConversion"/>
  </si>
  <si>
    <t>NEW MINGZHOU 68</t>
    <phoneticPr fontId="11" type="noConversion"/>
  </si>
  <si>
    <t>XIN MING ZHOU 26</t>
    <phoneticPr fontId="11" type="noConversion"/>
  </si>
  <si>
    <t>XIN MING ZHOU 18</t>
    <phoneticPr fontId="11" type="noConversion"/>
  </si>
  <si>
    <t>NEW MINGZHOU 68</t>
    <phoneticPr fontId="11" type="noConversion"/>
  </si>
  <si>
    <t>SITC FUJIAN</t>
    <phoneticPr fontId="11" type="noConversion"/>
  </si>
  <si>
    <t>SITC MINGDE</t>
    <phoneticPr fontId="11" type="noConversion"/>
  </si>
  <si>
    <t>SITC RENDE</t>
    <phoneticPr fontId="11" type="noConversion"/>
  </si>
  <si>
    <t>SITC LIAONING</t>
    <phoneticPr fontId="11" type="noConversion"/>
  </si>
  <si>
    <t>2221N</t>
    <phoneticPr fontId="11" type="noConversion"/>
  </si>
  <si>
    <t>2223N</t>
    <phoneticPr fontId="11" type="noConversion"/>
  </si>
  <si>
    <t>2225N</t>
    <phoneticPr fontId="11" type="noConversion"/>
  </si>
  <si>
    <t>2249S</t>
    <phoneticPr fontId="11" type="noConversion"/>
  </si>
  <si>
    <t>2250S</t>
  </si>
  <si>
    <t>2251S</t>
  </si>
  <si>
    <t>2252S</t>
  </si>
  <si>
    <t>2253S</t>
  </si>
  <si>
    <t>2244S</t>
    <phoneticPr fontId="11" type="noConversion"/>
  </si>
  <si>
    <t>2248S</t>
    <phoneticPr fontId="11" type="noConversion"/>
  </si>
  <si>
    <t xml:space="preserve">OOCL EGYPT </t>
  </si>
  <si>
    <t>117E</t>
  </si>
  <si>
    <t>125E</t>
  </si>
  <si>
    <t>KOTA LUKIS</t>
  </si>
  <si>
    <t>SM NINGBO</t>
  </si>
  <si>
    <t>MAERSK LIMA</t>
    <phoneticPr fontId="11" type="noConversion"/>
  </si>
  <si>
    <t>248W</t>
    <phoneticPr fontId="11" type="noConversion"/>
  </si>
  <si>
    <t>MAERSK LAVRAS</t>
    <phoneticPr fontId="11" type="noConversion"/>
  </si>
  <si>
    <t>249W</t>
    <phoneticPr fontId="11" type="noConversion"/>
  </si>
  <si>
    <t xml:space="preserve">MAERSK LETICIA </t>
    <phoneticPr fontId="11" type="noConversion"/>
  </si>
  <si>
    <t>ZIM XIAMEN</t>
    <phoneticPr fontId="11" type="noConversion"/>
  </si>
  <si>
    <t>250W</t>
    <phoneticPr fontId="11" type="noConversion"/>
  </si>
  <si>
    <t>007W</t>
    <phoneticPr fontId="11" type="noConversion"/>
  </si>
  <si>
    <t>MAERSK LA PAZ</t>
    <phoneticPr fontId="11" type="noConversion"/>
  </si>
  <si>
    <t>252W</t>
    <phoneticPr fontId="11" type="noConversion"/>
  </si>
  <si>
    <t>MAERSK HAI PHONG  </t>
  </si>
  <si>
    <t>MCC TAIPEI  </t>
  </si>
  <si>
    <t>246A  </t>
  </si>
  <si>
    <t>163A  </t>
  </si>
  <si>
    <t>242A  </t>
  </si>
  <si>
    <t>MAERSK DAVAO  </t>
  </si>
  <si>
    <t>MAERSK XIAMEN  </t>
  </si>
  <si>
    <t>236S  </t>
  </si>
  <si>
    <t>MAERSK DHAKA  </t>
  </si>
  <si>
    <t>250S  </t>
  </si>
  <si>
    <t>JK2214S</t>
    <phoneticPr fontId="11" type="noConversion"/>
  </si>
  <si>
    <t>JK2212S</t>
    <phoneticPr fontId="11" type="noConversion"/>
  </si>
  <si>
    <t>JK2213S</t>
    <phoneticPr fontId="11" type="noConversion"/>
  </si>
  <si>
    <t>KMTC INCHEON</t>
    <phoneticPr fontId="11" type="noConversion"/>
  </si>
  <si>
    <t>KMTC YOKOHAMA</t>
    <phoneticPr fontId="11" type="noConversion"/>
  </si>
  <si>
    <t>KMTC XIAMEN</t>
    <phoneticPr fontId="11" type="noConversion"/>
  </si>
  <si>
    <t>KMTC SHANGHAI</t>
    <phoneticPr fontId="11" type="noConversion"/>
  </si>
  <si>
    <t>0QAD1S</t>
    <phoneticPr fontId="11" type="noConversion"/>
  </si>
  <si>
    <t>003S</t>
    <phoneticPr fontId="11" type="noConversion"/>
  </si>
  <si>
    <t>0QAD5S</t>
    <phoneticPr fontId="11" type="noConversion"/>
  </si>
  <si>
    <t>0QAD7S</t>
    <phoneticPr fontId="11" type="noConversion"/>
  </si>
  <si>
    <t>BOMAR RENAISSANCE</t>
    <phoneticPr fontId="11" type="noConversion"/>
  </si>
  <si>
    <t>CMA CGM NANTONG</t>
    <phoneticPr fontId="11" type="noConversion"/>
  </si>
  <si>
    <t>HENG HUI 5</t>
    <phoneticPr fontId="11" type="noConversion"/>
  </si>
  <si>
    <t>CMA CGM SYDNEY</t>
    <phoneticPr fontId="11" type="noConversion"/>
  </si>
  <si>
    <t>2238E</t>
    <phoneticPr fontId="11" type="noConversion"/>
  </si>
  <si>
    <t>2240E</t>
  </si>
  <si>
    <t>2222E</t>
    <phoneticPr fontId="11" type="noConversion"/>
  </si>
  <si>
    <t>2223E</t>
    <phoneticPr fontId="11" type="noConversion"/>
  </si>
  <si>
    <t>2224E</t>
    <phoneticPr fontId="11" type="noConversion"/>
  </si>
  <si>
    <t>PANCON SUNSHINE</t>
    <phoneticPr fontId="11" type="noConversion"/>
  </si>
  <si>
    <t>A BOTE</t>
    <phoneticPr fontId="11" type="noConversion"/>
  </si>
  <si>
    <t>A BOTE</t>
    <phoneticPr fontId="11" type="noConversion"/>
  </si>
  <si>
    <t>2243E</t>
    <phoneticPr fontId="11" type="noConversion"/>
  </si>
  <si>
    <t>2245E</t>
  </si>
  <si>
    <t>2246E</t>
  </si>
  <si>
    <t>2247E</t>
  </si>
  <si>
    <t>JK2213S</t>
    <phoneticPr fontId="11" type="noConversion"/>
  </si>
  <si>
    <t>KMTC INCHEON</t>
    <phoneticPr fontId="11" type="noConversion"/>
  </si>
  <si>
    <t>KMTC YOKOHAMA</t>
    <phoneticPr fontId="11" type="noConversion"/>
  </si>
  <si>
    <t>009W</t>
    <phoneticPr fontId="11" type="noConversion"/>
  </si>
  <si>
    <t>2251W</t>
    <phoneticPr fontId="11" type="noConversion"/>
  </si>
  <si>
    <t>0008W</t>
    <phoneticPr fontId="11" type="noConversion"/>
  </si>
  <si>
    <t>2210W</t>
    <phoneticPr fontId="11" type="noConversion"/>
  </si>
  <si>
    <t>BHUDTHI BHUM</t>
    <phoneticPr fontId="11" type="noConversion"/>
  </si>
  <si>
    <t>TESSA</t>
    <phoneticPr fontId="11" type="noConversion"/>
  </si>
  <si>
    <t>KOTA LIMA</t>
    <phoneticPr fontId="11" type="noConversion"/>
  </si>
  <si>
    <t>KMTC MANILA</t>
    <phoneticPr fontId="11" type="noConversion"/>
  </si>
  <si>
    <t>2206W</t>
    <phoneticPr fontId="11" type="noConversion"/>
  </si>
  <si>
    <t>02249W</t>
    <phoneticPr fontId="11" type="noConversion"/>
  </si>
  <si>
    <t>02250W</t>
    <phoneticPr fontId="11" type="noConversion"/>
  </si>
  <si>
    <t>02251W</t>
    <phoneticPr fontId="11" type="noConversion"/>
  </si>
  <si>
    <t>02252W</t>
    <phoneticPr fontId="11" type="noConversion"/>
  </si>
  <si>
    <t>HAKATA SEOUL</t>
    <phoneticPr fontId="11" type="noConversion"/>
  </si>
  <si>
    <t>ESL BUSAN</t>
    <phoneticPr fontId="11" type="noConversion"/>
  </si>
  <si>
    <t>ESL WAFA</t>
    <phoneticPr fontId="11" type="noConversion"/>
  </si>
  <si>
    <t>ESL SANA</t>
    <phoneticPr fontId="11" type="noConversion"/>
  </si>
  <si>
    <t>GFS GALAXY</t>
    <phoneticPr fontId="11" type="noConversion"/>
  </si>
  <si>
    <t>ASL/CUL HHX1</t>
    <phoneticPr fontId="34" type="noConversion"/>
  </si>
  <si>
    <t>VIMC DIAMOND</t>
    <phoneticPr fontId="11" type="noConversion"/>
  </si>
  <si>
    <t>2223W</t>
    <phoneticPr fontId="11" type="noConversion"/>
  </si>
  <si>
    <t>AS FLORA</t>
    <phoneticPr fontId="11" type="noConversion"/>
  </si>
  <si>
    <t>2247W</t>
    <phoneticPr fontId="11" type="noConversion"/>
  </si>
  <si>
    <t>2224W</t>
    <phoneticPr fontId="11" type="noConversion"/>
  </si>
  <si>
    <t>2248W</t>
    <phoneticPr fontId="11" type="noConversion"/>
  </si>
  <si>
    <t>2225W</t>
    <phoneticPr fontId="11" type="noConversion"/>
  </si>
  <si>
    <t>EVER ORIGIN</t>
    <phoneticPr fontId="11" type="noConversion"/>
  </si>
  <si>
    <t>EVER OASIS</t>
    <phoneticPr fontId="11" type="noConversion"/>
  </si>
  <si>
    <t>EVER ONWARD</t>
    <phoneticPr fontId="11" type="noConversion"/>
  </si>
  <si>
    <t>EVER BEAMY</t>
    <phoneticPr fontId="11" type="noConversion"/>
  </si>
  <si>
    <t>EVER BREED</t>
    <phoneticPr fontId="11" type="noConversion"/>
  </si>
  <si>
    <t>002S</t>
    <phoneticPr fontId="11" type="noConversion"/>
  </si>
  <si>
    <t>019S</t>
    <phoneticPr fontId="11" type="noConversion"/>
  </si>
  <si>
    <t>007S</t>
    <phoneticPr fontId="11" type="noConversion"/>
  </si>
  <si>
    <t>041S</t>
    <phoneticPr fontId="11" type="noConversion"/>
  </si>
  <si>
    <t>067S</t>
    <phoneticPr fontId="11" type="noConversion"/>
  </si>
  <si>
    <t>249S  </t>
  </si>
  <si>
    <t>251S  </t>
  </si>
  <si>
    <t>252S  </t>
  </si>
  <si>
    <t>301S  </t>
  </si>
  <si>
    <t>2240S</t>
    <phoneticPr fontId="11" type="noConversion"/>
  </si>
  <si>
    <t>2242S</t>
  </si>
  <si>
    <t>2243S</t>
  </si>
  <si>
    <t>2244S</t>
  </si>
  <si>
    <t>BLANK</t>
    <phoneticPr fontId="11" type="noConversion"/>
  </si>
  <si>
    <t>XIN MING ZHOU 102</t>
    <phoneticPr fontId="11" type="noConversion"/>
  </si>
  <si>
    <t>XIN MING ZHOU 98</t>
    <phoneticPr fontId="11" type="noConversion"/>
  </si>
  <si>
    <t>XIN MING ZHOU 98</t>
    <phoneticPr fontId="11" type="noConversion"/>
  </si>
  <si>
    <t>2247S</t>
    <phoneticPr fontId="11" type="noConversion"/>
  </si>
  <si>
    <t>2248S</t>
    <phoneticPr fontId="11" type="noConversion"/>
  </si>
  <si>
    <t>2250S</t>
    <phoneticPr fontId="11" type="noConversion"/>
  </si>
  <si>
    <t>2245S</t>
    <phoneticPr fontId="11" type="noConversion"/>
  </si>
  <si>
    <t>2252S</t>
    <phoneticPr fontId="11" type="noConversion"/>
  </si>
  <si>
    <t>2301S</t>
    <phoneticPr fontId="11" type="noConversion"/>
  </si>
  <si>
    <t>2221S</t>
    <phoneticPr fontId="11" type="noConversion"/>
  </si>
  <si>
    <t>2222S</t>
    <phoneticPr fontId="11" type="noConversion"/>
  </si>
  <si>
    <t>2222S</t>
    <phoneticPr fontId="11" type="noConversion"/>
  </si>
  <si>
    <t>2223S</t>
    <phoneticPr fontId="11" type="noConversion"/>
  </si>
  <si>
    <t>2223S</t>
    <phoneticPr fontId="11" type="noConversion"/>
  </si>
  <si>
    <t>ZHONG WAI YUN XIN GANG</t>
    <phoneticPr fontId="11" type="noConversion"/>
  </si>
  <si>
    <t>G. ACE</t>
    <phoneticPr fontId="11" type="noConversion"/>
  </si>
  <si>
    <t>ZHONG WAI YUN XIN GANG</t>
    <phoneticPr fontId="11" type="noConversion"/>
  </si>
  <si>
    <t>MSC</t>
    <phoneticPr fontId="34" type="noConversion"/>
  </si>
  <si>
    <t>TASMAN</t>
    <phoneticPr fontId="11" type="noConversion"/>
  </si>
  <si>
    <t>MSC DAMLA</t>
    <phoneticPr fontId="11" type="noConversion"/>
  </si>
  <si>
    <t>MARCOS V</t>
    <phoneticPr fontId="11" type="noConversion"/>
  </si>
  <si>
    <t>SEAMAX NORWALK</t>
    <phoneticPr fontId="11" type="noConversion"/>
  </si>
  <si>
    <t>249E</t>
    <phoneticPr fontId="11" type="noConversion"/>
  </si>
  <si>
    <t>FR250E</t>
    <phoneticPr fontId="11" type="noConversion"/>
  </si>
  <si>
    <t>251E</t>
    <phoneticPr fontId="11" type="noConversion"/>
  </si>
  <si>
    <t>252E</t>
    <phoneticPr fontId="11" type="noConversion"/>
  </si>
  <si>
    <t>ONE AUE</t>
    <phoneticPr fontId="34" type="noConversion"/>
  </si>
  <si>
    <t>WIDE HOTEL</t>
  </si>
  <si>
    <t>022S</t>
  </si>
  <si>
    <t>EVER UNITY</t>
  </si>
  <si>
    <t>187S</t>
  </si>
  <si>
    <t>EVER UNICORN</t>
  </si>
  <si>
    <t>156S</t>
  </si>
  <si>
    <t>CHARLOTTE SCHULTE</t>
  </si>
  <si>
    <t>BLANK</t>
    <phoneticPr fontId="11" type="noConversion"/>
  </si>
  <si>
    <t>2255E</t>
  </si>
  <si>
    <t>2257E</t>
  </si>
  <si>
    <t>CAPE FRANKLIN</t>
  </si>
  <si>
    <t>SITC SHANGDE</t>
  </si>
  <si>
    <t>SITC XIANDE</t>
  </si>
  <si>
    <t>2224S</t>
  </si>
  <si>
    <t>SITC MINGDE</t>
  </si>
  <si>
    <t>SITC FUJIAN</t>
  </si>
  <si>
    <t>ITHA BHUM</t>
    <phoneticPr fontId="11" type="noConversion"/>
  </si>
  <si>
    <t>CUL YANGPU</t>
    <phoneticPr fontId="11" type="noConversion"/>
  </si>
  <si>
    <t>JITRA BHUM</t>
    <phoneticPr fontId="11" type="noConversion"/>
  </si>
  <si>
    <t>358S</t>
    <phoneticPr fontId="11" type="noConversion"/>
  </si>
  <si>
    <t>2244S</t>
    <phoneticPr fontId="11" type="noConversion"/>
  </si>
  <si>
    <t>355S</t>
    <phoneticPr fontId="11" type="noConversion"/>
  </si>
  <si>
    <t>359S</t>
    <phoneticPr fontId="11" type="noConversion"/>
  </si>
  <si>
    <t>INTERASIA MOMENTUM</t>
    <phoneticPr fontId="11" type="noConversion"/>
  </si>
  <si>
    <t>XUTRA BHUM</t>
    <phoneticPr fontId="11" type="noConversion"/>
  </si>
  <si>
    <t>KOTA NIPAH</t>
    <phoneticPr fontId="11" type="noConversion"/>
  </si>
  <si>
    <t>ELEFTERIA EXPRESS</t>
    <phoneticPr fontId="11" type="noConversion"/>
  </si>
  <si>
    <t>W030</t>
    <phoneticPr fontId="11" type="noConversion"/>
  </si>
  <si>
    <t>925W</t>
    <phoneticPr fontId="11" type="noConversion"/>
  </si>
  <si>
    <t>0143W</t>
    <phoneticPr fontId="11" type="noConversion"/>
  </si>
  <si>
    <t>0039W</t>
    <phoneticPr fontId="11" type="noConversion"/>
  </si>
  <si>
    <t>VIA PRR</t>
  </si>
  <si>
    <t>088E</t>
  </si>
  <si>
    <t>COSCO EUROPE</t>
  </si>
  <si>
    <t>089E</t>
  </si>
  <si>
    <t>092E</t>
  </si>
  <si>
    <t>COSCO KAOHSIUNG</t>
  </si>
  <si>
    <t>COSCO(CEN)/OOCL(PCN1 )</t>
    <phoneticPr fontId="11" type="noConversion"/>
  </si>
  <si>
    <t>CSCL YELLOW SEA</t>
  </si>
  <si>
    <t xml:space="preserve">CUT OFF </t>
  </si>
  <si>
    <t>TORONTO</t>
    <phoneticPr fontId="11" type="noConversion"/>
  </si>
  <si>
    <t>PRR</t>
  </si>
  <si>
    <t>TORONTO</t>
  </si>
  <si>
    <t>NO VESSEL</t>
  </si>
  <si>
    <t>SEASPAN YANGTZE</t>
  </si>
  <si>
    <t>SEASPAN BEACON</t>
  </si>
  <si>
    <t>ONE/YML(PN3)</t>
    <phoneticPr fontId="11" type="noConversion"/>
  </si>
  <si>
    <t>VANCOUVER</t>
  </si>
  <si>
    <t xml:space="preserve"> </t>
    <phoneticPr fontId="54" type="noConversion"/>
  </si>
  <si>
    <t>SM YANTAI</t>
    <phoneticPr fontId="11" type="noConversion"/>
  </si>
  <si>
    <t>SM KWANGYANG</t>
    <phoneticPr fontId="11" type="noConversion"/>
  </si>
  <si>
    <t>SM SHANGHAI</t>
    <phoneticPr fontId="11" type="noConversion"/>
  </si>
  <si>
    <t>SM NINGBO</t>
    <phoneticPr fontId="11" type="noConversion"/>
  </si>
  <si>
    <t>MSC(ROSE)/SML(PNS)</t>
    <phoneticPr fontId="11" type="noConversion"/>
  </si>
  <si>
    <t>2206E</t>
    <phoneticPr fontId="11" type="noConversion"/>
  </si>
  <si>
    <t>SM BUSAN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</si>
  <si>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</si>
  <si>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</si>
  <si>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</si>
  <si>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011E</t>
  </si>
  <si>
    <t>ROME EXPRESS</t>
  </si>
  <si>
    <t>043E</t>
  </si>
  <si>
    <t>ANTWERPEN EXPRESS</t>
  </si>
  <si>
    <t>HMM/ONE/YML(EC2)</t>
    <phoneticPr fontId="11" type="noConversion"/>
  </si>
  <si>
    <t>0031E</t>
  </si>
  <si>
    <t>HYUNDAI HONOUR</t>
  </si>
  <si>
    <t>CHARLESTON</t>
    <phoneticPr fontId="11" type="noConversion"/>
  </si>
  <si>
    <t>054E</t>
  </si>
  <si>
    <t>COSCO PIRAEUS</t>
  </si>
  <si>
    <t>COSCO VENICE</t>
  </si>
  <si>
    <t>075E</t>
  </si>
  <si>
    <t>085E</t>
  </si>
  <si>
    <t>XIN FEI ZHOU</t>
  </si>
  <si>
    <t>COSCO/EMC(GME)/OOCL(GCC2)</t>
    <phoneticPr fontId="11" type="noConversion"/>
  </si>
  <si>
    <t>178E</t>
  </si>
  <si>
    <t>COSCO BOSTON</t>
  </si>
  <si>
    <t>HOUSTON</t>
    <phoneticPr fontId="11" type="noConversion"/>
  </si>
  <si>
    <t>0PGE3E</t>
  </si>
  <si>
    <t>CMA CGM ATTILA</t>
  </si>
  <si>
    <t>0PGE1E</t>
  </si>
  <si>
    <t>CMA CGM TANCREDI</t>
  </si>
  <si>
    <t>0PGDZE</t>
  </si>
  <si>
    <t>CMA CGM TAGE</t>
  </si>
  <si>
    <t>CMA(PEX3) OOCL(GCC1)</t>
    <phoneticPr fontId="11" type="noConversion"/>
  </si>
  <si>
    <t>0PGDVE</t>
  </si>
  <si>
    <t>CMA CGM SAMSON</t>
  </si>
  <si>
    <t>MIAMI</t>
    <phoneticPr fontId="11" type="noConversion"/>
  </si>
  <si>
    <t>0MBCXE</t>
  </si>
  <si>
    <t>CMA CGM KIMBERLEY</t>
  </si>
  <si>
    <t>017E</t>
  </si>
  <si>
    <t>COSCO SHIPPING LOTUS</t>
  </si>
  <si>
    <t xml:space="preserve">	0MBCTE</t>
  </si>
  <si>
    <t>0MBCRE</t>
  </si>
  <si>
    <t>0MBCPE</t>
  </si>
  <si>
    <t>OOCL(ECX2)/COSCO(AWE2)</t>
    <phoneticPr fontId="11" type="noConversion"/>
  </si>
  <si>
    <t>TO BE ADVISED</t>
  </si>
  <si>
    <t>OOCL BERLIN</t>
  </si>
  <si>
    <t>095E</t>
  </si>
  <si>
    <t>BEIJING</t>
  </si>
  <si>
    <t>COSCO SHIPPING AZALEA</t>
  </si>
  <si>
    <t>028E</t>
  </si>
  <si>
    <t>COSCO SHIPPING ROSE</t>
  </si>
  <si>
    <t>OOCL(ECX1)/COSCO(AWE4)</t>
    <phoneticPr fontId="11" type="noConversion"/>
  </si>
  <si>
    <t>OOCL CHONGQING</t>
  </si>
  <si>
    <t>91006E</t>
  </si>
  <si>
    <t>EVER FASHION</t>
  </si>
  <si>
    <t>90012E</t>
  </si>
  <si>
    <t>EVER FAST</t>
    <phoneticPr fontId="11" type="noConversion"/>
  </si>
  <si>
    <t>89004E</t>
  </si>
  <si>
    <t>87016E</t>
  </si>
  <si>
    <t>EMC(NUE)/COSCO(AWE1)/OOCL(ECC2)</t>
    <phoneticPr fontId="11" type="noConversion"/>
  </si>
  <si>
    <t>86011E</t>
  </si>
  <si>
    <t>EVER FAR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</si>
  <si>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</si>
  <si>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</si>
  <si>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</si>
  <si>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0036E</t>
  </si>
  <si>
    <t>HYUNDAI EARTH</t>
  </si>
  <si>
    <t>0026E</t>
  </si>
  <si>
    <t>HYUNDAI NEPTUNE</t>
  </si>
  <si>
    <t>HMM/ONE/YML(PS8)</t>
    <phoneticPr fontId="11" type="noConversion"/>
  </si>
  <si>
    <t>LOS ANGELES</t>
    <phoneticPr fontId="11" type="noConversion"/>
  </si>
  <si>
    <t>SEATTLE BRIDGE</t>
  </si>
  <si>
    <t>HMM(PS5)/YML(PSW5)/ONE</t>
    <phoneticPr fontId="11" type="noConversion"/>
  </si>
  <si>
    <t>ONE MAJESTY</t>
  </si>
  <si>
    <t>ATLANTA</t>
  </si>
  <si>
    <t>LB</t>
    <phoneticPr fontId="11" type="noConversion"/>
  </si>
  <si>
    <t>ATLANTA</t>
    <phoneticPr fontId="11" type="noConversion"/>
  </si>
  <si>
    <t>ONE/YML(PN3)</t>
    <phoneticPr fontId="11" type="noConversion"/>
  </si>
  <si>
    <t>SEATTLE</t>
    <phoneticPr fontId="11" type="noConversion"/>
  </si>
  <si>
    <t>0102E</t>
  </si>
  <si>
    <t>029E</t>
  </si>
  <si>
    <t>SEASPAN GANGES</t>
  </si>
  <si>
    <t>ONE/YML(PN4)</t>
    <phoneticPr fontId="11" type="noConversion"/>
  </si>
  <si>
    <t>TACOMA</t>
  </si>
  <si>
    <t>OAKLAND</t>
  </si>
  <si>
    <t>COSCO(AAC)/OOCL(VCS)</t>
    <phoneticPr fontId="11" type="noConversion"/>
  </si>
  <si>
    <t>084E</t>
  </si>
  <si>
    <t>COSCO TAICANG</t>
  </si>
  <si>
    <t>LB</t>
  </si>
  <si>
    <t>45010E</t>
  </si>
  <si>
    <t>44067E</t>
  </si>
  <si>
    <t>43052E</t>
  </si>
  <si>
    <t>42101E</t>
  </si>
  <si>
    <t>41053E</t>
  </si>
  <si>
    <t>EMC(CPS)/COSCO(AAC2)/OOCL(PCN3)</t>
    <phoneticPr fontId="11" type="noConversion"/>
  </si>
  <si>
    <t>40045E</t>
  </si>
  <si>
    <t>EVER LOVELY</t>
  </si>
  <si>
    <t>LA</t>
    <phoneticPr fontId="11" type="noConversion"/>
  </si>
  <si>
    <t>187E</t>
    <phoneticPr fontId="54" type="noConversion"/>
  </si>
  <si>
    <t>MANULANI </t>
  </si>
  <si>
    <t>232E</t>
    <phoneticPr fontId="11" type="noConversion"/>
  </si>
  <si>
    <t>MANUKAI</t>
  </si>
  <si>
    <t>068E</t>
    <phoneticPr fontId="11" type="noConversion"/>
  </si>
  <si>
    <t>DANIEL K. INOUYE</t>
  </si>
  <si>
    <t>229E</t>
    <phoneticPr fontId="11" type="noConversion"/>
  </si>
  <si>
    <t>MAUNAWILI</t>
  </si>
  <si>
    <t>MATSON(CLX)</t>
    <phoneticPr fontId="11" type="noConversion"/>
  </si>
  <si>
    <t>042E</t>
    <phoneticPr fontId="54" type="noConversion"/>
  </si>
  <si>
    <t>KAIMANA HILA</t>
  </si>
  <si>
    <t>OOCL EGYPT</t>
  </si>
  <si>
    <t>EMC(PCC1)/oocl</t>
    <phoneticPr fontId="11" type="noConversion"/>
  </si>
  <si>
    <t xml:space="preserve">LOS ANGELES,CA </t>
    <phoneticPr fontId="11" type="noConversion"/>
  </si>
  <si>
    <t>176W</t>
  </si>
  <si>
    <t>YM PLUM</t>
  </si>
  <si>
    <t>YM MODESTY</t>
  </si>
  <si>
    <t>WHL/ONE/YML(AR1)</t>
    <phoneticPr fontId="11" type="noConversion"/>
  </si>
  <si>
    <t>WAN HAI 611</t>
  </si>
  <si>
    <t>VIA DAM</t>
  </si>
  <si>
    <t>2210W</t>
  </si>
  <si>
    <t>KMTC MANILA</t>
  </si>
  <si>
    <t>0008W</t>
  </si>
  <si>
    <t>KOTA LIMA</t>
  </si>
  <si>
    <t>TESSA</t>
  </si>
  <si>
    <t>BHUDTHI BHUM</t>
  </si>
  <si>
    <t>KMTC(GCS)/CUL(AGX)/RCL(RCCG2)</t>
    <phoneticPr fontId="11" type="noConversion"/>
  </si>
  <si>
    <t>0062W</t>
  </si>
  <si>
    <t>KOTA SAHABAT</t>
  </si>
  <si>
    <t>DAMMAM</t>
    <phoneticPr fontId="11" type="noConversion"/>
  </si>
  <si>
    <t>44170W</t>
  </si>
  <si>
    <t>43120W</t>
  </si>
  <si>
    <t>42191W</t>
  </si>
  <si>
    <t>OOCL(ME4)/COSCO(MEX5)</t>
    <phoneticPr fontId="11" type="noConversion"/>
  </si>
  <si>
    <t>OOCL(ME5)/COSCO(MEX)</t>
    <phoneticPr fontId="11" type="noConversion"/>
  </si>
  <si>
    <t>VIA DUB</t>
    <phoneticPr fontId="11" type="noConversion"/>
  </si>
  <si>
    <t>OOCL(ME3)/COSCO(MEX2)</t>
    <phoneticPr fontId="11" type="noConversion"/>
  </si>
  <si>
    <t>HAMAD</t>
    <phoneticPr fontId="11" type="noConversion"/>
  </si>
  <si>
    <t>HAMAD</t>
  </si>
  <si>
    <t>W220</t>
  </si>
  <si>
    <t>COSCO(FCE)
OOCL(FCS2)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</si>
  <si>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</si>
  <si>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</si>
  <si>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</si>
  <si>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</si>
  <si>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</si>
  <si>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</si>
  <si>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</si>
  <si>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</si>
  <si>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2208W</t>
  </si>
  <si>
    <t>KMTC MUMBAI</t>
  </si>
  <si>
    <t>ARAYA BHUM</t>
  </si>
  <si>
    <t>XIN TIAN JIN</t>
  </si>
  <si>
    <t>913W</t>
  </si>
  <si>
    <t>CSL SOPHIE</t>
  </si>
  <si>
    <t>0FD7LW</t>
  </si>
  <si>
    <t>KMTC(FME)
OOCL(FCS)</t>
    <phoneticPr fontId="11" type="noConversion"/>
  </si>
  <si>
    <t>CHENNAI/KATTUPALLI</t>
    <phoneticPr fontId="59" type="noConversion"/>
  </si>
  <si>
    <t>VIA PKG</t>
    <phoneticPr fontId="11" type="noConversion"/>
  </si>
  <si>
    <t>0BYCSN</t>
  </si>
  <si>
    <t>0BYCQN</t>
  </si>
  <si>
    <t>CMA CGM SAVANNAH</t>
  </si>
  <si>
    <t>0BYCON</t>
  </si>
  <si>
    <t xml:space="preserve">CMA CGM CAIMEP </t>
  </si>
  <si>
    <t>0BYCMN</t>
  </si>
  <si>
    <t>QINGDAO TOWER</t>
  </si>
  <si>
    <t>RCL(RMC2)</t>
    <phoneticPr fontId="11" type="noConversion"/>
  </si>
  <si>
    <t>0BYCKN</t>
  </si>
  <si>
    <t>HONGKONG BRIDGE</t>
  </si>
  <si>
    <t>PKG</t>
    <phoneticPr fontId="54" type="noConversion"/>
  </si>
  <si>
    <t>X-PRESS ODYSSEY</t>
  </si>
  <si>
    <t>180W</t>
  </si>
  <si>
    <t>EVER UBERTY</t>
  </si>
  <si>
    <t>4W</t>
  </si>
  <si>
    <t>ZIM VIETNAM</t>
  </si>
  <si>
    <t>ZIM(NIX)/KMTC(AIS3)</t>
    <phoneticPr fontId="54" type="noConversion"/>
  </si>
  <si>
    <t>KMTC DUBAI</t>
  </si>
  <si>
    <t>ETA</t>
    <phoneticPr fontId="11" type="noConversion"/>
  </si>
  <si>
    <t>NSA</t>
    <phoneticPr fontId="11" type="noConversion"/>
  </si>
  <si>
    <t>YML/ONE(PS3)</t>
    <phoneticPr fontId="54" type="noConversion"/>
  </si>
  <si>
    <t>084W</t>
  </si>
  <si>
    <t>SEAMAX WESTPORT</t>
  </si>
  <si>
    <t>059W</t>
  </si>
  <si>
    <t>XIN HONG KONG</t>
  </si>
  <si>
    <t>COSCO THAILAND</t>
  </si>
  <si>
    <t>COSCO(AACI)
OOCL(CIX1)</t>
    <phoneticPr fontId="54" type="noConversion"/>
  </si>
  <si>
    <t>NHAVA SHEVA</t>
    <phoneticPr fontId="11" type="noConversion"/>
  </si>
  <si>
    <t>091W</t>
  </si>
  <si>
    <t>OOCL NEW YORK</t>
  </si>
  <si>
    <t>AKA BHUM</t>
  </si>
  <si>
    <t>OOCL GENOA</t>
  </si>
  <si>
    <t>10W</t>
  </si>
  <si>
    <t>ZIM CHARLESTON</t>
  </si>
  <si>
    <t>119W</t>
  </si>
  <si>
    <t>SEAMAX STRATFORD</t>
  </si>
  <si>
    <t>OOCL/COSCO(CIX3)</t>
    <phoneticPr fontId="54" type="noConversion"/>
  </si>
  <si>
    <t>099W</t>
  </si>
  <si>
    <t>COLOMBO</t>
    <phoneticPr fontId="11" type="noConversion"/>
  </si>
  <si>
    <t>VIA MUNDRA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</si>
  <si>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</si>
  <si>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</si>
  <si>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</si>
  <si>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</si>
  <si>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</si>
  <si>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</si>
  <si>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245S</t>
    <phoneticPr fontId="11" type="noConversion"/>
  </si>
  <si>
    <t>MAERSK XIAMEN</t>
  </si>
  <si>
    <t>247S</t>
    <phoneticPr fontId="11" type="noConversion"/>
  </si>
  <si>
    <t>MAERSK QINZHOU</t>
  </si>
  <si>
    <t>236S</t>
    <phoneticPr fontId="11" type="noConversion"/>
  </si>
  <si>
    <t>MCC TOKYO</t>
  </si>
  <si>
    <t>246S</t>
    <phoneticPr fontId="11" type="noConversion"/>
  </si>
  <si>
    <t>MAERSK DAVAO</t>
  </si>
  <si>
    <t>MCC(SH2)</t>
    <phoneticPr fontId="11" type="noConversion"/>
  </si>
  <si>
    <t>MAERSK DHAKA</t>
  </si>
  <si>
    <t>CHITTAGONG</t>
    <phoneticPr fontId="59" type="noConversion"/>
  </si>
  <si>
    <t>163A</t>
    <phoneticPr fontId="11" type="noConversion"/>
  </si>
  <si>
    <t>MCC CEBU</t>
  </si>
  <si>
    <t>246A</t>
    <phoneticPr fontId="11" type="noConversion"/>
  </si>
  <si>
    <t>MAERSK HAI PHONG</t>
  </si>
  <si>
    <t>241A</t>
    <phoneticPr fontId="54" type="noConversion"/>
  </si>
  <si>
    <t>MAERSK SONGKHLA</t>
  </si>
  <si>
    <t>MCC(SH1)</t>
    <phoneticPr fontId="11" type="noConversion"/>
  </si>
  <si>
    <t>244A</t>
    <phoneticPr fontId="54" type="noConversion"/>
  </si>
  <si>
    <t>MCC TAIPEI</t>
  </si>
  <si>
    <t>CHITTAGONG</t>
    <phoneticPr fontId="11" type="noConversion"/>
  </si>
  <si>
    <t>VIA TTP</t>
    <phoneticPr fontId="11" type="noConversion"/>
  </si>
  <si>
    <t>TPP</t>
    <phoneticPr fontId="11" type="noConversion"/>
  </si>
  <si>
    <t>VIA SGP</t>
    <phoneticPr fontId="11" type="noConversion"/>
  </si>
  <si>
    <t>W060</t>
  </si>
  <si>
    <t>RDO ENDEAVOUR</t>
  </si>
  <si>
    <t>OOCL/COSCO(PMX)</t>
    <phoneticPr fontId="11" type="noConversion"/>
  </si>
  <si>
    <t>SGP</t>
    <phoneticPr fontId="11" type="noConversion"/>
  </si>
  <si>
    <t>CHITTAGONG</t>
    <phoneticPr fontId="11" type="noConversion"/>
  </si>
  <si>
    <t>230W</t>
  </si>
  <si>
    <t>OOCL AUSTRALIA</t>
  </si>
  <si>
    <t>070W</t>
  </si>
  <si>
    <t>YM EXPRESS</t>
  </si>
  <si>
    <t>22020W</t>
  </si>
  <si>
    <t>162W</t>
  </si>
  <si>
    <t>OOCL LE HAVRE</t>
  </si>
  <si>
    <t>130W</t>
  </si>
  <si>
    <t>YM EXCELLENCE</t>
  </si>
  <si>
    <t>YML/OOCL(CPX)</t>
    <phoneticPr fontId="11" type="noConversion"/>
  </si>
  <si>
    <t>216W</t>
  </si>
  <si>
    <t>OOCL CHARLESTON</t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</si>
  <si>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</si>
  <si>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</si>
  <si>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</si>
  <si>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</si>
  <si>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251N</t>
    <phoneticPr fontId="11" type="noConversion"/>
  </si>
  <si>
    <t>ADDISON</t>
  </si>
  <si>
    <t>249N</t>
  </si>
  <si>
    <t>MCC SHENZHEN</t>
  </si>
  <si>
    <t>248N</t>
  </si>
  <si>
    <t>B TRADER </t>
  </si>
  <si>
    <t>247N</t>
  </si>
  <si>
    <t>TRIESTE TRADER </t>
  </si>
  <si>
    <t>MCC(IA5N)</t>
    <phoneticPr fontId="11" type="noConversion"/>
  </si>
  <si>
    <t>246N</t>
    <phoneticPr fontId="11" type="noConversion"/>
  </si>
  <si>
    <t>TORRES STRAIT </t>
  </si>
  <si>
    <t>INCHON</t>
    <phoneticPr fontId="11" type="noConversion"/>
  </si>
  <si>
    <t>VESSEL</t>
    <phoneticPr fontId="54" type="noConversion"/>
  </si>
  <si>
    <t>PANCON VICTORY</t>
  </si>
  <si>
    <t>PAN OCEAN</t>
    <phoneticPr fontId="11" type="noConversion"/>
  </si>
  <si>
    <t>516e</t>
  </si>
  <si>
    <t>CONSISTENCE</t>
    <phoneticPr fontId="11" type="noConversion"/>
  </si>
  <si>
    <t>515e</t>
  </si>
  <si>
    <t>514e</t>
  </si>
  <si>
    <t>SIF(CJM2)</t>
    <phoneticPr fontId="11" type="noConversion"/>
  </si>
  <si>
    <t>513e</t>
    <phoneticPr fontId="11" type="noConversion"/>
  </si>
  <si>
    <t>COSCO(AK12)/csc</t>
    <phoneticPr fontId="11" type="noConversion"/>
  </si>
  <si>
    <t>2249E</t>
    <phoneticPr fontId="11" type="noConversion"/>
  </si>
  <si>
    <t>409E</t>
  </si>
  <si>
    <t>BAL BRIGHT</t>
    <phoneticPr fontId="11" type="noConversion"/>
  </si>
  <si>
    <t>408E</t>
  </si>
  <si>
    <t>407E</t>
  </si>
  <si>
    <t>406E</t>
  </si>
  <si>
    <t>SIF(CJM1)</t>
    <phoneticPr fontId="11" type="noConversion"/>
  </si>
  <si>
    <t>405E</t>
  </si>
  <si>
    <t>BUSAN</t>
    <phoneticPr fontId="11" type="noConversion"/>
  </si>
  <si>
    <t>EASLINE OSAKA</t>
    <phoneticPr fontId="11" type="noConversion"/>
  </si>
  <si>
    <t>EAS(SPX1)/SNL(sk3)</t>
    <phoneticPr fontId="11" type="noConversion"/>
  </si>
  <si>
    <t>2253e</t>
  </si>
  <si>
    <t>QIYUNHE</t>
  </si>
  <si>
    <t>2252e</t>
  </si>
  <si>
    <t>2251e</t>
  </si>
  <si>
    <t>2250e</t>
  </si>
  <si>
    <t>EAS(AK6)/COSCO(AK6)</t>
    <phoneticPr fontId="11" type="noConversion"/>
  </si>
  <si>
    <t>2249e</t>
    <phoneticPr fontId="11" type="noConversion"/>
  </si>
  <si>
    <t>2223W</t>
  </si>
  <si>
    <t>A BOTE</t>
  </si>
  <si>
    <t>2222W</t>
  </si>
  <si>
    <t>PANCON SUNSHINE</t>
  </si>
  <si>
    <t>2221W</t>
  </si>
  <si>
    <t>EAS(CJ1)/KMTC(CJ1)</t>
    <phoneticPr fontId="11" type="noConversion"/>
  </si>
  <si>
    <t>119E</t>
  </si>
  <si>
    <t>DONGJIN ENTERPRISE</t>
    <phoneticPr fontId="11" type="noConversion"/>
  </si>
  <si>
    <t>118E</t>
  </si>
  <si>
    <t>116E</t>
  </si>
  <si>
    <t>EAS(NCS)</t>
    <phoneticPr fontId="11" type="noConversion"/>
  </si>
  <si>
    <t>115E</t>
  </si>
  <si>
    <t>2263E</t>
  </si>
  <si>
    <t>SITC SENDAI</t>
  </si>
  <si>
    <t>2261E</t>
  </si>
  <si>
    <t>NAWATA BHUM</t>
  </si>
  <si>
    <t>HF FORTUNE</t>
  </si>
  <si>
    <t>SNL(SNG7)/SITC(SKT6)</t>
    <phoneticPr fontId="11" type="noConversion"/>
  </si>
  <si>
    <t>NAGOYA</t>
    <phoneticPr fontId="11" type="noConversion"/>
  </si>
  <si>
    <t>ESTIMA</t>
  </si>
  <si>
    <t>SINOTRANS SHANGHAI</t>
  </si>
  <si>
    <t>SNL(SNG5)/SITC(SKT5)</t>
    <phoneticPr fontId="11" type="noConversion"/>
  </si>
  <si>
    <t xml:space="preserve"> </t>
    <phoneticPr fontId="11" type="noConversion"/>
  </si>
  <si>
    <t>2302S</t>
  </si>
  <si>
    <t>SITC LIAONING</t>
  </si>
  <si>
    <t>2226S</t>
  </si>
  <si>
    <t>SITC RENDE</t>
  </si>
  <si>
    <t>SITC(VTX2)</t>
    <phoneticPr fontId="11" type="noConversion"/>
  </si>
  <si>
    <t>2250N</t>
  </si>
  <si>
    <t xml:space="preserve"> MILD JAZZ</t>
  </si>
  <si>
    <t>2249N</t>
  </si>
  <si>
    <t>MILD SONATA</t>
  </si>
  <si>
    <t>2248N</t>
  </si>
  <si>
    <t>MILD CHORUS</t>
  </si>
  <si>
    <t>2247N</t>
  </si>
  <si>
    <t>SITC(SKT7)</t>
    <phoneticPr fontId="11" type="noConversion"/>
  </si>
  <si>
    <t>2246N</t>
  </si>
  <si>
    <t>TOKYO</t>
    <phoneticPr fontId="11" type="noConversion"/>
  </si>
  <si>
    <t>GLORY ZHENDONG</t>
  </si>
  <si>
    <t>GLORY GUANDONG</t>
  </si>
  <si>
    <t>SITC(T5)</t>
    <phoneticPr fontId="11" type="noConversion"/>
  </si>
  <si>
    <t>SNL(SKT4)/SITC(SKT4)</t>
    <phoneticPr fontId="11" type="noConversion"/>
  </si>
  <si>
    <t>REFLECTION</t>
  </si>
  <si>
    <t>SITC(PSU)/HASCO(U6)/SNL(SKY1)</t>
    <phoneticPr fontId="11" type="noConversion"/>
  </si>
  <si>
    <t>HAKATA</t>
    <phoneticPr fontId="11" type="noConversion"/>
  </si>
  <si>
    <t>MOJI</t>
    <phoneticPr fontId="11" type="noConversion"/>
  </si>
  <si>
    <t>2234S</t>
  </si>
  <si>
    <t>2230S</t>
  </si>
  <si>
    <t>HAI FENG HAI KOU</t>
  </si>
  <si>
    <t>SITC(CJV2)</t>
    <phoneticPr fontId="11" type="noConversion"/>
  </si>
  <si>
    <t>2232S</t>
  </si>
  <si>
    <t>OSAKA</t>
    <phoneticPr fontId="11" type="noConversion"/>
  </si>
  <si>
    <t>2234S</t>
    <phoneticPr fontId="11" type="noConversion"/>
  </si>
  <si>
    <t>SINOTRANS DALIAN</t>
  </si>
  <si>
    <t>2252s</t>
    <phoneticPr fontId="11" type="noConversion"/>
  </si>
  <si>
    <t>AS SERENA</t>
  </si>
  <si>
    <t>2234s</t>
  </si>
  <si>
    <t>SITC RIZHAO</t>
  </si>
  <si>
    <t>2233s</t>
    <phoneticPr fontId="11" type="noConversion"/>
  </si>
  <si>
    <t>JJ(JCV)/SNL/SITC(CVS2)</t>
    <phoneticPr fontId="11" type="noConversion"/>
  </si>
  <si>
    <t>2249s</t>
    <phoneticPr fontId="11" type="noConversion"/>
  </si>
  <si>
    <t>VIA CCT</t>
    <phoneticPr fontId="11" type="noConversion"/>
  </si>
  <si>
    <t>EVER FAST</t>
  </si>
  <si>
    <t>COLON</t>
  </si>
  <si>
    <t>CCT</t>
    <phoneticPr fontId="11" type="noConversion"/>
  </si>
  <si>
    <t>COLON FREE ZONE</t>
    <phoneticPr fontId="11" type="noConversion"/>
  </si>
  <si>
    <t>250E</t>
  </si>
  <si>
    <t>CMA CGM HYDRA </t>
  </si>
  <si>
    <t>249E</t>
  </si>
  <si>
    <t>COSCO HELLAS </t>
  </si>
  <si>
    <t>248E</t>
  </si>
  <si>
    <t>CSCL ZEEBRUGGE </t>
  </si>
  <si>
    <t>247E</t>
  </si>
  <si>
    <t>CMA(PEX2)
COSCO(CAX1) HAMSUD(ASCA)</t>
    <phoneticPr fontId="11" type="noConversion"/>
  </si>
  <si>
    <t>246E</t>
    <phoneticPr fontId="11" type="noConversion"/>
  </si>
  <si>
    <t>CMA CGM VELA</t>
  </si>
  <si>
    <t>CAUCEDO</t>
    <phoneticPr fontId="11" type="noConversion"/>
  </si>
  <si>
    <t>COSCO SHIPPING THAMES</t>
  </si>
  <si>
    <t>18055W</t>
  </si>
  <si>
    <t>0AAKRW</t>
  </si>
  <si>
    <t>16053W</t>
  </si>
  <si>
    <t>15047W</t>
  </si>
  <si>
    <t>COSCO(ESA)
CMA(SEAS1)
OOCL(TLA1)</t>
    <phoneticPr fontId="11" type="noConversion"/>
  </si>
  <si>
    <t>RIO GRANDE</t>
    <phoneticPr fontId="11" type="noConversion"/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</si>
  <si>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</si>
  <si>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</si>
  <si>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</si>
  <si>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</si>
  <si>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</si>
  <si>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</si>
  <si>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</si>
  <si>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</si>
  <si>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To be notified</t>
  </si>
  <si>
    <t>0606-062E</t>
  </si>
  <si>
    <t>0605-059E</t>
  </si>
  <si>
    <t>0604-057E</t>
  </si>
  <si>
    <t>EMC/ COSCO(WSA)
CMA(ACSA3)/YML(SA4)/WHL(WSA)</t>
    <phoneticPr fontId="11" type="noConversion"/>
  </si>
  <si>
    <t>0603-058E</t>
  </si>
  <si>
    <t>BUE</t>
    <phoneticPr fontId="11" type="noConversion"/>
  </si>
  <si>
    <t>BUENAVENTURA</t>
    <phoneticPr fontId="11" type="noConversion"/>
  </si>
  <si>
    <t>WAN HAI 621</t>
    <phoneticPr fontId="11" type="noConversion"/>
  </si>
  <si>
    <t>217e</t>
    <phoneticPr fontId="11" type="noConversion"/>
  </si>
  <si>
    <t>0501-179E</t>
  </si>
  <si>
    <t>EVER ENVOY</t>
  </si>
  <si>
    <t>EMC/COSCO(WSA2)/YML(SA6)/WHL(ASA)</t>
    <phoneticPr fontId="11" type="noConversion"/>
  </si>
  <si>
    <t>GUAYAQUIL</t>
  </si>
  <si>
    <t>GUAYAQUIL</t>
    <phoneticPr fontId="11" type="noConversion"/>
  </si>
  <si>
    <t>CALLAO</t>
    <phoneticPr fontId="11" type="noConversion"/>
  </si>
  <si>
    <t>251E</t>
  </si>
  <si>
    <t>CORNELIUS MAERSK</t>
  </si>
  <si>
    <t>250E</t>
    <phoneticPr fontId="11" type="noConversion"/>
  </si>
  <si>
    <t>DALI </t>
  </si>
  <si>
    <t>HAMSUD(ASPA3)</t>
    <phoneticPr fontId="11" type="noConversion"/>
  </si>
  <si>
    <t>SAN ANTONIO</t>
    <phoneticPr fontId="11" type="noConversion"/>
  </si>
  <si>
    <t>156E</t>
  </si>
  <si>
    <t>XIN YA ZHOU</t>
  </si>
  <si>
    <t>032E</t>
  </si>
  <si>
    <t>SEASPAN OCEANIA</t>
  </si>
  <si>
    <t>155E</t>
  </si>
  <si>
    <t>CSCL ASIA</t>
  </si>
  <si>
    <t>072E</t>
  </si>
  <si>
    <t>COSCO PRINCE RUPERT</t>
  </si>
  <si>
    <t>442E</t>
  </si>
  <si>
    <t>XIN NAN SHA</t>
  </si>
  <si>
    <t>COSCO(WSA3)
OOCL(TLP1)</t>
    <phoneticPr fontId="11" type="noConversion"/>
  </si>
  <si>
    <t>CSCL WINTER</t>
  </si>
  <si>
    <t>247S</t>
  </si>
  <si>
    <t>MAERSK GARONNE</t>
  </si>
  <si>
    <t>168S</t>
  </si>
  <si>
    <t>NAVIOS MIAMI</t>
  </si>
  <si>
    <t>181S</t>
  </si>
  <si>
    <t>JOGELA</t>
  </si>
  <si>
    <t>NYK FUTAGO</t>
  </si>
  <si>
    <t>116S</t>
  </si>
  <si>
    <t>NYK FUSHIMI</t>
  </si>
  <si>
    <t>COSCO/OOCL(JKN)
ONE(NZJ)</t>
    <phoneticPr fontId="11" type="noConversion"/>
  </si>
  <si>
    <t>BRI</t>
    <phoneticPr fontId="11" type="noConversion"/>
  </si>
  <si>
    <t>084S</t>
  </si>
  <si>
    <t>APL SCOTLAND</t>
  </si>
  <si>
    <t>130S</t>
  </si>
  <si>
    <t>TIAN XIANG HE</t>
  </si>
  <si>
    <t>217S</t>
  </si>
  <si>
    <t>CMA CGM BELLINI</t>
  </si>
  <si>
    <t>CMA CGM PUCCINI</t>
  </si>
  <si>
    <t>CMA/COSCO/OOCL(A3N)</t>
    <phoneticPr fontId="11" type="noConversion"/>
  </si>
  <si>
    <t>MEL</t>
    <phoneticPr fontId="11" type="noConversion"/>
  </si>
  <si>
    <t>22029S</t>
  </si>
  <si>
    <t>OOCL BRAZIL</t>
  </si>
  <si>
    <t>CMA/COSCO/OOCL(A3C)</t>
    <phoneticPr fontId="11" type="noConversion"/>
  </si>
  <si>
    <t>22011S</t>
  </si>
  <si>
    <t>108S</t>
  </si>
  <si>
    <t>COSCO ADEN</t>
  </si>
  <si>
    <t>006A</t>
  </si>
  <si>
    <t>SPIRIT OF HONG KONG</t>
  </si>
  <si>
    <t>005S</t>
  </si>
  <si>
    <t>AITOLIKOS</t>
  </si>
  <si>
    <t>CMA/COSCO/OOCL(A3X)</t>
    <phoneticPr fontId="11" type="noConversion"/>
  </si>
  <si>
    <t>ETA</t>
    <phoneticPr fontId="54" type="noConversion"/>
  </si>
  <si>
    <t>ETD</t>
    <phoneticPr fontId="54" type="noConversion"/>
  </si>
  <si>
    <t xml:space="preserve">CUT OFF </t>
    <phoneticPr fontId="54" type="noConversion"/>
  </si>
  <si>
    <t>SYD</t>
    <phoneticPr fontId="11" type="noConversion"/>
  </si>
  <si>
    <t>CNSHA</t>
    <phoneticPr fontId="54" type="noConversion"/>
  </si>
  <si>
    <t>OPERATOR</t>
    <phoneticPr fontId="11" type="noConversion"/>
  </si>
  <si>
    <t>VOYAGE</t>
    <phoneticPr fontId="54" type="noConversion"/>
  </si>
  <si>
    <t>VESSEL</t>
    <phoneticPr fontId="11" type="noConversion"/>
  </si>
  <si>
    <t>CMA/COSCO/OOCL(A3N)</t>
    <phoneticPr fontId="11" type="noConversion"/>
  </si>
  <si>
    <t>CMA/COSCO/OOCL(A3C)</t>
    <phoneticPr fontId="11" type="noConversion"/>
  </si>
  <si>
    <t>SAN FERNANDO </t>
  </si>
  <si>
    <t>CMA CGM LA SCALA </t>
  </si>
  <si>
    <t>MAERSK STRALSUND </t>
  </si>
  <si>
    <t>CMA (SHAKA2)/ MAERSK (SAF1)</t>
    <phoneticPr fontId="11" type="noConversion"/>
  </si>
  <si>
    <t>248S</t>
    <phoneticPr fontId="11" type="noConversion"/>
  </si>
  <si>
    <t>CMA CGM DON PASCUA</t>
  </si>
  <si>
    <t>PORT LOUIS</t>
    <phoneticPr fontId="11" type="noConversion"/>
  </si>
  <si>
    <t>PORT LOUIS</t>
    <phoneticPr fontId="59" type="noConversion"/>
  </si>
  <si>
    <t>063W</t>
  </si>
  <si>
    <t>MARTINIQUE</t>
  </si>
  <si>
    <t>EXPRESS BLACK SEA</t>
  </si>
  <si>
    <t>OOCL(WAF3)</t>
    <phoneticPr fontId="11" type="noConversion"/>
  </si>
  <si>
    <t>121W</t>
  </si>
  <si>
    <t>COSCO FUZHOU</t>
  </si>
  <si>
    <t>TEMA</t>
    <phoneticPr fontId="11" type="noConversion"/>
  </si>
  <si>
    <t>TEMA</t>
  </si>
  <si>
    <t>SEASPAN DUBAI</t>
  </si>
  <si>
    <t>250W</t>
  </si>
  <si>
    <t>SEADREAM</t>
  </si>
  <si>
    <t>NYK FURANO</t>
  </si>
  <si>
    <t>OOCL(WAF1)</t>
    <phoneticPr fontId="11" type="noConversion"/>
  </si>
  <si>
    <t>LAGOS</t>
    <phoneticPr fontId="11" type="noConversion"/>
  </si>
  <si>
    <t>APAPA,LAGOS</t>
  </si>
  <si>
    <t>096W</t>
  </si>
  <si>
    <t>SEASPAN KYOTO</t>
  </si>
  <si>
    <t>22011W</t>
  </si>
  <si>
    <t>OOCL(SAF3)</t>
    <phoneticPr fontId="11" type="noConversion"/>
  </si>
  <si>
    <t>DURBAN</t>
    <phoneticPr fontId="11" type="noConversion"/>
  </si>
  <si>
    <t>LAKONIA</t>
  </si>
  <si>
    <t>CELSIUS BRICKELL</t>
  </si>
  <si>
    <t>OOCL(EAX1)</t>
    <phoneticPr fontId="11" type="noConversion"/>
  </si>
  <si>
    <t>248W</t>
  </si>
  <si>
    <t>SPIL CAYA</t>
  </si>
  <si>
    <t>MOMBASA</t>
    <phoneticPr fontId="11" type="noConversion"/>
  </si>
  <si>
    <t>168W</t>
  </si>
  <si>
    <t>EVER UNIFIC</t>
  </si>
  <si>
    <t>04IE1W</t>
  </si>
  <si>
    <t>CMA CGM DOLPHIN</t>
  </si>
  <si>
    <t>04IDZW</t>
  </si>
  <si>
    <t>BALTIC NORTH</t>
  </si>
  <si>
    <t>22003W</t>
  </si>
  <si>
    <t>GREEN OCEAN</t>
  </si>
  <si>
    <t>EVER DIADEM</t>
  </si>
  <si>
    <t>OOCL(EAX3)</t>
    <phoneticPr fontId="11" type="noConversion"/>
  </si>
  <si>
    <t>DAR ES SALAAM</t>
    <phoneticPr fontId="11" type="noConversion"/>
  </si>
  <si>
    <t xml:space="preserve"> 0301-008S</t>
  </si>
  <si>
    <t>EVER OUTDO</t>
    <phoneticPr fontId="11" type="noConversion"/>
  </si>
  <si>
    <t xml:space="preserve"> 0300-008S</t>
  </si>
  <si>
    <t>EVER OBEY</t>
    <phoneticPr fontId="11" type="noConversion"/>
  </si>
  <si>
    <t xml:space="preserve"> 0299-032S</t>
  </si>
  <si>
    <t>EVER CLEVER</t>
    <phoneticPr fontId="11" type="noConversion"/>
  </si>
  <si>
    <t xml:space="preserve"> 0298-005S</t>
  </si>
  <si>
    <t>EVER OPTIMA</t>
    <phoneticPr fontId="11" type="noConversion"/>
  </si>
  <si>
    <t>EMC(CIT)</t>
    <phoneticPr fontId="11" type="noConversion"/>
  </si>
  <si>
    <t xml:space="preserve"> 0297-007S</t>
  </si>
  <si>
    <t>SEMARANG</t>
    <phoneticPr fontId="11" type="noConversion"/>
  </si>
  <si>
    <t>251W</t>
  </si>
  <si>
    <t>TRIESTE TRADER</t>
  </si>
  <si>
    <t>249W</t>
  </si>
  <si>
    <t>TORRES STRAIT</t>
  </si>
  <si>
    <t>AS SOPHIA</t>
  </si>
  <si>
    <t>MCC/BENLINE(IA5)</t>
    <phoneticPr fontId="11" type="noConversion"/>
  </si>
  <si>
    <t>247W</t>
    <phoneticPr fontId="11" type="noConversion"/>
  </si>
  <si>
    <t>SEOUL GLOW </t>
  </si>
  <si>
    <t>YANGON(MIIT)</t>
    <phoneticPr fontId="11" type="noConversion"/>
  </si>
  <si>
    <t>2223S</t>
  </si>
  <si>
    <t>ZHONG WAI YUN XIN GANG</t>
  </si>
  <si>
    <t>G. ACE</t>
  </si>
  <si>
    <t>SITC(CPS)</t>
    <phoneticPr fontId="11" type="noConversion"/>
  </si>
  <si>
    <t>2221S</t>
  </si>
  <si>
    <t>MANILA(S)</t>
    <phoneticPr fontId="11" type="noConversion"/>
  </si>
  <si>
    <t>0049S</t>
  </si>
  <si>
    <t>HYUNDAI UNITY</t>
  </si>
  <si>
    <t>0012S</t>
  </si>
  <si>
    <t>AS SUSANNA</t>
  </si>
  <si>
    <t>0023S</t>
  </si>
  <si>
    <t>HAIAN WEST</t>
  </si>
  <si>
    <t>0148S</t>
  </si>
  <si>
    <t>HMM/KMTC(TTP)</t>
    <phoneticPr fontId="11" type="noConversion"/>
  </si>
  <si>
    <t>0011S</t>
  </si>
  <si>
    <t>S013</t>
  </si>
  <si>
    <t>WAN HAI 293</t>
  </si>
  <si>
    <t>S037</t>
  </si>
  <si>
    <t>INTERASIA VISION</t>
  </si>
  <si>
    <t>S019</t>
  </si>
  <si>
    <t>WAN HAI 290</t>
  </si>
  <si>
    <t>WHL(JCV)/CNC/IAL</t>
    <phoneticPr fontId="11" type="noConversion"/>
  </si>
  <si>
    <t>S012</t>
  </si>
  <si>
    <t>DANANG</t>
    <phoneticPr fontId="11" type="noConversion"/>
  </si>
  <si>
    <t>SITC LIANYUNGANG</t>
  </si>
  <si>
    <t>SITC TOKUYAMA</t>
  </si>
  <si>
    <t>SITC DALIAN</t>
  </si>
  <si>
    <t>SITC(CJV6)</t>
    <phoneticPr fontId="11" type="noConversion"/>
  </si>
  <si>
    <t>DANANG</t>
    <phoneticPr fontId="54" type="noConversion"/>
  </si>
  <si>
    <t>2219S</t>
  </si>
  <si>
    <t>SUNNY DAISY</t>
  </si>
  <si>
    <t>SKY HOPE</t>
  </si>
  <si>
    <t>2218S</t>
  </si>
  <si>
    <t>KMTC(KSH)/SML/HEUNG-A/CK</t>
    <phoneticPr fontId="11" type="noConversion"/>
  </si>
  <si>
    <t>2217S</t>
  </si>
  <si>
    <t>HAIPHONG</t>
    <phoneticPr fontId="11" type="noConversion"/>
  </si>
  <si>
    <t>2224W</t>
  </si>
  <si>
    <t>VIMC DIAMOND</t>
  </si>
  <si>
    <t>AS FLORA</t>
  </si>
  <si>
    <t>ASL(HHX1)/CNC(HHX1)</t>
    <phoneticPr fontId="11" type="noConversion"/>
  </si>
  <si>
    <t>2246W</t>
  </si>
  <si>
    <t>HF SPIRIT</t>
  </si>
  <si>
    <t>REN JIAN 6</t>
  </si>
  <si>
    <t>SITC(CJV5)/SNL</t>
    <phoneticPr fontId="11" type="noConversion"/>
  </si>
  <si>
    <t>2248S</t>
  </si>
  <si>
    <t>SITC HAINAN</t>
  </si>
  <si>
    <t>SITC ZHEJIANG</t>
  </si>
  <si>
    <t>SITC HEBEI</t>
  </si>
  <si>
    <t>SITC(CKV)</t>
    <phoneticPr fontId="11" type="noConversion"/>
  </si>
  <si>
    <t>HCM</t>
    <phoneticPr fontId="11" type="noConversion"/>
  </si>
  <si>
    <t>SITC XINGDE</t>
  </si>
  <si>
    <t>SITC SHENGDE</t>
  </si>
  <si>
    <t>SITC SHANDONG</t>
  </si>
  <si>
    <t>STONEWELL BRILLIANCE</t>
  </si>
  <si>
    <t>SITC(CKV2)</t>
    <phoneticPr fontId="11" type="noConversion"/>
  </si>
  <si>
    <t>SITC LIDE</t>
  </si>
  <si>
    <t>SITC MACAO</t>
  </si>
  <si>
    <t>SITC WENDE</t>
  </si>
  <si>
    <t>SITC(VTX1)</t>
    <phoneticPr fontId="11" type="noConversion"/>
  </si>
  <si>
    <t>292S</t>
    <phoneticPr fontId="11" type="noConversion"/>
  </si>
  <si>
    <t>355S</t>
  </si>
  <si>
    <t>JITRA BHUM</t>
  </si>
  <si>
    <t>284S</t>
    <phoneticPr fontId="11" type="noConversion"/>
  </si>
  <si>
    <t>CUL YANGPU</t>
  </si>
  <si>
    <t>0RK2FS</t>
    <phoneticPr fontId="11" type="noConversion"/>
  </si>
  <si>
    <t>358S</t>
  </si>
  <si>
    <t>ITHA BHUM</t>
  </si>
  <si>
    <t>RCL(RBC)</t>
    <phoneticPr fontId="11" type="noConversion"/>
  </si>
  <si>
    <t>354S</t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</si>
  <si>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</si>
  <si>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</si>
  <si>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</si>
  <si>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LAEM CHABANG</t>
    <phoneticPr fontId="11" type="noConversion"/>
  </si>
  <si>
    <t>CNSHA</t>
    <phoneticPr fontId="11" type="noConversion"/>
  </si>
  <si>
    <t>VOYAGE</t>
    <phoneticPr fontId="11" type="noConversion"/>
  </si>
  <si>
    <t>2234s</t>
    <phoneticPr fontId="11" type="noConversion"/>
  </si>
  <si>
    <t>SITC GUANGDONG</t>
  </si>
  <si>
    <t>2228s</t>
    <phoneticPr fontId="11" type="noConversion"/>
  </si>
  <si>
    <t>TIGER LIANYUNGANG</t>
  </si>
  <si>
    <t>2224s</t>
    <phoneticPr fontId="11" type="noConversion"/>
  </si>
  <si>
    <t>SITC RUNDE</t>
  </si>
  <si>
    <t>SITC(VTX3)/JJ</t>
    <phoneticPr fontId="11" type="noConversion"/>
  </si>
  <si>
    <t>2222s</t>
    <phoneticPr fontId="11" type="noConversion"/>
  </si>
  <si>
    <t>SITC KAWASAKI</t>
  </si>
  <si>
    <t>BKK(PAT)</t>
    <phoneticPr fontId="11" type="noConversion"/>
  </si>
  <si>
    <t>VESSEL</t>
    <phoneticPr fontId="54" type="noConversion"/>
  </si>
  <si>
    <t>SITC(VTX1)</t>
    <phoneticPr fontId="11" type="noConversion"/>
  </si>
  <si>
    <t>SITC(VTX2)</t>
    <phoneticPr fontId="11" type="noConversion"/>
  </si>
  <si>
    <t>AS FENJA</t>
  </si>
  <si>
    <t>197S</t>
  </si>
  <si>
    <t xml:space="preserve">KUO LUNG </t>
  </si>
  <si>
    <t>292S</t>
  </si>
  <si>
    <t>KAMA BHUM</t>
  </si>
  <si>
    <t>041S</t>
  </si>
  <si>
    <t>RCL(RBC2)</t>
    <phoneticPr fontId="11" type="noConversion"/>
  </si>
  <si>
    <t>196S</t>
  </si>
  <si>
    <t>SIHANOUKVILLE</t>
    <phoneticPr fontId="11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</si>
  <si>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1" type="noConversion"/>
  </si>
  <si>
    <t>YML/OOCL(CPX)</t>
    <phoneticPr fontId="11" type="noConversion"/>
  </si>
  <si>
    <t>BELAWAN</t>
    <phoneticPr fontId="11" type="noConversion"/>
  </si>
  <si>
    <t>SGP</t>
    <phoneticPr fontId="11" type="noConversion"/>
  </si>
  <si>
    <t xml:space="preserve"> </t>
    <phoneticPr fontId="11" type="noConversion"/>
  </si>
  <si>
    <t>VIA TANJUNG PELEPAS</t>
    <phoneticPr fontId="11" type="noConversion"/>
  </si>
  <si>
    <t>1901-069S</t>
  </si>
  <si>
    <t xml:space="preserve">EVER BLISS </t>
    <phoneticPr fontId="11" type="noConversion"/>
  </si>
  <si>
    <t>1900-066S</t>
    <phoneticPr fontId="11" type="noConversion"/>
  </si>
  <si>
    <t>EVER BEADY</t>
    <phoneticPr fontId="11" type="noConversion"/>
  </si>
  <si>
    <t>1899-041S</t>
  </si>
  <si>
    <t xml:space="preserve">EVER BEFIT </t>
    <phoneticPr fontId="11" type="noConversion"/>
  </si>
  <si>
    <t>EMC(NSB)</t>
    <phoneticPr fontId="11" type="noConversion"/>
  </si>
  <si>
    <t>1898-042S</t>
  </si>
  <si>
    <t xml:space="preserve">EVER BEING </t>
    <phoneticPr fontId="11" type="noConversion"/>
  </si>
  <si>
    <t>TANJUNG PELEPAS</t>
    <phoneticPr fontId="11" type="noConversion"/>
  </si>
  <si>
    <t>22015S</t>
  </si>
  <si>
    <t>TS NANSHA</t>
  </si>
  <si>
    <t>2211S</t>
  </si>
  <si>
    <t>SITC YUNCHENG</t>
  </si>
  <si>
    <t>2212S</t>
  </si>
  <si>
    <t>KMTC SHENZHEN</t>
  </si>
  <si>
    <t>KMTC TIANJIN</t>
  </si>
  <si>
    <t>KMTC(KCM)/SITC/CNC</t>
    <phoneticPr fontId="11" type="noConversion"/>
  </si>
  <si>
    <t>22014S</t>
  </si>
  <si>
    <t>PASIR GUDANG</t>
    <phoneticPr fontId="11" type="noConversion"/>
  </si>
  <si>
    <t xml:space="preserve"> </t>
    <phoneticPr fontId="54" type="noConversion"/>
  </si>
  <si>
    <t>KMTC PENANG</t>
  </si>
  <si>
    <t>KMTC XIAMEN</t>
  </si>
  <si>
    <t>KMTC YOKOHAMA</t>
  </si>
  <si>
    <t>2214S</t>
  </si>
  <si>
    <t>KMTC(CKI/S)</t>
  </si>
  <si>
    <t>KMTC SHANGHAI</t>
  </si>
  <si>
    <t>KMTC(KCM)/SITC/CNC</t>
    <phoneticPr fontId="11" type="noConversion"/>
  </si>
  <si>
    <t>JKT</t>
    <phoneticPr fontId="11" type="noConversion"/>
  </si>
  <si>
    <t>KMTC SEOUL</t>
  </si>
  <si>
    <t>KMTC DALIAN</t>
  </si>
  <si>
    <t>2201S</t>
  </si>
  <si>
    <t>PEGASUS PROTO</t>
  </si>
  <si>
    <t>2202S</t>
  </si>
  <si>
    <t>SAWASDEE VEGA</t>
  </si>
  <si>
    <t>KMTC(ANX)</t>
    <phoneticPr fontId="11" type="noConversion"/>
  </si>
  <si>
    <t>2210S</t>
  </si>
  <si>
    <t>2206S</t>
  </si>
  <si>
    <t>AS PATRIA</t>
  </si>
  <si>
    <t>HAPPY LUCKY</t>
  </si>
  <si>
    <t>ZHONG GU HUANG HAI</t>
  </si>
  <si>
    <t>KMTC(KMSK)HEUNG-A(FEM)</t>
    <phoneticPr fontId="11" type="noConversion"/>
  </si>
  <si>
    <t>2205S</t>
  </si>
  <si>
    <t>PKG(N)</t>
    <phoneticPr fontId="11" type="noConversion"/>
  </si>
  <si>
    <t>0FF7NW</t>
  </si>
  <si>
    <t>0FF7JW</t>
  </si>
  <si>
    <t>CNC(AS1)/RCL(RNI)</t>
    <phoneticPr fontId="11" type="noConversion"/>
  </si>
  <si>
    <t>0FF7LW</t>
  </si>
  <si>
    <t xml:space="preserve">SINGAPORE  </t>
    <phoneticPr fontId="11" type="noConversion"/>
  </si>
  <si>
    <t>2252s</t>
  </si>
  <si>
    <t>GLORY OCEAN</t>
    <phoneticPr fontId="11" type="noConversion"/>
  </si>
  <si>
    <t>2251s</t>
  </si>
  <si>
    <t>2250s</t>
  </si>
  <si>
    <t>2249s</t>
  </si>
  <si>
    <t>HASCO(STW2)</t>
    <phoneticPr fontId="11" type="noConversion"/>
  </si>
  <si>
    <t>2248s</t>
    <phoneticPr fontId="11" type="noConversion"/>
  </si>
  <si>
    <t>KEELUNG</t>
    <phoneticPr fontId="11" type="noConversion"/>
  </si>
  <si>
    <t>KEELUNG/KAOHSIUNG/TAICHUNG</t>
  </si>
  <si>
    <t>HONGKONG</t>
    <phoneticPr fontId="11" type="noConversion"/>
  </si>
  <si>
    <t>CONSERO</t>
  </si>
  <si>
    <t>GLORY SHENGDONG</t>
  </si>
  <si>
    <t>GLORY TIANJIN</t>
  </si>
  <si>
    <t>JJ(CHH2)</t>
    <phoneticPr fontId="11" type="noConversion"/>
  </si>
  <si>
    <t>2249S</t>
    <phoneticPr fontId="11" type="noConversion"/>
  </si>
  <si>
    <t>HONGKONG &amp; TAIWAN</t>
  </si>
  <si>
    <t>YM WONDROUS</t>
  </si>
  <si>
    <t>YM WONDERLAND</t>
  </si>
  <si>
    <t>YML/ONE(MD3)</t>
    <phoneticPr fontId="11" type="noConversion"/>
  </si>
  <si>
    <t>VIA IST</t>
    <phoneticPr fontId="54" type="noConversion"/>
  </si>
  <si>
    <t>KAV</t>
    <phoneticPr fontId="11" type="noConversion"/>
  </si>
  <si>
    <t>IST</t>
    <phoneticPr fontId="11" type="noConversion"/>
  </si>
  <si>
    <t>JOHANNA SCHULTE</t>
  </si>
  <si>
    <t>0BXDZW</t>
  </si>
  <si>
    <t>COSCO(AEM3)
EMC(BEX)
OOCL(EM1)
CMA(BEX)</t>
    <phoneticPr fontId="54" type="noConversion"/>
  </si>
  <si>
    <t>0BXDXW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</si>
  <si>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</si>
  <si>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</si>
  <si>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</si>
  <si>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</si>
  <si>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</si>
  <si>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</si>
  <si>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COSCO(AEU3)
EMC(NE3)
OOCL(LL2)
CMA(FAL2)</t>
    <phoneticPr fontId="54" type="noConversion"/>
  </si>
  <si>
    <t>LIM</t>
  </si>
  <si>
    <t>PIR</t>
    <phoneticPr fontId="11" type="noConversion"/>
  </si>
  <si>
    <t>ALEX(DEKHELA)</t>
    <phoneticPr fontId="11" type="noConversion"/>
  </si>
  <si>
    <t>0BEE1W</t>
  </si>
  <si>
    <t>0BEDXW</t>
  </si>
  <si>
    <t>COSCO(AEM6)
EMC(BEX2)
OOCL(AAS)
CMA(PHEX)</t>
    <phoneticPr fontId="54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</si>
  <si>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</si>
  <si>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</si>
  <si>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</si>
  <si>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</si>
  <si>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</si>
  <si>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77025W</t>
  </si>
  <si>
    <t>TEXAS TRIUMPH</t>
  </si>
  <si>
    <t>76041W</t>
  </si>
  <si>
    <t>COSCO(AEM1)
EMC(MD2)
OOCL(WM1)
CMA(MEX2)</t>
    <phoneticPr fontId="54" type="noConversion"/>
  </si>
  <si>
    <t>72043W</t>
  </si>
  <si>
    <t>PIR</t>
    <phoneticPr fontId="11" type="noConversion"/>
  </si>
  <si>
    <t>YML/ONE(MD3)</t>
    <phoneticPr fontId="11" type="noConversion"/>
  </si>
  <si>
    <t>252W</t>
  </si>
  <si>
    <t>MSC ZOE</t>
  </si>
  <si>
    <t>MSC MIRJAM</t>
  </si>
  <si>
    <t>MSC INGY </t>
  </si>
  <si>
    <t>MSC REEF</t>
  </si>
  <si>
    <t>MSK(AE15)</t>
    <phoneticPr fontId="11" type="noConversion"/>
  </si>
  <si>
    <t>248W</t>
    <phoneticPr fontId="11" type="noConversion"/>
  </si>
  <si>
    <t>MSC MAYA</t>
  </si>
  <si>
    <t xml:space="preserve">ISTANBUL(AMBARLI) </t>
    <phoneticPr fontId="11" type="noConversion"/>
  </si>
  <si>
    <t>250w</t>
  </si>
  <si>
    <t>MSC SIXIN </t>
  </si>
  <si>
    <t>249w</t>
  </si>
  <si>
    <t>MSC ARINA </t>
  </si>
  <si>
    <t>248w</t>
  </si>
  <si>
    <t>MSC LENI </t>
  </si>
  <si>
    <t>247w</t>
  </si>
  <si>
    <t>MSC VENICE</t>
  </si>
  <si>
    <t>MSC</t>
    <phoneticPr fontId="54" type="noConversion"/>
  </si>
  <si>
    <t>246w</t>
  </si>
  <si>
    <t>MSC SAMAR </t>
  </si>
  <si>
    <t>BAR</t>
    <phoneticPr fontId="11" type="noConversion"/>
  </si>
  <si>
    <t>PARIS EXPRESS</t>
  </si>
  <si>
    <t>ONE MILLAU</t>
  </si>
  <si>
    <t>ONE/YML/HPL
(MD1)</t>
    <phoneticPr fontId="54" type="noConversion"/>
  </si>
  <si>
    <t>ONE MANCHESTER</t>
  </si>
  <si>
    <t>BARCELONA</t>
    <phoneticPr fontId="11" type="noConversion"/>
  </si>
  <si>
    <t>GOA</t>
    <phoneticPr fontId="11" type="noConversion"/>
  </si>
  <si>
    <t>ZENITH LUMOS</t>
  </si>
  <si>
    <t>AL NASRIYAH</t>
  </si>
  <si>
    <t>ONE/YML/HPL
(MD2)</t>
    <phoneticPr fontId="54" type="noConversion"/>
  </si>
  <si>
    <t xml:space="preserve">GENOVA </t>
  </si>
  <si>
    <t>VIA ROTTERDAM</t>
    <phoneticPr fontId="54" type="noConversion"/>
  </si>
  <si>
    <t>AL ZUBARA</t>
  </si>
  <si>
    <t>ONE TRIBUTE</t>
  </si>
  <si>
    <t>HPL/YML/HMM/ONE(FE2)</t>
    <phoneticPr fontId="54" type="noConversion"/>
  </si>
  <si>
    <t>MOL TREASURE</t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</si>
  <si>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</si>
  <si>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</si>
  <si>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</si>
  <si>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</si>
  <si>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COSCO(AEU1)
EMC(NE1)
OOCL(LL1)
CMA(FAL5)</t>
    <phoneticPr fontId="54" type="noConversion"/>
  </si>
  <si>
    <t>COSCO SHIPPING PISCES</t>
  </si>
  <si>
    <t>DBL</t>
    <phoneticPr fontId="54" type="noConversion"/>
  </si>
  <si>
    <t>ZEE</t>
    <phoneticPr fontId="11" type="noConversion"/>
  </si>
  <si>
    <t>COSCO(AEU3)
EMC(NE3)
OOCL(LL2)
CMA(FAL2)</t>
    <phoneticPr fontId="54" type="noConversion"/>
  </si>
  <si>
    <t>GDYNIA</t>
    <phoneticPr fontId="11" type="noConversion"/>
  </si>
  <si>
    <t>VIA HAMBURG</t>
    <phoneticPr fontId="54" type="noConversion"/>
  </si>
  <si>
    <t xml:space="preserve"> </t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</si>
  <si>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</si>
  <si>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</si>
  <si>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</si>
  <si>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</si>
  <si>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0009W</t>
  </si>
  <si>
    <t>HMM COPENHAGEN</t>
  </si>
  <si>
    <t>HMM ST PETERSBURG</t>
  </si>
  <si>
    <t>HPL/YML/HMM/ONE(FE4)</t>
    <phoneticPr fontId="54" type="noConversion"/>
  </si>
  <si>
    <t>HMM LE HAVRE</t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</si>
  <si>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</si>
  <si>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</si>
  <si>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</si>
  <si>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</si>
  <si>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</si>
  <si>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HPL/YML/HMM/ONE(FE2)</t>
    <phoneticPr fontId="54" type="noConversion"/>
  </si>
  <si>
    <t>SOUTHAMPTON</t>
    <phoneticPr fontId="11" type="noConversion"/>
  </si>
  <si>
    <t>0FLDXW</t>
  </si>
  <si>
    <t>0FLDLW</t>
  </si>
  <si>
    <t>0FLDRW</t>
  </si>
  <si>
    <t>0FLDPW</t>
  </si>
  <si>
    <t>CMA CGM RIVOLI</t>
  </si>
  <si>
    <t>0FLDNW</t>
  </si>
  <si>
    <t>CMA CGM LOUVRE</t>
  </si>
  <si>
    <t>COSCO(AEU2)
EMC(FAL1)
OOCL(LL4)
CMA(FAL1)</t>
    <phoneticPr fontId="54" type="noConversion"/>
  </si>
  <si>
    <t>0FLDJW</t>
  </si>
  <si>
    <t>CMA CGM CHAMPS ELYSEES</t>
  </si>
  <si>
    <t>ROT</t>
    <phoneticPr fontId="11" type="noConversion"/>
  </si>
  <si>
    <t>37017W</t>
  </si>
  <si>
    <t>EVER GIFTED</t>
  </si>
  <si>
    <t>36014W</t>
  </si>
  <si>
    <t>EVER GLOBE</t>
  </si>
  <si>
    <t>35016W</t>
  </si>
  <si>
    <t>EVER GIVEN</t>
  </si>
  <si>
    <t>34048W</t>
  </si>
  <si>
    <t>THALASSA HELLAS</t>
  </si>
  <si>
    <t>33043W</t>
  </si>
  <si>
    <t>THALASSA AVRA</t>
  </si>
  <si>
    <t>COSCO(AEU9)
EMC(CES)
OOCL(LL7)</t>
    <phoneticPr fontId="54" type="noConversion"/>
  </si>
  <si>
    <t>32041W</t>
  </si>
  <si>
    <t>THALASSA MANA</t>
  </si>
  <si>
    <t>LEH</t>
    <phoneticPr fontId="11" type="noConversion"/>
  </si>
  <si>
    <t>25005W</t>
  </si>
  <si>
    <t>24002W</t>
  </si>
  <si>
    <t>23006W</t>
  </si>
  <si>
    <t>22019W</t>
  </si>
  <si>
    <t>21005W</t>
  </si>
  <si>
    <t>COSCO(AEU1)
EMC(NE1)
OOCL(LL6)
CMA(FAL6)</t>
    <phoneticPr fontId="54" type="noConversion"/>
  </si>
  <si>
    <t>20002W</t>
  </si>
  <si>
    <t>EVER APEX</t>
  </si>
  <si>
    <t>FLX</t>
    <phoneticPr fontId="11" type="noConversion"/>
  </si>
  <si>
    <t>HAM</t>
    <phoneticPr fontId="11" type="noConversion"/>
  </si>
  <si>
    <t>HPL/YML/HMM/ONE(FE4)</t>
    <phoneticPr fontId="54" type="noConversion"/>
  </si>
  <si>
    <t>HAMBURG</t>
  </si>
  <si>
    <t>PS: THE CARGO AND DOC WILL BE SENT TO OUR WAREHOUSE AND COMPANY BEFOR 11:00AM IN CUT OFF TIME</t>
  </si>
  <si>
    <t>DEC.</t>
    <phoneticPr fontId="54" type="noConversion"/>
  </si>
  <si>
    <t xml:space="preserve">          SALLING SCHEDULE-SHANGHAI     </t>
  </si>
  <si>
    <t> JOGELA</t>
  </si>
  <si>
    <t>067S</t>
  </si>
  <si>
    <t> COSCO GENOA</t>
  </si>
  <si>
    <t> NYK FUSHIMI</t>
  </si>
  <si>
    <t>COSCO</t>
    <phoneticPr fontId="11" type="noConversion"/>
  </si>
  <si>
    <t>158S</t>
  </si>
  <si>
    <t> OOCL KUALA LUMPUR</t>
  </si>
  <si>
    <t>4J3K</t>
    <phoneticPr fontId="11" type="noConversion"/>
  </si>
  <si>
    <t>BRISBANE</t>
    <phoneticPr fontId="11" type="noConversion"/>
  </si>
  <si>
    <t>CFS CUT OFF</t>
  </si>
  <si>
    <t> SPIRIT OF HONG KONG</t>
  </si>
  <si>
    <t> AITOLIKOS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</si>
  <si>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</si>
  <si>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</si>
  <si>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</si>
  <si>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</si>
  <si>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301W</t>
  </si>
  <si>
    <t>MAERSK STADELHORN</t>
  </si>
  <si>
    <t>NORTHERN JAGUAR</t>
  </si>
  <si>
    <t>MAERSK TUKANG</t>
  </si>
  <si>
    <t>ARNOLD MAERSK</t>
  </si>
  <si>
    <t>MAERSK SYDNEY</t>
  </si>
  <si>
    <t>HBS</t>
    <phoneticPr fontId="11" type="noConversion"/>
  </si>
  <si>
    <t>AXEL MAERSK</t>
  </si>
  <si>
    <t>4J4K</t>
    <phoneticPr fontId="11" type="noConversion"/>
  </si>
  <si>
    <t>MIAMI</t>
    <phoneticPr fontId="11" type="noConversion"/>
  </si>
  <si>
    <t>1TU02S1MA</t>
  </si>
  <si>
    <t> CMA CGM PEGASUS</t>
  </si>
  <si>
    <t>1180E</t>
  </si>
  <si>
    <t>TAURUS</t>
  </si>
  <si>
    <t>1179E</t>
  </si>
  <si>
    <t> EVER FEAT</t>
  </si>
  <si>
    <t>1178E</t>
  </si>
  <si>
    <t>TITAN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</si>
  <si>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</si>
  <si>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</si>
  <si>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113E</t>
  </si>
  <si>
    <t> OOCL OAKLAND</t>
  </si>
  <si>
    <t>016E</t>
  </si>
  <si>
    <t> SEATTLE C</t>
  </si>
  <si>
    <t> XIN CHONG QING</t>
  </si>
  <si>
    <t>OOCL</t>
    <phoneticPr fontId="11" type="noConversion"/>
  </si>
  <si>
    <t>086E</t>
  </si>
  <si>
    <t> OOCL CHICAGO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</si>
  <si>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</si>
  <si>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</si>
  <si>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</si>
  <si>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0XR1ZE1MA</t>
  </si>
  <si>
    <t> APL PARIS</t>
  </si>
  <si>
    <t> COSCO PORTUGAL</t>
  </si>
  <si>
    <t xml:space="preserve">CHICAGO </t>
  </si>
  <si>
    <t xml:space="preserve">CHICAGO </t>
    <phoneticPr fontId="11" type="noConversion"/>
  </si>
  <si>
    <t>0TUQNE1MA</t>
  </si>
  <si>
    <t> CMA CGM MAGELLAN</t>
  </si>
  <si>
    <t>0TUQJE1MA</t>
  </si>
  <si>
    <t> CMA CGM LAPEROUSE</t>
  </si>
  <si>
    <t>0TXDDE1MA</t>
  </si>
  <si>
    <t> CMA CGM LIBERTY</t>
  </si>
  <si>
    <t>0TXDBE1MA</t>
  </si>
  <si>
    <t>CMA CGM ARCTIC</t>
  </si>
  <si>
    <t>EMC</t>
    <phoneticPr fontId="11" type="noConversion"/>
  </si>
  <si>
    <t>0TXD9E1MA</t>
  </si>
  <si>
    <t> CMA CGM TENERE</t>
  </si>
  <si>
    <t xml:space="preserve">CFS CUT OFF </t>
  </si>
  <si>
    <t>五截五开</t>
    <phoneticPr fontId="11" type="noConversion"/>
  </si>
  <si>
    <t xml:space="preserve">ONE COLUMBA </t>
    <phoneticPr fontId="11" type="noConversion"/>
  </si>
  <si>
    <t xml:space="preserve"> 062E</t>
  </si>
  <si>
    <t xml:space="preserve">
YM UNIFORMITY</t>
    <phoneticPr fontId="11" type="noConversion"/>
  </si>
  <si>
    <t xml:space="preserve"> 1275-001E</t>
  </si>
  <si>
    <t>TO BE NOMINATED</t>
    <phoneticPr fontId="11" type="noConversion"/>
  </si>
  <si>
    <t>HMM</t>
    <phoneticPr fontId="11" type="noConversion"/>
  </si>
  <si>
    <t xml:space="preserve"> 055E</t>
  </si>
  <si>
    <t>YM UPSURGENCE</t>
    <phoneticPr fontId="11" type="noConversion"/>
  </si>
  <si>
    <t>二截一开</t>
  </si>
  <si>
    <t xml:space="preserve">LOS ANGELES,CA </t>
    <phoneticPr fontId="11" type="noConversion"/>
  </si>
  <si>
    <t>1277-023E</t>
  </si>
  <si>
    <t>HTW8</t>
  </si>
  <si>
    <t>1276-012E</t>
  </si>
  <si>
    <t>EVER FOCUS </t>
  </si>
  <si>
    <t>1275-024E</t>
  </si>
  <si>
    <t>HTW9</t>
  </si>
  <si>
    <t xml:space="preserve">EMC(HTW) </t>
  </si>
  <si>
    <t>1274E</t>
  </si>
  <si>
    <t> EVER FOREVER</t>
  </si>
  <si>
    <t>一截天开</t>
  </si>
  <si>
    <t> CMA CGM MISSOURI</t>
  </si>
  <si>
    <t> CMA CGM HYDRA</t>
  </si>
  <si>
    <t> COSCO HELLAS</t>
  </si>
  <si>
    <t> CSCL ZEEBRUGGE</t>
  </si>
  <si>
    <t>2J/1K</t>
    <phoneticPr fontId="11" type="noConversion"/>
  </si>
  <si>
    <t>CAUCEDO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</si>
  <si>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</si>
  <si>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</si>
  <si>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</si>
  <si>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 OOCL HO CHI MINH CITY</t>
  </si>
  <si>
    <t>2J2K</t>
    <phoneticPr fontId="11" type="noConversion"/>
  </si>
  <si>
    <t>Buenaventura</t>
    <phoneticPr fontId="11" type="noConversion"/>
  </si>
  <si>
    <t>YML</t>
    <phoneticPr fontId="11" type="noConversion"/>
  </si>
  <si>
    <t>SAN ANTONIO</t>
    <phoneticPr fontId="11" type="noConversion"/>
  </si>
  <si>
    <t>2J/2K</t>
    <phoneticPr fontId="11" type="noConversion"/>
  </si>
  <si>
    <t>008E</t>
  </si>
  <si>
    <t> XIN QING DAO</t>
  </si>
  <si>
    <t> KOTA MANZANILLO</t>
  </si>
  <si>
    <t>0501-158E</t>
  </si>
  <si>
    <t> EVER ETHIC</t>
  </si>
  <si>
    <t>GUAYAQUIL</t>
    <phoneticPr fontId="11" type="noConversion"/>
  </si>
  <si>
    <t xml:space="preserve">ONE ARCADIA </t>
    <phoneticPr fontId="11" type="noConversion"/>
  </si>
  <si>
    <t xml:space="preserve"> 082W</t>
  </si>
  <si>
    <t xml:space="preserve">ONE COMPETENCE
</t>
    <phoneticPr fontId="11" type="noConversion"/>
  </si>
  <si>
    <t xml:space="preserve"> 2247W</t>
  </si>
  <si>
    <t xml:space="preserve">NAVEGANTES EXPRESS
</t>
    <phoneticPr fontId="11" type="noConversion"/>
  </si>
  <si>
    <t>HBS</t>
    <phoneticPr fontId="11" type="noConversion"/>
  </si>
  <si>
    <t xml:space="preserve"> FI246A</t>
  </si>
  <si>
    <t>MSC SARA ELENA</t>
    <phoneticPr fontId="11" type="noConversion"/>
  </si>
  <si>
    <t>5J5K</t>
    <phoneticPr fontId="11" type="noConversion"/>
  </si>
  <si>
    <t>1517-055W</t>
  </si>
  <si>
    <t> EVER LOADING</t>
  </si>
  <si>
    <t>0AAKRW1MA</t>
  </si>
  <si>
    <t> CMA CGM NIAGARA</t>
  </si>
  <si>
    <t>1514-053W</t>
  </si>
  <si>
    <t>1515-047W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</si>
  <si>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</si>
  <si>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</si>
  <si>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</si>
  <si>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</si>
  <si>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</si>
  <si>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E007</t>
    <phoneticPr fontId="11" type="noConversion"/>
  </si>
  <si>
    <t>GABRIELA A</t>
  </si>
  <si>
    <t>W156</t>
    <phoneticPr fontId="11" type="noConversion"/>
  </si>
  <si>
    <t>ITAL UNICA</t>
  </si>
  <si>
    <t>E261</t>
    <phoneticPr fontId="11" type="noConversion"/>
  </si>
  <si>
    <t>WAN HAI 305</t>
  </si>
  <si>
    <t>W108</t>
    <phoneticPr fontId="11" type="noConversion"/>
  </si>
  <si>
    <t>WAN HAI 502</t>
  </si>
  <si>
    <t>WHL</t>
    <phoneticPr fontId="11" type="noConversion"/>
  </si>
  <si>
    <t>W210</t>
    <phoneticPr fontId="11" type="noConversion"/>
  </si>
  <si>
    <t>JAKARTA VOYAGER</t>
  </si>
  <si>
    <t>1J6K</t>
    <phoneticPr fontId="11" type="noConversion"/>
  </si>
  <si>
    <t> OOCL GENOA</t>
  </si>
  <si>
    <t> ZIM CHARLESTON</t>
  </si>
  <si>
    <t> SEAMAX STRATFORD</t>
  </si>
  <si>
    <t>COSCO/ONE</t>
    <phoneticPr fontId="11" type="noConversion"/>
  </si>
  <si>
    <t> OOCL LUXEMBOURG</t>
  </si>
  <si>
    <t>3J1K</t>
    <phoneticPr fontId="11" type="noConversion"/>
  </si>
  <si>
    <t> WAN HAI 627</t>
  </si>
  <si>
    <t>COSCO</t>
    <phoneticPr fontId="11" type="noConversion"/>
  </si>
  <si>
    <t> WAN HAI 311</t>
  </si>
  <si>
    <t>1J5K</t>
    <phoneticPr fontId="11" type="noConversion"/>
  </si>
  <si>
    <t>CHENNAI</t>
    <phoneticPr fontId="11" type="noConversion"/>
  </si>
  <si>
    <t>Chennai</t>
    <phoneticPr fontId="11" type="noConversion"/>
  </si>
  <si>
    <t>0MD6XW1MA</t>
  </si>
  <si>
    <t> APL SALALAH</t>
  </si>
  <si>
    <t>0143-120W</t>
  </si>
  <si>
    <t> EVER SMART</t>
  </si>
  <si>
    <t>0MD6RW1MA</t>
  </si>
  <si>
    <t> APL BARCELONA</t>
  </si>
  <si>
    <t> YM MATURITY</t>
  </si>
  <si>
    <t>0144-170W</t>
  </si>
  <si>
    <t>0MD6TW1MA</t>
  </si>
  <si>
    <t> CMA CGM GEMINI</t>
  </si>
  <si>
    <t>OOCL</t>
    <phoneticPr fontId="11" type="noConversion"/>
  </si>
  <si>
    <t>0142-191W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</si>
  <si>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</si>
  <si>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</si>
  <si>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CMA</t>
    <phoneticPr fontId="11" type="noConversion"/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</si>
  <si>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</si>
  <si>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</si>
  <si>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</si>
  <si>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30S</t>
  </si>
  <si>
    <t> GSL ROSSI</t>
  </si>
  <si>
    <t>0128S</t>
  </si>
  <si>
    <t> HYUNDAI VOYAGER</t>
  </si>
  <si>
    <t>161S</t>
  </si>
  <si>
    <t> YM EFFICIENCY</t>
  </si>
  <si>
    <t> COSCO HAIFA</t>
  </si>
  <si>
    <t>2J3K</t>
    <phoneticPr fontId="11" type="noConversion"/>
  </si>
  <si>
    <t>JAKARTA</t>
  </si>
  <si>
    <t>JAKARTA</t>
    <phoneticPr fontId="11" type="noConversion"/>
  </si>
  <si>
    <t>W147</t>
    <phoneticPr fontId="11" type="noConversion"/>
  </si>
  <si>
    <t>W019</t>
    <phoneticPr fontId="11" type="noConversion"/>
  </si>
  <si>
    <t>INTERASIA ENHANCE</t>
    <phoneticPr fontId="11" type="noConversion"/>
  </si>
  <si>
    <t>W108</t>
    <phoneticPr fontId="11" type="noConversion"/>
  </si>
  <si>
    <t>WAN HAI 502</t>
    <phoneticPr fontId="11" type="noConversion"/>
  </si>
  <si>
    <t>E019</t>
    <phoneticPr fontId="11" type="noConversion"/>
  </si>
  <si>
    <t>INTERASIA CATALYST</t>
  </si>
  <si>
    <t>CI3</t>
    <phoneticPr fontId="11" type="noConversion"/>
  </si>
  <si>
    <t>1J7K</t>
  </si>
  <si>
    <t>SINGAPORE</t>
    <phoneticPr fontId="11" type="noConversion"/>
  </si>
  <si>
    <t>S068</t>
    <phoneticPr fontId="11" type="noConversion"/>
  </si>
  <si>
    <t>BELAWAN</t>
  </si>
  <si>
    <t>S031</t>
    <phoneticPr fontId="11" type="noConversion"/>
  </si>
  <si>
    <t>S067</t>
    <phoneticPr fontId="11" type="noConversion"/>
  </si>
  <si>
    <t>BELAWAN</t>
    <phoneticPr fontId="11" type="noConversion"/>
  </si>
  <si>
    <t>S030</t>
    <phoneticPr fontId="11" type="noConversion"/>
  </si>
  <si>
    <t>2J1K</t>
    <phoneticPr fontId="11" type="noConversion"/>
  </si>
  <si>
    <t>HOCHIMINH VICT</t>
  </si>
  <si>
    <t>HOCHIMINH VICT</t>
    <phoneticPr fontId="11" type="noConversion"/>
  </si>
  <si>
    <t>WHL(JST)</t>
  </si>
  <si>
    <t>S032</t>
    <phoneticPr fontId="11" type="noConversion"/>
  </si>
  <si>
    <t>S009</t>
    <phoneticPr fontId="11" type="noConversion"/>
  </si>
  <si>
    <t>WAN HAI 276</t>
  </si>
  <si>
    <t>S174</t>
    <phoneticPr fontId="11" type="noConversion"/>
  </si>
  <si>
    <t>WAN HAI 272</t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</si>
  <si>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</si>
  <si>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</si>
  <si>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</si>
  <si>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</si>
  <si>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r>
      <t> </t>
    </r>
    <r>
      <rPr>
        <sz val="12"/>
        <color rgb="FF141414"/>
        <rFont val="Microsoft JhengHei"/>
        <family val="2"/>
        <charset val="136"/>
      </rPr>
      <t>251W</t>
    </r>
  </si>
  <si>
    <t>MCC DANANG</t>
  </si>
  <si>
    <t>MAERSK MONGLA</t>
  </si>
  <si>
    <t>249W</t>
    <phoneticPr fontId="11" type="noConversion"/>
  </si>
  <si>
    <t>MAERSK VLADIVOSTOK</t>
  </si>
  <si>
    <t>MAERSK BINTULU</t>
  </si>
  <si>
    <t>2J1K</t>
  </si>
  <si>
    <t>SOUTHEAST ASIAN AND JANPAN ROUTE</t>
  </si>
  <si>
    <t>ONE</t>
    <phoneticPr fontId="11" type="noConversion"/>
  </si>
  <si>
    <t xml:space="preserve">PARIS EXPRESS </t>
    <phoneticPr fontId="11" type="noConversion"/>
  </si>
  <si>
    <t xml:space="preserve">ONE MILLAU 
</t>
    <phoneticPr fontId="11" type="noConversion"/>
  </si>
  <si>
    <t xml:space="preserve"> 034W</t>
  </si>
  <si>
    <t xml:space="preserve">ONE MANCHESTER
</t>
    <phoneticPr fontId="11" type="noConversion"/>
  </si>
  <si>
    <t xml:space="preserve"> 027W</t>
  </si>
  <si>
    <t>UNAYZAH EXPRESS</t>
    <phoneticPr fontId="11" type="noConversion"/>
  </si>
  <si>
    <t>5J6K</t>
    <phoneticPr fontId="11" type="noConversion"/>
  </si>
  <si>
    <t>BARCELONA</t>
    <phoneticPr fontId="11" type="noConversion"/>
  </si>
  <si>
    <t>cosco</t>
    <phoneticPr fontId="11" type="noConversion"/>
  </si>
  <si>
    <t> JUDITH SCHULTE</t>
  </si>
  <si>
    <t>0BXDZW1MA</t>
  </si>
  <si>
    <t> CMA CGM RIO GRANDE</t>
  </si>
  <si>
    <t>0BXDXW1MA</t>
  </si>
  <si>
    <t> CMA CGM MISSISSIPPI</t>
  </si>
  <si>
    <t>1J1K</t>
    <phoneticPr fontId="11" type="noConversion"/>
  </si>
  <si>
    <t xml:space="preserve">ISTANBUL(k) </t>
    <phoneticPr fontId="11" type="noConversion"/>
  </si>
  <si>
    <t>HMM</t>
    <phoneticPr fontId="11" type="noConversion"/>
  </si>
  <si>
    <t xml:space="preserve"> 020W</t>
  </si>
  <si>
    <t xml:space="preserve">ONE TRIBUTE
</t>
    <phoneticPr fontId="11" type="noConversion"/>
  </si>
  <si>
    <t xml:space="preserve">LINAH </t>
    <phoneticPr fontId="11" type="noConversion"/>
  </si>
  <si>
    <t xml:space="preserve"> 018W</t>
  </si>
  <si>
    <t xml:space="preserve">MOL TREASURE
</t>
    <phoneticPr fontId="11" type="noConversion"/>
  </si>
  <si>
    <t xml:space="preserve">ONE TRIUMPH
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</si>
  <si>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</si>
  <si>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</si>
  <si>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</si>
  <si>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</si>
  <si>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 xml:space="preserve">ONE MILLAU </t>
    <phoneticPr fontId="11" type="noConversion"/>
  </si>
  <si>
    <t xml:space="preserve">AL NASRIYAH </t>
    <phoneticPr fontId="11" type="noConversion"/>
  </si>
  <si>
    <t xml:space="preserve">ONE MANCHESTER
ONE MANCHESTER 034W
ONE MANCHESTER 034W
</t>
    <phoneticPr fontId="11" type="noConversion"/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</si>
  <si>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</si>
  <si>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</si>
  <si>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</si>
  <si>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</si>
  <si>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</si>
  <si>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</si>
  <si>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</si>
  <si>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</si>
  <si>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067W</t>
  </si>
  <si>
    <t> COSCO GLORY</t>
  </si>
  <si>
    <t>0572-043W</t>
  </si>
  <si>
    <t>OOCL (AAS)</t>
  </si>
  <si>
    <t>0BEE1W1MA</t>
  </si>
  <si>
    <t> CMA CGM TIGRIS</t>
  </si>
  <si>
    <t> COSCO ISTANBUL</t>
  </si>
  <si>
    <t>0BEDXW1MA</t>
  </si>
  <si>
    <t> NUMBER 9</t>
  </si>
  <si>
    <t>0BEDTW1MA</t>
  </si>
  <si>
    <t> CMA CGM THAMES</t>
  </si>
  <si>
    <t>CMA/COSCO</t>
    <phoneticPr fontId="11" type="noConversion"/>
  </si>
  <si>
    <t>3J3K</t>
    <phoneticPr fontId="11" type="noConversion"/>
  </si>
  <si>
    <t>CONSTANTA</t>
    <phoneticPr fontId="11" type="noConversion"/>
  </si>
  <si>
    <t>COSCO GLORY</t>
  </si>
  <si>
    <t>EMC(FOS)</t>
    <phoneticPr fontId="11" type="noConversion"/>
  </si>
  <si>
    <t> THALASSA ELPIDA</t>
  </si>
  <si>
    <t xml:space="preserve"> ETA </t>
  </si>
  <si>
    <t xml:space="preserve"> ETD </t>
  </si>
  <si>
    <t>FOS</t>
    <phoneticPr fontId="11" type="noConversion"/>
  </si>
  <si>
    <t>0FLDLW1MA</t>
  </si>
  <si>
    <t> CMA CGM ANTOINE DE SAINT EXUPERY</t>
  </si>
  <si>
    <t>0FLDRW1MA</t>
  </si>
  <si>
    <t> CMA CGM ZHENG HE</t>
    <phoneticPr fontId="11" type="noConversion"/>
  </si>
  <si>
    <t>0FLDPW1MA</t>
  </si>
  <si>
    <t> CMA CGM RIVOLI</t>
  </si>
  <si>
    <t>EMC(FAL3)</t>
    <phoneticPr fontId="11" type="noConversion"/>
  </si>
  <si>
    <t>0FLDNW1MA</t>
  </si>
  <si>
    <t> CMA CGM LOUVRE</t>
  </si>
  <si>
    <t>3J2K</t>
    <phoneticPr fontId="11" type="noConversion"/>
  </si>
  <si>
    <t>LE HAVRE</t>
    <phoneticPr fontId="11" type="noConversion"/>
  </si>
  <si>
    <t>EMC</t>
    <phoneticPr fontId="11" type="noConversion"/>
  </si>
  <si>
    <t> CSCL ATLANTIC OCEAN</t>
  </si>
  <si>
    <t> CSCL ARCTIC OCEAN</t>
  </si>
  <si>
    <t>1221-005W</t>
  </si>
  <si>
    <t>1220-002W</t>
  </si>
  <si>
    <t> EVER APEX</t>
  </si>
  <si>
    <t>0FMBPW1MA</t>
  </si>
  <si>
    <t>0FMBTW1MA</t>
  </si>
  <si>
    <t> APL SINGAPURA</t>
  </si>
  <si>
    <t>1J2K</t>
    <phoneticPr fontId="11" type="noConversion"/>
  </si>
  <si>
    <t>Southampton</t>
  </si>
  <si>
    <t>Southampton</t>
    <phoneticPr fontId="11" type="noConversion"/>
  </si>
  <si>
    <t>AL ZUBARA</t>
    <phoneticPr fontId="11" type="noConversion"/>
  </si>
  <si>
    <t xml:space="preserve">ONE TRIBUTE </t>
    <phoneticPr fontId="11" type="noConversion"/>
  </si>
  <si>
    <t>006W</t>
  </si>
  <si>
    <t xml:space="preserve">HMM DAON </t>
    <phoneticPr fontId="11" type="noConversion"/>
  </si>
  <si>
    <t>ONE TRIUMPH</t>
    <phoneticPr fontId="11" type="noConversion"/>
  </si>
  <si>
    <t xml:space="preserve"> HAMBURG  </t>
  </si>
  <si>
    <t>5J7K</t>
    <phoneticPr fontId="11" type="noConversion"/>
  </si>
  <si>
    <t> COSCO DENMARK</t>
  </si>
  <si>
    <t> CSCL PACIFIC OCEAN</t>
  </si>
  <si>
    <t xml:space="preserve">HAMBURG </t>
    <phoneticPr fontId="11" type="noConversion"/>
  </si>
  <si>
    <t>(CMA/COSCO/EMC/OOCL) / (HPL/YM/ONE) / (MSK/MSC/HBS/HMM)</t>
    <phoneticPr fontId="11" type="noConversion"/>
  </si>
  <si>
    <t>Dec</t>
    <phoneticPr fontId="11" type="noConversion"/>
  </si>
  <si>
    <t xml:space="preserve">          Sailing schedule-Shenzhen   </t>
  </si>
  <si>
    <t>1953E</t>
    <phoneticPr fontId="11" type="noConversion"/>
  </si>
  <si>
    <t>REVERENCE</t>
    <phoneticPr fontId="11" type="noConversion"/>
  </si>
  <si>
    <t>1952E</t>
    <phoneticPr fontId="11" type="noConversion"/>
  </si>
  <si>
    <t>1951E</t>
    <phoneticPr fontId="11" type="noConversion"/>
  </si>
  <si>
    <t>1950E</t>
    <phoneticPr fontId="11" type="noConversion"/>
  </si>
  <si>
    <t>1949E</t>
    <phoneticPr fontId="11" type="noConversion"/>
  </si>
  <si>
    <t>STX</t>
    <phoneticPr fontId="11" type="noConversion"/>
  </si>
  <si>
    <t>1948E</t>
    <phoneticPr fontId="11" type="noConversion"/>
  </si>
  <si>
    <t>DATE</t>
  </si>
  <si>
    <t>CLOSING</t>
  </si>
  <si>
    <t xml:space="preserve">INCHON </t>
    <phoneticPr fontId="11" type="noConversion"/>
  </si>
  <si>
    <t>2242E</t>
    <phoneticPr fontId="11" type="noConversion"/>
  </si>
  <si>
    <t>SKY VICTORIA</t>
    <phoneticPr fontId="11" type="noConversion"/>
  </si>
  <si>
    <t>2241E</t>
    <phoneticPr fontId="11" type="noConversion"/>
  </si>
  <si>
    <t>2240E</t>
    <phoneticPr fontId="11" type="noConversion"/>
  </si>
  <si>
    <t>2239E</t>
    <phoneticPr fontId="11" type="noConversion"/>
  </si>
  <si>
    <t>SINOKOR</t>
    <phoneticPr fontId="11" type="noConversion"/>
  </si>
  <si>
    <t>2449E</t>
    <phoneticPr fontId="11" type="noConversion"/>
  </si>
  <si>
    <t>PANCON GLORY</t>
    <phoneticPr fontId="11" type="noConversion"/>
  </si>
  <si>
    <t>2248E</t>
    <phoneticPr fontId="11" type="noConversion"/>
  </si>
  <si>
    <t>2247E</t>
    <phoneticPr fontId="11" type="noConversion"/>
  </si>
  <si>
    <t>2246E</t>
    <phoneticPr fontId="11" type="noConversion"/>
  </si>
  <si>
    <t>PANCON</t>
    <phoneticPr fontId="11" type="noConversion"/>
  </si>
  <si>
    <t>2245E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</si>
  <si>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</si>
  <si>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</si>
  <si>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</si>
  <si>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</si>
  <si>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</si>
  <si>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</si>
  <si>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</si>
  <si>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</si>
  <si>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</si>
  <si>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</si>
  <si>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</si>
  <si>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</si>
  <si>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</si>
  <si>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</si>
  <si>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</si>
  <si>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</si>
  <si>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</si>
  <si>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</si>
  <si>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</si>
  <si>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</si>
  <si>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</si>
  <si>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</si>
  <si>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</si>
  <si>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</si>
  <si>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</si>
  <si>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</si>
  <si>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</si>
  <si>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</si>
  <si>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</si>
  <si>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2234S</t>
    <phoneticPr fontId="11" type="noConversion"/>
  </si>
  <si>
    <t>SITC HANSHIN</t>
    <phoneticPr fontId="11" type="noConversion"/>
  </si>
  <si>
    <t>2224S</t>
    <phoneticPr fontId="11" type="noConversion"/>
  </si>
  <si>
    <t>SITC KEELUNG</t>
    <phoneticPr fontId="11" type="noConversion"/>
  </si>
  <si>
    <t>2220S</t>
    <phoneticPr fontId="11" type="noConversion"/>
  </si>
  <si>
    <t>SITC JIADE</t>
    <phoneticPr fontId="11" type="noConversion"/>
  </si>
  <si>
    <t>SITC</t>
    <phoneticPr fontId="11" type="noConversion"/>
  </si>
  <si>
    <t>2242S</t>
    <phoneticPr fontId="11" type="noConversion"/>
  </si>
  <si>
    <t>SITC KANTO</t>
    <phoneticPr fontId="11" type="noConversion"/>
  </si>
  <si>
    <t>22008W</t>
    <phoneticPr fontId="11" type="noConversion"/>
  </si>
  <si>
    <t>SHIMIN</t>
    <phoneticPr fontId="11" type="noConversion"/>
  </si>
  <si>
    <t>893W</t>
    <phoneticPr fontId="11" type="noConversion"/>
  </si>
  <si>
    <t>CELSIUS NAPLES</t>
    <phoneticPr fontId="11" type="noConversion"/>
  </si>
  <si>
    <t>148W</t>
    <phoneticPr fontId="11" type="noConversion"/>
  </si>
  <si>
    <t>EVER ULYSSES</t>
    <phoneticPr fontId="11" type="noConversion"/>
  </si>
  <si>
    <t>233W</t>
    <phoneticPr fontId="11" type="noConversion"/>
  </si>
  <si>
    <t>WIDE ALPHA</t>
    <phoneticPr fontId="11" type="noConversion"/>
  </si>
  <si>
    <t>COLOMBO</t>
    <phoneticPr fontId="11" type="noConversion"/>
  </si>
  <si>
    <t>0FD7DW1MA</t>
    <phoneticPr fontId="11" type="noConversion"/>
  </si>
  <si>
    <t>ARAYA BHUM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</si>
  <si>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</si>
  <si>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</si>
  <si>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</si>
  <si>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</si>
  <si>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</si>
  <si>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</si>
  <si>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</si>
  <si>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</si>
  <si>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</si>
  <si>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</si>
  <si>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</si>
  <si>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2301W</t>
    <phoneticPr fontId="11" type="noConversion"/>
  </si>
  <si>
    <t>KMTC MUNDRA</t>
    <phoneticPr fontId="11" type="noConversion"/>
  </si>
  <si>
    <t>ESL KABIR</t>
    <phoneticPr fontId="11" type="noConversion"/>
  </si>
  <si>
    <t>TS DUBAI</t>
    <phoneticPr fontId="11" type="noConversion"/>
  </si>
  <si>
    <t>HENRIKA</t>
    <phoneticPr fontId="11" type="noConversion"/>
  </si>
  <si>
    <t>TSL</t>
    <phoneticPr fontId="11" type="noConversion"/>
  </si>
  <si>
    <t>2207W</t>
    <phoneticPr fontId="11" type="noConversion"/>
  </si>
  <si>
    <t>KMTC DELHI</t>
    <phoneticPr fontId="11" type="noConversion"/>
  </si>
  <si>
    <t>0FF7TW1MA</t>
    <phoneticPr fontId="11" type="noConversion"/>
  </si>
  <si>
    <t>CMA CGM RABELAIS</t>
    <phoneticPr fontId="11" type="noConversion"/>
  </si>
  <si>
    <t>0FF7PW1MA</t>
    <phoneticPr fontId="11" type="noConversion"/>
  </si>
  <si>
    <t>CMA CGM TOSCA</t>
    <phoneticPr fontId="11" type="noConversion"/>
  </si>
  <si>
    <t>COSCO/OOCL</t>
    <phoneticPr fontId="11" type="noConversion"/>
  </si>
  <si>
    <t>0FF7JW1MA</t>
    <phoneticPr fontId="11" type="noConversion"/>
  </si>
  <si>
    <t>CMA CGM MELISANDE</t>
    <phoneticPr fontId="11" type="noConversion"/>
  </si>
  <si>
    <t>KARACHI</t>
    <phoneticPr fontId="11" type="noConversion"/>
  </si>
  <si>
    <t>2208W</t>
    <phoneticPr fontId="11" type="noConversion"/>
  </si>
  <si>
    <t>KMTC MUMBAI</t>
    <phoneticPr fontId="11" type="noConversion"/>
  </si>
  <si>
    <t>004W</t>
    <phoneticPr fontId="11" type="noConversion"/>
  </si>
  <si>
    <t>078W</t>
    <phoneticPr fontId="11" type="noConversion"/>
  </si>
  <si>
    <t>XIN TIAN JIN</t>
    <phoneticPr fontId="11" type="noConversion"/>
  </si>
  <si>
    <t>913W</t>
    <phoneticPr fontId="11" type="noConversion"/>
  </si>
  <si>
    <t>CSL SOPHIE</t>
    <phoneticPr fontId="11" type="noConversion"/>
  </si>
  <si>
    <t>0FD7LW1MA</t>
    <phoneticPr fontId="11" type="noConversion"/>
  </si>
  <si>
    <t>CMA CGM RACINE</t>
    <phoneticPr fontId="11" type="noConversion"/>
  </si>
  <si>
    <t>W015</t>
    <phoneticPr fontId="11" type="noConversion"/>
  </si>
  <si>
    <t>STRAIT MAS</t>
    <phoneticPr fontId="11" type="noConversion"/>
  </si>
  <si>
    <t>W007</t>
    <phoneticPr fontId="11" type="noConversion"/>
  </si>
  <si>
    <t>WAN HAI 308</t>
    <phoneticPr fontId="11" type="noConversion"/>
  </si>
  <si>
    <t>W041</t>
    <phoneticPr fontId="11" type="noConversion"/>
  </si>
  <si>
    <t>INTERASIA INSPIRATION</t>
    <phoneticPr fontId="11" type="noConversion"/>
  </si>
  <si>
    <t>2209W</t>
    <phoneticPr fontId="11" type="noConversion"/>
  </si>
  <si>
    <t>KMTC JEBEL ALI</t>
    <phoneticPr fontId="11" type="noConversion"/>
  </si>
  <si>
    <t>WANHAI</t>
    <phoneticPr fontId="11" type="noConversion"/>
  </si>
  <si>
    <t>009W</t>
    <phoneticPr fontId="11" type="noConversion"/>
  </si>
  <si>
    <t>TIGER OCEAN</t>
    <phoneticPr fontId="11" type="noConversion"/>
  </si>
  <si>
    <t>RCL</t>
    <phoneticPr fontId="11" type="noConversion"/>
  </si>
  <si>
    <t>22008W</t>
    <phoneticPr fontId="11" type="noConversion"/>
  </si>
  <si>
    <t>SHIMIN</t>
    <phoneticPr fontId="11" type="noConversion"/>
  </si>
  <si>
    <t>893W</t>
    <phoneticPr fontId="11" type="noConversion"/>
  </si>
  <si>
    <t>CELSIUS NAPLES</t>
    <phoneticPr fontId="11" type="noConversion"/>
  </si>
  <si>
    <t>148W</t>
    <phoneticPr fontId="11" type="noConversion"/>
  </si>
  <si>
    <t>EVER ULYSSES</t>
    <phoneticPr fontId="11" type="noConversion"/>
  </si>
  <si>
    <t>233W</t>
    <phoneticPr fontId="11" type="noConversion"/>
  </si>
  <si>
    <t>WIDE ALPHA</t>
    <phoneticPr fontId="11" type="noConversion"/>
  </si>
  <si>
    <t>TSL</t>
    <phoneticPr fontId="11" type="noConversion"/>
  </si>
  <si>
    <t>TBN</t>
    <phoneticPr fontId="11" type="noConversion"/>
  </si>
  <si>
    <t>TO BE ADVISED</t>
    <phoneticPr fontId="11" type="noConversion"/>
  </si>
  <si>
    <t>W032</t>
    <phoneticPr fontId="11" type="noConversion"/>
  </si>
  <si>
    <t>NAJADE</t>
    <phoneticPr fontId="11" type="noConversion"/>
  </si>
  <si>
    <t>W008</t>
    <phoneticPr fontId="11" type="noConversion"/>
  </si>
  <si>
    <t>ANBIEN BAY</t>
    <phoneticPr fontId="11" type="noConversion"/>
  </si>
  <si>
    <t>W133</t>
    <phoneticPr fontId="11" type="noConversion"/>
  </si>
  <si>
    <t>BOX ENDEAVOUR</t>
    <phoneticPr fontId="11" type="noConversion"/>
  </si>
  <si>
    <t>W093</t>
    <phoneticPr fontId="11" type="noConversion"/>
  </si>
  <si>
    <t>WAN HAI 175</t>
    <phoneticPr fontId="11" type="noConversion"/>
  </si>
  <si>
    <t>WANHAI</t>
    <phoneticPr fontId="11" type="noConversion"/>
  </si>
  <si>
    <t>DELAWARE TRADER</t>
    <phoneticPr fontId="11" type="noConversion"/>
  </si>
  <si>
    <t>CLOSING</t>
    <phoneticPr fontId="11" type="noConversion"/>
  </si>
  <si>
    <t>0XW1PS1NC</t>
    <phoneticPr fontId="11" type="noConversion"/>
  </si>
  <si>
    <t>DERBY D</t>
    <phoneticPr fontId="11" type="noConversion"/>
  </si>
  <si>
    <t>0XW1NS1NC</t>
    <phoneticPr fontId="11" type="noConversion"/>
  </si>
  <si>
    <t>BEIJING BRIDGE</t>
    <phoneticPr fontId="11" type="noConversion"/>
  </si>
  <si>
    <t>0XW1LS1NC</t>
    <phoneticPr fontId="11" type="noConversion"/>
  </si>
  <si>
    <t>SPIRIT OF LISBON</t>
    <phoneticPr fontId="11" type="noConversion"/>
  </si>
  <si>
    <t>0XW1JS1NC</t>
    <phoneticPr fontId="11" type="noConversion"/>
  </si>
  <si>
    <t>CMA CGM EIFFEL</t>
    <phoneticPr fontId="11" type="noConversion"/>
  </si>
  <si>
    <t>CMA</t>
    <phoneticPr fontId="11" type="noConversion"/>
  </si>
  <si>
    <t>0XW1HS1NC</t>
    <phoneticPr fontId="11" type="noConversion"/>
  </si>
  <si>
    <t>DERBY D</t>
    <phoneticPr fontId="11" type="noConversion"/>
  </si>
  <si>
    <t>MANILA</t>
    <phoneticPr fontId="11" type="noConversion"/>
  </si>
  <si>
    <t>0BYD3S1NC</t>
    <phoneticPr fontId="11" type="noConversion"/>
  </si>
  <si>
    <t>HONGKONG BRIDGE</t>
    <phoneticPr fontId="11" type="noConversion"/>
  </si>
  <si>
    <t>TBN</t>
    <phoneticPr fontId="11" type="noConversion"/>
  </si>
  <si>
    <t>TO BE ADVISED</t>
    <phoneticPr fontId="11" type="noConversion"/>
  </si>
  <si>
    <t>0BYCZS1NC</t>
    <phoneticPr fontId="11" type="noConversion"/>
  </si>
  <si>
    <t>CMA CGM SAVANNAH</t>
    <phoneticPr fontId="11" type="noConversion"/>
  </si>
  <si>
    <t>0BYCXS1NC</t>
    <phoneticPr fontId="11" type="noConversion"/>
  </si>
  <si>
    <t>CMA CGM CAIMEP</t>
    <phoneticPr fontId="11" type="noConversion"/>
  </si>
  <si>
    <t>0BYCVS1NC</t>
    <phoneticPr fontId="11" type="noConversion"/>
  </si>
  <si>
    <t>QINGDAO TOWER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</si>
  <si>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</si>
  <si>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</si>
  <si>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</si>
  <si>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</si>
  <si>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</si>
  <si>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</si>
  <si>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</si>
  <si>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OOCL</t>
    <phoneticPr fontId="11" type="noConversion"/>
  </si>
  <si>
    <t>076S</t>
    <phoneticPr fontId="11" type="noConversion"/>
  </si>
  <si>
    <t>0XL1NSINC</t>
    <phoneticPr fontId="11" type="noConversion"/>
  </si>
  <si>
    <t>CMA CGM SANTOS</t>
    <phoneticPr fontId="11" type="noConversion"/>
  </si>
  <si>
    <t>0XL1LSINC</t>
    <phoneticPr fontId="11" type="noConversion"/>
  </si>
  <si>
    <t>ZHONG GU JIANG SU</t>
    <phoneticPr fontId="11" type="noConversion"/>
  </si>
  <si>
    <t>0XL1JSINC</t>
    <phoneticPr fontId="11" type="noConversion"/>
  </si>
  <si>
    <t>JONATHAN SWIFT</t>
    <phoneticPr fontId="11" type="noConversion"/>
  </si>
  <si>
    <t>0XL1HSINC</t>
    <phoneticPr fontId="11" type="noConversion"/>
  </si>
  <si>
    <t>JACK LONDON</t>
    <phoneticPr fontId="11" type="noConversion"/>
  </si>
  <si>
    <t>KMTC</t>
    <phoneticPr fontId="11" type="noConversion"/>
  </si>
  <si>
    <t>0XL1FSINC</t>
    <phoneticPr fontId="11" type="noConversion"/>
  </si>
  <si>
    <t>JAKARTA</t>
    <phoneticPr fontId="11" type="noConversion"/>
  </si>
  <si>
    <t>TSL</t>
    <phoneticPr fontId="11" type="noConversion"/>
  </si>
  <si>
    <t>151S</t>
    <phoneticPr fontId="11" type="noConversion"/>
  </si>
  <si>
    <t>XIN SHAN TOU</t>
    <phoneticPr fontId="11" type="noConversion"/>
  </si>
  <si>
    <t>180S</t>
    <phoneticPr fontId="11" type="noConversion"/>
  </si>
  <si>
    <t>XIN YANG SHAN</t>
    <phoneticPr fontId="11" type="noConversion"/>
  </si>
  <si>
    <t>112S</t>
    <phoneticPr fontId="11" type="noConversion"/>
  </si>
  <si>
    <t>COSCO DURBAN</t>
    <phoneticPr fontId="11" type="noConversion"/>
  </si>
  <si>
    <t>150S</t>
    <phoneticPr fontId="11" type="noConversion"/>
  </si>
  <si>
    <t>COSCO</t>
    <phoneticPr fontId="11" type="noConversion"/>
  </si>
  <si>
    <t>179S</t>
    <phoneticPr fontId="11" type="noConversion"/>
  </si>
  <si>
    <t>2226W</t>
    <phoneticPr fontId="11" type="noConversion"/>
  </si>
  <si>
    <t>DANUM 168</t>
    <phoneticPr fontId="11" type="noConversion"/>
  </si>
  <si>
    <t>2249W</t>
    <phoneticPr fontId="11" type="noConversion"/>
  </si>
  <si>
    <t>REN JIAN 5</t>
    <phoneticPr fontId="11" type="noConversion"/>
  </si>
  <si>
    <t>2225W</t>
    <phoneticPr fontId="11" type="noConversion"/>
  </si>
  <si>
    <t>2248W</t>
    <phoneticPr fontId="11" type="noConversion"/>
  </si>
  <si>
    <t>REN JIAN 5</t>
    <phoneticPr fontId="11" type="noConversion"/>
  </si>
  <si>
    <t>2224W</t>
    <phoneticPr fontId="11" type="noConversion"/>
  </si>
  <si>
    <t>DANUM 168</t>
    <phoneticPr fontId="11" type="noConversion"/>
  </si>
  <si>
    <t>049S</t>
    <phoneticPr fontId="11" type="noConversion"/>
  </si>
  <si>
    <t>AS PAMELA</t>
    <phoneticPr fontId="11" type="noConversion"/>
  </si>
  <si>
    <t>155S</t>
    <phoneticPr fontId="11" type="noConversion"/>
  </si>
  <si>
    <t>ZHONG HANG SHENG</t>
    <phoneticPr fontId="11" type="noConversion"/>
  </si>
  <si>
    <t>020S</t>
    <phoneticPr fontId="11" type="noConversion"/>
  </si>
  <si>
    <t>NZ NINGBO</t>
    <phoneticPr fontId="11" type="noConversion"/>
  </si>
  <si>
    <t>105S</t>
    <phoneticPr fontId="11" type="noConversion"/>
  </si>
  <si>
    <t>AS PENELOPE</t>
    <phoneticPr fontId="11" type="noConversion"/>
  </si>
  <si>
    <t>048S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</si>
  <si>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</si>
  <si>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</si>
  <si>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</si>
  <si>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</si>
  <si>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</si>
  <si>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</si>
  <si>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</si>
  <si>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</si>
  <si>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</si>
  <si>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</si>
  <si>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0085W</t>
    <phoneticPr fontId="11" type="noConversion"/>
  </si>
  <si>
    <t>CSCL MERCURY</t>
    <phoneticPr fontId="11" type="noConversion"/>
  </si>
  <si>
    <t>0026W</t>
    <phoneticPr fontId="11" type="noConversion"/>
  </si>
  <si>
    <t>COSCO SHIPPING AQUARIUS</t>
    <phoneticPr fontId="11" type="noConversion"/>
  </si>
  <si>
    <t>COSCO SHIPPING CAPRICORN</t>
    <phoneticPr fontId="11" type="noConversion"/>
  </si>
  <si>
    <t>0054W</t>
    <phoneticPr fontId="11" type="noConversion"/>
  </si>
  <si>
    <t>CSCL INDIAN OCEAN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</si>
  <si>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</si>
  <si>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</si>
  <si>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</si>
  <si>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</si>
  <si>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</si>
  <si>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</si>
  <si>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</si>
  <si>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050W</t>
    <phoneticPr fontId="11" type="noConversion"/>
  </si>
  <si>
    <t>020W</t>
    <phoneticPr fontId="11" type="noConversion"/>
  </si>
  <si>
    <t>080W</t>
    <phoneticPr fontId="11" type="noConversion"/>
  </si>
  <si>
    <t>WANHAI</t>
    <phoneticPr fontId="11" type="noConversion"/>
  </si>
  <si>
    <t>021W</t>
    <phoneticPr fontId="11" type="noConversion"/>
  </si>
  <si>
    <t>DUBAI/JEBEL ALI</t>
    <phoneticPr fontId="11" type="noConversion"/>
  </si>
  <si>
    <t>081S</t>
    <phoneticPr fontId="11" type="noConversion"/>
  </si>
  <si>
    <t>130S</t>
    <phoneticPr fontId="11" type="noConversion"/>
  </si>
  <si>
    <t>093S</t>
    <phoneticPr fontId="11" type="noConversion"/>
  </si>
  <si>
    <t>COSCO COLOMBO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</si>
  <si>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</si>
  <si>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</si>
  <si>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</si>
  <si>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</si>
  <si>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</si>
  <si>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</si>
  <si>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</si>
  <si>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</si>
  <si>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</si>
  <si>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SINGAPORE</t>
    <phoneticPr fontId="11" type="noConversion"/>
  </si>
  <si>
    <t>2224S</t>
    <phoneticPr fontId="11" type="noConversion"/>
  </si>
  <si>
    <t>SITC XINGDE</t>
    <phoneticPr fontId="11" type="noConversion"/>
  </si>
  <si>
    <t>SITC SHENGDE</t>
    <phoneticPr fontId="11" type="noConversion"/>
  </si>
  <si>
    <t>2222S</t>
    <phoneticPr fontId="11" type="noConversion"/>
  </si>
  <si>
    <t>SITC SHANDONG</t>
    <phoneticPr fontId="11" type="noConversion"/>
  </si>
  <si>
    <t>STONEWELL BRILLIANCE</t>
    <phoneticPr fontId="11" type="noConversion"/>
  </si>
  <si>
    <t>SITC</t>
    <phoneticPr fontId="11" type="noConversion"/>
  </si>
  <si>
    <t>SITC LIAONING</t>
    <phoneticPr fontId="11" type="noConversion"/>
  </si>
  <si>
    <t>BANGKOK</t>
    <phoneticPr fontId="11" type="noConversion"/>
  </si>
  <si>
    <t>034S</t>
    <phoneticPr fontId="11" type="noConversion"/>
  </si>
  <si>
    <t>YM CERTAINTY</t>
    <phoneticPr fontId="11" type="noConversion"/>
  </si>
  <si>
    <t>088S</t>
    <phoneticPr fontId="11" type="noConversion"/>
  </si>
  <si>
    <t>GH BORA</t>
    <phoneticPr fontId="11" type="noConversion"/>
  </si>
  <si>
    <t>021S</t>
    <phoneticPr fontId="11" type="noConversion"/>
  </si>
  <si>
    <t>KHUNA BHUM</t>
    <phoneticPr fontId="11" type="noConversion"/>
  </si>
  <si>
    <t>033S</t>
    <phoneticPr fontId="11" type="noConversion"/>
  </si>
  <si>
    <t>YML</t>
    <phoneticPr fontId="11" type="noConversion"/>
  </si>
  <si>
    <t>087S</t>
    <phoneticPr fontId="11" type="noConversion"/>
  </si>
  <si>
    <t>HONGKONG</t>
  </si>
  <si>
    <t>2248W</t>
    <phoneticPr fontId="11" type="noConversion"/>
  </si>
  <si>
    <t>ASL</t>
    <phoneticPr fontId="11" type="noConversion"/>
  </si>
  <si>
    <t>2224W</t>
    <phoneticPr fontId="11" type="noConversion"/>
  </si>
  <si>
    <t>HONGKONG</t>
    <phoneticPr fontId="11" type="noConversion"/>
  </si>
  <si>
    <t>251S</t>
    <phoneticPr fontId="11" type="noConversion"/>
  </si>
  <si>
    <t>SOVEREIGN MAERSK</t>
    <phoneticPr fontId="11" type="noConversion"/>
  </si>
  <si>
    <t>250S</t>
    <phoneticPr fontId="11" type="noConversion"/>
  </si>
  <si>
    <t>MAERSK LONDRINA</t>
    <phoneticPr fontId="11" type="noConversion"/>
  </si>
  <si>
    <t>249S</t>
    <phoneticPr fontId="11" type="noConversion"/>
  </si>
  <si>
    <t>SVENDBORG MAERSK</t>
    <phoneticPr fontId="11" type="noConversion"/>
  </si>
  <si>
    <t>SKAGEN MAERSK</t>
    <phoneticPr fontId="11" type="noConversion"/>
  </si>
  <si>
    <t>MSK</t>
    <phoneticPr fontId="11" type="noConversion"/>
  </si>
  <si>
    <t>247S</t>
    <phoneticPr fontId="11" type="noConversion"/>
  </si>
  <si>
    <t>MAERSK SAVANNAH</t>
    <phoneticPr fontId="11" type="noConversion"/>
  </si>
  <si>
    <t>COLON</t>
    <phoneticPr fontId="11" type="noConversion"/>
  </si>
  <si>
    <t>0PPTME1MA</t>
    <phoneticPr fontId="11" type="noConversion"/>
  </si>
  <si>
    <t>CMA CGM MISSOURI</t>
    <phoneticPr fontId="11" type="noConversion"/>
  </si>
  <si>
    <t>0PPEHE1MA</t>
    <phoneticPr fontId="11" type="noConversion"/>
  </si>
  <si>
    <t>CMA CGM HYDRA</t>
    <phoneticPr fontId="11" type="noConversion"/>
  </si>
  <si>
    <t>103E</t>
    <phoneticPr fontId="11" type="noConversion"/>
  </si>
  <si>
    <t>COSCO HELLAS</t>
    <phoneticPr fontId="11" type="noConversion"/>
  </si>
  <si>
    <t>041E</t>
    <phoneticPr fontId="11" type="noConversion"/>
  </si>
  <si>
    <t>CSCL ZEEBRUGGE</t>
    <phoneticPr fontId="11" type="noConversion"/>
  </si>
  <si>
    <t>0PPE931MA</t>
    <phoneticPr fontId="11" type="noConversion"/>
  </si>
  <si>
    <t>CMA CGM LIBRA</t>
    <phoneticPr fontId="11" type="noConversion"/>
  </si>
  <si>
    <t xml:space="preserve">CAUCEDO 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</si>
  <si>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</si>
  <si>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</si>
  <si>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</si>
  <si>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</si>
  <si>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</si>
  <si>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</si>
  <si>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032E</t>
    <phoneticPr fontId="11" type="noConversion"/>
  </si>
  <si>
    <t>SEASPAN OCEANIA</t>
    <phoneticPr fontId="11" type="noConversion"/>
  </si>
  <si>
    <t>155E</t>
    <phoneticPr fontId="11" type="noConversion"/>
  </si>
  <si>
    <t>CSCL ASIA</t>
    <phoneticPr fontId="11" type="noConversion"/>
  </si>
  <si>
    <t>072E</t>
    <phoneticPr fontId="11" type="noConversion"/>
  </si>
  <si>
    <t>COSCO PRINCE PUPERT</t>
    <phoneticPr fontId="11" type="noConversion"/>
  </si>
  <si>
    <t>442E</t>
    <phoneticPr fontId="11" type="noConversion"/>
  </si>
  <si>
    <t>XIN NAN SHA</t>
    <phoneticPr fontId="11" type="noConversion"/>
  </si>
  <si>
    <t>045E</t>
    <phoneticPr fontId="11" type="noConversion"/>
  </si>
  <si>
    <t>CSCL WINTER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</si>
  <si>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</si>
  <si>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</si>
  <si>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</si>
  <si>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</si>
  <si>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</si>
  <si>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</si>
  <si>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</si>
  <si>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</si>
  <si>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</si>
  <si>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</si>
  <si>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</si>
  <si>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</si>
  <si>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</si>
  <si>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</si>
  <si>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</si>
  <si>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</si>
  <si>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032E</t>
    <phoneticPr fontId="11" type="noConversion"/>
  </si>
  <si>
    <t>SEASPAN OCEANIA</t>
    <phoneticPr fontId="11" type="noConversion"/>
  </si>
  <si>
    <t>155E</t>
    <phoneticPr fontId="11" type="noConversion"/>
  </si>
  <si>
    <t>CSCL ASIA</t>
    <phoneticPr fontId="11" type="noConversion"/>
  </si>
  <si>
    <t>072E</t>
    <phoneticPr fontId="11" type="noConversion"/>
  </si>
  <si>
    <t>COSCO PRINCE PUPERT</t>
    <phoneticPr fontId="11" type="noConversion"/>
  </si>
  <si>
    <t>442E</t>
    <phoneticPr fontId="11" type="noConversion"/>
  </si>
  <si>
    <t>XIN NAN SHA</t>
    <phoneticPr fontId="11" type="noConversion"/>
  </si>
  <si>
    <t>045E</t>
    <phoneticPr fontId="11" type="noConversion"/>
  </si>
  <si>
    <t>CSCL WINTER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</si>
  <si>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</si>
  <si>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</si>
  <si>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</si>
  <si>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</si>
  <si>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</si>
  <si>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</si>
  <si>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2252E</t>
    <phoneticPr fontId="11" type="noConversion"/>
  </si>
  <si>
    <t>VALENCE</t>
    <phoneticPr fontId="11" type="noConversion"/>
  </si>
  <si>
    <t>2251E</t>
    <phoneticPr fontId="11" type="noConversion"/>
  </si>
  <si>
    <t>VALIANT</t>
    <phoneticPr fontId="11" type="noConversion"/>
  </si>
  <si>
    <t>0035E</t>
    <phoneticPr fontId="11" type="noConversion"/>
  </si>
  <si>
    <t>HYUNDAI SATURN</t>
    <phoneticPr fontId="11" type="noConversion"/>
  </si>
  <si>
    <t>VANTAGE</t>
    <phoneticPr fontId="11" type="noConversion"/>
  </si>
  <si>
    <t>2248E</t>
    <phoneticPr fontId="11" type="noConversion"/>
  </si>
  <si>
    <t>ONE PRINOCO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</si>
  <si>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</si>
  <si>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</si>
  <si>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</si>
  <si>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</si>
  <si>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</si>
  <si>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</si>
  <si>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</si>
  <si>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</si>
  <si>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</si>
  <si>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BUENOS AIRES</t>
    <phoneticPr fontId="11" type="noConversion"/>
  </si>
  <si>
    <t>0BDE7W1MA</t>
    <phoneticPr fontId="11" type="noConversion"/>
  </si>
  <si>
    <t>APL YANGSHAN</t>
    <phoneticPr fontId="11" type="noConversion"/>
  </si>
  <si>
    <t>076W</t>
    <phoneticPr fontId="11" type="noConversion"/>
  </si>
  <si>
    <t>XIN FU ZHOU</t>
    <phoneticPr fontId="11" type="noConversion"/>
  </si>
  <si>
    <t>123W</t>
    <phoneticPr fontId="11" type="noConversion"/>
  </si>
  <si>
    <t>COSCO NEW YORK</t>
    <phoneticPr fontId="11" type="noConversion"/>
  </si>
  <si>
    <t>0057W</t>
    <phoneticPr fontId="11" type="noConversion"/>
  </si>
  <si>
    <t>KOTA CEPAT</t>
    <phoneticPr fontId="11" type="noConversion"/>
  </si>
  <si>
    <t>0003W</t>
    <phoneticPr fontId="11" type="noConversion"/>
  </si>
  <si>
    <t>KOTA SANTOS</t>
    <phoneticPr fontId="11" type="noConversion"/>
  </si>
  <si>
    <t>165S</t>
    <phoneticPr fontId="11" type="noConversion"/>
  </si>
  <si>
    <t>XIN HANG ZHOU</t>
    <phoneticPr fontId="11" type="noConversion"/>
  </si>
  <si>
    <t>223S</t>
    <phoneticPr fontId="11" type="noConversion"/>
  </si>
  <si>
    <t>XIN CANG ZHOU</t>
    <phoneticPr fontId="11" type="noConversion"/>
  </si>
  <si>
    <t>164S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</si>
  <si>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</si>
  <si>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</si>
  <si>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</si>
  <si>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</si>
  <si>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</si>
  <si>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</si>
  <si>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</si>
  <si>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</si>
  <si>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</si>
  <si>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</si>
  <si>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</si>
  <si>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</si>
  <si>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</si>
  <si>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</si>
  <si>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</si>
  <si>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</si>
  <si>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</si>
  <si>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</si>
  <si>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</si>
  <si>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</si>
  <si>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</si>
  <si>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</si>
  <si>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</si>
  <si>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</si>
  <si>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</si>
  <si>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</si>
  <si>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</si>
  <si>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</si>
  <si>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</si>
  <si>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</si>
  <si>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</si>
  <si>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</si>
  <si>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</si>
  <si>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</si>
  <si>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</si>
  <si>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</si>
  <si>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</si>
  <si>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</si>
  <si>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</si>
  <si>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</si>
  <si>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</si>
  <si>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</si>
  <si>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</si>
  <si>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</si>
  <si>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</si>
  <si>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</si>
  <si>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</si>
  <si>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</si>
  <si>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</si>
  <si>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</si>
  <si>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</si>
  <si>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</si>
  <si>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</si>
  <si>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</si>
  <si>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</si>
  <si>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</si>
  <si>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</si>
  <si>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</si>
  <si>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</si>
  <si>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</si>
  <si>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</si>
  <si>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</si>
  <si>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</si>
  <si>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</si>
  <si>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</si>
  <si>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089E</t>
    <phoneticPr fontId="11" type="noConversion"/>
  </si>
  <si>
    <t>COSCO OCEANIA</t>
    <phoneticPr fontId="11" type="noConversion"/>
  </si>
  <si>
    <t>092E</t>
    <phoneticPr fontId="11" type="noConversion"/>
  </si>
  <si>
    <t>COSCO KAOHSIUNG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</si>
  <si>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</si>
  <si>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</si>
  <si>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</si>
  <si>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</si>
  <si>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</si>
  <si>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</si>
  <si>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</si>
  <si>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</si>
  <si>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</si>
  <si>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FJ252W</t>
    <phoneticPr fontId="11" type="noConversion"/>
  </si>
  <si>
    <t>MSC MICHELLE</t>
    <phoneticPr fontId="11" type="noConversion"/>
  </si>
  <si>
    <t>FJ251W</t>
    <phoneticPr fontId="11" type="noConversion"/>
  </si>
  <si>
    <t>MSC GULSUN</t>
    <phoneticPr fontId="11" type="noConversion"/>
  </si>
  <si>
    <t>FJ250W</t>
    <phoneticPr fontId="11" type="noConversion"/>
  </si>
  <si>
    <t>MSC SIXIN</t>
    <phoneticPr fontId="11" type="noConversion"/>
  </si>
  <si>
    <t>FJ249W</t>
    <phoneticPr fontId="11" type="noConversion"/>
  </si>
  <si>
    <t>MSC ARINA</t>
    <phoneticPr fontId="11" type="noConversion"/>
  </si>
  <si>
    <t>MSC</t>
    <phoneticPr fontId="11" type="noConversion"/>
  </si>
  <si>
    <t>FJ248W</t>
    <phoneticPr fontId="11" type="noConversion"/>
  </si>
  <si>
    <t>MSC EVA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</si>
  <si>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</si>
  <si>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</si>
  <si>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</si>
  <si>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</si>
  <si>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</si>
  <si>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</si>
  <si>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</si>
  <si>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</si>
  <si>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</si>
  <si>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</si>
  <si>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</si>
  <si>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</si>
  <si>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</si>
  <si>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</si>
  <si>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</si>
  <si>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</si>
  <si>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</si>
  <si>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</si>
  <si>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0102E</t>
    <phoneticPr fontId="11" type="noConversion"/>
  </si>
  <si>
    <t>HYUNDAI BRAVE</t>
    <phoneticPr fontId="11" type="noConversion"/>
  </si>
  <si>
    <t>029E</t>
    <phoneticPr fontId="11" type="noConversion"/>
  </si>
  <si>
    <t>SEASPAN GANGES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</si>
  <si>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</si>
  <si>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</si>
  <si>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</si>
  <si>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</si>
  <si>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</si>
  <si>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</si>
  <si>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</si>
  <si>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</si>
  <si>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</si>
  <si>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</si>
  <si>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</si>
  <si>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</si>
  <si>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</si>
  <si>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</si>
  <si>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</si>
  <si>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</si>
  <si>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</si>
  <si>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</si>
  <si>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</si>
  <si>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</si>
  <si>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</si>
  <si>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</si>
  <si>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</si>
  <si>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LONG BEACH</t>
  </si>
  <si>
    <t>010E</t>
    <phoneticPr fontId="11" type="noConversion"/>
  </si>
  <si>
    <t>YM TARGET</t>
    <phoneticPr fontId="11" type="noConversion"/>
  </si>
  <si>
    <t>003E</t>
    <phoneticPr fontId="11" type="noConversion"/>
  </si>
  <si>
    <t>YM TUTORIAL</t>
    <phoneticPr fontId="11" type="noConversion"/>
  </si>
  <si>
    <t>YM TRAVEL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</si>
  <si>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</si>
  <si>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</si>
  <si>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</si>
  <si>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</si>
  <si>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</si>
  <si>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</si>
  <si>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</si>
  <si>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</si>
  <si>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</si>
  <si>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</si>
  <si>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</si>
  <si>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</si>
  <si>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</si>
  <si>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</si>
  <si>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EVER LASTING</t>
    <phoneticPr fontId="11" type="noConversion"/>
  </si>
  <si>
    <t>EVER LEADING</t>
    <phoneticPr fontId="11" type="noConversion"/>
  </si>
  <si>
    <t>052E</t>
    <phoneticPr fontId="11" type="noConversion"/>
  </si>
  <si>
    <t>EVER LIVING</t>
    <phoneticPr fontId="11" type="noConversion"/>
  </si>
  <si>
    <t>101E</t>
    <phoneticPr fontId="11" type="noConversion"/>
  </si>
  <si>
    <t>EVER STEADY</t>
    <phoneticPr fontId="11" type="noConversion"/>
  </si>
  <si>
    <t>053E</t>
    <phoneticPr fontId="11" type="noConversion"/>
  </si>
  <si>
    <t>EVER LINKING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</si>
  <si>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</si>
  <si>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</si>
  <si>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</si>
  <si>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</si>
  <si>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</si>
  <si>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</si>
  <si>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</si>
  <si>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</si>
  <si>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</si>
  <si>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</si>
  <si>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</si>
  <si>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</si>
  <si>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</si>
  <si>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</si>
  <si>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</si>
  <si>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</si>
  <si>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</si>
  <si>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</si>
  <si>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</si>
  <si>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</si>
  <si>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</si>
  <si>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</si>
  <si>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</si>
  <si>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</si>
  <si>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</si>
  <si>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EVER FORWARD</t>
    <phoneticPr fontId="11" type="noConversion"/>
  </si>
  <si>
    <t>012E</t>
    <phoneticPr fontId="11" type="noConversion"/>
  </si>
  <si>
    <t>004E</t>
    <phoneticPr fontId="11" type="noConversion"/>
  </si>
  <si>
    <t>EVER FULL</t>
    <phoneticPr fontId="11" type="noConversion"/>
  </si>
  <si>
    <t>056E</t>
    <phoneticPr fontId="11" type="noConversion"/>
  </si>
  <si>
    <t>EVER LISSOME</t>
    <phoneticPr fontId="11" type="noConversion"/>
  </si>
  <si>
    <t>016E</t>
    <phoneticPr fontId="11" type="noConversion"/>
  </si>
  <si>
    <t>EVER FAITH</t>
    <phoneticPr fontId="11" type="noConversion"/>
  </si>
  <si>
    <t>NUE4</t>
    <phoneticPr fontId="11" type="noConversion"/>
  </si>
  <si>
    <t>EVER LIBERAL</t>
    <phoneticPr fontId="11" type="noConversion"/>
  </si>
  <si>
    <t>NEW YORK</t>
  </si>
  <si>
    <t>ONE WREN</t>
    <phoneticPr fontId="11" type="noConversion"/>
  </si>
  <si>
    <t>ROME EXPRESS</t>
    <phoneticPr fontId="11" type="noConversion"/>
  </si>
  <si>
    <t>043E</t>
    <phoneticPr fontId="11" type="noConversion"/>
  </si>
  <si>
    <t>NEW YORK</t>
    <phoneticPr fontId="11" type="noConversion"/>
  </si>
  <si>
    <t>NORTH  AMERICAN ROUTE</t>
  </si>
  <si>
    <t>036W</t>
    <phoneticPr fontId="11" type="noConversion"/>
  </si>
  <si>
    <t>ONE MILLAU</t>
    <phoneticPr fontId="11" type="noConversion"/>
  </si>
  <si>
    <t>034W</t>
    <phoneticPr fontId="11" type="noConversion"/>
  </si>
  <si>
    <t>ONE MANCHESTER</t>
    <phoneticPr fontId="11" type="noConversion"/>
  </si>
  <si>
    <t>021W</t>
    <phoneticPr fontId="11" type="noConversion"/>
  </si>
  <si>
    <t>ONE MILANO</t>
    <phoneticPr fontId="11" type="noConversion"/>
  </si>
  <si>
    <t>MSC LENI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</si>
  <si>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</si>
  <si>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</si>
  <si>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</si>
  <si>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</si>
  <si>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</si>
  <si>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</si>
  <si>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</si>
  <si>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</si>
  <si>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</si>
  <si>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</si>
  <si>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</si>
  <si>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</si>
  <si>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</si>
  <si>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</si>
  <si>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</si>
  <si>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</si>
  <si>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</si>
  <si>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</si>
  <si>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</si>
  <si>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</si>
  <si>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</si>
  <si>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</si>
  <si>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</si>
  <si>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</si>
  <si>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YML</t>
    <phoneticPr fontId="11" type="noConversion"/>
  </si>
  <si>
    <t>GENOA</t>
    <phoneticPr fontId="11" type="noConversion"/>
  </si>
  <si>
    <t>252W</t>
    <phoneticPr fontId="11" type="noConversion"/>
  </si>
  <si>
    <t>MARIE MAERSK</t>
    <phoneticPr fontId="11" type="noConversion"/>
  </si>
  <si>
    <t>251W</t>
    <phoneticPr fontId="11" type="noConversion"/>
  </si>
  <si>
    <t>MADISON MAERSK</t>
    <phoneticPr fontId="11" type="noConversion"/>
  </si>
  <si>
    <t>250W</t>
    <phoneticPr fontId="11" type="noConversion"/>
  </si>
  <si>
    <t>MAJESTIC MAERSK</t>
    <phoneticPr fontId="11" type="noConversion"/>
  </si>
  <si>
    <t>MOSCOW MAERSK</t>
    <phoneticPr fontId="11" type="noConversion"/>
  </si>
  <si>
    <t>MSK</t>
    <phoneticPr fontId="11" type="noConversion"/>
  </si>
  <si>
    <t>MANCHESTER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</si>
  <si>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</si>
  <si>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</si>
  <si>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</si>
  <si>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</si>
  <si>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</si>
  <si>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</si>
  <si>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</si>
  <si>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</si>
  <si>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</si>
  <si>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023W</t>
    <phoneticPr fontId="11" type="noConversion"/>
  </si>
  <si>
    <t>COSCO SHIPPING SOLAR</t>
    <phoneticPr fontId="11" type="noConversion"/>
  </si>
  <si>
    <t>COSCO SHIPPING TAURUS</t>
    <phoneticPr fontId="11" type="noConversion"/>
  </si>
  <si>
    <t>022W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</si>
  <si>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</si>
  <si>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</si>
  <si>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</si>
  <si>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LEO</t>
    <phoneticPr fontId="11" type="noConversion"/>
  </si>
  <si>
    <t>008W</t>
    <phoneticPr fontId="11" type="noConversion"/>
  </si>
  <si>
    <t>GDANSK</t>
    <phoneticPr fontId="11" type="noConversion"/>
  </si>
  <si>
    <t>0577-025W</t>
    <phoneticPr fontId="11" type="noConversion"/>
  </si>
  <si>
    <t>TEXAS TRIUMPH</t>
    <phoneticPr fontId="11" type="noConversion"/>
  </si>
  <si>
    <t>0576-041W</t>
    <phoneticPr fontId="11" type="noConversion"/>
  </si>
  <si>
    <t>THALASSA ELPIDA</t>
    <phoneticPr fontId="11" type="noConversion"/>
  </si>
  <si>
    <t>051W</t>
    <phoneticPr fontId="11" type="noConversion"/>
  </si>
  <si>
    <t>COSCO FRANCE</t>
    <phoneticPr fontId="11" type="noConversion"/>
  </si>
  <si>
    <t>CONSTANTA</t>
  </si>
  <si>
    <t>1225-005W</t>
    <phoneticPr fontId="11" type="noConversion"/>
  </si>
  <si>
    <t>EVER AIM</t>
    <phoneticPr fontId="11" type="noConversion"/>
  </si>
  <si>
    <t>1224-002W</t>
    <phoneticPr fontId="11" type="noConversion"/>
  </si>
  <si>
    <t>EVER ARIA</t>
    <phoneticPr fontId="11" type="noConversion"/>
  </si>
  <si>
    <t>1223-006W</t>
    <phoneticPr fontId="11" type="noConversion"/>
  </si>
  <si>
    <t>EVER ACE</t>
    <phoneticPr fontId="11" type="noConversion"/>
  </si>
  <si>
    <t>1222-019W</t>
    <phoneticPr fontId="11" type="noConversion"/>
  </si>
  <si>
    <t>EVER GOODS</t>
    <phoneticPr fontId="11" type="noConversion"/>
  </si>
  <si>
    <t>1221-005W</t>
    <phoneticPr fontId="11" type="noConversion"/>
  </si>
  <si>
    <t>EVER ACT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</si>
  <si>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</si>
  <si>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</si>
  <si>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</si>
  <si>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</si>
  <si>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</si>
  <si>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</si>
  <si>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</si>
  <si>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</si>
  <si>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</si>
  <si>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</si>
  <si>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</si>
  <si>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</si>
  <si>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</si>
  <si>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</si>
  <si>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</si>
  <si>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</si>
  <si>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</si>
  <si>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</si>
  <si>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</si>
  <si>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</si>
  <si>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</si>
  <si>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</si>
  <si>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</si>
  <si>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</si>
  <si>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</si>
  <si>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</si>
  <si>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</si>
  <si>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MAERSK BINTULU</t>
    <phoneticPr fontId="11" type="noConversion"/>
  </si>
  <si>
    <t>251W</t>
    <phoneticPr fontId="11" type="noConversion"/>
  </si>
  <si>
    <t>MCC DANANG</t>
    <phoneticPr fontId="11" type="noConversion"/>
  </si>
  <si>
    <t>MCC CEBU</t>
    <phoneticPr fontId="11" type="noConversion"/>
  </si>
  <si>
    <t>249W</t>
    <phoneticPr fontId="11" type="noConversion"/>
  </si>
  <si>
    <t>MCC YANGON</t>
    <phoneticPr fontId="11" type="noConversion"/>
  </si>
  <si>
    <t>248W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</si>
  <si>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</si>
  <si>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</si>
  <si>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CHITTOGRAM(IA7)</t>
    <phoneticPr fontId="11" type="noConversion"/>
  </si>
  <si>
    <t>2301S</t>
    <phoneticPr fontId="11" type="noConversion"/>
  </si>
  <si>
    <t>INDURO</t>
    <phoneticPr fontId="11" type="noConversion"/>
  </si>
  <si>
    <t>CUL BANGKOK</t>
    <phoneticPr fontId="11" type="noConversion"/>
  </si>
  <si>
    <t>2251S</t>
    <phoneticPr fontId="11" type="noConversion"/>
  </si>
  <si>
    <t>INDURO</t>
    <phoneticPr fontId="11" type="noConversion"/>
  </si>
  <si>
    <t>CUL BANGKOK</t>
    <phoneticPr fontId="11" type="noConversion"/>
  </si>
  <si>
    <t>BANGKOK(SCT)</t>
    <phoneticPr fontId="11" type="noConversion"/>
  </si>
  <si>
    <t>427S</t>
    <phoneticPr fontId="11" type="noConversion"/>
  </si>
  <si>
    <t>JT GLORY</t>
    <phoneticPr fontId="11" type="noConversion"/>
  </si>
  <si>
    <t>394S</t>
    <phoneticPr fontId="11" type="noConversion"/>
  </si>
  <si>
    <t>MIYUNHE</t>
    <phoneticPr fontId="11" type="noConversion"/>
  </si>
  <si>
    <t>426S</t>
    <phoneticPr fontId="11" type="noConversion"/>
  </si>
  <si>
    <t>425S</t>
    <phoneticPr fontId="11" type="noConversion"/>
  </si>
  <si>
    <t>392S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</si>
  <si>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</si>
  <si>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t>HOCHIMINH (CVX1)</t>
    <phoneticPr fontId="11" type="noConversion"/>
  </si>
  <si>
    <t>东南亚</t>
  </si>
  <si>
    <t>1TU06S1MA</t>
    <phoneticPr fontId="11" type="noConversion"/>
  </si>
  <si>
    <t>CMA CGM ALEXANDER VON HUMBOLDT</t>
    <phoneticPr fontId="11" type="noConversion"/>
  </si>
  <si>
    <t>043E</t>
    <phoneticPr fontId="11" type="noConversion"/>
  </si>
  <si>
    <t>OOCL BERLIN</t>
    <phoneticPr fontId="11" type="noConversion"/>
  </si>
  <si>
    <t>095E</t>
    <phoneticPr fontId="11" type="noConversion"/>
  </si>
  <si>
    <t>BEIJING</t>
    <phoneticPr fontId="11" type="noConversion"/>
  </si>
  <si>
    <t>1179-029E</t>
    <phoneticPr fontId="11" type="noConversion"/>
  </si>
  <si>
    <t xml:space="preserve"> TITAN</t>
    <phoneticPr fontId="11" type="noConversion"/>
  </si>
  <si>
    <t>1178-012E</t>
    <phoneticPr fontId="11" type="noConversion"/>
  </si>
  <si>
    <t xml:space="preserve">EVER FOREVER 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</si>
  <si>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1" type="noConversion"/>
  </si>
  <si>
    <t xml:space="preserve">NEW YORK </t>
    <phoneticPr fontId="11" type="noConversion"/>
  </si>
  <si>
    <t>E002</t>
    <phoneticPr fontId="11" type="noConversion"/>
  </si>
  <si>
    <t>WAN HAI A07</t>
    <phoneticPr fontId="11" type="noConversion"/>
  </si>
  <si>
    <t>E001</t>
    <phoneticPr fontId="11" type="noConversion"/>
  </si>
  <si>
    <t>WAN HAI A08</t>
    <phoneticPr fontId="11" type="noConversion"/>
  </si>
  <si>
    <t>E056</t>
    <phoneticPr fontId="11" type="noConversion"/>
  </si>
  <si>
    <t>WAN HAI 613</t>
    <phoneticPr fontId="11" type="noConversion"/>
  </si>
  <si>
    <t>WHL</t>
    <phoneticPr fontId="11" type="noConversion"/>
  </si>
  <si>
    <t>E015</t>
    <phoneticPr fontId="11" type="noConversion"/>
  </si>
  <si>
    <t>LISBON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</si>
  <si>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SK</t>
    </r>
    <phoneticPr fontId="11" type="noConversion"/>
  </si>
  <si>
    <t>LONG BEACH,CA(AA3)</t>
    <phoneticPr fontId="11" type="noConversion"/>
  </si>
  <si>
    <t>0130W</t>
    <phoneticPr fontId="11" type="noConversion"/>
  </si>
  <si>
    <t>HYUNDAI GRACE</t>
    <phoneticPr fontId="11" type="noConversion"/>
  </si>
  <si>
    <t>0124W</t>
    <phoneticPr fontId="11" type="noConversion"/>
  </si>
  <si>
    <t>HYUNDAI JAKARTA</t>
    <phoneticPr fontId="11" type="noConversion"/>
  </si>
  <si>
    <t>0118W</t>
    <phoneticPr fontId="11" type="noConversion"/>
  </si>
  <si>
    <t>HYUNDAI GOODWILL</t>
    <phoneticPr fontId="11" type="noConversion"/>
  </si>
  <si>
    <t>0093W</t>
    <phoneticPr fontId="11" type="noConversion"/>
  </si>
  <si>
    <t>HYUNDAI PRIVILEGE</t>
    <phoneticPr fontId="11" type="noConversion"/>
  </si>
  <si>
    <t>HMM</t>
    <phoneticPr fontId="11" type="noConversion"/>
  </si>
  <si>
    <t>0086W</t>
    <phoneticPr fontId="11" type="noConversion"/>
  </si>
  <si>
    <t>HYUNDAI PREMIUM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</si>
  <si>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</si>
  <si>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YT</t>
    </r>
    <phoneticPr fontId="11" type="noConversion"/>
  </si>
  <si>
    <t>MONTEVIDEO(FIL)</t>
    <phoneticPr fontId="11" type="noConversion"/>
  </si>
  <si>
    <t xml:space="preserve">0010E  </t>
    <phoneticPr fontId="11" type="noConversion"/>
  </si>
  <si>
    <t>MSC TARANTO</t>
    <phoneticPr fontId="11" type="noConversion"/>
  </si>
  <si>
    <t>0058E</t>
    <phoneticPr fontId="11" type="noConversion"/>
  </si>
  <si>
    <t>MSC NATASHA</t>
    <phoneticPr fontId="11" type="noConversion"/>
  </si>
  <si>
    <t>FA250A</t>
    <phoneticPr fontId="11" type="noConversion"/>
  </si>
  <si>
    <t>MSC EMMA</t>
    <phoneticPr fontId="11" type="noConversion"/>
  </si>
  <si>
    <t>MSC TRIESTE</t>
    <phoneticPr fontId="11" type="noConversion"/>
  </si>
  <si>
    <t xml:space="preserve">0019E </t>
    <phoneticPr fontId="11" type="noConversion"/>
  </si>
  <si>
    <t>MSC PERLE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</si>
  <si>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</si>
  <si>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r>
      <t>CN</t>
    </r>
    <r>
      <rPr>
        <sz val="12"/>
        <rFont val="宋体"/>
        <family val="3"/>
        <charset val="134"/>
        <scheme val="major"/>
      </rPr>
      <t>SKU</t>
    </r>
    <phoneticPr fontId="11" type="noConversion"/>
  </si>
  <si>
    <t>VALPARAISO/San Antonio(NW2)</t>
    <phoneticPr fontId="11" type="noConversion"/>
  </si>
  <si>
    <t>0057E</t>
    <phoneticPr fontId="11" type="noConversion"/>
  </si>
  <si>
    <t>EVER LOYAL</t>
    <phoneticPr fontId="11" type="noConversion"/>
  </si>
  <si>
    <t>OOCL HO CHI MINH CITY</t>
    <phoneticPr fontId="11" type="noConversion"/>
  </si>
  <si>
    <t>0062E</t>
    <phoneticPr fontId="11" type="noConversion"/>
  </si>
  <si>
    <t>EVER LUCID</t>
    <phoneticPr fontId="11" type="noConversion"/>
  </si>
  <si>
    <t>059E</t>
    <phoneticPr fontId="11" type="noConversion"/>
  </si>
  <si>
    <t>EVER LAMBENT</t>
    <phoneticPr fontId="11" type="noConversion"/>
  </si>
  <si>
    <t>PIL</t>
    <phoneticPr fontId="11" type="noConversion"/>
  </si>
  <si>
    <t>057E</t>
    <phoneticPr fontId="11" type="noConversion"/>
  </si>
  <si>
    <t>EVER LADEN</t>
    <phoneticPr fontId="11" type="noConversion"/>
  </si>
  <si>
    <t>CNYTN</t>
    <phoneticPr fontId="11" type="noConversion"/>
  </si>
  <si>
    <t>MANZANILLO （WSA)</t>
    <phoneticPr fontId="11" type="noConversion"/>
  </si>
  <si>
    <t>美洲</t>
  </si>
  <si>
    <t>076W</t>
    <phoneticPr fontId="11" type="noConversion"/>
  </si>
  <si>
    <t>CSCL SATURN</t>
    <phoneticPr fontId="11" type="noConversion"/>
  </si>
  <si>
    <t>070W</t>
    <phoneticPr fontId="11" type="noConversion"/>
  </si>
  <si>
    <t>CSCL MARS</t>
    <phoneticPr fontId="11" type="noConversion"/>
  </si>
  <si>
    <t>047W</t>
    <phoneticPr fontId="11" type="noConversion"/>
  </si>
  <si>
    <t>COSCO DENMARK</t>
    <phoneticPr fontId="11" type="noConversion"/>
  </si>
  <si>
    <t>151W</t>
    <phoneticPr fontId="11" type="noConversion"/>
  </si>
  <si>
    <t>OOCL ATLANGTA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</si>
  <si>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</si>
  <si>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</si>
  <si>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欧地非</t>
  </si>
  <si>
    <t>252W</t>
    <phoneticPr fontId="11" type="noConversion"/>
  </si>
  <si>
    <t>251W</t>
    <phoneticPr fontId="11" type="noConversion"/>
  </si>
  <si>
    <t>MCC DANANG</t>
    <phoneticPr fontId="11" type="noConversion"/>
  </si>
  <si>
    <t>250W</t>
    <phoneticPr fontId="11" type="noConversion"/>
  </si>
  <si>
    <t>MAERSK MONGLA</t>
    <phoneticPr fontId="11" type="noConversion"/>
  </si>
  <si>
    <t>MAERSK VLADIVOSTOK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</si>
  <si>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</si>
  <si>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248W</t>
    <phoneticPr fontId="11" type="noConversion"/>
  </si>
  <si>
    <t>CHITTAGONG(MCC：IA7)直航</t>
    <phoneticPr fontId="11" type="noConversion"/>
  </si>
  <si>
    <t>YM EXPRESS</t>
    <phoneticPr fontId="11" type="noConversion"/>
  </si>
  <si>
    <t>020W</t>
    <phoneticPr fontId="11" type="noConversion"/>
  </si>
  <si>
    <t>VANCOUVER</t>
    <phoneticPr fontId="11" type="noConversion"/>
  </si>
  <si>
    <t>162W</t>
    <phoneticPr fontId="11" type="noConversion"/>
  </si>
  <si>
    <t>OOCL LE HARVE</t>
    <phoneticPr fontId="11" type="noConversion"/>
  </si>
  <si>
    <t>130W</t>
    <phoneticPr fontId="11" type="noConversion"/>
  </si>
  <si>
    <t>YM EXCELLENCE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</si>
  <si>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</si>
  <si>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216W</t>
    <phoneticPr fontId="11" type="noConversion"/>
  </si>
  <si>
    <t>OOCL CHARLESTON</t>
    <phoneticPr fontId="11" type="noConversion"/>
  </si>
  <si>
    <t>CN SKU</t>
  </si>
  <si>
    <t xml:space="preserve">KARACHI-K(CPX) </t>
    <phoneticPr fontId="11" type="noConversion"/>
  </si>
  <si>
    <t>W183</t>
    <phoneticPr fontId="11" type="noConversion"/>
  </si>
  <si>
    <t>COSCO ANTWERP</t>
    <phoneticPr fontId="11" type="noConversion"/>
  </si>
  <si>
    <t>W003</t>
    <phoneticPr fontId="11" type="noConversion"/>
  </si>
  <si>
    <t>WAN HAI 627</t>
    <phoneticPr fontId="11" type="noConversion"/>
  </si>
  <si>
    <t>W208</t>
    <phoneticPr fontId="11" type="noConversion"/>
  </si>
  <si>
    <t>WAN HAI 507</t>
    <phoneticPr fontId="11" type="noConversion"/>
  </si>
  <si>
    <t>WHL</t>
    <phoneticPr fontId="11" type="noConversion"/>
  </si>
  <si>
    <t>W074</t>
    <phoneticPr fontId="11" type="noConversion"/>
  </si>
  <si>
    <t>XIN CHANG SHU</t>
    <phoneticPr fontId="11" type="noConversion"/>
  </si>
  <si>
    <t>CNSKU</t>
  </si>
  <si>
    <t>COLOMBO (PMX-CIX-CI6)</t>
    <phoneticPr fontId="11" type="noConversion"/>
  </si>
  <si>
    <t>W147</t>
    <phoneticPr fontId="11" type="noConversion"/>
  </si>
  <si>
    <t>ARGOLIKOS</t>
    <phoneticPr fontId="11" type="noConversion"/>
  </si>
  <si>
    <t>W156</t>
    <phoneticPr fontId="11" type="noConversion"/>
  </si>
  <si>
    <t>ITAL UNICA</t>
    <phoneticPr fontId="11" type="noConversion"/>
  </si>
  <si>
    <t>E261</t>
    <phoneticPr fontId="11" type="noConversion"/>
  </si>
  <si>
    <t>WAN HAI 305</t>
    <phoneticPr fontId="11" type="noConversion"/>
  </si>
  <si>
    <t>W020</t>
    <phoneticPr fontId="11" type="noConversion"/>
  </si>
  <si>
    <t>WAN HAI 502</t>
    <phoneticPr fontId="11" type="noConversion"/>
  </si>
  <si>
    <t>W108</t>
    <phoneticPr fontId="11" type="noConversion"/>
  </si>
  <si>
    <t>W210</t>
    <phoneticPr fontId="11" type="noConversion"/>
  </si>
  <si>
    <t>JAKARTA VOYAGER</t>
    <phoneticPr fontId="11" type="noConversion"/>
  </si>
  <si>
    <t>NHAVA SHEVA（CI6-CIX)</t>
    <phoneticPr fontId="11" type="noConversion"/>
  </si>
  <si>
    <t>0068W</t>
    <phoneticPr fontId="11" type="noConversion"/>
  </si>
  <si>
    <t>YM MOBILITY</t>
    <phoneticPr fontId="11" type="noConversion"/>
  </si>
  <si>
    <t>0085W</t>
    <phoneticPr fontId="11" type="noConversion"/>
  </si>
  <si>
    <t>YM MATURITY</t>
    <phoneticPr fontId="11" type="noConversion"/>
  </si>
  <si>
    <t>0033W</t>
    <phoneticPr fontId="11" type="noConversion"/>
  </si>
  <si>
    <t>YM WELCOME</t>
    <phoneticPr fontId="11" type="noConversion"/>
  </si>
  <si>
    <t>0082W</t>
    <phoneticPr fontId="11" type="noConversion"/>
  </si>
  <si>
    <t>YM MASCULINITY</t>
    <phoneticPr fontId="11" type="noConversion"/>
  </si>
  <si>
    <t>0081W</t>
    <phoneticPr fontId="11" type="noConversion"/>
  </si>
  <si>
    <t>YM MANDATE</t>
    <phoneticPr fontId="11" type="noConversion"/>
  </si>
  <si>
    <t>DUBAI/JEBEL ALI(AG2)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</si>
  <si>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</si>
  <si>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</si>
  <si>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</si>
  <si>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</si>
  <si>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FA252A</t>
    <phoneticPr fontId="11" type="noConversion"/>
  </si>
  <si>
    <t xml:space="preserve">MSC VIRGO </t>
    <phoneticPr fontId="11" type="noConversion"/>
  </si>
  <si>
    <t>116W</t>
    <phoneticPr fontId="11" type="noConversion"/>
  </si>
  <si>
    <t>NYK FUJI</t>
    <phoneticPr fontId="11" type="noConversion"/>
  </si>
  <si>
    <t>070W</t>
    <phoneticPr fontId="11" type="noConversion"/>
  </si>
  <si>
    <t>COSCO IZMIR</t>
    <phoneticPr fontId="11" type="noConversion"/>
  </si>
  <si>
    <t>FA249A</t>
    <phoneticPr fontId="11" type="noConversion"/>
  </si>
  <si>
    <t>MSC TRIESTE</t>
    <phoneticPr fontId="11" type="noConversion"/>
  </si>
  <si>
    <t>ONE(SX1)</t>
    <phoneticPr fontId="11" type="noConversion"/>
  </si>
  <si>
    <t>108W</t>
    <phoneticPr fontId="11" type="noConversion"/>
  </si>
  <si>
    <t>COSCO SURABAYA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</si>
  <si>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</si>
  <si>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</si>
  <si>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</si>
  <si>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FA251A</t>
    <phoneticPr fontId="11" type="noConversion"/>
  </si>
  <si>
    <t xml:space="preserve">MSC KANOKO </t>
    <phoneticPr fontId="11" type="noConversion"/>
  </si>
  <si>
    <t>FA250A</t>
    <phoneticPr fontId="11" type="noConversion"/>
  </si>
  <si>
    <t xml:space="preserve">MSC EMMA </t>
    <phoneticPr fontId="11" type="noConversion"/>
  </si>
  <si>
    <t>ONE(ALX 2)</t>
    <phoneticPr fontId="11" type="noConversion"/>
  </si>
  <si>
    <t>FA248A</t>
    <phoneticPr fontId="11" type="noConversion"/>
  </si>
  <si>
    <t>MSC PERLE</t>
    <phoneticPr fontId="11" type="noConversion"/>
  </si>
  <si>
    <t>MANZANILLO</t>
    <phoneticPr fontId="11" type="noConversion"/>
  </si>
  <si>
    <t xml:space="preserve"> FA252A</t>
    <phoneticPr fontId="11" type="noConversion"/>
  </si>
  <si>
    <t xml:space="preserve"> FA251A</t>
    <phoneticPr fontId="11" type="noConversion"/>
  </si>
  <si>
    <t xml:space="preserve"> FA250A</t>
    <phoneticPr fontId="11" type="noConversion"/>
  </si>
  <si>
    <t xml:space="preserve"> FA249A</t>
    <phoneticPr fontId="11" type="noConversion"/>
  </si>
  <si>
    <t>ONE(ALX2)</t>
    <phoneticPr fontId="11" type="noConversion"/>
  </si>
  <si>
    <t xml:space="preserve"> FA248A</t>
    <phoneticPr fontId="11" type="noConversion"/>
  </si>
  <si>
    <t xml:space="preserve">MSC PERLE </t>
    <phoneticPr fontId="11" type="noConversion"/>
  </si>
  <si>
    <t>2214N</t>
    <phoneticPr fontId="11" type="noConversion"/>
  </si>
  <si>
    <t>SKY ORION</t>
    <phoneticPr fontId="11" type="noConversion"/>
  </si>
  <si>
    <t>KMTC TOKYO</t>
    <phoneticPr fontId="11" type="noConversion"/>
  </si>
  <si>
    <t>2213N</t>
    <phoneticPr fontId="11" type="noConversion"/>
  </si>
  <si>
    <t>SAWASDEE THAILAND</t>
    <phoneticPr fontId="11" type="noConversion"/>
  </si>
  <si>
    <t>HEUNG-A</t>
    <phoneticPr fontId="11" type="noConversion"/>
  </si>
  <si>
    <t>2220N</t>
    <phoneticPr fontId="11" type="noConversion"/>
  </si>
  <si>
    <t>BUSAN</t>
    <phoneticPr fontId="11" type="noConversion"/>
  </si>
  <si>
    <t>SOUTH KOREA</t>
    <phoneticPr fontId="11" type="noConversion"/>
  </si>
  <si>
    <t>1207X</t>
    <phoneticPr fontId="11" type="noConversion"/>
  </si>
  <si>
    <t xml:space="preserve">DONG FANG XING </t>
    <phoneticPr fontId="11" type="noConversion"/>
  </si>
  <si>
    <t>1203X</t>
    <phoneticPr fontId="11" type="noConversion"/>
  </si>
  <si>
    <t>1199X</t>
    <phoneticPr fontId="11" type="noConversion"/>
  </si>
  <si>
    <t>DONG FANG XING</t>
    <phoneticPr fontId="11" type="noConversion"/>
  </si>
  <si>
    <t>1195X</t>
    <phoneticPr fontId="11" type="noConversion"/>
  </si>
  <si>
    <t>YML(MD2)</t>
    <phoneticPr fontId="11" type="noConversion"/>
  </si>
  <si>
    <t>1191X</t>
    <phoneticPr fontId="11" type="noConversion"/>
  </si>
  <si>
    <t>GOA</t>
    <phoneticPr fontId="11" type="noConversion"/>
  </si>
  <si>
    <t xml:space="preserve">GENOVA </t>
    <phoneticPr fontId="11" type="noConversion"/>
  </si>
  <si>
    <t xml:space="preserve"> 024W</t>
    <phoneticPr fontId="11" type="noConversion"/>
  </si>
  <si>
    <t xml:space="preserve">OOCL UNITED KINGDOM </t>
    <phoneticPr fontId="11" type="noConversion"/>
  </si>
  <si>
    <t xml:space="preserve"> 046W</t>
    <phoneticPr fontId="11" type="noConversion"/>
  </si>
  <si>
    <t xml:space="preserve">CSCL ATLANTIC OCEAN </t>
    <phoneticPr fontId="11" type="noConversion"/>
  </si>
  <si>
    <t xml:space="preserve"> 045W</t>
    <phoneticPr fontId="11" type="noConversion"/>
  </si>
  <si>
    <t xml:space="preserve">CSCL ARCTIC OCEAN </t>
    <phoneticPr fontId="11" type="noConversion"/>
  </si>
  <si>
    <t xml:space="preserve"> 023W</t>
    <phoneticPr fontId="11" type="noConversion"/>
  </si>
  <si>
    <t xml:space="preserve">OOCL SCANDINAVIA </t>
    <phoneticPr fontId="11" type="noConversion"/>
  </si>
  <si>
    <t>OOCL(AEU1)</t>
    <phoneticPr fontId="11" type="noConversion"/>
  </si>
  <si>
    <t xml:space="preserve"> 019W</t>
    <phoneticPr fontId="11" type="noConversion"/>
  </si>
  <si>
    <t>COSCO SHIPPING PISCES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</si>
  <si>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</si>
  <si>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</si>
  <si>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</si>
  <si>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</si>
  <si>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2076E</t>
  </si>
  <si>
    <r>
      <t>B</t>
    </r>
    <r>
      <rPr>
        <sz val="12"/>
        <rFont val="Arial Unicode MS"/>
        <family val="2"/>
        <charset val="134"/>
      </rPr>
      <t>UXLINK</t>
    </r>
  </si>
  <si>
    <t>026E</t>
  </si>
  <si>
    <t>NYK MARIA</t>
  </si>
  <si>
    <r>
      <t>025</t>
    </r>
    <r>
      <rPr>
        <sz val="12"/>
        <rFont val="Arial Unicode MS"/>
        <family val="2"/>
        <charset val="134"/>
      </rPr>
      <t>E</t>
    </r>
  </si>
  <si>
    <r>
      <t>024</t>
    </r>
    <r>
      <rPr>
        <sz val="12"/>
        <rFont val="Arial Unicode MS"/>
        <family val="2"/>
        <charset val="134"/>
      </rPr>
      <t>E</t>
    </r>
  </si>
  <si>
    <t>ETA NY</t>
  </si>
  <si>
    <t>ETA LA</t>
  </si>
  <si>
    <t>CNTSN</t>
  </si>
  <si>
    <t>CHICAGO/LOS ANGELES /NY</t>
  </si>
  <si>
    <t>027E</t>
  </si>
  <si>
    <t>025E</t>
  </si>
  <si>
    <t>024E</t>
  </si>
  <si>
    <t>HPL</t>
  </si>
  <si>
    <t>088S</t>
  </si>
  <si>
    <t>GH BORA</t>
  </si>
  <si>
    <t>199S</t>
  </si>
  <si>
    <t>COSCO SHANGHAI</t>
  </si>
  <si>
    <t>RCL</t>
  </si>
  <si>
    <t>014S</t>
  </si>
  <si>
    <t xml:space="preserve">GANTA BHUM </t>
  </si>
  <si>
    <t>BEI JIANG</t>
  </si>
  <si>
    <t>EAS</t>
  </si>
  <si>
    <t>INCHON</t>
  </si>
  <si>
    <t>COSCO FOS</t>
  </si>
  <si>
    <t>BUSAN</t>
  </si>
  <si>
    <t>224S</t>
  </si>
  <si>
    <t>SHI SHANG 18</t>
  </si>
  <si>
    <t xml:space="preserve">COSCO OCEANIA </t>
  </si>
  <si>
    <t>233S</t>
  </si>
  <si>
    <t xml:space="preserve"> 092E</t>
  </si>
  <si>
    <t>S231</t>
  </si>
  <si>
    <t xml:space="preserve">WAN HAI 501    </t>
  </si>
  <si>
    <t>150S</t>
  </si>
  <si>
    <t xml:space="preserve">OOCL AMERICA </t>
  </si>
  <si>
    <t>089S</t>
  </si>
  <si>
    <t xml:space="preserve">XIN QIN HUANG DAO   </t>
  </si>
  <si>
    <t>BANGKOK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</si>
  <si>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</si>
  <si>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AKA BHUM </t>
  </si>
  <si>
    <t xml:space="preserve">OOCL GENOA  </t>
  </si>
  <si>
    <t xml:space="preserve"> ZIM CHARLESTON </t>
  </si>
  <si>
    <r>
      <t>J</t>
    </r>
    <r>
      <rPr>
        <b/>
        <sz val="12"/>
        <rFont val="Arial Unicode MS"/>
        <family val="2"/>
        <charset val="134"/>
      </rPr>
      <t>AKARTA</t>
    </r>
  </si>
  <si>
    <t>021S</t>
  </si>
  <si>
    <t xml:space="preserve">KHUNA BHUM   </t>
  </si>
  <si>
    <t>033S</t>
  </si>
  <si>
    <t xml:space="preserve">YM CERTAINTY    </t>
  </si>
  <si>
    <t>HOCHIMING</t>
  </si>
  <si>
    <t>SITC SHEKOU</t>
  </si>
  <si>
    <t>SITC NANSHA</t>
  </si>
  <si>
    <t>SITC</t>
  </si>
  <si>
    <t xml:space="preserve">OOCL NEW YORK </t>
  </si>
  <si>
    <t xml:space="preserve">OOCL CALIFORNIA </t>
  </si>
  <si>
    <t xml:space="preserve">OOCL GENOA </t>
  </si>
  <si>
    <t>093S</t>
  </si>
  <si>
    <t xml:space="preserve">COSCO COLOMBO  </t>
  </si>
  <si>
    <t>SINGAPRE</t>
  </si>
  <si>
    <t xml:space="preserve">VESSEL </t>
  </si>
  <si>
    <t>893W</t>
  </si>
  <si>
    <t xml:space="preserve">CELSIUS NAPLES </t>
  </si>
  <si>
    <t>148W</t>
  </si>
  <si>
    <t xml:space="preserve">EVER ULUSSES </t>
  </si>
  <si>
    <t>233W</t>
  </si>
  <si>
    <t xml:space="preserve">WIDE ALPHA </t>
  </si>
  <si>
    <t xml:space="preserve">COSCO SHIPPING SOLAR </t>
  </si>
  <si>
    <t xml:space="preserve">COSCO SHIPPING GEMINI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</si>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</sst>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mm\/dd"/>
    <numFmt numFmtId="200" formatCode="[$-409]mmmmm;@"/>
    <numFmt numFmtId="201" formatCode="[$-409]d\-mmm\-yy;@"/>
    <numFmt numFmtId="202" formatCode="000\N"/>
    <numFmt numFmtId="203" formatCode="[$€-2]\ #,##0.00_);[Red]\([$€-2]\ #,##0.00\)"/>
    <numFmt numFmtId="204" formatCode="00\S\ \/"/>
    <numFmt numFmtId="205" formatCode="000\W"/>
    <numFmt numFmtId="206" formatCode="0000\E\ \/"/>
    <numFmt numFmtId="207" formatCode="[$-F400]h:mm:ss\ AM/PM"/>
    <numFmt numFmtId="208" formatCode="000\E\ \/"/>
    <numFmt numFmtId="209" formatCode="&quot;Yes&quot;;&quot;Yes&quot;;&quot;No&quot;"/>
    <numFmt numFmtId="210" formatCode="000\S"/>
    <numFmt numFmtId="211" formatCode="0000\W"/>
    <numFmt numFmtId="212" formatCode="ddd\ dd\/mmm"/>
    <numFmt numFmtId="215" formatCode="0_);[Red]\(0\)"/>
    <numFmt numFmtId="216" formatCode="mmm/yyyy"/>
    <numFmt numFmtId="217" formatCode="&quot;£&quot;#,##0.00;\-&quot;£&quot;#,##0.00"/>
    <numFmt numFmtId="218" formatCode="&quot;£&quot;#,##0.00;[Red]\-&quot;£&quot;#,##0.00"/>
    <numFmt numFmtId="219" formatCode="&quot;£&quot;#,##0;[Red]\-&quot;£&quot;#,##0"/>
    <numFmt numFmtId="220" formatCode="#,##0;\-#,##0;\-"/>
    <numFmt numFmtId="221" formatCode="&quot;$&quot;#,##0.0000_);\(&quot;$&quot;#,##0.0000\)"/>
    <numFmt numFmtId="222" formatCode="_-* #,##0.00\ &quot;F&quot;_-;\-* #,##0.00\ &quot;F&quot;_-;_-* &quot;-&quot;??\ &quot;F&quot;_-;_-@_-"/>
    <numFmt numFmtId="223" formatCode="_-\¥* #,##0_-;\-\¥* #,##0_-;_-\¥* &quot;-&quot;_-;_-@_-"/>
    <numFmt numFmtId="224" formatCode="_ \¥* #,##0_ ;_ \¥* \-#,##0_ ;_ \¥* &quot;-&quot;_ ;_ @_ "/>
    <numFmt numFmtId="225" formatCode="_-* #,##0.00_-;\-* #,##0.00_-;_-* &quot;-&quot;??_-;_-@_-"/>
    <numFmt numFmtId="226" formatCode="0.0"/>
    <numFmt numFmtId="227" formatCode="_-&quot;\&quot;* #,##0.00_-;\-&quot;\&quot;* #,##0.00_-;_-&quot;\&quot;* &quot;-&quot;??_-;_-@_-"/>
    <numFmt numFmtId="228" formatCode="&quot;\&quot;#,##0.00;[Red]&quot;\&quot;\-#,##0.00"/>
    <numFmt numFmtId="229" formatCode="_(&quot;$&quot;* #,##0.00_);_(&quot;$&quot;* \(#,##0.00\);_(&quot;$&quot;* &quot;-&quot;??_);_(@_)"/>
    <numFmt numFmtId="230" formatCode="\$#,##0\ ;\(\$#,##0\)"/>
    <numFmt numFmtId="231" formatCode="#,##0&quot; F&quot;_);\(#,##0&quot; F&quot;\)"/>
    <numFmt numFmtId="232" formatCode="#,##0.000_);[Red]\(#,##0.000\)"/>
    <numFmt numFmtId="233" formatCode="0.000%"/>
    <numFmt numFmtId="234" formatCode="_-* #,##0.00\ _€_-;\-* #,##0.00\ _€_-;_-* &quot;-&quot;??\ _€_-;_-@_-"/>
    <numFmt numFmtId="235" formatCode="&quot;$&quot;#,##0_);[Red]\(&quot;$&quot;#,##0\)"/>
    <numFmt numFmtId="236" formatCode="&quot;$&quot;#,##0.00_);[Red]\(&quot;$&quot;#,##0.00\)"/>
    <numFmt numFmtId="237" formatCode="0.00_)"/>
    <numFmt numFmtId="238" formatCode="0.0&quot;  &quot;"/>
    <numFmt numFmtId="239" formatCode="&quot;VND&quot;#,##0_);[Red]\(&quot;VND&quot;#,##0\)"/>
    <numFmt numFmtId="240" formatCode="_(&quot;$&quot;* #,##0.0000000_);_(&quot;$&quot;* \(#,##0.0000000\);_(&quot;$&quot;* &quot;-&quot;??_);_(@_)"/>
    <numFmt numFmtId="241" formatCode="mm/dd/yy"/>
    <numFmt numFmtId="242" formatCode="aaaa"/>
    <numFmt numFmtId="243" formatCode="dd"/>
    <numFmt numFmtId="244" formatCode="#,##0.0_);[Red]\(#,##0.0\)"/>
    <numFmt numFmtId="245" formatCode="0.0_);[Red]\(0.0\)"/>
    <numFmt numFmtId="246" formatCode="\¥#,##0;\¥\-#,##0"/>
    <numFmt numFmtId="247" formatCode="_(&quot;$&quot;* #,##0_);_(&quot;$&quot;* \(#,##0\);_(&quot;$&quot;* &quot;-&quot;_);_(@_)"/>
    <numFmt numFmtId="248" formatCode="_-&quot;$&quot;* #,##0.00_-;\-&quot;$&quot;* #,##0.00_-;_-&quot;$&quot;* &quot;-&quot;??_-;_-@_-"/>
    <numFmt numFmtId="250" formatCode="_-* #,##0_-;\-* #,##0_-;_-* &quot;-&quot;_-;_-@_-"/>
    <numFmt numFmtId="252" formatCode="yyyy/m/d;@"/>
    <numFmt numFmtId="253" formatCode="d/m/yyyy"/>
    <numFmt numFmtId="254" formatCode="mm/dd"/>
  </numFmts>
  <fonts count="3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2"/>
      <color rgb="FF141414"/>
      <name val="Microsoft JhengHei"/>
      <family val="2"/>
      <charset val="136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2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1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8" fontId="7" fillId="2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2" fillId="0" borderId="0" applyNumberFormat="0" applyFill="0" applyBorder="0" applyAlignment="0" applyProtection="0">
      <alignment vertical="top"/>
      <protection locked="0"/>
    </xf>
    <xf numFmtId="198" fontId="72" fillId="0" borderId="0" applyNumberFormat="0" applyFill="0" applyBorder="0" applyAlignment="0" applyProtection="0">
      <alignment vertical="top"/>
      <protection locked="0"/>
    </xf>
    <xf numFmtId="198" fontId="73" fillId="0" borderId="38" applyNumberFormat="0" applyFill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5" fillId="0" borderId="0"/>
    <xf numFmtId="198" fontId="75" fillId="0" borderId="0"/>
    <xf numFmtId="198" fontId="75" fillId="0" borderId="0"/>
    <xf numFmtId="198" fontId="75" fillId="0" borderId="0"/>
    <xf numFmtId="198" fontId="76" fillId="4" borderId="0" applyNumberFormat="0" applyBorder="0" applyAlignment="0" applyProtection="0">
      <alignment vertical="center"/>
    </xf>
    <xf numFmtId="183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/>
    <xf numFmtId="198" fontId="13" fillId="0" borderId="0"/>
    <xf numFmtId="201" fontId="13" fillId="0" borderId="0"/>
    <xf numFmtId="18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0" fontId="8" fillId="0" borderId="0"/>
    <xf numFmtId="198" fontId="13" fillId="0" borderId="0"/>
    <xf numFmtId="44" fontId="13" fillId="0" borderId="0"/>
    <xf numFmtId="202" fontId="13" fillId="0" borderId="0">
      <alignment vertical="center"/>
    </xf>
    <xf numFmtId="202" fontId="13" fillId="0" borderId="0">
      <alignment vertical="center"/>
    </xf>
    <xf numFmtId="202" fontId="13" fillId="0" borderId="0"/>
    <xf numFmtId="7" fontId="13" fillId="0" borderId="0"/>
    <xf numFmtId="7" fontId="13" fillId="0" borderId="0"/>
    <xf numFmtId="202" fontId="13" fillId="0" borderId="0"/>
    <xf numFmtId="202" fontId="13" fillId="0" borderId="0"/>
    <xf numFmtId="202" fontId="13" fillId="0" borderId="0"/>
    <xf numFmtId="202" fontId="13" fillId="0" borderId="0"/>
    <xf numFmtId="202" fontId="13" fillId="0" borderId="0"/>
    <xf numFmtId="44" fontId="13" fillId="0" borderId="0">
      <alignment vertical="center"/>
    </xf>
    <xf numFmtId="202" fontId="13" fillId="0" borderId="0">
      <alignment vertical="center"/>
    </xf>
    <xf numFmtId="202" fontId="13" fillId="0" borderId="0">
      <alignment vertical="center"/>
    </xf>
    <xf numFmtId="202" fontId="13" fillId="0" borderId="0">
      <alignment vertical="center"/>
    </xf>
    <xf numFmtId="202" fontId="13" fillId="0" borderId="0"/>
    <xf numFmtId="183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0" fontId="13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75" fillId="0" borderId="0"/>
    <xf numFmtId="198" fontId="75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203" fontId="13" fillId="0" borderId="0"/>
    <xf numFmtId="198" fontId="13" fillId="0" borderId="0"/>
    <xf numFmtId="198" fontId="13" fillId="0" borderId="0"/>
    <xf numFmtId="204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7" fontId="13" fillId="0" borderId="0"/>
    <xf numFmtId="198" fontId="13" fillId="0" borderId="0"/>
    <xf numFmtId="202" fontId="13" fillId="0" borderId="0"/>
    <xf numFmtId="183" fontId="13" fillId="0" borderId="0"/>
    <xf numFmtId="43" fontId="13" fillId="0" borderId="0"/>
    <xf numFmtId="198" fontId="13" fillId="0" borderId="0"/>
    <xf numFmtId="198" fontId="13" fillId="0" borderId="0"/>
    <xf numFmtId="198" fontId="13" fillId="0" borderId="0"/>
    <xf numFmtId="5" fontId="13" fillId="0" borderId="0"/>
    <xf numFmtId="198" fontId="13" fillId="0" borderId="0"/>
    <xf numFmtId="205" fontId="13" fillId="0" borderId="0"/>
    <xf numFmtId="43" fontId="13" fillId="0" borderId="0"/>
    <xf numFmtId="198" fontId="13" fillId="0" borderId="0"/>
    <xf numFmtId="206" fontId="13" fillId="0" borderId="0"/>
    <xf numFmtId="201" fontId="13" fillId="0" borderId="0"/>
    <xf numFmtId="198" fontId="13" fillId="0" borderId="0"/>
    <xf numFmtId="42" fontId="13" fillId="0" borderId="0"/>
    <xf numFmtId="198" fontId="13" fillId="0" borderId="0"/>
    <xf numFmtId="198" fontId="13" fillId="0" borderId="0"/>
    <xf numFmtId="43" fontId="13" fillId="0" borderId="0"/>
    <xf numFmtId="207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4" fontId="13" fillId="0" borderId="0"/>
    <xf numFmtId="198" fontId="13" fillId="0" borderId="0"/>
    <xf numFmtId="42" fontId="13" fillId="0" borderId="0"/>
    <xf numFmtId="198" fontId="13" fillId="0" borderId="0"/>
    <xf numFmtId="202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4" fontId="13" fillId="0" borderId="0"/>
    <xf numFmtId="209" fontId="13" fillId="0" borderId="0"/>
    <xf numFmtId="206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5" fontId="13" fillId="0" borderId="0"/>
    <xf numFmtId="198" fontId="13" fillId="0" borderId="0"/>
    <xf numFmtId="18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198" fontId="13" fillId="0" borderId="0"/>
    <xf numFmtId="43" fontId="13" fillId="0" borderId="0"/>
    <xf numFmtId="203" fontId="13" fillId="0" borderId="0"/>
    <xf numFmtId="198" fontId="13" fillId="0" borderId="0"/>
    <xf numFmtId="41" fontId="13" fillId="0" borderId="0"/>
    <xf numFmtId="207" fontId="13" fillId="0" borderId="0"/>
    <xf numFmtId="198" fontId="13" fillId="0" borderId="0"/>
    <xf numFmtId="42" fontId="13" fillId="0" borderId="0"/>
    <xf numFmtId="43" fontId="13" fillId="0" borderId="0"/>
    <xf numFmtId="198" fontId="13" fillId="0" borderId="0"/>
    <xf numFmtId="5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10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42" fontId="13" fillId="0" borderId="0">
      <alignment vertical="center"/>
    </xf>
    <xf numFmtId="198" fontId="13" fillId="0" borderId="0">
      <alignment vertical="center"/>
    </xf>
    <xf numFmtId="43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41" fontId="13" fillId="0" borderId="0"/>
    <xf numFmtId="211" fontId="13" fillId="0" borderId="0"/>
    <xf numFmtId="211" fontId="13" fillId="0" borderId="0"/>
    <xf numFmtId="211" fontId="13" fillId="0" borderId="0"/>
    <xf numFmtId="7" fontId="13" fillId="0" borderId="0"/>
    <xf numFmtId="183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5" fontId="13" fillId="0" borderId="0"/>
    <xf numFmtId="42" fontId="13" fillId="0" borderId="0"/>
    <xf numFmtId="20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5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7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5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42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7" fillId="0" borderId="0">
      <alignment vertical="center"/>
    </xf>
    <xf numFmtId="198" fontId="7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5" fontId="13" fillId="0" borderId="0"/>
    <xf numFmtId="43" fontId="13" fillId="0" borderId="0"/>
    <xf numFmtId="198" fontId="13" fillId="0" borderId="0"/>
    <xf numFmtId="210" fontId="13" fillId="0" borderId="0"/>
    <xf numFmtId="43" fontId="13" fillId="0" borderId="0"/>
    <xf numFmtId="209" fontId="13" fillId="0" borderId="0"/>
    <xf numFmtId="206" fontId="13" fillId="0" borderId="0"/>
    <xf numFmtId="42" fontId="13" fillId="0" borderId="0"/>
    <xf numFmtId="183" fontId="13" fillId="0" borderId="0"/>
    <xf numFmtId="202" fontId="13" fillId="0" borderId="0"/>
    <xf numFmtId="201" fontId="13" fillId="0" borderId="0"/>
    <xf numFmtId="198" fontId="13" fillId="0" borderId="0"/>
    <xf numFmtId="211" fontId="13" fillId="0" borderId="0"/>
    <xf numFmtId="43" fontId="13" fillId="0" borderId="0"/>
    <xf numFmtId="206" fontId="13" fillId="0" borderId="0"/>
    <xf numFmtId="206" fontId="13" fillId="0" borderId="0"/>
    <xf numFmtId="209" fontId="13" fillId="0" borderId="0"/>
    <xf numFmtId="201" fontId="13" fillId="0" borderId="0"/>
    <xf numFmtId="198" fontId="13" fillId="0" borderId="0"/>
    <xf numFmtId="21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/>
    <xf numFmtId="198" fontId="13" fillId="0" borderId="0"/>
    <xf numFmtId="42" fontId="13" fillId="0" borderId="0"/>
    <xf numFmtId="198" fontId="13" fillId="0" borderId="0"/>
    <xf numFmtId="7" fontId="13" fillId="0" borderId="0"/>
    <xf numFmtId="198" fontId="13" fillId="0" borderId="0"/>
    <xf numFmtId="198" fontId="13" fillId="0" borderId="0"/>
    <xf numFmtId="198" fontId="13" fillId="0" borderId="0"/>
    <xf numFmtId="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83" fontId="13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/>
    <xf numFmtId="7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8" fontId="36" fillId="0" borderId="0">
      <alignment vertical="center"/>
    </xf>
    <xf numFmtId="0" fontId="36" fillId="0" borderId="0"/>
    <xf numFmtId="0" fontId="36" fillId="0" borderId="0"/>
    <xf numFmtId="198" fontId="13" fillId="0" borderId="0"/>
    <xf numFmtId="0" fontId="36" fillId="0" borderId="0"/>
    <xf numFmtId="0" fontId="36" fillId="0" borderId="0"/>
    <xf numFmtId="0" fontId="36" fillId="0" borderId="0"/>
    <xf numFmtId="211" fontId="13" fillId="0" borderId="0"/>
    <xf numFmtId="0" fontId="36" fillId="0" borderId="0"/>
    <xf numFmtId="0" fontId="36" fillId="0" borderId="0"/>
    <xf numFmtId="0" fontId="36" fillId="0" borderId="0"/>
    <xf numFmtId="198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8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8" fontId="72" fillId="0" borderId="0" applyNumberFormat="0" applyFill="0" applyBorder="0" applyAlignment="0" applyProtection="0">
      <alignment vertical="top"/>
      <protection locked="0"/>
    </xf>
    <xf numFmtId="198" fontId="72" fillId="0" borderId="0" applyNumberFormat="0" applyFill="0" applyBorder="0" applyAlignment="0" applyProtection="0">
      <alignment vertical="top"/>
      <protection locked="0"/>
    </xf>
    <xf numFmtId="198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8" fontId="79" fillId="10" borderId="39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3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8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97" fillId="30" borderId="48" applyNumberFormat="0" applyFont="0" applyAlignment="0" applyProtection="0">
      <alignment vertical="center"/>
    </xf>
    <xf numFmtId="176" fontId="100" fillId="0" borderId="51" applyNumberFormat="0" applyFill="0" applyAlignment="0" applyProtection="0">
      <alignment vertical="center"/>
    </xf>
    <xf numFmtId="176" fontId="101" fillId="0" borderId="52" applyNumberFormat="0" applyFill="0" applyAlignment="0" applyProtection="0">
      <alignment vertical="center"/>
    </xf>
    <xf numFmtId="176" fontId="73" fillId="0" borderId="38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102" fillId="31" borderId="0" applyNumberFormat="0" applyBorder="0" applyAlignment="0" applyProtection="0">
      <alignment vertical="center"/>
    </xf>
    <xf numFmtId="176" fontId="103" fillId="0" borderId="50" applyNumberFormat="0" applyFill="0" applyAlignment="0" applyProtection="0">
      <alignment vertical="center"/>
    </xf>
    <xf numFmtId="176" fontId="103" fillId="0" borderId="50" applyNumberFormat="0" applyFill="0" applyAlignment="0" applyProtection="0">
      <alignment vertical="center"/>
    </xf>
    <xf numFmtId="176" fontId="103" fillId="0" borderId="50" applyNumberFormat="0" applyFill="0" applyAlignment="0" applyProtection="0">
      <alignment vertical="center"/>
    </xf>
    <xf numFmtId="176" fontId="79" fillId="10" borderId="47" applyNumberFormat="0" applyAlignment="0" applyProtection="0">
      <alignment vertical="center"/>
    </xf>
    <xf numFmtId="176" fontId="79" fillId="10" borderId="47" applyNumberFormat="0" applyAlignment="0" applyProtection="0">
      <alignment vertical="center"/>
    </xf>
    <xf numFmtId="176" fontId="79" fillId="10" borderId="47" applyNumberFormat="0" applyAlignment="0" applyProtection="0">
      <alignment vertical="center"/>
    </xf>
    <xf numFmtId="176" fontId="79" fillId="10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95" fillId="28" borderId="47" applyNumberFormat="0" applyAlignment="0" applyProtection="0">
      <alignment vertical="center"/>
    </xf>
    <xf numFmtId="176" fontId="80" fillId="22" borderId="40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3" fillId="0" borderId="41" applyNumberFormat="0" applyFill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9" applyNumberFormat="0" applyAlignment="0" applyProtection="0">
      <alignment vertical="center"/>
    </xf>
    <xf numFmtId="176" fontId="85" fillId="10" borderId="49" applyNumberFormat="0" applyAlignment="0" applyProtection="0">
      <alignment vertical="center"/>
    </xf>
    <xf numFmtId="176" fontId="85" fillId="10" borderId="49" applyNumberFormat="0" applyAlignment="0" applyProtection="0">
      <alignment vertical="center"/>
    </xf>
    <xf numFmtId="176" fontId="85" fillId="10" borderId="49" applyNumberFormat="0" applyAlignment="0" applyProtection="0">
      <alignment vertical="center"/>
    </xf>
    <xf numFmtId="176" fontId="86" fillId="3" borderId="47" applyNumberFormat="0" applyAlignment="0" applyProtection="0">
      <alignment vertical="center"/>
    </xf>
    <xf numFmtId="176" fontId="86" fillId="3" borderId="47" applyNumberFormat="0" applyAlignment="0" applyProtection="0">
      <alignment vertical="center"/>
    </xf>
    <xf numFmtId="176" fontId="86" fillId="3" borderId="47" applyNumberFormat="0" applyAlignment="0" applyProtection="0">
      <alignment vertical="center"/>
    </xf>
    <xf numFmtId="176" fontId="86" fillId="3" borderId="47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8" fillId="28" borderId="49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96" fillId="29" borderId="47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8" applyNumberFormat="0" applyFont="0" applyAlignment="0" applyProtection="0">
      <alignment vertical="center"/>
    </xf>
    <xf numFmtId="176" fontId="13" fillId="7" borderId="48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8" fillId="0" borderId="0"/>
    <xf numFmtId="240" fontId="52" fillId="0" borderId="0"/>
    <xf numFmtId="240" fontId="13" fillId="0" borderId="0"/>
    <xf numFmtId="198" fontId="8" fillId="0" borderId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98" fontId="8" fillId="0" borderId="0"/>
    <xf numFmtId="198" fontId="16" fillId="0" borderId="0"/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19" fillId="2" borderId="0" applyNumberFormat="0" applyBorder="0" applyAlignment="0" applyProtection="0"/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5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19" fillId="2" borderId="0" applyNumberFormat="0" applyBorder="0" applyAlignment="0" applyProtection="0"/>
    <xf numFmtId="198" fontId="36" fillId="47" borderId="0" applyNumberFormat="0" applyBorder="0" applyAlignment="0" applyProtection="0"/>
    <xf numFmtId="198" fontId="36" fillId="47" borderId="0" applyNumberFormat="0" applyBorder="0" applyAlignment="0" applyProtection="0"/>
    <xf numFmtId="198" fontId="36" fillId="48" borderId="0" applyNumberFormat="0" applyBorder="0" applyAlignment="0" applyProtection="0"/>
    <xf numFmtId="198" fontId="36" fillId="47" borderId="0" applyNumberFormat="0" applyBorder="0" applyAlignment="0" applyProtection="0"/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19" fillId="4" borderId="0" applyNumberFormat="0" applyBorder="0" applyAlignment="0" applyProtection="0"/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19" fillId="4" borderId="0" applyNumberFormat="0" applyBorder="0" applyAlignment="0" applyProtection="0"/>
    <xf numFmtId="198" fontId="36" fillId="49" borderId="0" applyNumberFormat="0" applyBorder="0" applyAlignment="0" applyProtection="0"/>
    <xf numFmtId="198" fontId="36" fillId="49" borderId="0" applyNumberFormat="0" applyBorder="0" applyAlignment="0" applyProtection="0"/>
    <xf numFmtId="198" fontId="36" fillId="50" borderId="0" applyNumberFormat="0" applyBorder="0" applyAlignment="0" applyProtection="0"/>
    <xf numFmtId="198" fontId="36" fillId="49" borderId="0" applyNumberFormat="0" applyBorder="0" applyAlignment="0" applyProtection="0"/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19" fillId="7" borderId="0" applyNumberFormat="0" applyBorder="0" applyAlignment="0" applyProtection="0"/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19" fillId="7" borderId="0" applyNumberFormat="0" applyBorder="0" applyAlignment="0" applyProtection="0"/>
    <xf numFmtId="198" fontId="19" fillId="6" borderId="0" applyNumberFormat="0" applyBorder="0" applyAlignment="0" applyProtection="0"/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19" fillId="6" borderId="0" applyNumberFormat="0" applyBorder="0" applyAlignment="0" applyProtection="0"/>
    <xf numFmtId="198" fontId="36" fillId="51" borderId="0" applyNumberFormat="0" applyBorder="0" applyAlignment="0" applyProtection="0"/>
    <xf numFmtId="198" fontId="36" fillId="51" borderId="0" applyNumberFormat="0" applyBorder="0" applyAlignment="0" applyProtection="0"/>
    <xf numFmtId="198" fontId="36" fillId="52" borderId="0" applyNumberFormat="0" applyBorder="0" applyAlignment="0" applyProtection="0"/>
    <xf numFmtId="198" fontId="36" fillId="51" borderId="0" applyNumberFormat="0" applyBorder="0" applyAlignment="0" applyProtection="0"/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19" fillId="8" borderId="0" applyNumberFormat="0" applyBorder="0" applyAlignment="0" applyProtection="0"/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8" borderId="0" applyNumberFormat="0" applyBorder="0" applyAlignment="0" applyProtection="0"/>
    <xf numFmtId="198" fontId="36" fillId="54" borderId="0" applyNumberFormat="0" applyBorder="0" applyAlignment="0" applyProtection="0"/>
    <xf numFmtId="198" fontId="36" fillId="54" borderId="0" applyNumberFormat="0" applyBorder="0" applyAlignment="0" applyProtection="0"/>
    <xf numFmtId="198" fontId="36" fillId="55" borderId="0" applyNumberFormat="0" applyBorder="0" applyAlignment="0" applyProtection="0"/>
    <xf numFmtId="198" fontId="36" fillId="54" borderId="0" applyNumberFormat="0" applyBorder="0" applyAlignment="0" applyProtection="0"/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19" fillId="9" borderId="0" applyNumberFormat="0" applyBorder="0" applyAlignment="0" applyProtection="0"/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6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19" fillId="9" borderId="0" applyNumberFormat="0" applyBorder="0" applyAlignment="0" applyProtection="0"/>
    <xf numFmtId="198" fontId="36" fillId="57" borderId="0" applyNumberFormat="0" applyBorder="0" applyAlignment="0" applyProtection="0"/>
    <xf numFmtId="198" fontId="36" fillId="57" borderId="0" applyNumberFormat="0" applyBorder="0" applyAlignment="0" applyProtection="0"/>
    <xf numFmtId="198" fontId="36" fillId="58" borderId="0" applyNumberFormat="0" applyBorder="0" applyAlignment="0" applyProtection="0"/>
    <xf numFmtId="198" fontId="36" fillId="57" borderId="0" applyNumberFormat="0" applyBorder="0" applyAlignment="0" applyProtection="0"/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19" fillId="3" borderId="0" applyNumberFormat="0" applyBorder="0" applyAlignment="0" applyProtection="0"/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36" fillId="59" borderId="0" applyNumberFormat="0" applyBorder="0" applyAlignment="0" applyProtection="0"/>
    <xf numFmtId="198" fontId="36" fillId="59" borderId="0" applyNumberFormat="0" applyBorder="0" applyAlignment="0" applyProtection="0"/>
    <xf numFmtId="198" fontId="36" fillId="60" borderId="0" applyNumberFormat="0" applyBorder="0" applyAlignment="0" applyProtection="0"/>
    <xf numFmtId="198" fontId="36" fillId="59" borderId="0" applyNumberFormat="0" applyBorder="0" applyAlignment="0" applyProtection="0"/>
    <xf numFmtId="198" fontId="15" fillId="11" borderId="0" applyNumberFormat="0" applyBorder="0" applyAlignment="0" applyProtection="0">
      <alignment vertical="center"/>
    </xf>
    <xf numFmtId="198" fontId="15" fillId="2" borderId="0" applyNumberFormat="0" applyBorder="0" applyAlignment="0" applyProtection="0">
      <alignment vertical="center"/>
    </xf>
    <xf numFmtId="198" fontId="15" fillId="6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2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2" borderId="0" applyNumberFormat="0" applyBorder="0" applyAlignment="0" applyProtection="0">
      <alignment vertical="center"/>
    </xf>
    <xf numFmtId="198" fontId="15" fillId="6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2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62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62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6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6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6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6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29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29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3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36" fillId="63" borderId="0" applyNumberFormat="0" applyBorder="0" applyAlignment="0" applyProtection="0">
      <alignment vertical="center"/>
    </xf>
    <xf numFmtId="198" fontId="36" fillId="63" borderId="0" applyNumberFormat="0" applyBorder="0" applyAlignment="0" applyProtection="0">
      <alignment vertical="center"/>
    </xf>
    <xf numFmtId="198" fontId="36" fillId="47" borderId="0" applyNumberFormat="0" applyBorder="0" applyAlignment="0" applyProtection="0">
      <alignment vertical="center"/>
    </xf>
    <xf numFmtId="198" fontId="36" fillId="47" borderId="0" applyNumberFormat="0" applyBorder="0" applyAlignment="0" applyProtection="0">
      <alignment vertical="center"/>
    </xf>
    <xf numFmtId="198" fontId="36" fillId="64" borderId="0" applyNumberFormat="0" applyBorder="0" applyAlignment="0" applyProtection="0">
      <alignment vertical="center"/>
    </xf>
    <xf numFmtId="198" fontId="36" fillId="64" borderId="0" applyNumberFormat="0" applyBorder="0" applyAlignment="0" applyProtection="0">
      <alignment vertical="center"/>
    </xf>
    <xf numFmtId="198" fontId="36" fillId="49" borderId="0" applyNumberFormat="0" applyBorder="0" applyAlignment="0" applyProtection="0">
      <alignment vertical="center"/>
    </xf>
    <xf numFmtId="198" fontId="36" fillId="49" borderId="0" applyNumberFormat="0" applyBorder="0" applyAlignment="0" applyProtection="0">
      <alignment vertical="center"/>
    </xf>
    <xf numFmtId="198" fontId="36" fillId="65" borderId="0" applyNumberFormat="0" applyBorder="0" applyAlignment="0" applyProtection="0">
      <alignment vertical="center"/>
    </xf>
    <xf numFmtId="198" fontId="36" fillId="65" borderId="0" applyNumberFormat="0" applyBorder="0" applyAlignment="0" applyProtection="0">
      <alignment vertical="center"/>
    </xf>
    <xf numFmtId="198" fontId="36" fillId="51" borderId="0" applyNumberFormat="0" applyBorder="0" applyAlignment="0" applyProtection="0">
      <alignment vertical="center"/>
    </xf>
    <xf numFmtId="198" fontId="36" fillId="51" borderId="0" applyNumberFormat="0" applyBorder="0" applyAlignment="0" applyProtection="0">
      <alignment vertical="center"/>
    </xf>
    <xf numFmtId="198" fontId="36" fillId="66" borderId="0" applyNumberFormat="0" applyBorder="0" applyAlignment="0" applyProtection="0">
      <alignment vertical="center"/>
    </xf>
    <xf numFmtId="198" fontId="36" fillId="66" borderId="0" applyNumberFormat="0" applyBorder="0" applyAlignment="0" applyProtection="0">
      <alignment vertical="center"/>
    </xf>
    <xf numFmtId="198" fontId="36" fillId="54" borderId="0" applyNumberFormat="0" applyBorder="0" applyAlignment="0" applyProtection="0">
      <alignment vertical="center"/>
    </xf>
    <xf numFmtId="198" fontId="36" fillId="54" borderId="0" applyNumberFormat="0" applyBorder="0" applyAlignment="0" applyProtection="0">
      <alignment vertical="center"/>
    </xf>
    <xf numFmtId="198" fontId="36" fillId="67" borderId="0" applyNumberFormat="0" applyBorder="0" applyAlignment="0" applyProtection="0">
      <alignment vertical="center"/>
    </xf>
    <xf numFmtId="198" fontId="36" fillId="67" borderId="0" applyNumberFormat="0" applyBorder="0" applyAlignment="0" applyProtection="0">
      <alignment vertical="center"/>
    </xf>
    <xf numFmtId="198" fontId="36" fillId="57" borderId="0" applyNumberFormat="0" applyBorder="0" applyAlignment="0" applyProtection="0">
      <alignment vertical="center"/>
    </xf>
    <xf numFmtId="198" fontId="36" fillId="57" borderId="0" applyNumberFormat="0" applyBorder="0" applyAlignment="0" applyProtection="0">
      <alignment vertical="center"/>
    </xf>
    <xf numFmtId="198" fontId="36" fillId="68" borderId="0" applyNumberFormat="0" applyBorder="0" applyAlignment="0" applyProtection="0">
      <alignment vertical="center"/>
    </xf>
    <xf numFmtId="198" fontId="36" fillId="68" borderId="0" applyNumberFormat="0" applyBorder="0" applyAlignment="0" applyProtection="0">
      <alignment vertical="center"/>
    </xf>
    <xf numFmtId="198" fontId="36" fillId="59" borderId="0" applyNumberFormat="0" applyBorder="0" applyAlignment="0" applyProtection="0">
      <alignment vertical="center"/>
    </xf>
    <xf numFmtId="198" fontId="36" fillId="59" borderId="0" applyNumberFormat="0" applyBorder="0" applyAlignment="0" applyProtection="0">
      <alignment vertical="center"/>
    </xf>
    <xf numFmtId="198" fontId="13" fillId="0" borderId="0"/>
    <xf numFmtId="198" fontId="13" fillId="0" borderId="0"/>
    <xf numFmtId="198" fontId="8" fillId="0" borderId="0"/>
    <xf numFmtId="198" fontId="8" fillId="0" borderId="0"/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19" fillId="11" borderId="0" applyNumberFormat="0" applyBorder="0" applyAlignment="0" applyProtection="0"/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36" fillId="38" borderId="0" applyNumberFormat="0" applyBorder="0" applyAlignment="0" applyProtection="0"/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19" fillId="5" borderId="0" applyNumberFormat="0" applyBorder="0" applyAlignment="0" applyProtection="0"/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19" fillId="5" borderId="0" applyNumberFormat="0" applyBorder="0" applyAlignment="0" applyProtection="0"/>
    <xf numFmtId="198" fontId="19" fillId="5" borderId="0" applyNumberFormat="0" applyBorder="0" applyAlignment="0" applyProtection="0"/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2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19" fillId="5" borderId="0" applyNumberFormat="0" applyBorder="0" applyAlignment="0" applyProtection="0"/>
    <xf numFmtId="198" fontId="36" fillId="69" borderId="0" applyNumberFormat="0" applyBorder="0" applyAlignment="0" applyProtection="0"/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19" fillId="10" borderId="0" applyNumberFormat="0" applyBorder="0" applyAlignment="0" applyProtection="0"/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19" fillId="10" borderId="0" applyNumberFormat="0" applyBorder="0" applyAlignment="0" applyProtection="0"/>
    <xf numFmtId="198" fontId="19" fillId="12" borderId="0" applyNumberFormat="0" applyBorder="0" applyAlignment="0" applyProtection="0"/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19" fillId="12" borderId="0" applyNumberFormat="0" applyBorder="0" applyAlignment="0" applyProtection="0"/>
    <xf numFmtId="198" fontId="36" fillId="71" borderId="0" applyNumberFormat="0" applyBorder="0" applyAlignment="0" applyProtection="0"/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46" borderId="0" applyNumberFormat="0" applyBorder="0" applyAlignment="0" applyProtection="0"/>
    <xf numFmtId="198" fontId="19" fillId="8" borderId="0" applyNumberFormat="0" applyBorder="0" applyAlignment="0" applyProtection="0"/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3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19" fillId="8" borderId="0" applyNumberFormat="0" applyBorder="0" applyAlignment="0" applyProtection="0"/>
    <xf numFmtId="198" fontId="36" fillId="72" borderId="0" applyNumberFormat="0" applyBorder="0" applyAlignment="0" applyProtection="0"/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19" fillId="11" borderId="0" applyNumberFormat="0" applyBorder="0" applyAlignment="0" applyProtection="0"/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19" fillId="11" borderId="0" applyNumberFormat="0" applyBorder="0" applyAlignment="0" applyProtection="0"/>
    <xf numFmtId="198" fontId="36" fillId="40" borderId="0" applyNumberFormat="0" applyBorder="0" applyAlignment="0" applyProtection="0"/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19" fillId="3" borderId="0" applyNumberFormat="0" applyBorder="0" applyAlignment="0" applyProtection="0"/>
    <xf numFmtId="198" fontId="19" fillId="14" borderId="0" applyNumberFormat="0" applyBorder="0" applyAlignment="0" applyProtection="0"/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19" fillId="14" borderId="0" applyNumberFormat="0" applyBorder="0" applyAlignment="0" applyProtection="0"/>
    <xf numFmtId="198" fontId="36" fillId="36" borderId="0" applyNumberFormat="0" applyBorder="0" applyAlignment="0" applyProtection="0"/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62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62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5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2" borderId="0" applyNumberFormat="0" applyBorder="0" applyAlignment="0" applyProtection="0">
      <alignment vertical="center"/>
    </xf>
    <xf numFmtId="198" fontId="15" fillId="74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2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2" borderId="0" applyNumberFormat="0" applyBorder="0" applyAlignment="0" applyProtection="0">
      <alignment vertical="center"/>
    </xf>
    <xf numFmtId="198" fontId="15" fillId="74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2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13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31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31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8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4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56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11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9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14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14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14" borderId="0" applyNumberFormat="0" applyBorder="0" applyAlignment="0" applyProtection="0">
      <alignment vertical="center"/>
    </xf>
    <xf numFmtId="198" fontId="15" fillId="30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14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15" fillId="7" borderId="0" applyNumberFormat="0" applyBorder="0" applyAlignment="0" applyProtection="0">
      <alignment vertical="center"/>
    </xf>
    <xf numFmtId="198" fontId="36" fillId="75" borderId="0" applyNumberFormat="0" applyBorder="0" applyAlignment="0" applyProtection="0">
      <alignment vertical="center"/>
    </xf>
    <xf numFmtId="198" fontId="36" fillId="75" borderId="0" applyNumberFormat="0" applyBorder="0" applyAlignment="0" applyProtection="0">
      <alignment vertical="center"/>
    </xf>
    <xf numFmtId="198" fontId="36" fillId="38" borderId="0" applyNumberFormat="0" applyBorder="0" applyAlignment="0" applyProtection="0">
      <alignment vertical="center"/>
    </xf>
    <xf numFmtId="198" fontId="36" fillId="38" borderId="0" applyNumberFormat="0" applyBorder="0" applyAlignment="0" applyProtection="0">
      <alignment vertical="center"/>
    </xf>
    <xf numFmtId="198" fontId="36" fillId="76" borderId="0" applyNumberFormat="0" applyBorder="0" applyAlignment="0" applyProtection="0">
      <alignment vertical="center"/>
    </xf>
    <xf numFmtId="198" fontId="36" fillId="76" borderId="0" applyNumberFormat="0" applyBorder="0" applyAlignment="0" applyProtection="0">
      <alignment vertical="center"/>
    </xf>
    <xf numFmtId="198" fontId="36" fillId="69" borderId="0" applyNumberFormat="0" applyBorder="0" applyAlignment="0" applyProtection="0">
      <alignment vertical="center"/>
    </xf>
    <xf numFmtId="198" fontId="36" fillId="69" borderId="0" applyNumberFormat="0" applyBorder="0" applyAlignment="0" applyProtection="0">
      <alignment vertical="center"/>
    </xf>
    <xf numFmtId="198" fontId="36" fillId="77" borderId="0" applyNumberFormat="0" applyBorder="0" applyAlignment="0" applyProtection="0">
      <alignment vertical="center"/>
    </xf>
    <xf numFmtId="198" fontId="36" fillId="77" borderId="0" applyNumberFormat="0" applyBorder="0" applyAlignment="0" applyProtection="0">
      <alignment vertical="center"/>
    </xf>
    <xf numFmtId="198" fontId="36" fillId="71" borderId="0" applyNumberFormat="0" applyBorder="0" applyAlignment="0" applyProtection="0">
      <alignment vertical="center"/>
    </xf>
    <xf numFmtId="198" fontId="36" fillId="71" borderId="0" applyNumberFormat="0" applyBorder="0" applyAlignment="0" applyProtection="0">
      <alignment vertical="center"/>
    </xf>
    <xf numFmtId="198" fontId="36" fillId="78" borderId="0" applyNumberFormat="0" applyBorder="0" applyAlignment="0" applyProtection="0">
      <alignment vertical="center"/>
    </xf>
    <xf numFmtId="198" fontId="36" fillId="78" borderId="0" applyNumberFormat="0" applyBorder="0" applyAlignment="0" applyProtection="0">
      <alignment vertical="center"/>
    </xf>
    <xf numFmtId="198" fontId="36" fillId="72" borderId="0" applyNumberFormat="0" applyBorder="0" applyAlignment="0" applyProtection="0">
      <alignment vertical="center"/>
    </xf>
    <xf numFmtId="198" fontId="36" fillId="72" borderId="0" applyNumberFormat="0" applyBorder="0" applyAlignment="0" applyProtection="0">
      <alignment vertical="center"/>
    </xf>
    <xf numFmtId="198" fontId="36" fillId="79" borderId="0" applyNumberFormat="0" applyBorder="0" applyAlignment="0" applyProtection="0">
      <alignment vertical="center"/>
    </xf>
    <xf numFmtId="198" fontId="36" fillId="79" borderId="0" applyNumberFormat="0" applyBorder="0" applyAlignment="0" applyProtection="0">
      <alignment vertical="center"/>
    </xf>
    <xf numFmtId="198" fontId="36" fillId="40" borderId="0" applyNumberFormat="0" applyBorder="0" applyAlignment="0" applyProtection="0">
      <alignment vertical="center"/>
    </xf>
    <xf numFmtId="198" fontId="36" fillId="40" borderId="0" applyNumberFormat="0" applyBorder="0" applyAlignment="0" applyProtection="0">
      <alignment vertical="center"/>
    </xf>
    <xf numFmtId="198" fontId="36" fillId="80" borderId="0" applyNumberFormat="0" applyBorder="0" applyAlignment="0" applyProtection="0">
      <alignment vertical="center"/>
    </xf>
    <xf numFmtId="198" fontId="36" fillId="80" borderId="0" applyNumberFormat="0" applyBorder="0" applyAlignment="0" applyProtection="0">
      <alignment vertical="center"/>
    </xf>
    <xf numFmtId="198" fontId="36" fillId="36" borderId="0" applyNumberFormat="0" applyBorder="0" applyAlignment="0" applyProtection="0">
      <alignment vertical="center"/>
    </xf>
    <xf numFmtId="198" fontId="36" fillId="36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130" fillId="82" borderId="0" applyNumberFormat="0" applyBorder="0" applyAlignment="0" applyProtection="0"/>
    <xf numFmtId="198" fontId="130" fillId="82" borderId="0" applyNumberFormat="0" applyBorder="0" applyAlignment="0" applyProtection="0"/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2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130" fillId="83" borderId="0" applyNumberFormat="0" applyBorder="0" applyAlignment="0" applyProtection="0"/>
    <xf numFmtId="198" fontId="130" fillId="83" borderId="0" applyNumberFormat="0" applyBorder="0" applyAlignment="0" applyProtection="0"/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130" fillId="84" borderId="0" applyNumberFormat="0" applyBorder="0" applyAlignment="0" applyProtection="0"/>
    <xf numFmtId="198" fontId="130" fillId="84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30" fillId="87" borderId="0" applyNumberFormat="0" applyBorder="0" applyAlignment="0" applyProtection="0"/>
    <xf numFmtId="198" fontId="130" fillId="87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30" fillId="89" borderId="0" applyNumberFormat="0" applyBorder="0" applyAlignment="0" applyProtection="0"/>
    <xf numFmtId="198" fontId="130" fillId="89" borderId="0" applyNumberFormat="0" applyBorder="0" applyAlignment="0" applyProtection="0"/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130" fillId="91" borderId="0" applyNumberFormat="0" applyBorder="0" applyAlignment="0" applyProtection="0"/>
    <xf numFmtId="198" fontId="130" fillId="91" borderId="0" applyNumberFormat="0" applyBorder="0" applyAlignment="0" applyProtection="0"/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56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56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31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31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56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56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62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62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36" fillId="93" borderId="0" applyNumberFormat="0" applyBorder="0" applyAlignment="0" applyProtection="0">
      <alignment vertical="center"/>
    </xf>
    <xf numFmtId="198" fontId="36" fillId="93" borderId="0" applyNumberFormat="0" applyBorder="0" applyAlignment="0" applyProtection="0">
      <alignment vertical="center"/>
    </xf>
    <xf numFmtId="198" fontId="36" fillId="82" borderId="0" applyNumberFormat="0" applyBorder="0" applyAlignment="0" applyProtection="0">
      <alignment vertical="center"/>
    </xf>
    <xf numFmtId="198" fontId="36" fillId="82" borderId="0" applyNumberFormat="0" applyBorder="0" applyAlignment="0" applyProtection="0">
      <alignment vertical="center"/>
    </xf>
    <xf numFmtId="198" fontId="36" fillId="94" borderId="0" applyNumberFormat="0" applyBorder="0" applyAlignment="0" applyProtection="0">
      <alignment vertical="center"/>
    </xf>
    <xf numFmtId="198" fontId="36" fillId="94" borderId="0" applyNumberFormat="0" applyBorder="0" applyAlignment="0" applyProtection="0">
      <alignment vertical="center"/>
    </xf>
    <xf numFmtId="198" fontId="36" fillId="83" borderId="0" applyNumberFormat="0" applyBorder="0" applyAlignment="0" applyProtection="0">
      <alignment vertical="center"/>
    </xf>
    <xf numFmtId="198" fontId="36" fillId="83" borderId="0" applyNumberFormat="0" applyBorder="0" applyAlignment="0" applyProtection="0">
      <alignment vertical="center"/>
    </xf>
    <xf numFmtId="198" fontId="36" fillId="95" borderId="0" applyNumberFormat="0" applyBorder="0" applyAlignment="0" applyProtection="0">
      <alignment vertical="center"/>
    </xf>
    <xf numFmtId="198" fontId="36" fillId="95" borderId="0" applyNumberFormat="0" applyBorder="0" applyAlignment="0" applyProtection="0">
      <alignment vertical="center"/>
    </xf>
    <xf numFmtId="198" fontId="36" fillId="84" borderId="0" applyNumberFormat="0" applyBorder="0" applyAlignment="0" applyProtection="0">
      <alignment vertical="center"/>
    </xf>
    <xf numFmtId="198" fontId="36" fillId="84" borderId="0" applyNumberFormat="0" applyBorder="0" applyAlignment="0" applyProtection="0">
      <alignment vertical="center"/>
    </xf>
    <xf numFmtId="198" fontId="36" fillId="96" borderId="0" applyNumberFormat="0" applyBorder="0" applyAlignment="0" applyProtection="0">
      <alignment vertical="center"/>
    </xf>
    <xf numFmtId="198" fontId="36" fillId="96" borderId="0" applyNumberFormat="0" applyBorder="0" applyAlignment="0" applyProtection="0">
      <alignment vertical="center"/>
    </xf>
    <xf numFmtId="198" fontId="36" fillId="87" borderId="0" applyNumberFormat="0" applyBorder="0" applyAlignment="0" applyProtection="0">
      <alignment vertical="center"/>
    </xf>
    <xf numFmtId="198" fontId="36" fillId="87" borderId="0" applyNumberFormat="0" applyBorder="0" applyAlignment="0" applyProtection="0">
      <alignment vertical="center"/>
    </xf>
    <xf numFmtId="198" fontId="36" fillId="97" borderId="0" applyNumberFormat="0" applyBorder="0" applyAlignment="0" applyProtection="0">
      <alignment vertical="center"/>
    </xf>
    <xf numFmtId="198" fontId="36" fillId="97" borderId="0" applyNumberFormat="0" applyBorder="0" applyAlignment="0" applyProtection="0">
      <alignment vertical="center"/>
    </xf>
    <xf numFmtId="198" fontId="36" fillId="89" borderId="0" applyNumberFormat="0" applyBorder="0" applyAlignment="0" applyProtection="0">
      <alignment vertical="center"/>
    </xf>
    <xf numFmtId="198" fontId="36" fillId="89" borderId="0" applyNumberFormat="0" applyBorder="0" applyAlignment="0" applyProtection="0">
      <alignment vertical="center"/>
    </xf>
    <xf numFmtId="198" fontId="36" fillId="98" borderId="0" applyNumberFormat="0" applyBorder="0" applyAlignment="0" applyProtection="0">
      <alignment vertical="center"/>
    </xf>
    <xf numFmtId="198" fontId="36" fillId="98" borderId="0" applyNumberFormat="0" applyBorder="0" applyAlignment="0" applyProtection="0">
      <alignment vertical="center"/>
    </xf>
    <xf numFmtId="198" fontId="36" fillId="91" borderId="0" applyNumberFormat="0" applyBorder="0" applyAlignment="0" applyProtection="0">
      <alignment vertical="center"/>
    </xf>
    <xf numFmtId="198" fontId="36" fillId="91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220" fontId="133" fillId="0" borderId="0" applyFill="0" applyBorder="0" applyAlignment="0"/>
    <xf numFmtId="220" fontId="133" fillId="0" borderId="0" applyFill="0" applyBorder="0" applyAlignment="0"/>
    <xf numFmtId="221" fontId="8" fillId="0" borderId="0" applyFill="0" applyBorder="0" applyAlignment="0"/>
    <xf numFmtId="198" fontId="8" fillId="0" borderId="0" applyFill="0" applyBorder="0" applyAlignment="0"/>
    <xf numFmtId="220" fontId="133" fillId="0" borderId="0" applyFill="0" applyBorder="0" applyAlignment="0"/>
    <xf numFmtId="220" fontId="133" fillId="0" borderId="0" applyFill="0" applyBorder="0" applyAlignment="0"/>
    <xf numFmtId="220" fontId="134" fillId="0" borderId="0" applyFill="0" applyBorder="0" applyAlignment="0"/>
    <xf numFmtId="198" fontId="8" fillId="0" borderId="0" applyFill="0" applyBorder="0" applyAlignment="0"/>
    <xf numFmtId="222" fontId="135" fillId="0" borderId="0" applyFill="0" applyBorder="0" applyAlignment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6" fillId="46" borderId="49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28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8" fillId="103" borderId="85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139" fillId="10" borderId="47" applyNumberFormat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7" fillId="10" borderId="47" applyNumberFormat="0" applyAlignment="0" applyProtection="0"/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140" fillId="46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140" fillId="46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22" borderId="40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8" fontId="19" fillId="105" borderId="2" applyNumberFormat="0" applyFont="0" applyAlignment="0" applyProtection="0"/>
    <xf numFmtId="198" fontId="19" fillId="105" borderId="2" applyNumberFormat="0" applyFont="0" applyAlignment="0" applyProtection="0"/>
    <xf numFmtId="198" fontId="19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19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19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36" fillId="105" borderId="2" applyNumberFormat="0" applyFont="0" applyAlignment="0" applyProtection="0"/>
    <xf numFmtId="198" fontId="36" fillId="105" borderId="2" applyNumberFormat="0" applyFont="0" applyAlignment="0" applyProtection="0"/>
    <xf numFmtId="198" fontId="36" fillId="105" borderId="2" applyNumberFormat="0" applyFont="0" applyAlignment="0" applyProtection="0"/>
    <xf numFmtId="198" fontId="36" fillId="105" borderId="2" applyNumberFormat="0" applyFont="0" applyAlignment="0" applyProtection="0"/>
    <xf numFmtId="198" fontId="7" fillId="105" borderId="2" applyNumberFormat="0" applyFont="0" applyAlignment="0" applyProtection="0"/>
    <xf numFmtId="198" fontId="144" fillId="0" borderId="0" applyNumberFormat="0" applyAlignment="0"/>
    <xf numFmtId="198" fontId="145" fillId="0" borderId="0" applyNumberFormat="0" applyAlignment="0">
      <alignment horizontal="left"/>
    </xf>
    <xf numFmtId="226" fontId="21" fillId="0" borderId="0" applyFont="0" applyFill="0" applyBorder="0" applyAlignment="0" applyProtection="0"/>
    <xf numFmtId="227" fontId="146" fillId="0" borderId="0" applyFont="0" applyFill="0" applyBorder="0" applyAlignment="0" applyProtection="0"/>
    <xf numFmtId="228" fontId="147" fillId="0" borderId="0" applyFont="0" applyFill="0" applyBorder="0" applyAlignment="0" applyProtection="0"/>
    <xf numFmtId="228" fontId="147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231" fontId="143" fillId="0" borderId="0">
      <protection locked="0"/>
    </xf>
    <xf numFmtId="231" fontId="142" fillId="0" borderId="0">
      <protection locked="0"/>
    </xf>
    <xf numFmtId="231" fontId="143" fillId="0" borderId="0">
      <protection locked="0"/>
    </xf>
    <xf numFmtId="231" fontId="142" fillId="0" borderId="0">
      <protection locked="0"/>
    </xf>
    <xf numFmtId="218" fontId="8" fillId="0" borderId="0">
      <protection locked="0"/>
    </xf>
    <xf numFmtId="198" fontId="13" fillId="0" borderId="0"/>
    <xf numFmtId="198" fontId="148" fillId="0" borderId="0" applyNumberFormat="0" applyAlignment="0"/>
    <xf numFmtId="198" fontId="149" fillId="0" borderId="0" applyNumberFormat="0" applyAlignment="0">
      <alignment horizontal="left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2" fontId="143" fillId="0" borderId="0">
      <protection locked="0"/>
    </xf>
    <xf numFmtId="232" fontId="8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8" fillId="0" borderId="0">
      <protection locked="0"/>
    </xf>
    <xf numFmtId="232" fontId="8" fillId="0" borderId="0">
      <protection locked="0"/>
    </xf>
    <xf numFmtId="232" fontId="143" fillId="0" borderId="0">
      <protection locked="0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7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8" fontId="39" fillId="0" borderId="86" applyNumberFormat="0" applyAlignment="0" applyProtection="0">
      <alignment horizontal="left" vertical="center"/>
    </xf>
    <xf numFmtId="198" fontId="39" fillId="0" borderId="86" applyNumberFormat="0" applyAlignment="0" applyProtection="0">
      <alignment horizontal="left" vertical="center"/>
    </xf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39" fillId="0" borderId="86" applyNumberFormat="0" applyAlignment="0" applyProtection="0">
      <alignment horizontal="left" vertical="center"/>
    </xf>
    <xf numFmtId="198" fontId="39" fillId="0" borderId="86" applyNumberFormat="0" applyAlignment="0" applyProtection="0">
      <alignment horizontal="left" vertical="center"/>
    </xf>
    <xf numFmtId="198" fontId="39" fillId="0" borderId="86" applyNumberFormat="0" applyAlignment="0" applyProtection="0">
      <alignment horizontal="left" vertical="center"/>
    </xf>
    <xf numFmtId="198" fontId="39" fillId="0" borderId="86" applyNumberFormat="0" applyAlignment="0" applyProtection="0">
      <alignment horizontal="left" vertical="center"/>
    </xf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155" fillId="0" borderId="87" applyNumberFormat="0" applyAlignment="0" applyProtection="0"/>
    <xf numFmtId="198" fontId="39" fillId="0" borderId="86" applyNumberFormat="0" applyAlignment="0" applyProtection="0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55" fillId="0" borderId="77">
      <alignment horizontal="left" vertical="center"/>
    </xf>
    <xf numFmtId="198" fontId="155" fillId="0" borderId="77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39" fillId="0" borderId="88">
      <alignment horizontal="left"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56" fillId="0" borderId="89" applyNumberFormat="0" applyFill="0" applyAlignment="0" applyProtection="0"/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00" fillId="0" borderId="51" applyNumberFormat="0" applyFill="0" applyAlignment="0" applyProtection="0">
      <alignment vertical="center"/>
    </xf>
    <xf numFmtId="198" fontId="156" fillId="0" borderId="89" applyNumberFormat="0" applyFill="0" applyAlignment="0" applyProtection="0"/>
    <xf numFmtId="198" fontId="100" fillId="0" borderId="51" applyNumberFormat="0" applyFill="0" applyAlignment="0" applyProtection="0">
      <alignment vertical="center"/>
    </xf>
    <xf numFmtId="198" fontId="158" fillId="0" borderId="51" applyNumberFormat="0" applyFill="0" applyAlignment="0" applyProtection="0"/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58" fillId="0" borderId="51" applyNumberFormat="0" applyFill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58" fillId="0" borderId="51" applyNumberFormat="0" applyFill="0" applyAlignment="0" applyProtection="0"/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60" fillId="0" borderId="90" applyNumberFormat="0" applyFill="0" applyAlignment="0" applyProtection="0"/>
    <xf numFmtId="198" fontId="161" fillId="0" borderId="3" applyNumberFormat="0" applyFill="0" applyAlignment="0" applyProtection="0"/>
    <xf numFmtId="198" fontId="161" fillId="0" borderId="3" applyNumberFormat="0" applyFill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63" fillId="0" borderId="91" applyNumberFormat="0" applyFill="0" applyAlignment="0" applyProtection="0"/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39" fillId="0" borderId="0" applyNumberFormat="0" applyFill="0" applyBorder="0" applyAlignment="0" applyProtection="0"/>
    <xf numFmtId="198" fontId="101" fillId="0" borderId="52" applyNumberFormat="0" applyFill="0" applyAlignment="0" applyProtection="0">
      <alignment vertical="center"/>
    </xf>
    <xf numFmtId="198" fontId="163" fillId="0" borderId="91" applyNumberFormat="0" applyFill="0" applyAlignment="0" applyProtection="0"/>
    <xf numFmtId="198" fontId="101" fillId="0" borderId="52" applyNumberFormat="0" applyFill="0" applyAlignment="0" applyProtection="0">
      <alignment vertical="center"/>
    </xf>
    <xf numFmtId="198" fontId="164" fillId="0" borderId="52" applyNumberFormat="0" applyFill="0" applyAlignment="0" applyProtection="0"/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64" fillId="0" borderId="52" applyNumberFormat="0" applyFill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64" fillId="0" borderId="52" applyNumberFormat="0" applyFill="0" applyAlignment="0" applyProtection="0"/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39" fillId="0" borderId="0" applyNumberFormat="0" applyFill="0" applyBorder="0" applyAlignment="0" applyProtection="0"/>
    <xf numFmtId="198" fontId="165" fillId="0" borderId="52" applyNumberFormat="0" applyFill="0" applyAlignment="0" applyProtection="0"/>
    <xf numFmtId="198" fontId="166" fillId="0" borderId="4" applyNumberFormat="0" applyFill="0" applyAlignment="0" applyProtection="0"/>
    <xf numFmtId="198" fontId="166" fillId="0" borderId="4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7" fillId="0" borderId="92" applyNumberFormat="0" applyFill="0" applyAlignment="0" applyProtection="0"/>
    <xf numFmtId="198" fontId="167" fillId="0" borderId="92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167" fillId="0" borderId="92" applyNumberFormat="0" applyFill="0" applyAlignment="0" applyProtection="0"/>
    <xf numFmtId="198" fontId="167" fillId="0" borderId="92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93" applyNumberFormat="0" applyFill="0" applyAlignment="0" applyProtection="0"/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/>
    <xf numFmtId="198" fontId="168" fillId="0" borderId="0" applyNumberFormat="0" applyFill="0" applyBorder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198" fontId="170" fillId="0" borderId="0" applyNumberFormat="0" applyFill="0" applyBorder="0" applyAlignment="0" applyProtection="0"/>
    <xf numFmtId="198" fontId="50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38" fillId="0" borderId="0" applyNumberFormat="0" applyFill="0" applyBorder="0" applyAlignment="0" applyProtection="0"/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6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7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8" fillId="0" borderId="0" applyNumberFormat="0" applyFill="0" applyBorder="0" applyAlignment="0" applyProtection="0">
      <alignment vertical="center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9" fillId="0" borderId="0" applyNumberFormat="0" applyFill="0" applyBorder="0" applyAlignment="0" applyProtection="0"/>
    <xf numFmtId="198" fontId="38" fillId="0" borderId="0" applyNumberFormat="0" applyFill="0" applyBorder="0" applyAlignment="0" applyProtection="0">
      <alignment vertical="top"/>
      <protection locked="0"/>
    </xf>
    <xf numFmtId="198" fontId="17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8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5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8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8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50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50" fillId="0" borderId="0" applyNumberFormat="0" applyFill="0" applyBorder="0" applyAlignment="0" applyProtection="0">
      <alignment vertical="top"/>
      <protection locked="0"/>
    </xf>
    <xf numFmtId="198" fontId="50" fillId="0" borderId="0" applyNumberFormat="0" applyFill="0" applyBorder="0" applyAlignment="0" applyProtection="0">
      <alignment vertical="top"/>
      <protection locked="0"/>
    </xf>
    <xf numFmtId="198" fontId="50" fillId="0" borderId="0" applyNumberFormat="0" applyFill="0" applyBorder="0" applyAlignment="0" applyProtection="0"/>
    <xf numFmtId="198" fontId="181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50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98" fontId="182" fillId="29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29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9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29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3" fillId="107" borderId="85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4" fillId="10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3" fillId="107" borderId="85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29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5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86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6" fillId="0" borderId="0" applyNumberFormat="0" applyFill="0" applyBorder="0" applyAlignment="0" applyProtection="0">
      <alignment vertical="top"/>
      <protection locked="0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89" fillId="0" borderId="94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89" fillId="0" borderId="94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36" fillId="0" borderId="0" applyFont="0" applyFill="0" applyBorder="0" applyAlignment="0" applyProtection="0"/>
    <xf numFmtId="234" fontId="191" fillId="0" borderId="0" applyFont="0" applyFill="0" applyBorder="0" applyAlignment="0" applyProtection="0"/>
    <xf numFmtId="235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193" fillId="108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194" fillId="0" borderId="0"/>
    <xf numFmtId="237" fontId="195" fillId="0" borderId="0"/>
    <xf numFmtId="237" fontId="195" fillId="0" borderId="0"/>
    <xf numFmtId="237" fontId="196" fillId="0" borderId="0"/>
    <xf numFmtId="198" fontId="194" fillId="0" borderId="0"/>
    <xf numFmtId="238" fontId="135" fillId="0" borderId="0"/>
    <xf numFmtId="237" fontId="195" fillId="0" borderId="0"/>
    <xf numFmtId="237" fontId="195" fillId="0" borderId="0"/>
    <xf numFmtId="237" fontId="197" fillId="0" borderId="0"/>
    <xf numFmtId="237" fontId="197" fillId="0" borderId="0"/>
    <xf numFmtId="237" fontId="195" fillId="0" borderId="0"/>
    <xf numFmtId="237" fontId="197" fillId="0" borderId="0"/>
    <xf numFmtId="237" fontId="197" fillId="0" borderId="0"/>
    <xf numFmtId="237" fontId="196" fillId="0" borderId="0"/>
    <xf numFmtId="239" fontId="198" fillId="0" borderId="0"/>
    <xf numFmtId="237" fontId="196" fillId="0" borderId="0"/>
    <xf numFmtId="198" fontId="199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8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1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199" fillId="0" borderId="0"/>
    <xf numFmtId="198" fontId="36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8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199" fillId="0" borderId="0"/>
    <xf numFmtId="198" fontId="199" fillId="0" borderId="0"/>
    <xf numFmtId="198" fontId="199" fillId="0" borderId="0"/>
    <xf numFmtId="198" fontId="91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199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13" fillId="0" borderId="0"/>
    <xf numFmtId="198" fontId="13" fillId="0" borderId="0"/>
    <xf numFmtId="198" fontId="200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1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2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>
      <alignment vertical="center"/>
    </xf>
    <xf numFmtId="198" fontId="36" fillId="0" borderId="0">
      <alignment vertical="center"/>
    </xf>
    <xf numFmtId="198" fontId="200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0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203" fillId="0" borderId="0"/>
    <xf numFmtId="198" fontId="36" fillId="0" borderId="0"/>
    <xf numFmtId="198" fontId="200" fillId="0" borderId="0"/>
    <xf numFmtId="198" fontId="200" fillId="0" borderId="0"/>
    <xf numFmtId="198" fontId="200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1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4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8" fillId="0" borderId="0"/>
    <xf numFmtId="198" fontId="21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99" fillId="0" borderId="0"/>
    <xf numFmtId="198" fontId="199" fillId="0" borderId="0"/>
    <xf numFmtId="198" fontId="8" fillId="0" borderId="0">
      <alignment vertical="top"/>
    </xf>
    <xf numFmtId="198" fontId="199" fillId="0" borderId="0"/>
    <xf numFmtId="198" fontId="199" fillId="0" borderId="0"/>
    <xf numFmtId="198" fontId="205" fillId="0" borderId="0"/>
    <xf numFmtId="198" fontId="205" fillId="0" borderId="0"/>
    <xf numFmtId="198" fontId="205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5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8" fillId="0" borderId="0">
      <alignment vertical="top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8" fillId="0" borderId="0"/>
    <xf numFmtId="198" fontId="8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7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 applyBorder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6" fillId="0" borderId="0"/>
    <xf numFmtId="198" fontId="8" fillId="0" borderId="0"/>
    <xf numFmtId="198" fontId="202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2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7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91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20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9" fillId="0" borderId="0">
      <alignment vertical="center"/>
    </xf>
    <xf numFmtId="198" fontId="200" fillId="0" borderId="0"/>
    <xf numFmtId="198" fontId="199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200" fillId="0" borderId="0"/>
    <xf numFmtId="198" fontId="36" fillId="0" borderId="0">
      <alignment vertical="center"/>
    </xf>
    <xf numFmtId="198" fontId="8" fillId="0" borderId="0"/>
    <xf numFmtId="198" fontId="13" fillId="0" borderId="0"/>
    <xf numFmtId="198" fontId="200" fillId="0" borderId="0"/>
    <xf numFmtId="198" fontId="36" fillId="0" borderId="0">
      <alignment vertical="center"/>
    </xf>
    <xf numFmtId="198" fontId="8" fillId="0" borderId="0"/>
    <xf numFmtId="198" fontId="36" fillId="0" borderId="0"/>
    <xf numFmtId="198" fontId="200" fillId="0" borderId="0"/>
    <xf numFmtId="198" fontId="8" fillId="0" borderId="0"/>
    <xf numFmtId="198" fontId="36" fillId="0" borderId="0"/>
    <xf numFmtId="198" fontId="8" fillId="0" borderId="0"/>
    <xf numFmtId="198" fontId="8" fillId="0" borderId="0"/>
    <xf numFmtId="198" fontId="200" fillId="0" borderId="0"/>
    <xf numFmtId="198" fontId="8" fillId="0" borderId="0"/>
    <xf numFmtId="198" fontId="200" fillId="0" borderId="0"/>
    <xf numFmtId="198" fontId="36" fillId="0" borderId="0"/>
    <xf numFmtId="198" fontId="200" fillId="0" borderId="0"/>
    <xf numFmtId="198" fontId="36" fillId="0" borderId="0"/>
    <xf numFmtId="198" fontId="36" fillId="0" borderId="0"/>
    <xf numFmtId="198" fontId="36" fillId="0" borderId="0"/>
    <xf numFmtId="198" fontId="200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0" fillId="0" borderId="0"/>
    <xf numFmtId="198" fontId="7" fillId="0" borderId="0"/>
    <xf numFmtId="198" fontId="36" fillId="0" borderId="0"/>
    <xf numFmtId="198" fontId="200" fillId="0" borderId="0"/>
    <xf numFmtId="198" fontId="36" fillId="0" borderId="0"/>
    <xf numFmtId="198" fontId="36" fillId="0" borderId="0"/>
    <xf numFmtId="198" fontId="200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8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13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13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2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2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9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9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0" fillId="0" borderId="0"/>
    <xf numFmtId="198" fontId="36" fillId="0" borderId="0"/>
    <xf numFmtId="198" fontId="200" fillId="0" borderId="0"/>
    <xf numFmtId="198" fontId="13" fillId="0" borderId="0"/>
    <xf numFmtId="198" fontId="200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13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199" fillId="0" borderId="0"/>
    <xf numFmtId="198" fontId="199" fillId="0" borderId="0"/>
    <xf numFmtId="198" fontId="199" fillId="0" borderId="0"/>
    <xf numFmtId="198" fontId="208" fillId="0" borderId="0"/>
    <xf numFmtId="198" fontId="208" fillId="0" borderId="0"/>
    <xf numFmtId="198" fontId="36" fillId="0" borderId="0"/>
    <xf numFmtId="198" fontId="36" fillId="0" borderId="0"/>
    <xf numFmtId="198" fontId="36" fillId="0" borderId="0"/>
    <xf numFmtId="198" fontId="203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8" fillId="0" borderId="0"/>
    <xf numFmtId="198" fontId="36" fillId="0" borderId="0"/>
    <xf numFmtId="198" fontId="31" fillId="0" borderId="0">
      <alignment vertical="center"/>
    </xf>
    <xf numFmtId="198" fontId="36" fillId="0" borderId="0"/>
    <xf numFmtId="198" fontId="203" fillId="0" borderId="0"/>
    <xf numFmtId="198" fontId="31" fillId="0" borderId="0">
      <alignment vertical="center"/>
    </xf>
    <xf numFmtId="198" fontId="203" fillId="0" borderId="0"/>
    <xf numFmtId="198" fontId="210" fillId="0" borderId="0"/>
    <xf numFmtId="198" fontId="37" fillId="0" borderId="0"/>
    <xf numFmtId="198" fontId="31" fillId="0" borderId="0">
      <alignment vertical="center"/>
    </xf>
    <xf numFmtId="198" fontId="37" fillId="0" borderId="0"/>
    <xf numFmtId="198" fontId="36" fillId="0" borderId="0"/>
    <xf numFmtId="198" fontId="37" fillId="0" borderId="0"/>
    <xf numFmtId="198" fontId="36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203" fillId="0" borderId="0"/>
    <xf numFmtId="198" fontId="31" fillId="0" borderId="0">
      <alignment vertical="center"/>
    </xf>
    <xf numFmtId="198" fontId="8" fillId="0" borderId="0"/>
    <xf numFmtId="198" fontId="37" fillId="0" borderId="0"/>
    <xf numFmtId="198" fontId="37" fillId="0" borderId="0"/>
    <xf numFmtId="198" fontId="8" fillId="0" borderId="0"/>
    <xf numFmtId="198" fontId="36" fillId="0" borderId="0"/>
    <xf numFmtId="198" fontId="37" fillId="0" borderId="0"/>
    <xf numFmtId="198" fontId="31" fillId="0" borderId="0">
      <alignment vertical="center"/>
    </xf>
    <xf numFmtId="198" fontId="37" fillId="0" borderId="0"/>
    <xf numFmtId="198" fontId="36" fillId="0" borderId="0"/>
    <xf numFmtId="198" fontId="37" fillId="0" borderId="0"/>
    <xf numFmtId="198" fontId="21" fillId="0" borderId="0"/>
    <xf numFmtId="198" fontId="37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7" fillId="0" borderId="0"/>
    <xf numFmtId="198" fontId="8" fillId="0" borderId="0"/>
    <xf numFmtId="198" fontId="37" fillId="0" borderId="0"/>
    <xf numFmtId="198" fontId="36" fillId="0" borderId="0"/>
    <xf numFmtId="198" fontId="36" fillId="0" borderId="0"/>
    <xf numFmtId="198" fontId="36" fillId="0" borderId="0"/>
    <xf numFmtId="198" fontId="37" fillId="0" borderId="0"/>
    <xf numFmtId="198" fontId="31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1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3" fillId="0" borderId="0"/>
    <xf numFmtId="198" fontId="36" fillId="0" borderId="0"/>
    <xf numFmtId="198" fontId="36" fillId="0" borderId="0"/>
    <xf numFmtId="198" fontId="36" fillId="0" borderId="0"/>
    <xf numFmtId="198" fontId="203" fillId="0" borderId="0"/>
    <xf numFmtId="198" fontId="36" fillId="0" borderId="0"/>
    <xf numFmtId="198" fontId="8" fillId="0" borderId="0"/>
    <xf numFmtId="198" fontId="208" fillId="0" borderId="0"/>
    <xf numFmtId="198" fontId="20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1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3" fillId="0" borderId="0"/>
    <xf numFmtId="198" fontId="36" fillId="0" borderId="0"/>
    <xf numFmtId="198" fontId="203" fillId="0" borderId="0"/>
    <xf numFmtId="198" fontId="203" fillId="0" borderId="0"/>
    <xf numFmtId="198" fontId="13" fillId="0" borderId="0"/>
    <xf numFmtId="198" fontId="36" fillId="0" borderId="0">
      <alignment vertical="center"/>
    </xf>
    <xf numFmtId="198" fontId="36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7" fillId="0" borderId="0"/>
    <xf numFmtId="198" fontId="7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>
      <alignment vertical="center"/>
    </xf>
    <xf numFmtId="198" fontId="36" fillId="0" borderId="0">
      <alignment vertical="center"/>
    </xf>
    <xf numFmtId="198" fontId="8" fillId="0" borderId="0"/>
    <xf numFmtId="198" fontId="36" fillId="0" borderId="0">
      <alignment vertical="center"/>
    </xf>
    <xf numFmtId="198" fontId="36" fillId="0" borderId="0">
      <alignment vertical="center"/>
    </xf>
    <xf numFmtId="198" fontId="91" fillId="0" borderId="0"/>
    <xf numFmtId="198" fontId="9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91" fillId="0" borderId="0"/>
    <xf numFmtId="198" fontId="36" fillId="0" borderId="0">
      <alignment vertical="center"/>
    </xf>
    <xf numFmtId="198" fontId="211" fillId="0" borderId="0"/>
    <xf numFmtId="198" fontId="36" fillId="0" borderId="0">
      <alignment vertical="center"/>
    </xf>
    <xf numFmtId="198" fontId="7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211" fillId="0" borderId="0"/>
    <xf numFmtId="198" fontId="13" fillId="0" borderId="0"/>
    <xf numFmtId="198" fontId="36" fillId="0" borderId="0"/>
    <xf numFmtId="198" fontId="36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36" fillId="0" borderId="0">
      <alignment vertical="center"/>
    </xf>
    <xf numFmtId="198" fontId="212" fillId="0" borderId="0">
      <alignment vertical="center"/>
    </xf>
    <xf numFmtId="198" fontId="7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1" fillId="0" borderId="0"/>
    <xf numFmtId="198" fontId="36" fillId="0" borderId="0"/>
    <xf numFmtId="198" fontId="19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36" fillId="0" borderId="0"/>
    <xf numFmtId="198" fontId="208" fillId="0" borderId="0"/>
    <xf numFmtId="198" fontId="36" fillId="0" borderId="0"/>
    <xf numFmtId="198" fontId="199" fillId="0" borderId="0"/>
    <xf numFmtId="198" fontId="36" fillId="0" borderId="0"/>
    <xf numFmtId="198" fontId="7" fillId="0" borderId="0"/>
    <xf numFmtId="198" fontId="13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13" fillId="0" borderId="0"/>
    <xf numFmtId="198" fontId="199" fillId="0" borderId="0"/>
    <xf numFmtId="198" fontId="199" fillId="0" borderId="0"/>
    <xf numFmtId="198" fontId="36" fillId="0" borderId="0"/>
    <xf numFmtId="198" fontId="36" fillId="0" borderId="0"/>
    <xf numFmtId="198" fontId="29" fillId="0" borderId="0">
      <alignment vertical="center"/>
    </xf>
    <xf numFmtId="198" fontId="36" fillId="0" borderId="0">
      <alignment vertical="center"/>
    </xf>
    <xf numFmtId="198" fontId="8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00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/>
    <xf numFmtId="198" fontId="199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199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8" fillId="0" borderId="0"/>
    <xf numFmtId="198" fontId="29" fillId="0" borderId="0">
      <alignment vertical="center"/>
    </xf>
    <xf numFmtId="198" fontId="36" fillId="0" borderId="0">
      <alignment vertical="center"/>
    </xf>
    <xf numFmtId="198" fontId="13" fillId="0" borderId="0"/>
    <xf numFmtId="198" fontId="199" fillId="0" borderId="0"/>
    <xf numFmtId="198" fontId="36" fillId="0" borderId="0"/>
    <xf numFmtId="198" fontId="36" fillId="0" borderId="0"/>
    <xf numFmtId="198" fontId="202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8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8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7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03" fillId="0" borderId="0"/>
    <xf numFmtId="198" fontId="36" fillId="0" borderId="0">
      <alignment vertical="center"/>
    </xf>
    <xf numFmtId="198" fontId="202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208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7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8" fillId="0" borderId="0"/>
    <xf numFmtId="198" fontId="36" fillId="0" borderId="0">
      <alignment vertical="center"/>
    </xf>
    <xf numFmtId="198" fontId="36" fillId="0" borderId="0">
      <alignment vertical="center"/>
    </xf>
    <xf numFmtId="198" fontId="202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22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8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/>
    <xf numFmtId="198" fontId="8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>
      <alignment vertical="center"/>
    </xf>
    <xf numFmtId="198" fontId="36" fillId="0" borderId="0"/>
    <xf numFmtId="198" fontId="202" fillId="0" borderId="0"/>
    <xf numFmtId="198" fontId="22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22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/>
    <xf numFmtId="198" fontId="200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>
      <alignment vertical="center"/>
    </xf>
    <xf numFmtId="198" fontId="91" fillId="0" borderId="0"/>
    <xf numFmtId="198" fontId="87" fillId="0" borderId="0"/>
    <xf numFmtId="198" fontId="36" fillId="0" borderId="0">
      <alignment vertical="center"/>
    </xf>
    <xf numFmtId="198" fontId="22" fillId="0" borderId="0"/>
    <xf numFmtId="198" fontId="36" fillId="0" borderId="0">
      <alignment vertical="center"/>
    </xf>
    <xf numFmtId="198" fontId="36" fillId="0" borderId="0">
      <alignment vertical="center"/>
    </xf>
    <xf numFmtId="198" fontId="7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8" fillId="0" borderId="0"/>
    <xf numFmtId="198" fontId="36" fillId="0" borderId="0">
      <alignment vertical="center"/>
    </xf>
    <xf numFmtId="198" fontId="199" fillId="0" borderId="0"/>
    <xf numFmtId="198" fontId="36" fillId="0" borderId="0">
      <alignment vertical="center"/>
    </xf>
    <xf numFmtId="198" fontId="22" fillId="0" borderId="0"/>
    <xf numFmtId="198" fontId="36" fillId="0" borderId="0">
      <alignment vertical="center"/>
    </xf>
    <xf numFmtId="198" fontId="200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199" fillId="0" borderId="0"/>
    <xf numFmtId="198" fontId="7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54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/>
    <xf numFmtId="198" fontId="8" fillId="7" borderId="48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8" fillId="7" borderId="95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22" fillId="7" borderId="48" applyNumberFormat="0" applyFont="0" applyAlignment="0" applyProtection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30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36" fillId="105" borderId="2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7" fillId="109" borderId="2" applyNumberFormat="0" applyFont="0" applyAlignment="0" applyProtection="0"/>
    <xf numFmtId="198" fontId="12" fillId="16" borderId="48" applyNumberFormat="0" applyFont="0" applyAlignment="0" applyProtection="0"/>
    <xf numFmtId="198" fontId="12" fillId="16" borderId="48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2" fillId="16" borderId="48" applyNumberFormat="0" applyFont="0" applyAlignment="0" applyProtection="0"/>
    <xf numFmtId="198" fontId="12" fillId="16" borderId="48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2" fillId="16" borderId="48" applyNumberFormat="0" applyFont="0" applyAlignment="0" applyProtection="0"/>
    <xf numFmtId="198" fontId="12" fillId="16" borderId="48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2" fillId="16" borderId="48" applyNumberFormat="0" applyFont="0" applyAlignment="0" applyProtection="0"/>
    <xf numFmtId="198" fontId="12" fillId="16" borderId="48" applyNumberFormat="0" applyFont="0" applyAlignment="0" applyProtection="0"/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154" fillId="7" borderId="48" applyNumberFormat="0" applyFont="0" applyAlignment="0" applyProtection="0">
      <alignment vertical="center"/>
    </xf>
    <xf numFmtId="198" fontId="36" fillId="105" borderId="2" applyNumberFormat="0" applyFon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46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28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4" fillId="10" borderId="53" applyNumberFormat="0" applyAlignment="0" applyProtection="0"/>
    <xf numFmtId="198" fontId="214" fillId="10" borderId="53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4" fillId="10" borderId="53" applyNumberFormat="0" applyAlignment="0" applyProtection="0"/>
    <xf numFmtId="198" fontId="214" fillId="10" borderId="53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4" fillId="10" borderId="53" applyNumberFormat="0" applyAlignment="0" applyProtection="0"/>
    <xf numFmtId="198" fontId="214" fillId="10" borderId="53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4" fillId="10" borderId="53" applyNumberFormat="0" applyAlignment="0" applyProtection="0"/>
    <xf numFmtId="198" fontId="214" fillId="10" borderId="53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5" fillId="103" borderId="96" applyNumberFormat="0" applyAlignment="0" applyProtection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3" fillId="10" borderId="49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6" fillId="0" borderId="0" applyFont="0" applyFill="0" applyBorder="0" applyAlignment="0" applyProtection="0"/>
    <xf numFmtId="198" fontId="12" fillId="0" borderId="0" applyNumberFormat="0" applyFill="0" applyBorder="0" applyAlignment="0" applyProtection="0"/>
    <xf numFmtId="240" fontId="8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41" fontId="216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241" fontId="216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8" fontId="217" fillId="16" borderId="0">
      <alignment horizontal="center" vertical="center"/>
    </xf>
    <xf numFmtId="198" fontId="218" fillId="16" borderId="0">
      <alignment horizontal="left" vertical="center"/>
    </xf>
    <xf numFmtId="198" fontId="36" fillId="0" borderId="0">
      <alignment vertical="center"/>
    </xf>
    <xf numFmtId="198" fontId="16" fillId="0" borderId="0"/>
    <xf numFmtId="198" fontId="16" fillId="0" borderId="0"/>
    <xf numFmtId="198" fontId="16" fillId="0" borderId="0"/>
    <xf numFmtId="198" fontId="22" fillId="0" borderId="0"/>
    <xf numFmtId="198" fontId="16" fillId="0" borderId="0"/>
    <xf numFmtId="198" fontId="16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8" fontId="220" fillId="110" borderId="97">
      <alignment horizontal="center"/>
    </xf>
    <xf numFmtId="198" fontId="220" fillId="110" borderId="97">
      <alignment horizont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1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221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3" fillId="0" borderId="0" applyNumberFormat="0" applyFill="0" applyBorder="0" applyAlignment="0" applyProtection="0"/>
    <xf numFmtId="198" fontId="223" fillId="0" borderId="0" applyNumberFormat="0" applyFill="0" applyBorder="0" applyAlignment="0" applyProtection="0"/>
    <xf numFmtId="198" fontId="222" fillId="0" borderId="0" applyNumberFormat="0" applyFill="0" applyBorder="0" applyAlignment="0" applyProtection="0"/>
    <xf numFmtId="198" fontId="8" fillId="0" borderId="98" applyNumberFormat="0" applyFont="0" applyFill="0" applyAlignment="0" applyProtection="0"/>
    <xf numFmtId="198" fontId="8" fillId="0" borderId="98" applyNumberFormat="0" applyFont="0" applyFill="0" applyAlignment="0" applyProtection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8" fillId="0" borderId="98" applyNumberFormat="0" applyFont="0" applyFill="0" applyAlignment="0" applyProtection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214" fillId="0" borderId="99" applyNumberFormat="0" applyFill="0" applyAlignment="0" applyProtection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143" fillId="0" borderId="100">
      <protection locked="0"/>
    </xf>
    <xf numFmtId="233" fontId="143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142" fillId="0" borderId="100">
      <protection locked="0"/>
    </xf>
    <xf numFmtId="233" fontId="142" fillId="0" borderId="100">
      <protection locked="0"/>
    </xf>
    <xf numFmtId="233" fontId="143" fillId="0" borderId="100">
      <protection locked="0"/>
    </xf>
    <xf numFmtId="233" fontId="143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142" fillId="0" borderId="100">
      <protection locked="0"/>
    </xf>
    <xf numFmtId="233" fontId="142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33" fontId="8" fillId="0" borderId="100">
      <protection locked="0"/>
    </xf>
    <xf numFmtId="233" fontId="8" fillId="0" borderId="100">
      <protection locked="0"/>
    </xf>
    <xf numFmtId="233" fontId="8" fillId="0" borderId="100">
      <protection locked="0"/>
    </xf>
    <xf numFmtId="198" fontId="214" fillId="0" borderId="101" applyNumberFormat="0" applyFill="0" applyAlignment="0" applyProtection="0"/>
    <xf numFmtId="198" fontId="214" fillId="0" borderId="101" applyNumberFormat="0" applyFill="0" applyAlignment="0" applyProtection="0"/>
    <xf numFmtId="198" fontId="214" fillId="0" borderId="101" applyNumberFormat="0" applyFill="0" applyAlignment="0" applyProtection="0"/>
    <xf numFmtId="198" fontId="214" fillId="0" borderId="101" applyNumberFormat="0" applyFill="0" applyAlignment="0" applyProtection="0"/>
    <xf numFmtId="198" fontId="214" fillId="0" borderId="101" applyNumberFormat="0" applyFill="0" applyAlignment="0" applyProtection="0"/>
    <xf numFmtId="198" fontId="214" fillId="0" borderId="101" applyNumberFormat="0" applyFill="0" applyAlignment="0" applyProtection="0"/>
    <xf numFmtId="198" fontId="224" fillId="0" borderId="5" applyNumberFormat="0" applyFill="0" applyAlignment="0" applyProtection="0"/>
    <xf numFmtId="198" fontId="224" fillId="0" borderId="5" applyNumberFormat="0" applyFill="0" applyAlignment="0" applyProtection="0"/>
    <xf numFmtId="198" fontId="8" fillId="0" borderId="98" applyNumberFormat="0" applyFont="0" applyFill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89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89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182" fillId="3" borderId="47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213" fillId="10" borderId="49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137" fillId="10" borderId="47" applyNumberFormat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214" fillId="0" borderId="50" applyNumberFormat="0" applyFill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9" fillId="7" borderId="48" applyNumberFormat="0" applyFont="0" applyAlignment="0" applyProtection="0"/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198" fontId="226" fillId="7" borderId="48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30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30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30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191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9" fillId="7" borderId="48" applyNumberFormat="0" applyFont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00" fillId="0" borderId="51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9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9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9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9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56" fillId="0" borderId="89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0" applyNumberFormat="0" applyProtection="0">
      <alignment horizontal="left"/>
    </xf>
    <xf numFmtId="198" fontId="229" fillId="0" borderId="0" applyNumberFormat="0" applyProtection="0">
      <alignment horizontal="left"/>
    </xf>
    <xf numFmtId="198" fontId="229" fillId="0" borderId="0" applyNumberFormat="0" applyProtection="0">
      <alignment horizontal="left"/>
    </xf>
    <xf numFmtId="198" fontId="100" fillId="0" borderId="51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01" fillId="0" borderId="52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3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0" applyNumberFormat="0" applyProtection="0">
      <alignment horizontal="right"/>
    </xf>
    <xf numFmtId="198" fontId="232" fillId="0" borderId="0" applyNumberFormat="0" applyProtection="0">
      <alignment horizontal="right"/>
    </xf>
    <xf numFmtId="198" fontId="232" fillId="0" borderId="0" applyNumberFormat="0" applyProtection="0">
      <alignment horizontal="right"/>
    </xf>
    <xf numFmtId="198" fontId="101" fillId="0" borderId="52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93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102" applyNumberFormat="0" applyFill="0" applyAlignment="0" applyProtection="0">
      <alignment vertical="center"/>
    </xf>
    <xf numFmtId="198" fontId="169" fillId="0" borderId="93" applyNumberFormat="0" applyFill="0" applyAlignment="0" applyProtection="0">
      <alignment vertical="center"/>
    </xf>
    <xf numFmtId="198" fontId="169" fillId="0" borderId="93" applyNumberFormat="0" applyFill="0" applyAlignment="0" applyProtection="0">
      <alignment vertical="center"/>
    </xf>
    <xf numFmtId="198" fontId="169" fillId="0" borderId="93" applyNumberFormat="0" applyFill="0" applyAlignment="0" applyProtection="0">
      <alignment vertical="center"/>
    </xf>
    <xf numFmtId="198" fontId="169" fillId="0" borderId="93" applyNumberFormat="0" applyFill="0" applyAlignment="0" applyProtection="0">
      <alignment vertical="center"/>
    </xf>
    <xf numFmtId="242" fontId="233" fillId="0" borderId="103" applyFill="0" applyProtection="0">
      <alignment horizontal="center" vertical="center"/>
    </xf>
    <xf numFmtId="242" fontId="233" fillId="0" borderId="104" applyFill="0" applyProtection="0">
      <alignment horizontal="center" vertical="center"/>
    </xf>
    <xf numFmtId="242" fontId="233" fillId="0" borderId="103" applyFill="0" applyProtection="0">
      <alignment horizontal="center"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243" fontId="232" fillId="0" borderId="105" applyFill="0" applyProtection="0">
      <alignment horizontal="right" vertical="center" indent="1"/>
    </xf>
    <xf numFmtId="243" fontId="232" fillId="0" borderId="105" applyFill="0" applyProtection="0">
      <alignment horizontal="right" vertical="center" indent="1"/>
    </xf>
    <xf numFmtId="243" fontId="232" fillId="0" borderId="105" applyFill="0" applyProtection="0">
      <alignment horizontal="right" vertical="center" indent="1"/>
    </xf>
    <xf numFmtId="198" fontId="73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5" fillId="0" borderId="0" applyProtection="0">
      <alignment horizontal="left"/>
    </xf>
    <xf numFmtId="198" fontId="235" fillId="0" borderId="0" applyProtection="0">
      <alignment horizontal="left"/>
    </xf>
    <xf numFmtId="198" fontId="235" fillId="0" borderId="0" applyProtection="0">
      <alignment horizontal="left"/>
    </xf>
    <xf numFmtId="198" fontId="74" fillId="0" borderId="0" applyNumberFormat="0" applyFill="0" applyBorder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7" fillId="0" borderId="51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7" fillId="0" borderId="51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7" fillId="0" borderId="51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7" fillId="0" borderId="51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6" fillId="0" borderId="106" applyNumberFormat="0" applyFill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40" fillId="0" borderId="52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40" fillId="0" borderId="52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40" fillId="0" borderId="52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40" fillId="0" borderId="52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39" fillId="0" borderId="107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108" applyNumberFormat="0" applyFill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26" fillId="0" borderId="0"/>
    <xf numFmtId="198" fontId="36" fillId="0" borderId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244" fillId="10" borderId="109" applyNumberFormat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245" fillId="111" borderId="0" applyNumberFormat="0" applyBorder="0" applyAlignment="0" applyProtection="0">
      <alignment vertical="center"/>
    </xf>
    <xf numFmtId="198" fontId="245" fillId="112" borderId="0" applyNumberFormat="0" applyBorder="0" applyAlignment="0" applyProtection="0">
      <alignment vertical="center"/>
    </xf>
    <xf numFmtId="198" fontId="245" fillId="112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245" fillId="11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8" fillId="0" borderId="0"/>
    <xf numFmtId="198" fontId="8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87" fillId="0" borderId="0">
      <alignment vertical="center"/>
    </xf>
    <xf numFmtId="198" fontId="3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247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36" fillId="0" borderId="0"/>
    <xf numFmtId="198" fontId="8" fillId="0" borderId="0"/>
    <xf numFmtId="198" fontId="13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24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13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7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13" fillId="0" borderId="0"/>
    <xf numFmtId="198" fontId="36" fillId="0" borderId="0">
      <alignment vertical="center"/>
    </xf>
    <xf numFmtId="198" fontId="36" fillId="0" borderId="0"/>
    <xf numFmtId="198" fontId="13" fillId="0" borderId="0"/>
    <xf numFmtId="198" fontId="7" fillId="0" borderId="0"/>
    <xf numFmtId="198" fontId="7" fillId="0" borderId="0"/>
    <xf numFmtId="198" fontId="7" fillId="0" borderId="0">
      <alignment vertical="center"/>
    </xf>
    <xf numFmtId="198" fontId="13" fillId="0" borderId="0"/>
    <xf numFmtId="198" fontId="7" fillId="0" borderId="0"/>
    <xf numFmtId="198" fontId="7" fillId="0" borderId="0"/>
    <xf numFmtId="198" fontId="36" fillId="0" borderId="0"/>
    <xf numFmtId="198" fontId="36" fillId="0" borderId="0"/>
    <xf numFmtId="198" fontId="246" fillId="0" borderId="0"/>
    <xf numFmtId="198" fontId="246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24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7" fillId="0" borderId="0"/>
    <xf numFmtId="198" fontId="36" fillId="0" borderId="0"/>
    <xf numFmtId="198" fontId="36" fillId="0" borderId="0"/>
    <xf numFmtId="198" fontId="246" fillId="0" borderId="0"/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24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246" fillId="0" borderId="0"/>
    <xf numFmtId="198" fontId="36" fillId="0" borderId="0">
      <alignment vertical="center"/>
    </xf>
    <xf numFmtId="198" fontId="13" fillId="0" borderId="0"/>
    <xf numFmtId="198" fontId="246" fillId="0" borderId="0"/>
    <xf numFmtId="198" fontId="246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7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6" fillId="0" borderId="0"/>
    <xf numFmtId="198" fontId="24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19" fillId="0" borderId="0">
      <alignment vertical="center"/>
    </xf>
    <xf numFmtId="198" fontId="36" fillId="0" borderId="0"/>
    <xf numFmtId="198" fontId="24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202" fillId="0" borderId="0">
      <alignment vertical="center"/>
    </xf>
    <xf numFmtId="198" fontId="246" fillId="0" borderId="0"/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13" fillId="0" borderId="0"/>
    <xf numFmtId="198" fontId="13" fillId="0" borderId="0"/>
    <xf numFmtId="198" fontId="24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202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02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9" fillId="0" borderId="0"/>
    <xf numFmtId="198" fontId="13" fillId="0" borderId="0">
      <alignment vertical="center"/>
    </xf>
    <xf numFmtId="198" fontId="8" fillId="0" borderId="0"/>
    <xf numFmtId="198" fontId="36" fillId="0" borderId="0"/>
    <xf numFmtId="198" fontId="13" fillId="0" borderId="0"/>
    <xf numFmtId="198" fontId="248" fillId="0" borderId="0"/>
    <xf numFmtId="198" fontId="13" fillId="0" borderId="0"/>
    <xf numFmtId="198" fontId="13" fillId="0" borderId="0">
      <alignment vertical="center"/>
    </xf>
    <xf numFmtId="198" fontId="248" fillId="0" borderId="0"/>
    <xf numFmtId="198" fontId="36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4" fontId="13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19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>
      <alignment vertical="center"/>
    </xf>
    <xf numFmtId="198" fontId="13" fillId="0" borderId="0">
      <alignment vertical="center"/>
    </xf>
    <xf numFmtId="198" fontId="36" fillId="0" borderId="0"/>
    <xf numFmtId="198" fontId="36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245" fontId="13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>
      <alignment vertical="center"/>
    </xf>
    <xf numFmtId="198" fontId="13" fillId="0" borderId="0"/>
    <xf numFmtId="198" fontId="36" fillId="0" borderId="0"/>
    <xf numFmtId="245" fontId="13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13" fillId="0" borderId="0">
      <alignment vertical="center"/>
    </xf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247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8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/>
    <xf numFmtId="198" fontId="209" fillId="0" borderId="0"/>
    <xf numFmtId="198" fontId="36" fillId="0" borderId="0"/>
    <xf numFmtId="198" fontId="13" fillId="0" borderId="0"/>
    <xf numFmtId="198" fontId="36" fillId="0" borderId="0"/>
    <xf numFmtId="198" fontId="7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209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4" fontId="3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7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36" fillId="0" borderId="0">
      <alignment vertical="center"/>
    </xf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199" fillId="0" borderId="0"/>
    <xf numFmtId="198" fontId="13" fillId="0" borderId="0"/>
    <xf numFmtId="198" fontId="8" fillId="0" borderId="0"/>
    <xf numFmtId="198" fontId="199" fillId="0" borderId="0"/>
    <xf numFmtId="198" fontId="13" fillId="0" borderId="0"/>
    <xf numFmtId="198" fontId="13" fillId="0" borderId="0"/>
    <xf numFmtId="198" fontId="36" fillId="0" borderId="0">
      <alignment vertical="center"/>
    </xf>
    <xf numFmtId="198" fontId="13" fillId="0" borderId="0"/>
    <xf numFmtId="198" fontId="8" fillId="0" borderId="0"/>
    <xf numFmtId="198" fontId="199" fillId="0" borderId="0"/>
    <xf numFmtId="198" fontId="36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246" fillId="0" borderId="0">
      <alignment vertical="center"/>
    </xf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8" fillId="0" borderId="0"/>
    <xf numFmtId="198" fontId="13" fillId="0" borderId="0"/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" fillId="0" borderId="0"/>
    <xf numFmtId="198" fontId="13" fillId="0" borderId="0"/>
    <xf numFmtId="198" fontId="8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8" fillId="0" borderId="0"/>
    <xf numFmtId="198" fontId="36" fillId="0" borderId="0"/>
    <xf numFmtId="198" fontId="36" fillId="0" borderId="0"/>
    <xf numFmtId="198" fontId="246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09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4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246" fillId="0" borderId="0"/>
    <xf numFmtId="198" fontId="13" fillId="0" borderId="0">
      <alignment vertical="center"/>
    </xf>
    <xf numFmtId="198" fontId="13" fillId="0" borderId="0"/>
    <xf numFmtId="198" fontId="246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7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13" fillId="0" borderId="0"/>
    <xf numFmtId="198" fontId="36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246" fillId="0" borderId="0"/>
    <xf numFmtId="198" fontId="3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2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208" fillId="0" borderId="0"/>
    <xf numFmtId="198" fontId="36" fillId="0" borderId="0">
      <alignment vertical="center"/>
    </xf>
    <xf numFmtId="198" fontId="36" fillId="0" borderId="0"/>
    <xf numFmtId="198" fontId="246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13" fillId="0" borderId="0"/>
    <xf numFmtId="198" fontId="36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36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9" fillId="0" borderId="0">
      <alignment vertical="center"/>
    </xf>
    <xf numFmtId="198" fontId="7" fillId="0" borderId="0">
      <alignment vertical="center"/>
    </xf>
    <xf numFmtId="198" fontId="13" fillId="0" borderId="0"/>
    <xf numFmtId="198" fontId="9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6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7" fillId="0" borderId="0">
      <alignment vertical="center"/>
    </xf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87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24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87" fillId="0" borderId="0">
      <alignment vertical="center"/>
    </xf>
    <xf numFmtId="198" fontId="36" fillId="0" borderId="0"/>
    <xf numFmtId="198" fontId="13" fillId="0" borderId="0"/>
    <xf numFmtId="198" fontId="13" fillId="0" borderId="0"/>
    <xf numFmtId="198" fontId="36" fillId="0" borderId="0"/>
    <xf numFmtId="198" fontId="209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209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09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7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36" fillId="0" borderId="0"/>
    <xf numFmtId="198" fontId="13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6" fillId="0" borderId="0"/>
    <xf numFmtId="198" fontId="36" fillId="0" borderId="0"/>
    <xf numFmtId="198" fontId="36" fillId="0" borderId="0"/>
    <xf numFmtId="198" fontId="13" fillId="0" borderId="0"/>
    <xf numFmtId="198" fontId="13" fillId="0" borderId="0"/>
    <xf numFmtId="198" fontId="36" fillId="0" borderId="0"/>
    <xf numFmtId="198" fontId="36" fillId="0" borderId="0"/>
    <xf numFmtId="198" fontId="36" fillId="0" borderId="0"/>
    <xf numFmtId="198" fontId="36" fillId="0" borderId="0"/>
    <xf numFmtId="198" fontId="38" fillId="0" borderId="0" applyNumberFormat="0" applyFill="0" applyBorder="0" applyAlignment="0" applyProtection="0"/>
    <xf numFmtId="198" fontId="38" fillId="0" borderId="0" applyNumberFormat="0" applyFill="0" applyBorder="0" applyAlignment="0" applyProtection="0"/>
    <xf numFmtId="198" fontId="38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6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4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0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0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5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4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4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4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49" fillId="0" borderId="0" applyNumberFormat="0" applyFill="0" applyBorder="0" applyAlignment="0" applyProtection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3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254" fillId="0" borderId="0" applyNumberFormat="0" applyFill="0" applyBorder="0" applyAlignment="0" applyProtection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8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23" borderId="0" applyNumberFormat="0" applyBorder="0" applyAlignment="0" applyProtection="0">
      <alignment vertical="center"/>
    </xf>
    <xf numFmtId="198" fontId="8" fillId="0" borderId="0"/>
    <xf numFmtId="198" fontId="131" fillId="23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3" borderId="0" applyNumberFormat="0" applyBorder="0" applyAlignment="0" applyProtection="0">
      <alignment vertical="center"/>
    </xf>
    <xf numFmtId="198" fontId="8" fillId="0" borderId="0"/>
    <xf numFmtId="198" fontId="131" fillId="23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8" fillId="0" borderId="0"/>
    <xf numFmtId="198" fontId="131" fillId="25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8" fillId="0" borderId="0"/>
    <xf numFmtId="198" fontId="131" fillId="25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8" fillId="0" borderId="0"/>
    <xf numFmtId="198" fontId="131" fillId="19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8" fillId="0" borderId="0"/>
    <xf numFmtId="198" fontId="131" fillId="19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256" fillId="116" borderId="0" applyNumberFormat="0" applyBorder="0" applyAlignment="0" applyProtection="0">
      <alignment vertical="center"/>
    </xf>
    <xf numFmtId="198" fontId="8" fillId="0" borderId="0"/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255" fillId="56" borderId="0" applyNumberFormat="0" applyBorder="0" applyAlignment="0" applyProtection="0">
      <alignment vertical="center"/>
    </xf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5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6" fillId="117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256" fillId="117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8" fillId="0" borderId="0"/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8" fillId="0" borderId="0"/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8" fillId="0" borderId="0"/>
    <xf numFmtId="198" fontId="8" fillId="0" borderId="0"/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11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198" fontId="257" fillId="0" borderId="50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8" fontId="258" fillId="53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53" borderId="0" applyNumberFormat="0" applyBorder="0" applyAlignment="0" applyProtection="0">
      <alignment vertical="center"/>
    </xf>
    <xf numFmtId="198" fontId="258" fillId="5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53" borderId="0" applyNumberFormat="0" applyBorder="0" applyAlignment="0" applyProtection="0">
      <alignment vertical="center"/>
    </xf>
    <xf numFmtId="198" fontId="258" fillId="5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8" fillId="0" borderId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8" fillId="0" borderId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8" fillId="0" borderId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57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57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8" fillId="0" borderId="0"/>
    <xf numFmtId="198" fontId="57" fillId="0" borderId="5" applyNumberFormat="0" applyFill="0" applyAlignment="0" applyProtection="0">
      <alignment vertical="center"/>
    </xf>
    <xf numFmtId="198" fontId="8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198" fontId="103" fillId="0" borderId="50" applyNumberFormat="0" applyFill="0" applyAlignment="0" applyProtection="0">
      <alignment vertical="center"/>
    </xf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47" fontId="22" fillId="0" borderId="0" applyFont="0" applyFill="0" applyBorder="0" applyAlignment="0" applyProtection="0"/>
    <xf numFmtId="248" fontId="9" fillId="0" borderId="0" applyFont="0" applyFill="0" applyBorder="0" applyAlignment="0" applyProtection="0"/>
    <xf numFmtId="229" fontId="8" fillId="0" borderId="0" applyFont="0" applyFill="0" applyBorder="0" applyAlignment="0" applyProtection="0"/>
    <xf numFmtId="248" fontId="9" fillId="0" borderId="0" applyFont="0" applyFill="0" applyBorder="0" applyAlignment="0" applyProtection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8" fillId="103" borderId="85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8" fillId="103" borderId="85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8" fillId="0" borderId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8" fillId="0" borderId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8" fillId="0" borderId="0"/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8" fillId="103" borderId="85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138" fillId="103" borderId="85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79" fillId="10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18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18" borderId="47" applyNumberFormat="0" applyAlignment="0" applyProtection="0">
      <alignment vertical="center"/>
    </xf>
    <xf numFmtId="198" fontId="259" fillId="118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" fillId="0" borderId="0"/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259" fillId="16" borderId="47" applyNumberFormat="0" applyAlignment="0" applyProtection="0">
      <alignment vertical="center"/>
    </xf>
    <xf numFmtId="198" fontId="8" fillId="0" borderId="0"/>
    <xf numFmtId="198" fontId="80" fillId="22" borderId="40" applyNumberFormat="0" applyAlignment="0" applyProtection="0">
      <alignment vertical="center"/>
    </xf>
    <xf numFmtId="198" fontId="8" fillId="0" borderId="0"/>
    <xf numFmtId="198" fontId="80" fillId="22" borderId="40" applyNumberFormat="0" applyAlignment="0" applyProtection="0">
      <alignment vertical="center"/>
    </xf>
    <xf numFmtId="198" fontId="8" fillId="0" borderId="0"/>
    <xf numFmtId="198" fontId="260" fillId="119" borderId="111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260" fillId="120" borderId="111" applyNumberFormat="0" applyAlignment="0" applyProtection="0">
      <alignment vertical="center"/>
    </xf>
    <xf numFmtId="198" fontId="260" fillId="119" borderId="111" applyNumberFormat="0" applyAlignment="0" applyProtection="0">
      <alignment vertical="center"/>
    </xf>
    <xf numFmtId="198" fontId="260" fillId="119" borderId="111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104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104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1" fillId="22" borderId="40" applyNumberFormat="0" applyAlignment="0" applyProtection="0">
      <alignment vertical="center"/>
    </xf>
    <xf numFmtId="198" fontId="262" fillId="0" borderId="51" applyNumberFormat="0" applyFill="0" applyAlignment="0" applyProtection="0">
      <alignment vertical="center"/>
    </xf>
    <xf numFmtId="198" fontId="262" fillId="0" borderId="51" applyNumberFormat="0" applyFill="0" applyAlignment="0" applyProtection="0">
      <alignment vertical="center"/>
    </xf>
    <xf numFmtId="198" fontId="263" fillId="0" borderId="52" applyNumberFormat="0" applyFill="0" applyAlignment="0" applyProtection="0">
      <alignment vertical="center"/>
    </xf>
    <xf numFmtId="198" fontId="263" fillId="0" borderId="52" applyNumberFormat="0" applyFill="0" applyAlignment="0" applyProtection="0">
      <alignment vertical="center"/>
    </xf>
    <xf numFmtId="198" fontId="264" fillId="0" borderId="38" applyNumberFormat="0" applyFill="0" applyAlignment="0" applyProtection="0">
      <alignment vertical="center"/>
    </xf>
    <xf numFmtId="198" fontId="264" fillId="0" borderId="38" applyNumberFormat="0" applyFill="0" applyAlignment="0" applyProtection="0">
      <alignment vertical="center"/>
    </xf>
    <xf numFmtId="198" fontId="264" fillId="0" borderId="0" applyNumberFormat="0" applyFill="0" applyBorder="0" applyAlignment="0" applyProtection="0">
      <alignment vertical="center"/>
    </xf>
    <xf numFmtId="198" fontId="264" fillId="0" borderId="0" applyNumberFormat="0" applyFill="0" applyBorder="0" applyAlignment="0" applyProtection="0">
      <alignment vertical="center"/>
    </xf>
    <xf numFmtId="198" fontId="8" fillId="0" borderId="0"/>
    <xf numFmtId="198" fontId="81" fillId="0" borderId="0" applyNumberFormat="0" applyFill="0" applyBorder="0" applyAlignment="0" applyProtection="0">
      <alignment vertical="center"/>
    </xf>
    <xf numFmtId="198" fontId="8" fillId="0" borderId="0"/>
    <xf numFmtId="198" fontId="81" fillId="0" borderId="0" applyNumberFormat="0" applyFill="0" applyBorder="0" applyAlignment="0" applyProtection="0">
      <alignment vertical="center"/>
    </xf>
    <xf numFmtId="198" fontId="8" fillId="0" borderId="0"/>
    <xf numFmtId="198" fontId="265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8" fillId="0" borderId="0"/>
    <xf numFmtId="198" fontId="82" fillId="0" borderId="0" applyNumberFormat="0" applyFill="0" applyBorder="0" applyAlignment="0" applyProtection="0">
      <alignment vertical="center"/>
    </xf>
    <xf numFmtId="198" fontId="8" fillId="0" borderId="0"/>
    <xf numFmtId="198" fontId="82" fillId="0" borderId="0" applyNumberFormat="0" applyFill="0" applyBorder="0" applyAlignment="0" applyProtection="0">
      <alignment vertical="center"/>
    </xf>
    <xf numFmtId="198" fontId="8" fillId="0" borderId="0"/>
    <xf numFmtId="198" fontId="266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8" fillId="0" borderId="41" applyNumberFormat="0" applyFill="0" applyAlignment="0" applyProtection="0">
      <alignment vertical="center"/>
    </xf>
    <xf numFmtId="198" fontId="8" fillId="0" borderId="0"/>
    <xf numFmtId="198" fontId="268" fillId="0" borderId="41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8" fillId="0" borderId="41" applyNumberFormat="0" applyFill="0" applyAlignment="0" applyProtection="0">
      <alignment vertical="center"/>
    </xf>
    <xf numFmtId="198" fontId="8" fillId="0" borderId="0"/>
    <xf numFmtId="198" fontId="268" fillId="0" borderId="41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8" fillId="0" borderId="0"/>
    <xf numFmtId="198" fontId="8" fillId="0" borderId="0"/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267" fillId="0" borderId="112" applyNumberFormat="0" applyFill="0" applyAlignment="0" applyProtection="0">
      <alignment vertical="center"/>
    </xf>
    <xf numFmtId="198" fontId="8" fillId="0" borderId="0"/>
    <xf numFmtId="198" fontId="83" fillId="0" borderId="41" applyNumberFormat="0" applyFill="0" applyAlignment="0" applyProtection="0">
      <alignment vertical="center"/>
    </xf>
    <xf numFmtId="198" fontId="8" fillId="0" borderId="0"/>
    <xf numFmtId="198" fontId="83" fillId="0" borderId="41" applyNumberFormat="0" applyFill="0" applyAlignment="0" applyProtection="0">
      <alignment vertical="center"/>
    </xf>
    <xf numFmtId="198" fontId="8" fillId="0" borderId="0"/>
    <xf numFmtId="198" fontId="269" fillId="0" borderId="113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269" fillId="0" borderId="113" applyNumberFormat="0" applyFill="0" applyAlignment="0" applyProtection="0">
      <alignment vertical="center"/>
    </xf>
    <xf numFmtId="198" fontId="269" fillId="0" borderId="113" applyNumberFormat="0" applyFill="0" applyAlignment="0" applyProtection="0">
      <alignment vertical="center"/>
    </xf>
    <xf numFmtId="198" fontId="269" fillId="0" borderId="113" applyNumberFormat="0" applyFill="0" applyAlignment="0" applyProtection="0">
      <alignment vertical="center"/>
    </xf>
    <xf numFmtId="198" fontId="270" fillId="6" borderId="0" applyNumberFormat="0" applyBorder="0" applyAlignment="0" applyProtection="0">
      <alignment vertical="center"/>
    </xf>
    <xf numFmtId="198" fontId="270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5" fontId="9" fillId="0" borderId="0" applyFont="0" applyFill="0" applyBorder="0" applyAlignment="0" applyProtection="0"/>
    <xf numFmtId="246" fontId="13" fillId="0" borderId="0" applyFont="0" applyFill="0" applyBorder="0" applyAlignment="0" applyProtection="0">
      <alignment vertical="center"/>
    </xf>
    <xf numFmtId="246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5" fontId="36" fillId="0" borderId="0" applyFont="0" applyFill="0" applyBorder="0" applyAlignment="0" applyProtection="0">
      <alignment vertical="center"/>
    </xf>
    <xf numFmtId="225" fontId="36" fillId="0" borderId="0" applyFont="0" applyFill="0" applyBorder="0" applyAlignment="0" applyProtection="0">
      <alignment vertical="center"/>
    </xf>
    <xf numFmtId="225" fontId="36" fillId="0" borderId="0" applyFont="0" applyFill="0" applyBorder="0" applyAlignment="0" applyProtection="0">
      <alignment vertical="center"/>
    </xf>
    <xf numFmtId="225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0" fontId="247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198" fontId="71" fillId="23" borderId="0" applyNumberFormat="0" applyBorder="0" applyAlignment="0" applyProtection="0">
      <alignment vertical="center"/>
    </xf>
    <xf numFmtId="198" fontId="8" fillId="0" borderId="0"/>
    <xf numFmtId="198" fontId="71" fillId="23" borderId="0" applyNumberFormat="0" applyBorder="0" applyAlignment="0" applyProtection="0">
      <alignment vertical="center"/>
    </xf>
    <xf numFmtId="198" fontId="8" fillId="0" borderId="0"/>
    <xf numFmtId="198" fontId="130" fillId="121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8" fillId="0" borderId="0"/>
    <xf numFmtId="198" fontId="71" fillId="24" borderId="0" applyNumberFormat="0" applyBorder="0" applyAlignment="0" applyProtection="0">
      <alignment vertical="center"/>
    </xf>
    <xf numFmtId="198" fontId="8" fillId="0" borderId="0"/>
    <xf numFmtId="198" fontId="71" fillId="24" borderId="0" applyNumberFormat="0" applyBorder="0" applyAlignment="0" applyProtection="0">
      <alignment vertical="center"/>
    </xf>
    <xf numFmtId="198" fontId="8" fillId="0" borderId="0"/>
    <xf numFmtId="198" fontId="130" fillId="122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8" fillId="0" borderId="0"/>
    <xf numFmtId="198" fontId="71" fillId="25" borderId="0" applyNumberFormat="0" applyBorder="0" applyAlignment="0" applyProtection="0">
      <alignment vertical="center"/>
    </xf>
    <xf numFmtId="198" fontId="8" fillId="0" borderId="0"/>
    <xf numFmtId="198" fontId="71" fillId="25" borderId="0" applyNumberFormat="0" applyBorder="0" applyAlignment="0" applyProtection="0">
      <alignment vertical="center"/>
    </xf>
    <xf numFmtId="198" fontId="8" fillId="0" borderId="0"/>
    <xf numFmtId="198" fontId="130" fillId="123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8" fillId="0" borderId="0"/>
    <xf numFmtId="198" fontId="71" fillId="19" borderId="0" applyNumberFormat="0" applyBorder="0" applyAlignment="0" applyProtection="0">
      <alignment vertical="center"/>
    </xf>
    <xf numFmtId="198" fontId="8" fillId="0" borderId="0"/>
    <xf numFmtId="198" fontId="71" fillId="19" borderId="0" applyNumberFormat="0" applyBorder="0" applyAlignment="0" applyProtection="0">
      <alignment vertical="center"/>
    </xf>
    <xf numFmtId="198" fontId="8" fillId="0" borderId="0"/>
    <xf numFmtId="198" fontId="130" fillId="124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8" fillId="0" borderId="0"/>
    <xf numFmtId="198" fontId="71" fillId="20" borderId="0" applyNumberFormat="0" applyBorder="0" applyAlignment="0" applyProtection="0">
      <alignment vertical="center"/>
    </xf>
    <xf numFmtId="198" fontId="8" fillId="0" borderId="0"/>
    <xf numFmtId="198" fontId="71" fillId="20" borderId="0" applyNumberFormat="0" applyBorder="0" applyAlignment="0" applyProtection="0">
      <alignment vertical="center"/>
    </xf>
    <xf numFmtId="198" fontId="8" fillId="0" borderId="0"/>
    <xf numFmtId="198" fontId="130" fillId="125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8" fillId="0" borderId="0"/>
    <xf numFmtId="198" fontId="71" fillId="26" borderId="0" applyNumberFormat="0" applyBorder="0" applyAlignment="0" applyProtection="0">
      <alignment vertical="center"/>
    </xf>
    <xf numFmtId="198" fontId="8" fillId="0" borderId="0"/>
    <xf numFmtId="198" fontId="71" fillId="26" borderId="0" applyNumberFormat="0" applyBorder="0" applyAlignment="0" applyProtection="0">
      <alignment vertical="center"/>
    </xf>
    <xf numFmtId="198" fontId="8" fillId="0" borderId="0"/>
    <xf numFmtId="198" fontId="130" fillId="1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271" fillId="0" borderId="114">
      <alignment vertical="top" wrapText="1"/>
    </xf>
    <xf numFmtId="198" fontId="8" fillId="0" borderId="0"/>
    <xf numFmtId="198" fontId="84" fillId="13" borderId="0" applyNumberFormat="0" applyBorder="0" applyAlignment="0" applyProtection="0">
      <alignment vertical="center"/>
    </xf>
    <xf numFmtId="198" fontId="8" fillId="0" borderId="0"/>
    <xf numFmtId="198" fontId="84" fillId="13" borderId="0" applyNumberFormat="0" applyBorder="0" applyAlignment="0" applyProtection="0">
      <alignment vertical="center"/>
    </xf>
    <xf numFmtId="198" fontId="8" fillId="0" borderId="0"/>
    <xf numFmtId="198" fontId="193" fillId="127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272" fillId="108" borderId="0" applyNumberFormat="0" applyBorder="0" applyAlignment="0" applyProtection="0">
      <alignment vertical="center"/>
    </xf>
    <xf numFmtId="198" fontId="272" fillId="127" borderId="0" applyNumberFormat="0" applyBorder="0" applyAlignment="0" applyProtection="0">
      <alignment vertical="center"/>
    </xf>
    <xf numFmtId="198" fontId="272" fillId="127" borderId="0" applyNumberFormat="0" applyBorder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5" fillId="103" borderId="96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5" fillId="103" borderId="96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" fillId="0" borderId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" fillId="0" borderId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" fillId="0" borderId="0"/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5" fillId="103" borderId="96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215" fillId="103" borderId="96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5" fillId="10" borderId="49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3" fillId="107" borderId="85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3" fillId="107" borderId="85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" fillId="0" borderId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" fillId="0" borderId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" fillId="0" borderId="0"/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3" fillId="107" borderId="85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183" fillId="107" borderId="85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86" fillId="3" borderId="47" applyNumberFormat="0" applyAlignment="0" applyProtection="0">
      <alignment vertical="center"/>
    </xf>
    <xf numFmtId="198" fontId="273" fillId="0" borderId="0" applyFill="0" applyBorder="0" applyProtection="0">
      <alignment horizontal="right" vertical="top"/>
    </xf>
    <xf numFmtId="198" fontId="273" fillId="0" borderId="0" applyFill="0" applyBorder="0" applyProtection="0">
      <alignment horizontal="right" vertical="top"/>
    </xf>
    <xf numFmtId="198" fontId="273" fillId="0" borderId="0" applyNumberFormat="0" applyFill="0" applyBorder="0" applyProtection="0">
      <alignment vertical="top"/>
    </xf>
    <xf numFmtId="198" fontId="273" fillId="0" borderId="0" applyNumberFormat="0" applyFill="0" applyBorder="0" applyProtection="0">
      <alignment vertical="top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18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18" borderId="49" applyNumberFormat="0" applyAlignment="0" applyProtection="0">
      <alignment vertical="center"/>
    </xf>
    <xf numFmtId="198" fontId="274" fillId="118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8" fillId="0" borderId="0"/>
    <xf numFmtId="198" fontId="8" fillId="0" borderId="0"/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4" fillId="16" borderId="49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74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74" borderId="47" applyNumberFormat="0" applyAlignment="0" applyProtection="0">
      <alignment vertical="center"/>
    </xf>
    <xf numFmtId="198" fontId="275" fillId="74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8" fillId="0" borderId="0"/>
    <xf numFmtId="198" fontId="8" fillId="0" borderId="0"/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5" fillId="13" borderId="47" applyNumberFormat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35" fillId="7" borderId="48" applyNumberFormat="0" applyFont="0" applyAlignment="0" applyProtection="0">
      <alignment vertical="center"/>
    </xf>
    <xf numFmtId="198" fontId="16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16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29" fillId="0" borderId="0">
      <alignment vertical="center"/>
    </xf>
    <xf numFmtId="198" fontId="29" fillId="0" borderId="0">
      <alignment vertical="center"/>
    </xf>
    <xf numFmtId="198" fontId="9" fillId="0" borderId="0"/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29" fillId="0" borderId="0">
      <alignment vertical="center"/>
    </xf>
    <xf numFmtId="198" fontId="277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36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36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29" fillId="0" borderId="0">
      <alignment vertical="center"/>
    </xf>
    <xf numFmtId="198" fontId="36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13" fillId="0" borderId="0"/>
    <xf numFmtId="198" fontId="21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15" fillId="0" borderId="0"/>
    <xf numFmtId="198" fontId="15" fillId="0" borderId="0"/>
    <xf numFmtId="198" fontId="8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5" fillId="0" borderId="0"/>
    <xf numFmtId="198" fontId="8" fillId="0" borderId="0"/>
    <xf numFmtId="198" fontId="8" fillId="0" borderId="0"/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36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36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8" fillId="0" borderId="0"/>
    <xf numFmtId="198" fontId="29" fillId="0" borderId="0">
      <alignment vertical="center"/>
    </xf>
    <xf numFmtId="198" fontId="29" fillId="0" borderId="0">
      <alignment vertical="center"/>
    </xf>
    <xf numFmtId="198" fontId="29" fillId="0" borderId="0">
      <alignment vertical="center"/>
    </xf>
    <xf numFmtId="198" fontId="31" fillId="0" borderId="0">
      <alignment vertical="center"/>
    </xf>
    <xf numFmtId="198" fontId="31" fillId="0" borderId="0">
      <alignment vertical="center"/>
    </xf>
    <xf numFmtId="198" fontId="31" fillId="0" borderId="0">
      <alignment vertical="center"/>
    </xf>
    <xf numFmtId="198" fontId="31" fillId="0" borderId="0">
      <alignment vertical="center"/>
    </xf>
    <xf numFmtId="198" fontId="31" fillId="0" borderId="0">
      <alignment vertical="center"/>
    </xf>
    <xf numFmtId="198" fontId="29" fillId="0" borderId="0">
      <alignment vertical="center"/>
    </xf>
    <xf numFmtId="198" fontId="8" fillId="0" borderId="0"/>
    <xf numFmtId="198" fontId="130" fillId="128" borderId="0" applyNumberFormat="0" applyBorder="0" applyAlignment="0" applyProtection="0">
      <alignment vertical="center"/>
    </xf>
    <xf numFmtId="198" fontId="130" fillId="128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9" fillId="13" borderId="0" applyNumberFormat="0" applyBorder="0" applyAlignment="0" applyProtection="0">
      <alignment vertical="center"/>
    </xf>
    <xf numFmtId="198" fontId="8" fillId="0" borderId="0"/>
    <xf numFmtId="198" fontId="279" fillId="13" borderId="0" applyNumberFormat="0" applyBorder="0" applyAlignment="0" applyProtection="0">
      <alignment vertical="center"/>
    </xf>
    <xf numFmtId="198" fontId="278" fillId="7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9" fillId="13" borderId="0" applyNumberFormat="0" applyBorder="0" applyAlignment="0" applyProtection="0">
      <alignment vertical="center"/>
    </xf>
    <xf numFmtId="198" fontId="8" fillId="0" borderId="0"/>
    <xf numFmtId="198" fontId="279" fillId="13" borderId="0" applyNumberFormat="0" applyBorder="0" applyAlignment="0" applyProtection="0">
      <alignment vertical="center"/>
    </xf>
    <xf numFmtId="198" fontId="278" fillId="7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36" fillId="105" borderId="2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36" fillId="105" borderId="2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109" borderId="2" applyNumberFormat="0" applyFont="0" applyAlignment="0" applyProtection="0">
      <alignment vertical="center"/>
    </xf>
    <xf numFmtId="198" fontId="36" fillId="105" borderId="2" applyNumberFormat="0" applyFont="0" applyAlignment="0" applyProtection="0">
      <alignment vertical="center"/>
    </xf>
    <xf numFmtId="198" fontId="8" fillId="0" borderId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8" fillId="0" borderId="0"/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36" fillId="105" borderId="2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8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7" fillId="7" borderId="48" applyNumberFormat="0" applyFont="0" applyAlignment="0" applyProtection="0">
      <alignment vertical="center"/>
    </xf>
    <xf numFmtId="198" fontId="199" fillId="7" borderId="48" applyNumberFormat="0" applyFont="0" applyAlignment="0" applyProtection="0">
      <alignment vertical="center"/>
    </xf>
    <xf numFmtId="198" fontId="199" fillId="7" borderId="48" applyNumberFormat="0" applyFont="0" applyAlignment="0" applyProtection="0">
      <alignment vertical="center"/>
    </xf>
    <xf numFmtId="198" fontId="199" fillId="7" borderId="48" applyNumberFormat="0" applyFont="0" applyAlignment="0" applyProtection="0">
      <alignment vertical="center"/>
    </xf>
    <xf numFmtId="198" fontId="199" fillId="7" borderId="48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0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50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0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281" fillId="0" borderId="0" applyNumberFormat="0" applyFill="0" applyBorder="0" applyAlignment="0" applyProtection="0">
      <alignment vertical="top"/>
      <protection locked="0"/>
    </xf>
    <xf numFmtId="198" fontId="281" fillId="0" borderId="0" applyNumberFormat="0" applyFill="0" applyBorder="0" applyAlignment="0" applyProtection="0">
      <alignment vertical="top"/>
      <protection locked="0"/>
    </xf>
    <xf numFmtId="198" fontId="281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2" fillId="0" borderId="99" applyNumberFormat="0" applyFill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3" fillId="3" borderId="10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284" fillId="10" borderId="49" applyNumberFormat="0" applyAlignment="0" applyProtection="0">
      <alignment vertical="center"/>
    </xf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3" fillId="0" borderId="0">
      <alignment vertical="center"/>
    </xf>
    <xf numFmtId="198" fontId="280" fillId="0" borderId="0"/>
    <xf numFmtId="198" fontId="154" fillId="0" borderId="0">
      <alignment vertical="center"/>
    </xf>
    <xf numFmtId="198" fontId="280" fillId="0" borderId="0"/>
    <xf numFmtId="198" fontId="8" fillId="0" borderId="0"/>
    <xf numFmtId="198" fontId="280" fillId="0" borderId="0"/>
    <xf numFmtId="198" fontId="13" fillId="0" borderId="0">
      <alignment vertical="center"/>
    </xf>
    <xf numFmtId="198" fontId="280" fillId="0" borderId="0"/>
    <xf numFmtId="198" fontId="13" fillId="0" borderId="0">
      <alignment vertical="center"/>
    </xf>
    <xf numFmtId="198" fontId="36" fillId="0" borderId="0"/>
    <xf numFmtId="198" fontId="280" fillId="0" borderId="0"/>
    <xf numFmtId="198" fontId="280" fillId="0" borderId="0"/>
    <xf numFmtId="198" fontId="9" fillId="0" borderId="0"/>
    <xf numFmtId="198" fontId="285" fillId="0" borderId="0"/>
    <xf numFmtId="198" fontId="36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/>
    <xf numFmtId="198" fontId="154" fillId="0" borderId="0"/>
    <xf numFmtId="198" fontId="8" fillId="0" borderId="0"/>
    <xf numFmtId="198" fontId="154" fillId="0" borderId="0"/>
    <xf numFmtId="198" fontId="154" fillId="0" borderId="0"/>
    <xf numFmtId="198" fontId="280" fillId="0" borderId="0"/>
    <xf numFmtId="198" fontId="154" fillId="0" borderId="0"/>
    <xf numFmtId="198" fontId="154" fillId="0" borderId="0"/>
    <xf numFmtId="198" fontId="286" fillId="0" borderId="0">
      <alignment vertical="center"/>
    </xf>
    <xf numFmtId="198" fontId="280" fillId="0" borderId="0"/>
    <xf numFmtId="198" fontId="36" fillId="0" borderId="0">
      <alignment vertical="center"/>
    </xf>
    <xf numFmtId="198" fontId="36" fillId="0" borderId="0">
      <alignment vertical="center"/>
    </xf>
    <xf numFmtId="198" fontId="36" fillId="0" borderId="0">
      <alignment vertical="center"/>
    </xf>
    <xf numFmtId="198" fontId="8" fillId="0" borderId="0"/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3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288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295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6" fillId="0" borderId="0">
      <alignment vertical="center"/>
    </xf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21" fillId="0" borderId="0"/>
    <xf numFmtId="0" fontId="8" fillId="0" borderId="0"/>
  </cellStyleXfs>
  <cellXfs count="1425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Border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6" fillId="16" borderId="0" xfId="0" applyFont="1" applyFill="1" applyBorder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9" applyFont="1" applyFill="1" applyAlignment="1">
      <alignment horizontal="left"/>
    </xf>
    <xf numFmtId="182" fontId="42" fillId="16" borderId="7" xfId="12929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9" applyFont="1" applyFill="1" applyBorder="1" applyAlignment="1">
      <alignment horizontal="center" wrapText="1"/>
    </xf>
    <xf numFmtId="182" fontId="42" fillId="16" borderId="0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/>
    </xf>
    <xf numFmtId="0" fontId="42" fillId="16" borderId="0" xfId="12929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9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9" applyNumberFormat="1" applyFont="1" applyFill="1" applyBorder="1" applyAlignment="1">
      <alignment horizontal="center" vertical="center"/>
    </xf>
    <xf numFmtId="182" fontId="42" fillId="16" borderId="29" xfId="12929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16" borderId="0" xfId="12929" applyFont="1" applyFill="1" applyBorder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Border="1" applyAlignment="1">
      <alignment horizontal="center"/>
    </xf>
    <xf numFmtId="0" fontId="42" fillId="0" borderId="6" xfId="12929" applyFont="1" applyFill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7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0" borderId="13" xfId="12929" applyFont="1" applyFill="1" applyBorder="1" applyAlignment="1">
      <alignment horizontal="center" vertical="center"/>
    </xf>
    <xf numFmtId="182" fontId="42" fillId="0" borderId="13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/>
    </xf>
    <xf numFmtId="182" fontId="42" fillId="0" borderId="0" xfId="12929" applyNumberFormat="1" applyFont="1" applyFill="1" applyBorder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Border="1" applyAlignment="1">
      <alignment horizontal="center"/>
    </xf>
    <xf numFmtId="49" fontId="42" fillId="16" borderId="0" xfId="12929" applyNumberFormat="1" applyFont="1" applyFill="1" applyBorder="1" applyAlignment="1">
      <alignment horizontal="center" vertical="center"/>
    </xf>
    <xf numFmtId="0" fontId="42" fillId="16" borderId="27" xfId="12929" applyFont="1" applyFill="1" applyBorder="1" applyAlignment="1">
      <alignment horizontal="center" vertical="center"/>
    </xf>
    <xf numFmtId="182" fontId="42" fillId="16" borderId="27" xfId="12929" applyNumberFormat="1" applyFont="1" applyFill="1" applyBorder="1" applyAlignment="1">
      <alignment horizontal="center"/>
    </xf>
    <xf numFmtId="182" fontId="42" fillId="0" borderId="27" xfId="12929" applyNumberFormat="1" applyFont="1" applyFill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NumberFormat="1" applyFont="1" applyFill="1" applyBorder="1" applyAlignment="1">
      <alignment horizontal="center" vertical="center"/>
    </xf>
    <xf numFmtId="0" fontId="42" fillId="0" borderId="7" xfId="12929" applyFont="1" applyFill="1" applyBorder="1" applyAlignment="1">
      <alignment horizontal="center"/>
    </xf>
    <xf numFmtId="183" fontId="42" fillId="0" borderId="7" xfId="12929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9" applyFont="1" applyFill="1" applyBorder="1" applyAlignment="1">
      <alignment horizontal="center"/>
    </xf>
    <xf numFmtId="183" fontId="42" fillId="16" borderId="29" xfId="12929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4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182" fontId="42" fillId="16" borderId="33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9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0" fontId="46" fillId="16" borderId="0" xfId="6446" applyFont="1" applyFill="1" applyBorder="1" applyAlignment="1">
      <alignment vertical="center" shrinkToFit="1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Border="1" applyAlignment="1">
      <alignment horizontal="center" wrapText="1"/>
    </xf>
    <xf numFmtId="58" fontId="42" fillId="16" borderId="0" xfId="12932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0" xfId="0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Border="1" applyAlignment="1">
      <alignment horizontal="center" vertical="center" wrapText="1"/>
    </xf>
    <xf numFmtId="16" fontId="42" fillId="16" borderId="0" xfId="12929" applyNumberFormat="1" applyFont="1" applyFill="1" applyBorder="1" applyAlignment="1">
      <alignment horizontal="center"/>
    </xf>
    <xf numFmtId="191" fontId="42" fillId="16" borderId="0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3" applyNumberFormat="1" applyFont="1" applyFill="1" applyBorder="1" applyAlignment="1">
      <alignment horizontal="center" vertical="center" wrapText="1"/>
    </xf>
    <xf numFmtId="191" fontId="42" fillId="17" borderId="27" xfId="12929" applyNumberFormat="1" applyFont="1" applyFill="1" applyBorder="1" applyAlignment="1">
      <alignment horizontal="center" vertical="center"/>
    </xf>
    <xf numFmtId="0" fontId="42" fillId="17" borderId="29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8" fontId="42" fillId="0" borderId="29" xfId="8796" applyNumberFormat="1" applyFont="1" applyFill="1" applyBorder="1" applyAlignment="1">
      <alignment horizontal="center"/>
    </xf>
    <xf numFmtId="185" fontId="42" fillId="0" borderId="29" xfId="12929" applyNumberFormat="1" applyFont="1" applyFill="1" applyBorder="1" applyAlignment="1">
      <alignment horizontal="center" vertical="center"/>
    </xf>
    <xf numFmtId="182" fontId="42" fillId="0" borderId="29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 vertical="center"/>
    </xf>
    <xf numFmtId="185" fontId="42" fillId="0" borderId="29" xfId="12929" applyNumberFormat="1" applyFont="1" applyFill="1" applyBorder="1" applyAlignment="1">
      <alignment horizontal="center"/>
    </xf>
    <xf numFmtId="0" fontId="42" fillId="16" borderId="29" xfId="12934" applyFont="1" applyFill="1" applyBorder="1" applyAlignment="1">
      <alignment horizontal="center"/>
    </xf>
    <xf numFmtId="58" fontId="42" fillId="16" borderId="0" xfId="12934" applyNumberFormat="1" applyFont="1" applyFill="1" applyBorder="1" applyAlignment="1">
      <alignment horizontal="center" vertical="center" wrapText="1"/>
    </xf>
    <xf numFmtId="198" fontId="42" fillId="17" borderId="27" xfId="8796" applyNumberFormat="1" applyFont="1" applyFill="1" applyBorder="1" applyAlignment="1">
      <alignment horizontal="center"/>
    </xf>
    <xf numFmtId="185" fontId="42" fillId="16" borderId="27" xfId="12929" applyNumberFormat="1" applyFont="1" applyFill="1" applyBorder="1" applyAlignment="1">
      <alignment horizontal="center" vertical="center"/>
    </xf>
    <xf numFmtId="185" fontId="42" fillId="16" borderId="27" xfId="12929" applyNumberFormat="1" applyFont="1" applyFill="1" applyBorder="1" applyAlignment="1">
      <alignment horizontal="center"/>
    </xf>
    <xf numFmtId="185" fontId="42" fillId="17" borderId="27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29" xfId="12935" applyNumberFormat="1" applyFont="1" applyFill="1" applyBorder="1" applyAlignment="1">
      <alignment horizontal="center" vertical="center" wrapText="1"/>
    </xf>
    <xf numFmtId="185" fontId="42" fillId="16" borderId="7" xfId="12929" applyNumberFormat="1" applyFont="1" applyFill="1" applyBorder="1" applyAlignment="1">
      <alignment horizontal="center" vertical="center"/>
    </xf>
    <xf numFmtId="0" fontId="42" fillId="0" borderId="29" xfId="12334" applyFont="1" applyFill="1" applyBorder="1" applyAlignment="1">
      <alignment horizontal="center" vertical="center"/>
    </xf>
    <xf numFmtId="0" fontId="42" fillId="0" borderId="29" xfId="12929" applyFont="1" applyFill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182" fontId="42" fillId="16" borderId="29" xfId="6446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12929" applyFont="1" applyFill="1" applyBorder="1" applyAlignment="1">
      <alignment horizontal="center" wrapText="1"/>
    </xf>
    <xf numFmtId="0" fontId="43" fillId="16" borderId="0" xfId="12929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/>
    </xf>
    <xf numFmtId="182" fontId="43" fillId="0" borderId="0" xfId="12929" applyNumberFormat="1" applyFont="1" applyFill="1" applyBorder="1" applyAlignment="1">
      <alignment horizontal="center" wrapText="1"/>
    </xf>
    <xf numFmtId="0" fontId="43" fillId="0" borderId="0" xfId="12929" applyFont="1" applyFill="1" applyBorder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vertical="center" wrapText="1"/>
    </xf>
    <xf numFmtId="0" fontId="43" fillId="0" borderId="0" xfId="0" applyFont="1" applyAlignment="1"/>
    <xf numFmtId="0" fontId="43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185" fontId="42" fillId="0" borderId="35" xfId="0" applyNumberFormat="1" applyFont="1" applyFill="1" applyBorder="1" applyAlignment="1">
      <alignment horizontal="center"/>
    </xf>
    <xf numFmtId="0" fontId="42" fillId="16" borderId="35" xfId="12929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/>
    </xf>
    <xf numFmtId="0" fontId="42" fillId="16" borderId="35" xfId="0" applyFont="1" applyFill="1" applyBorder="1" applyAlignment="1">
      <alignment horizontal="center"/>
    </xf>
    <xf numFmtId="49" fontId="42" fillId="16" borderId="35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0" fillId="0" borderId="0" xfId="0"/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49" fontId="42" fillId="16" borderId="0" xfId="12929" applyNumberFormat="1" applyFont="1" applyFill="1" applyBorder="1" applyAlignment="1">
      <alignment horizontal="center" vertical="center" wrapText="1"/>
    </xf>
    <xf numFmtId="0" fontId="49" fillId="0" borderId="0" xfId="0" applyFont="1"/>
    <xf numFmtId="0" fontId="42" fillId="16" borderId="35" xfId="12929" applyFont="1" applyFill="1" applyBorder="1" applyAlignment="1">
      <alignment horizontal="center" vertical="center"/>
    </xf>
    <xf numFmtId="0" fontId="42" fillId="0" borderId="0" xfId="6446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0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0" fillId="0" borderId="0" xfId="6446" applyFont="1" applyFill="1" applyBorder="1" applyAlignment="1">
      <alignment horizontal="left" vertical="center" shrinkToFit="1"/>
    </xf>
    <xf numFmtId="197" fontId="8" fillId="0" borderId="2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16" borderId="29" xfId="12929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/>
    </xf>
    <xf numFmtId="185" fontId="42" fillId="0" borderId="37" xfId="0" applyNumberFormat="1" applyFont="1" applyFill="1" applyBorder="1" applyAlignment="1">
      <alignment horizontal="center" vertical="center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42" fillId="16" borderId="37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16" xfId="12929" applyFont="1" applyFill="1" applyBorder="1" applyAlignment="1">
      <alignment horizontal="center" vertical="center"/>
    </xf>
    <xf numFmtId="183" fontId="42" fillId="0" borderId="29" xfId="0" applyNumberFormat="1" applyFont="1" applyFill="1" applyBorder="1" applyAlignment="1">
      <alignment horizontal="center"/>
    </xf>
    <xf numFmtId="182" fontId="42" fillId="0" borderId="35" xfId="12929" applyNumberFormat="1" applyFont="1" applyFill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91" fontId="42" fillId="16" borderId="37" xfId="12929" applyNumberFormat="1" applyFont="1" applyFill="1" applyBorder="1" applyAlignment="1">
      <alignment horizontal="center" vertical="center"/>
    </xf>
    <xf numFmtId="183" fontId="42" fillId="0" borderId="7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/>
    </xf>
    <xf numFmtId="0" fontId="4" fillId="16" borderId="7" xfId="12929" applyFont="1" applyFill="1" applyBorder="1" applyAlignment="1">
      <alignment horizontal="center"/>
    </xf>
    <xf numFmtId="185" fontId="42" fillId="16" borderId="37" xfId="12929" applyNumberFormat="1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 vertical="center"/>
    </xf>
    <xf numFmtId="198" fontId="42" fillId="17" borderId="0" xfId="8796" applyNumberFormat="1" applyFont="1" applyFill="1" applyBorder="1" applyAlignment="1">
      <alignment horizontal="center"/>
    </xf>
    <xf numFmtId="185" fontId="42" fillId="17" borderId="0" xfId="6446" applyNumberFormat="1" applyFont="1" applyFill="1" applyBorder="1" applyAlignment="1">
      <alignment horizontal="center" vertical="center"/>
    </xf>
    <xf numFmtId="182" fontId="42" fillId="16" borderId="0" xfId="6446" applyNumberFormat="1" applyFont="1" applyFill="1" applyBorder="1" applyAlignment="1">
      <alignment horizontal="center" vertical="center" shrinkToFit="1"/>
    </xf>
    <xf numFmtId="187" fontId="42" fillId="0" borderId="37" xfId="0" applyNumberFormat="1" applyFont="1" applyBorder="1" applyAlignment="1">
      <alignment horizont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85" fontId="42" fillId="0" borderId="37" xfId="12929" applyNumberFormat="1" applyFont="1" applyFill="1" applyBorder="1" applyAlignment="1">
      <alignment horizontal="center" vertical="center"/>
    </xf>
    <xf numFmtId="198" fontId="42" fillId="0" borderId="37" xfId="8796" applyNumberFormat="1" applyFont="1" applyFill="1" applyBorder="1" applyAlignment="1">
      <alignment horizontal="center" vertical="center"/>
    </xf>
    <xf numFmtId="198" fontId="42" fillId="0" borderId="29" xfId="8796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29" applyNumberFormat="1" applyFont="1" applyFill="1" applyBorder="1" applyAlignment="1">
      <alignment horizontal="center" wrapText="1"/>
    </xf>
    <xf numFmtId="183" fontId="4" fillId="0" borderId="7" xfId="0" applyNumberFormat="1" applyFont="1" applyBorder="1" applyAlignment="1">
      <alignment horizontal="center"/>
    </xf>
    <xf numFmtId="184" fontId="4" fillId="16" borderId="0" xfId="6446" applyNumberFormat="1" applyFont="1" applyFill="1" applyBorder="1" applyAlignment="1">
      <alignment horizontal="center" vertical="center" shrinkToFit="1"/>
    </xf>
    <xf numFmtId="49" fontId="4" fillId="16" borderId="0" xfId="6446" applyNumberFormat="1" applyFont="1" applyFill="1" applyBorder="1" applyAlignment="1">
      <alignment horizontal="center" vertical="center" shrinkToFit="1"/>
    </xf>
    <xf numFmtId="184" fontId="4" fillId="0" borderId="0" xfId="6446" applyNumberFormat="1" applyFont="1" applyFill="1" applyBorder="1" applyAlignment="1">
      <alignment horizontal="center" vertical="center" shrinkToFit="1"/>
    </xf>
    <xf numFmtId="49" fontId="4" fillId="0" borderId="0" xfId="6446" applyNumberFormat="1" applyFont="1" applyFill="1" applyBorder="1" applyAlignment="1">
      <alignment horizontal="center" vertical="center" shrinkToFit="1"/>
    </xf>
    <xf numFmtId="0" fontId="4" fillId="16" borderId="14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" fillId="17" borderId="7" xfId="12929" applyFont="1" applyFill="1" applyBorder="1" applyAlignment="1">
      <alignment horizontal="center" vertical="center"/>
    </xf>
    <xf numFmtId="0" fontId="4" fillId="0" borderId="0" xfId="0" applyFont="1"/>
    <xf numFmtId="0" fontId="4" fillId="17" borderId="16" xfId="12929" applyFont="1" applyFill="1" applyBorder="1" applyAlignment="1">
      <alignment horizontal="center" vertical="center"/>
    </xf>
    <xf numFmtId="182" fontId="4" fillId="17" borderId="7" xfId="12929" applyNumberFormat="1" applyFont="1" applyFill="1" applyBorder="1" applyAlignment="1">
      <alignment horizontal="center"/>
    </xf>
    <xf numFmtId="182" fontId="4" fillId="17" borderId="7" xfId="12929" applyNumberFormat="1" applyFont="1" applyFill="1" applyBorder="1" applyAlignment="1">
      <alignment horizontal="center" vertical="center"/>
    </xf>
    <xf numFmtId="182" fontId="4" fillId="16" borderId="7" xfId="12929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wrapText="1"/>
    </xf>
    <xf numFmtId="0" fontId="42" fillId="16" borderId="8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0" borderId="0" xfId="6446" applyFont="1" applyFill="1" applyBorder="1" applyAlignment="1">
      <alignment horizontal="center" vertical="center" shrinkToFit="1"/>
    </xf>
    <xf numFmtId="0" fontId="4" fillId="16" borderId="37" xfId="12929" applyFont="1" applyFill="1" applyBorder="1" applyAlignment="1">
      <alignment horizontal="center" vertical="center" wrapText="1"/>
    </xf>
    <xf numFmtId="0" fontId="4" fillId="16" borderId="0" xfId="12929" applyFont="1" applyFill="1" applyBorder="1" applyAlignment="1">
      <alignment horizontal="center" wrapText="1"/>
    </xf>
    <xf numFmtId="0" fontId="4" fillId="0" borderId="0" xfId="12929" applyFont="1" applyFill="1" applyBorder="1" applyAlignment="1">
      <alignment horizontal="center" wrapText="1"/>
    </xf>
    <xf numFmtId="0" fontId="4" fillId="16" borderId="0" xfId="12929" applyFont="1" applyFill="1" applyBorder="1" applyAlignment="1">
      <alignment horizontal="center" vertical="center"/>
    </xf>
    <xf numFmtId="0" fontId="42" fillId="0" borderId="37" xfId="0" applyFont="1" applyBorder="1"/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49" fontId="51" fillId="17" borderId="37" xfId="13031" applyNumberFormat="1" applyFont="1" applyFill="1" applyBorder="1" applyAlignment="1">
      <alignment horizontal="left"/>
    </xf>
    <xf numFmtId="183" fontId="51" fillId="17" borderId="37" xfId="13030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vertical="center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182" fontId="51" fillId="17" borderId="15" xfId="13030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183" fontId="51" fillId="17" borderId="0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2" fontId="58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49" fontId="51" fillId="17" borderId="0" xfId="13033" applyNumberFormat="1" applyFont="1" applyFill="1" applyBorder="1" applyAlignment="1">
      <alignment horizontal="left" wrapText="1"/>
    </xf>
    <xf numFmtId="199" fontId="60" fillId="17" borderId="0" xfId="13029" applyNumberFormat="1" applyFont="1" applyFill="1" applyBorder="1" applyAlignment="1">
      <alignment horizontal="right"/>
    </xf>
    <xf numFmtId="49" fontId="61" fillId="17" borderId="0" xfId="13032" applyNumberFormat="1" applyFont="1" applyFill="1" applyBorder="1" applyAlignment="1">
      <alignment horizontal="center" vertical="center"/>
    </xf>
    <xf numFmtId="183" fontId="61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/>
    <xf numFmtId="183" fontId="62" fillId="17" borderId="0" xfId="13030" applyNumberFormat="1" applyFont="1" applyFill="1" applyBorder="1" applyAlignment="1">
      <alignment vertical="center" wrapText="1"/>
    </xf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1" fillId="17" borderId="0" xfId="13037" applyNumberFormat="1" applyFont="1" applyFill="1" applyBorder="1" applyAlignment="1">
      <alignment horizontal="center" vertical="center"/>
    </xf>
    <xf numFmtId="176" fontId="61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60" fillId="17" borderId="0" xfId="13029" applyNumberFormat="1" applyFont="1" applyFill="1" applyBorder="1" applyAlignment="1">
      <alignment horizontal="center" vertical="center"/>
    </xf>
    <xf numFmtId="183" fontId="64" fillId="17" borderId="0" xfId="13040" applyNumberFormat="1" applyFont="1" applyFill="1" applyAlignment="1" applyProtection="1">
      <alignment horizontal="justify" vertical="center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>
      <alignment vertical="center"/>
    </xf>
    <xf numFmtId="49" fontId="51" fillId="17" borderId="0" xfId="13033" applyNumberFormat="1" applyFont="1" applyFill="1" applyBorder="1" applyAlignment="1">
      <alignment vertical="center" wrapText="1"/>
    </xf>
    <xf numFmtId="0" fontId="65" fillId="17" borderId="0" xfId="13032" applyNumberFormat="1" applyFont="1" applyFill="1" applyBorder="1" applyAlignment="1">
      <alignment vertical="center"/>
    </xf>
    <xf numFmtId="0" fontId="65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5" fillId="17" borderId="0" xfId="13029" applyNumberFormat="1" applyFont="1" applyFill="1" applyBorder="1" applyAlignment="1">
      <alignment horizontal="center" vertical="center"/>
    </xf>
    <xf numFmtId="0" fontId="65" fillId="17" borderId="0" xfId="13029" applyNumberFormat="1" applyFont="1" applyFill="1" applyBorder="1" applyAlignment="1">
      <alignment horizontal="center" vertical="center" wrapText="1"/>
    </xf>
    <xf numFmtId="0" fontId="65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182" fontId="4" fillId="17" borderId="37" xfId="13030" applyNumberFormat="1" applyFont="1" applyFill="1" applyBorder="1" applyAlignment="1">
      <alignment horizontal="left"/>
    </xf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7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200" fontId="69" fillId="17" borderId="0" xfId="13029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76" fontId="8" fillId="0" borderId="0" xfId="15368" applyNumberFormat="1" applyFont="1" applyFill="1" applyAlignment="1"/>
    <xf numFmtId="212" fontId="8" fillId="17" borderId="37" xfId="15368" applyNumberFormat="1" applyFont="1" applyFill="1" applyBorder="1" applyAlignment="1">
      <alignment horizontal="center"/>
    </xf>
    <xf numFmtId="212" fontId="8" fillId="17" borderId="43" xfId="15368" applyNumberFormat="1" applyFont="1" applyFill="1" applyBorder="1" applyAlignment="1">
      <alignment horizontal="center"/>
    </xf>
    <xf numFmtId="176" fontId="8" fillId="17" borderId="43" xfId="15369" applyNumberFormat="1" applyFont="1" applyFill="1" applyBorder="1" applyAlignment="1">
      <alignment horizontal="center" vertical="center"/>
    </xf>
    <xf numFmtId="49" fontId="8" fillId="0" borderId="0" xfId="15368" applyNumberFormat="1" applyFont="1" applyFill="1" applyAlignment="1"/>
    <xf numFmtId="176" fontId="8" fillId="17" borderId="0" xfId="15368" applyNumberFormat="1" applyFont="1" applyFill="1" applyAlignment="1"/>
    <xf numFmtId="176" fontId="35" fillId="0" borderId="0" xfId="15368" applyNumberFormat="1" applyFont="1" applyFill="1" applyAlignment="1"/>
    <xf numFmtId="176" fontId="89" fillId="0" borderId="0" xfId="15370" applyNumberFormat="1" applyFont="1" applyFill="1" applyBorder="1" applyAlignment="1">
      <alignment horizontal="left" vertical="center" shrinkToFit="1"/>
    </xf>
    <xf numFmtId="176" fontId="8" fillId="0" borderId="0" xfId="15370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/>
    <xf numFmtId="176" fontId="8" fillId="0" borderId="0" xfId="15370" applyNumberFormat="1" applyFont="1" applyFill="1" applyBorder="1" applyAlignment="1">
      <alignment horizontal="left" vertical="center"/>
    </xf>
    <xf numFmtId="176" fontId="87" fillId="0" borderId="0" xfId="15368" applyNumberFormat="1" applyFont="1" applyFill="1" applyAlignment="1"/>
    <xf numFmtId="212" fontId="87" fillId="17" borderId="43" xfId="15368" applyNumberFormat="1" applyFont="1" applyFill="1" applyBorder="1" applyAlignment="1">
      <alignment horizontal="center" vertical="center"/>
    </xf>
    <xf numFmtId="176" fontId="87" fillId="0" borderId="0" xfId="15370" applyNumberFormat="1" applyFont="1" applyFill="1" applyBorder="1" applyAlignment="1">
      <alignment horizontal="left" vertical="center" shrinkToFit="1"/>
    </xf>
    <xf numFmtId="176" fontId="87" fillId="17" borderId="43" xfId="15369" applyNumberFormat="1" applyFont="1" applyFill="1" applyBorder="1" applyAlignment="1">
      <alignment horizontal="center" vertical="center"/>
    </xf>
    <xf numFmtId="212" fontId="87" fillId="0" borderId="0" xfId="15368" applyNumberFormat="1" applyFont="1" applyFill="1" applyBorder="1" applyAlignment="1">
      <alignment horizontal="center"/>
    </xf>
    <xf numFmtId="212" fontId="87" fillId="0" borderId="43" xfId="15368" applyNumberFormat="1" applyFont="1" applyFill="1" applyBorder="1" applyAlignment="1">
      <alignment horizontal="center"/>
    </xf>
    <xf numFmtId="176" fontId="87" fillId="0" borderId="43" xfId="15369" applyNumberFormat="1" applyFont="1" applyFill="1" applyBorder="1" applyAlignment="1">
      <alignment horizontal="center" vertical="center"/>
    </xf>
    <xf numFmtId="212" fontId="12" fillId="17" borderId="43" xfId="15369" applyNumberFormat="1" applyFont="1" applyFill="1" applyBorder="1" applyAlignment="1">
      <alignment horizontal="center" vertical="center"/>
    </xf>
    <xf numFmtId="176" fontId="12" fillId="0" borderId="0" xfId="15370" applyNumberFormat="1" applyFont="1" applyFill="1" applyBorder="1" applyAlignment="1">
      <alignment horizontal="left" vertical="center" shrinkToFit="1"/>
    </xf>
    <xf numFmtId="212" fontId="8" fillId="17" borderId="43" xfId="15369" applyNumberFormat="1" applyFont="1" applyFill="1" applyBorder="1" applyAlignment="1">
      <alignment horizontal="center" vertical="center"/>
    </xf>
    <xf numFmtId="212" fontId="8" fillId="0" borderId="0" xfId="15368" applyNumberFormat="1" applyFont="1" applyFill="1" applyBorder="1" applyAlignment="1">
      <alignment horizontal="center"/>
    </xf>
    <xf numFmtId="176" fontId="8" fillId="0" borderId="0" xfId="15368" applyNumberFormat="1" applyFont="1" applyFill="1" applyBorder="1" applyAlignment="1">
      <alignment horizontal="center"/>
    </xf>
    <xf numFmtId="176" fontId="35" fillId="0" borderId="0" xfId="15370" applyNumberFormat="1" applyFont="1" applyFill="1" applyBorder="1" applyAlignment="1">
      <alignment horizontal="left" vertical="center" shrinkToFit="1"/>
    </xf>
    <xf numFmtId="212" fontId="8" fillId="0" borderId="43" xfId="15369" applyNumberFormat="1" applyFont="1" applyFill="1" applyBorder="1" applyAlignment="1">
      <alignment horizontal="center" vertical="center"/>
    </xf>
    <xf numFmtId="176" fontId="8" fillId="0" borderId="43" xfId="15369" applyNumberFormat="1" applyFont="1" applyFill="1" applyBorder="1" applyAlignment="1">
      <alignment horizontal="center" vertical="center"/>
    </xf>
    <xf numFmtId="176" fontId="8" fillId="0" borderId="43" xfId="15368" applyNumberFormat="1" applyFont="1" applyFill="1" applyBorder="1" applyAlignment="1">
      <alignment horizontal="center" vertical="center"/>
    </xf>
    <xf numFmtId="212" fontId="8" fillId="0" borderId="0" xfId="15369" applyNumberFormat="1" applyFont="1" applyFill="1" applyBorder="1" applyAlignment="1">
      <alignment horizontal="center"/>
    </xf>
    <xf numFmtId="212" fontId="8" fillId="0" borderId="0" xfId="15370" applyNumberFormat="1" applyFont="1" applyFill="1" applyBorder="1" applyAlignment="1">
      <alignment horizontal="center" vertical="center" shrinkToFit="1"/>
    </xf>
    <xf numFmtId="49" fontId="8" fillId="0" borderId="0" xfId="15370" applyNumberFormat="1" applyFont="1" applyFill="1" applyBorder="1" applyAlignment="1">
      <alignment horizontal="center" vertical="center" shrinkToFit="1"/>
    </xf>
    <xf numFmtId="212" fontId="87" fillId="17" borderId="43" xfId="15369" applyNumberFormat="1" applyFont="1" applyFill="1" applyBorder="1" applyAlignment="1">
      <alignment horizontal="center" vertical="center"/>
    </xf>
    <xf numFmtId="212" fontId="8" fillId="17" borderId="43" xfId="15369" applyNumberFormat="1" applyFont="1" applyFill="1" applyBorder="1" applyAlignment="1">
      <alignment horizontal="center" wrapText="1"/>
    </xf>
    <xf numFmtId="176" fontId="87" fillId="17" borderId="0" xfId="15368" applyNumberFormat="1" applyFont="1" applyFill="1" applyAlignment="1"/>
    <xf numFmtId="212" fontId="87" fillId="17" borderId="0" xfId="15369" applyNumberFormat="1" applyFont="1" applyFill="1" applyBorder="1" applyAlignment="1">
      <alignment horizontal="center" vertical="center"/>
    </xf>
    <xf numFmtId="176" fontId="87" fillId="17" borderId="0" xfId="15369" applyNumberFormat="1" applyFont="1" applyFill="1" applyBorder="1" applyAlignment="1">
      <alignment horizontal="center" vertical="center" wrapText="1"/>
    </xf>
    <xf numFmtId="184" fontId="8" fillId="0" borderId="0" xfId="15370" applyNumberFormat="1" applyFont="1" applyFill="1" applyBorder="1" applyAlignment="1">
      <alignment horizontal="center" vertical="center" shrinkToFit="1"/>
    </xf>
    <xf numFmtId="176" fontId="89" fillId="17" borderId="0" xfId="15370" applyNumberFormat="1" applyFont="1" applyFill="1" applyBorder="1" applyAlignment="1">
      <alignment horizontal="left" vertical="center" shrinkToFit="1"/>
    </xf>
    <xf numFmtId="58" fontId="8" fillId="0" borderId="0" xfId="15370" applyNumberFormat="1" applyFont="1" applyFill="1" applyBorder="1" applyAlignment="1">
      <alignment horizontal="left" vertical="center" shrinkToFit="1"/>
    </xf>
    <xf numFmtId="182" fontId="8" fillId="17" borderId="43" xfId="15369" applyNumberFormat="1" applyFont="1" applyFill="1" applyBorder="1" applyAlignment="1">
      <alignment horizontal="center"/>
    </xf>
    <xf numFmtId="212" fontId="8" fillId="0" borderId="0" xfId="15369" applyNumberFormat="1" applyFont="1" applyFill="1" applyBorder="1" applyAlignment="1">
      <alignment horizontal="center" wrapText="1"/>
    </xf>
    <xf numFmtId="182" fontId="8" fillId="0" borderId="43" xfId="15369" applyNumberFormat="1" applyFont="1" applyFill="1" applyBorder="1" applyAlignment="1">
      <alignment horizontal="center" vertical="center"/>
    </xf>
    <xf numFmtId="182" fontId="8" fillId="0" borderId="0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212" fontId="8" fillId="0" borderId="43" xfId="15368" applyNumberFormat="1" applyFont="1" applyFill="1" applyBorder="1" applyAlignment="1">
      <alignment horizontal="center"/>
    </xf>
    <xf numFmtId="212" fontId="8" fillId="0" borderId="32" xfId="15369" applyNumberFormat="1" applyFont="1" applyFill="1" applyBorder="1" applyAlignment="1">
      <alignment horizontal="center" wrapText="1"/>
    </xf>
    <xf numFmtId="212" fontId="8" fillId="17" borderId="0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center" vertical="center"/>
    </xf>
    <xf numFmtId="212" fontId="8" fillId="0" borderId="0" xfId="15368" applyNumberFormat="1" applyFont="1" applyFill="1" applyBorder="1" applyAlignment="1">
      <alignment horizontal="center" vertical="center"/>
    </xf>
    <xf numFmtId="176" fontId="63" fillId="27" borderId="45" xfId="15372" applyNumberFormat="1" applyFill="1" applyBorder="1" applyAlignment="1">
      <alignment vertical="center" wrapText="1"/>
    </xf>
    <xf numFmtId="212" fontId="8" fillId="0" borderId="0" xfId="15369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" fillId="17" borderId="43" xfId="15368" applyNumberFormat="1" applyFont="1" applyFill="1" applyBorder="1" applyAlignment="1">
      <alignment horizontal="center" vertical="center"/>
    </xf>
    <xf numFmtId="176" fontId="8" fillId="17" borderId="0" xfId="15370" applyNumberFormat="1" applyFont="1" applyFill="1" applyBorder="1" applyAlignment="1">
      <alignment horizontal="left" vertical="center" shrinkToFit="1"/>
    </xf>
    <xf numFmtId="58" fontId="8" fillId="17" borderId="0" xfId="15370" applyNumberFormat="1" applyFont="1" applyFill="1" applyBorder="1" applyAlignment="1">
      <alignment horizontal="left" vertical="center" shrinkToFit="1"/>
    </xf>
    <xf numFmtId="212" fontId="8" fillId="17" borderId="0" xfId="15369" applyNumberFormat="1" applyFont="1" applyFill="1" applyBorder="1" applyAlignment="1">
      <alignment horizontal="center"/>
    </xf>
    <xf numFmtId="176" fontId="8" fillId="17" borderId="0" xfId="15368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1" fillId="17" borderId="11" xfId="15368" applyNumberFormat="1" applyFont="1" applyFill="1" applyBorder="1" applyAlignment="1">
      <alignment horizontal="center"/>
    </xf>
    <xf numFmtId="212" fontId="8" fillId="0" borderId="43" xfId="15369" applyNumberFormat="1" applyFont="1" applyFill="1" applyBorder="1" applyAlignment="1">
      <alignment horizontal="center" wrapText="1"/>
    </xf>
    <xf numFmtId="212" fontId="8" fillId="0" borderId="43" xfId="15369" applyNumberFormat="1" applyFont="1" applyFill="1" applyBorder="1" applyAlignment="1">
      <alignment horizontal="center" vertical="top" wrapText="1"/>
    </xf>
    <xf numFmtId="212" fontId="8" fillId="0" borderId="43" xfId="15369" applyNumberFormat="1" applyFont="1" applyFill="1" applyBorder="1" applyAlignment="1">
      <alignment horizontal="center"/>
    </xf>
    <xf numFmtId="176" fontId="8" fillId="0" borderId="46" xfId="15370" applyNumberFormat="1" applyFont="1" applyFill="1" applyBorder="1" applyAlignment="1">
      <alignment vertical="center" shrinkToFit="1"/>
    </xf>
    <xf numFmtId="212" fontId="8" fillId="0" borderId="43" xfId="15369" applyNumberFormat="1" applyFont="1" applyFill="1" applyBorder="1" applyAlignment="1">
      <alignment horizontal="center" vertical="center" wrapText="1"/>
    </xf>
    <xf numFmtId="176" fontId="93" fillId="0" borderId="0" xfId="15370" applyNumberFormat="1" applyFont="1" applyFill="1" applyBorder="1" applyAlignment="1">
      <alignment horizontal="left" vertical="center" shrinkToFit="1"/>
    </xf>
    <xf numFmtId="176" fontId="94" fillId="0" borderId="0" xfId="15368" applyNumberFormat="1" applyFont="1" applyFill="1" applyBorder="1" applyAlignment="1">
      <alignment horizontal="center" vertical="center"/>
    </xf>
    <xf numFmtId="212" fontId="8" fillId="0" borderId="0" xfId="15369" applyNumberFormat="1" applyFont="1" applyFill="1" applyBorder="1" applyAlignment="1">
      <alignment horizontal="center" vertical="center" wrapText="1"/>
    </xf>
    <xf numFmtId="212" fontId="8" fillId="0" borderId="26" xfId="15369" applyNumberFormat="1" applyFont="1" applyFill="1" applyBorder="1" applyAlignment="1">
      <alignment horizontal="center" vertical="center"/>
    </xf>
    <xf numFmtId="176" fontId="7" fillId="0" borderId="0" xfId="15374" applyNumberFormat="1">
      <alignment vertical="center"/>
    </xf>
    <xf numFmtId="176" fontId="88" fillId="0" borderId="0" xfId="15368" applyNumberFormat="1" applyFont="1" applyFill="1" applyAlignment="1">
      <alignment horizontal="left" vertical="center" wrapText="1" shrinkToFit="1"/>
    </xf>
    <xf numFmtId="176" fontId="88" fillId="0" borderId="43" xfId="15368" applyNumberFormat="1" applyFont="1" applyFill="1" applyBorder="1" applyAlignment="1">
      <alignment horizontal="center" wrapText="1"/>
    </xf>
    <xf numFmtId="176" fontId="93" fillId="0" borderId="0" xfId="15369" applyNumberFormat="1" applyFont="1" applyFill="1" applyAlignment="1"/>
    <xf numFmtId="176" fontId="35" fillId="0" borderId="0" xfId="15369" applyNumberFormat="1" applyFont="1" applyFill="1" applyAlignment="1"/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/>
    <xf numFmtId="176" fontId="8" fillId="0" borderId="0" xfId="15368" applyNumberFormat="1" applyFont="1" applyFill="1" applyBorder="1" applyAlignment="1">
      <alignment vertical="center"/>
    </xf>
    <xf numFmtId="176" fontId="8" fillId="0" borderId="0" xfId="15370" applyNumberFormat="1" applyFont="1" applyFill="1" applyBorder="1" applyAlignment="1">
      <alignment horizontal="center" vertical="center" shrinkToFit="1"/>
    </xf>
    <xf numFmtId="176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vertical="center"/>
    </xf>
    <xf numFmtId="176" fontId="41" fillId="0" borderId="0" xfId="15376" applyNumberFormat="1" applyFont="1" applyAlignment="1">
      <alignment horizontal="center" vertical="center"/>
    </xf>
    <xf numFmtId="212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horizontal="center" vertical="center"/>
    </xf>
    <xf numFmtId="176" fontId="39" fillId="0" borderId="0" xfId="15376" applyNumberFormat="1" applyFont="1" applyAlignment="1">
      <alignment horizontal="left" vertical="center"/>
    </xf>
    <xf numFmtId="198" fontId="22" fillId="0" borderId="0" xfId="14877" applyFont="1"/>
    <xf numFmtId="198" fontId="106" fillId="0" borderId="0" xfId="14877" applyFont="1"/>
    <xf numFmtId="198" fontId="106" fillId="0" borderId="0" xfId="14877" applyFont="1" applyFill="1"/>
    <xf numFmtId="198" fontId="107" fillId="0" borderId="0" xfId="14877" applyFont="1"/>
    <xf numFmtId="198" fontId="108" fillId="0" borderId="0" xfId="14877" applyFont="1"/>
    <xf numFmtId="182" fontId="106" fillId="0" borderId="53" xfId="15557" applyNumberFormat="1" applyFont="1" applyBorder="1" applyAlignment="1">
      <alignment horizontal="center" wrapText="1"/>
    </xf>
    <xf numFmtId="182" fontId="106" fillId="0" borderId="54" xfId="15557" applyNumberFormat="1" applyFont="1" applyBorder="1" applyAlignment="1">
      <alignment horizontal="center" vertical="center" wrapText="1"/>
    </xf>
    <xf numFmtId="11" fontId="106" fillId="0" borderId="55" xfId="15557" applyNumberFormat="1" applyFont="1" applyBorder="1" applyAlignment="1">
      <alignment horizontal="center" vertical="center" wrapText="1"/>
    </xf>
    <xf numFmtId="198" fontId="106" fillId="0" borderId="53" xfId="15557" applyNumberFormat="1" applyFont="1" applyFill="1" applyBorder="1" applyAlignment="1">
      <alignment horizontal="center" vertical="center" wrapText="1"/>
    </xf>
    <xf numFmtId="198" fontId="109" fillId="0" borderId="0" xfId="14877" applyFont="1" applyAlignment="1">
      <alignment horizontal="left" vertical="center" wrapText="1" shrinkToFit="1"/>
    </xf>
    <xf numFmtId="182" fontId="106" fillId="0" borderId="37" xfId="15558" applyNumberFormat="1" applyFont="1" applyFill="1" applyBorder="1" applyAlignment="1">
      <alignment horizontal="center"/>
    </xf>
    <xf numFmtId="198" fontId="106" fillId="0" borderId="53" xfId="15559" applyNumberFormat="1" applyFont="1" applyBorder="1" applyAlignment="1">
      <alignment horizontal="center" vertical="center" wrapText="1"/>
    </xf>
    <xf numFmtId="198" fontId="106" fillId="0" borderId="56" xfId="15559" applyNumberFormat="1" applyFont="1" applyBorder="1" applyAlignment="1">
      <alignment horizontal="center" vertical="center" wrapText="1"/>
    </xf>
    <xf numFmtId="198" fontId="106" fillId="0" borderId="37" xfId="15559" applyNumberFormat="1" applyFont="1" applyBorder="1" applyAlignment="1">
      <alignment horizontal="center" vertical="center" wrapText="1"/>
    </xf>
    <xf numFmtId="198" fontId="108" fillId="0" borderId="0" xfId="14877" applyFont="1" applyFill="1"/>
    <xf numFmtId="198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8" fontId="106" fillId="0" borderId="0" xfId="15557" applyNumberFormat="1" applyFont="1" applyFill="1" applyBorder="1" applyAlignment="1">
      <alignment horizontal="center" vertical="center" wrapText="1"/>
    </xf>
    <xf numFmtId="182" fontId="106" fillId="0" borderId="37" xfId="15557" applyNumberFormat="1" applyFont="1" applyBorder="1" applyAlignment="1">
      <alignment horizontal="center" wrapText="1"/>
    </xf>
    <xf numFmtId="182" fontId="106" fillId="0" borderId="56" xfId="15557" applyNumberFormat="1" applyFont="1" applyBorder="1" applyAlignment="1">
      <alignment horizontal="center" vertical="center" wrapText="1"/>
    </xf>
    <xf numFmtId="215" fontId="106" fillId="0" borderId="37" xfId="14877" applyNumberFormat="1" applyFont="1" applyFill="1" applyBorder="1" applyAlignment="1" applyProtection="1">
      <alignment horizontal="center"/>
      <protection locked="0"/>
    </xf>
    <xf numFmtId="198" fontId="106" fillId="0" borderId="37" xfId="14877" applyFont="1" applyFill="1" applyBorder="1" applyAlignment="1">
      <alignment horizontal="center"/>
    </xf>
    <xf numFmtId="182" fontId="106" fillId="0" borderId="60" xfId="15557" applyNumberFormat="1" applyFont="1" applyBorder="1" applyAlignment="1">
      <alignment horizontal="center" wrapText="1"/>
    </xf>
    <xf numFmtId="198" fontId="106" fillId="0" borderId="37" xfId="14877" applyFont="1" applyBorder="1" applyAlignment="1">
      <alignment horizontal="center"/>
    </xf>
    <xf numFmtId="198" fontId="106" fillId="0" borderId="53" xfId="14877" applyFont="1" applyBorder="1" applyAlignment="1">
      <alignment horizontal="center" vertical="center" wrapText="1"/>
    </xf>
    <xf numFmtId="182" fontId="106" fillId="0" borderId="54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8" fontId="106" fillId="0" borderId="0" xfId="14877" applyFont="1" applyAlignment="1">
      <alignment horizontal="center" vertical="center" wrapText="1" shrinkToFit="1"/>
    </xf>
    <xf numFmtId="198" fontId="106" fillId="0" borderId="0" xfId="14877" applyFont="1" applyAlignment="1">
      <alignment horizontal="center" wrapText="1"/>
    </xf>
    <xf numFmtId="182" fontId="106" fillId="0" borderId="37" xfId="15557" applyNumberFormat="1" applyFont="1" applyBorder="1" applyAlignment="1">
      <alignment horizontal="center"/>
    </xf>
    <xf numFmtId="198" fontId="106" fillId="0" borderId="55" xfId="15557" applyNumberFormat="1" applyFont="1" applyBorder="1" applyAlignment="1">
      <alignment horizontal="center" vertical="center" wrapText="1"/>
    </xf>
    <xf numFmtId="182" fontId="106" fillId="0" borderId="63" xfId="15557" applyNumberFormat="1" applyFont="1" applyBorder="1" applyAlignment="1">
      <alignment horizontal="center"/>
    </xf>
    <xf numFmtId="182" fontId="106" fillId="0" borderId="54" xfId="15557" applyNumberFormat="1" applyFont="1" applyBorder="1" applyAlignment="1">
      <alignment horizontal="center"/>
    </xf>
    <xf numFmtId="184" fontId="106" fillId="0" borderId="0" xfId="14877" applyNumberFormat="1" applyFont="1" applyFill="1" applyAlignment="1">
      <alignment horizontal="center" vertical="center" wrapText="1" shrinkToFit="1"/>
    </xf>
    <xf numFmtId="198" fontId="109" fillId="15" borderId="0" xfId="14877" applyFont="1" applyFill="1" applyAlignment="1">
      <alignment horizontal="left" vertical="center" wrapText="1"/>
    </xf>
    <xf numFmtId="182" fontId="106" fillId="0" borderId="37" xfId="14877" applyNumberFormat="1" applyFont="1" applyBorder="1" applyAlignment="1">
      <alignment horizontal="center" vertical="center" wrapText="1"/>
    </xf>
    <xf numFmtId="182" fontId="106" fillId="0" borderId="34" xfId="14877" applyNumberFormat="1" applyFont="1" applyBorder="1" applyAlignment="1">
      <alignment horizontal="center" vertical="center" wrapText="1"/>
    </xf>
    <xf numFmtId="215" fontId="106" fillId="0" borderId="59" xfId="14877" applyNumberFormat="1" applyFont="1" applyFill="1" applyBorder="1" applyAlignment="1" applyProtection="1">
      <alignment horizontal="center" vertical="center"/>
      <protection locked="0"/>
    </xf>
    <xf numFmtId="198" fontId="106" fillId="0" borderId="37" xfId="14877" applyFont="1" applyBorder="1" applyAlignment="1">
      <alignment horizontal="center" vertical="center"/>
    </xf>
    <xf numFmtId="198" fontId="109" fillId="0" borderId="0" xfId="14877" applyFont="1"/>
    <xf numFmtId="215" fontId="106" fillId="0" borderId="59" xfId="14877" applyNumberFormat="1" applyFont="1" applyFill="1" applyBorder="1" applyAlignment="1" applyProtection="1">
      <alignment horizontal="center"/>
      <protection locked="0"/>
    </xf>
    <xf numFmtId="215" fontId="106" fillId="0" borderId="44" xfId="14877" applyNumberFormat="1" applyFont="1" applyFill="1" applyBorder="1" applyAlignment="1" applyProtection="1">
      <alignment horizontal="center"/>
      <protection locked="0"/>
    </xf>
    <xf numFmtId="182" fontId="106" fillId="0" borderId="0" xfId="14877" applyNumberFormat="1" applyFont="1" applyFill="1" applyBorder="1" applyAlignment="1">
      <alignment horizontal="center" vertical="center" wrapText="1"/>
    </xf>
    <xf numFmtId="198" fontId="13" fillId="0" borderId="0" xfId="14877" applyFont="1" applyFill="1" applyBorder="1" applyAlignment="1">
      <alignment horizontal="center" vertical="center"/>
    </xf>
    <xf numFmtId="215" fontId="106" fillId="0" borderId="0" xfId="14877" applyNumberFormat="1" applyFont="1" applyFill="1" applyBorder="1" applyAlignment="1" applyProtection="1">
      <alignment horizontal="center"/>
      <protection locked="0"/>
    </xf>
    <xf numFmtId="198" fontId="110" fillId="0" borderId="0" xfId="14877" applyFont="1"/>
    <xf numFmtId="198" fontId="106" fillId="0" borderId="37" xfId="14877" applyFont="1" applyBorder="1" applyAlignment="1">
      <alignment horizontal="center" wrapText="1"/>
    </xf>
    <xf numFmtId="182" fontId="110" fillId="0" borderId="0" xfId="14877" applyNumberFormat="1" applyFont="1" applyFill="1" applyBorder="1" applyAlignment="1">
      <alignment horizontal="center"/>
    </xf>
    <xf numFmtId="182" fontId="110" fillId="0" borderId="0" xfId="14877" applyNumberFormat="1" applyFont="1" applyFill="1" applyBorder="1" applyAlignment="1">
      <alignment horizontal="center" vertical="center" wrapText="1"/>
    </xf>
    <xf numFmtId="198" fontId="111" fillId="0" borderId="0" xfId="14877" applyFont="1" applyFill="1" applyBorder="1" applyAlignment="1">
      <alignment horizontal="center" vertical="center"/>
    </xf>
    <xf numFmtId="1" fontId="110" fillId="0" borderId="0" xfId="14877" applyNumberFormat="1" applyFont="1" applyFill="1" applyBorder="1" applyAlignment="1">
      <alignment horizontal="center" vertical="center" wrapText="1"/>
    </xf>
    <xf numFmtId="198" fontId="113" fillId="0" borderId="0" xfId="14877" applyFont="1" applyFill="1"/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8" fontId="115" fillId="0" borderId="0" xfId="14877" applyFont="1" applyFill="1" applyBorder="1" applyAlignment="1">
      <alignment horizontal="center" vertical="center"/>
    </xf>
    <xf numFmtId="1" fontId="114" fillId="0" borderId="0" xfId="14877" applyNumberFormat="1" applyFont="1" applyFill="1" applyBorder="1" applyAlignment="1">
      <alignment horizontal="center" vertical="center" wrapText="1"/>
    </xf>
    <xf numFmtId="49" fontId="106" fillId="0" borderId="37" xfId="14960" applyNumberFormat="1" applyFont="1" applyBorder="1" applyAlignment="1">
      <alignment horizontal="center" vertical="center" wrapText="1"/>
    </xf>
    <xf numFmtId="182" fontId="106" fillId="0" borderId="37" xfId="14877" applyNumberFormat="1" applyFont="1" applyBorder="1" applyAlignment="1">
      <alignment horizontal="center" wrapText="1"/>
    </xf>
    <xf numFmtId="198" fontId="116" fillId="0" borderId="0" xfId="14877" applyFont="1"/>
    <xf numFmtId="198" fontId="108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8" fontId="106" fillId="0" borderId="0" xfId="14877" applyFont="1" applyFill="1" applyBorder="1" applyAlignment="1">
      <alignment horizontal="left" vertical="center"/>
    </xf>
    <xf numFmtId="215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8" fontId="106" fillId="34" borderId="0" xfId="14877" applyFont="1" applyFill="1" applyBorder="1" applyAlignment="1">
      <alignment horizontal="center" vertical="center"/>
    </xf>
    <xf numFmtId="215" fontId="106" fillId="0" borderId="0" xfId="14877" applyNumberFormat="1" applyFont="1" applyFill="1" applyBorder="1" applyAlignment="1" applyProtection="1">
      <alignment horizontal="center" wrapText="1"/>
      <protection locked="0"/>
    </xf>
    <xf numFmtId="198" fontId="106" fillId="0" borderId="0" xfId="14877" applyFont="1" applyBorder="1" applyAlignment="1">
      <alignment horizontal="center" wrapText="1"/>
    </xf>
    <xf numFmtId="182" fontId="106" fillId="0" borderId="37" xfId="14877" applyNumberFormat="1" applyFont="1" applyBorder="1" applyAlignment="1">
      <alignment horizontal="center"/>
    </xf>
    <xf numFmtId="215" fontId="106" fillId="0" borderId="37" xfId="14877" applyNumberFormat="1" applyFont="1" applyFill="1" applyBorder="1" applyAlignment="1" applyProtection="1">
      <alignment horizontal="center" wrapText="1"/>
      <protection locked="0"/>
    </xf>
    <xf numFmtId="198" fontId="106" fillId="0" borderId="60" xfId="14877" applyFont="1" applyBorder="1" applyAlignment="1">
      <alignment horizontal="center" vertical="center" wrapText="1"/>
    </xf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8" fontId="106" fillId="0" borderId="0" xfId="14877" applyFont="1" applyFill="1" applyBorder="1" applyAlignment="1">
      <alignment horizontal="center" vertical="center"/>
    </xf>
    <xf numFmtId="198" fontId="108" fillId="0" borderId="70" xfId="14877" applyFont="1" applyBorder="1"/>
    <xf numFmtId="198" fontId="106" fillId="0" borderId="71" xfId="14877" applyFont="1" applyBorder="1" applyAlignment="1">
      <alignment horizontal="center" vertical="center" wrapText="1"/>
    </xf>
    <xf numFmtId="198" fontId="106" fillId="0" borderId="70" xfId="14877" applyFont="1" applyBorder="1"/>
    <xf numFmtId="182" fontId="106" fillId="0" borderId="0" xfId="14877" applyNumberFormat="1" applyFont="1" applyFill="1" applyBorder="1" applyAlignment="1">
      <alignment horizontal="center"/>
    </xf>
    <xf numFmtId="182" fontId="113" fillId="0" borderId="37" xfId="14877" applyNumberFormat="1" applyFont="1" applyFill="1" applyBorder="1" applyAlignment="1">
      <alignment horizontal="center"/>
    </xf>
    <xf numFmtId="182" fontId="113" fillId="0" borderId="34" xfId="14877" applyNumberFormat="1" applyFont="1" applyFill="1" applyBorder="1" applyAlignment="1">
      <alignment horizontal="center" vertical="center" wrapText="1"/>
    </xf>
    <xf numFmtId="215" fontId="106" fillId="0" borderId="13" xfId="14877" applyNumberFormat="1" applyFont="1" applyFill="1" applyBorder="1" applyAlignment="1" applyProtection="1">
      <alignment horizontal="center"/>
      <protection locked="0"/>
    </xf>
    <xf numFmtId="198" fontId="109" fillId="0" borderId="0" xfId="14877" applyFont="1" applyFill="1" applyBorder="1"/>
    <xf numFmtId="198" fontId="106" fillId="0" borderId="13" xfId="14877" applyFont="1" applyBorder="1" applyAlignment="1">
      <alignment horizontal="center"/>
    </xf>
    <xf numFmtId="198" fontId="13" fillId="0" borderId="0" xfId="14877" applyFont="1"/>
    <xf numFmtId="198" fontId="106" fillId="0" borderId="73" xfId="14877" applyFont="1" applyBorder="1" applyAlignment="1">
      <alignment horizontal="center" vertical="center" wrapText="1"/>
    </xf>
    <xf numFmtId="198" fontId="106" fillId="0" borderId="56" xfId="14877" applyFont="1" applyBorder="1" applyAlignment="1">
      <alignment horizontal="center" vertical="center" wrapText="1"/>
    </xf>
    <xf numFmtId="198" fontId="106" fillId="0" borderId="0" xfId="14877" applyFont="1" applyFill="1" applyBorder="1"/>
    <xf numFmtId="182" fontId="106" fillId="0" borderId="37" xfId="14960" applyNumberFormat="1" applyFont="1" applyBorder="1" applyAlignment="1">
      <alignment horizontal="center"/>
    </xf>
    <xf numFmtId="182" fontId="106" fillId="0" borderId="37" xfId="14960" applyNumberFormat="1" applyFont="1" applyBorder="1" applyAlignment="1">
      <alignment horizontal="center" vertical="center" wrapText="1"/>
    </xf>
    <xf numFmtId="198" fontId="109" fillId="0" borderId="0" xfId="14877" applyFont="1" applyBorder="1" applyAlignment="1">
      <alignment horizontal="left" vertical="center" shrinkToFit="1"/>
    </xf>
    <xf numFmtId="198" fontId="106" fillId="0" borderId="60" xfId="14877" applyFont="1" applyBorder="1" applyAlignment="1">
      <alignment horizontal="center" vertical="center"/>
    </xf>
    <xf numFmtId="198" fontId="106" fillId="0" borderId="0" xfId="14877" applyFont="1" applyBorder="1" applyAlignment="1">
      <alignment horizontal="center" vertical="center"/>
    </xf>
    <xf numFmtId="198" fontId="106" fillId="0" borderId="73" xfId="14877" applyFont="1" applyBorder="1" applyAlignment="1">
      <alignment horizontal="center" vertical="center"/>
    </xf>
    <xf numFmtId="198" fontId="106" fillId="0" borderId="56" xfId="14877" applyFont="1" applyBorder="1" applyAlignment="1">
      <alignment horizontal="center" vertical="center"/>
    </xf>
    <xf numFmtId="198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82" fontId="106" fillId="0" borderId="0" xfId="14877" applyNumberFormat="1" applyFont="1" applyBorder="1" applyAlignment="1">
      <alignment horizontal="center" wrapText="1"/>
    </xf>
    <xf numFmtId="198" fontId="113" fillId="0" borderId="0" xfId="14877" applyFont="1" applyFill="1" applyBorder="1" applyAlignment="1">
      <alignment horizontal="center" vertical="center"/>
    </xf>
    <xf numFmtId="198" fontId="8" fillId="16" borderId="0" xfId="14877" applyNumberFormat="1" applyFont="1" applyFill="1" applyBorder="1" applyAlignment="1">
      <alignment horizontal="center" vertical="center" wrapText="1"/>
    </xf>
    <xf numFmtId="198" fontId="106" fillId="0" borderId="0" xfId="14877" applyFont="1" applyBorder="1" applyAlignment="1">
      <alignment horizontal="center"/>
    </xf>
    <xf numFmtId="198" fontId="106" fillId="0" borderId="44" xfId="14877" applyFont="1" applyBorder="1" applyAlignment="1">
      <alignment horizontal="center" vertical="center"/>
    </xf>
    <xf numFmtId="198" fontId="113" fillId="0" borderId="0" xfId="14877" applyFont="1" applyFill="1" applyBorder="1" applyAlignment="1">
      <alignment horizontal="center" vertical="center" shrinkToFit="1"/>
    </xf>
    <xf numFmtId="49" fontId="113" fillId="0" borderId="0" xfId="14877" applyNumberFormat="1" applyFont="1" applyFill="1" applyBorder="1" applyAlignment="1">
      <alignment horizontal="center" vertical="center" shrinkToFit="1"/>
    </xf>
    <xf numFmtId="184" fontId="113" fillId="0" borderId="0" xfId="14877" applyNumberFormat="1" applyFont="1" applyFill="1" applyBorder="1" applyAlignment="1">
      <alignment horizontal="center" vertical="center" shrinkToFit="1"/>
    </xf>
    <xf numFmtId="198" fontId="106" fillId="0" borderId="0" xfId="14877" applyFont="1" applyBorder="1"/>
    <xf numFmtId="198" fontId="109" fillId="15" borderId="59" xfId="14877" applyFont="1" applyFill="1" applyBorder="1" applyAlignment="1">
      <alignment horizontal="left" vertical="center"/>
    </xf>
    <xf numFmtId="198" fontId="106" fillId="0" borderId="0" xfId="14877" applyFont="1" applyAlignment="1"/>
    <xf numFmtId="198" fontId="118" fillId="0" borderId="0" xfId="14877" applyFont="1" applyAlignment="1"/>
    <xf numFmtId="182" fontId="106" fillId="34" borderId="37" xfId="14877" applyNumberFormat="1" applyFont="1" applyFill="1" applyBorder="1" applyAlignment="1">
      <alignment horizontal="center"/>
    </xf>
    <xf numFmtId="198" fontId="106" fillId="0" borderId="37" xfId="14877" applyFont="1" applyFill="1" applyBorder="1" applyAlignment="1">
      <alignment horizontal="center" vertical="center"/>
    </xf>
    <xf numFmtId="198" fontId="106" fillId="0" borderId="37" xfId="15561" applyNumberFormat="1" applyFont="1" applyFill="1" applyBorder="1" applyAlignment="1">
      <alignment horizontal="center"/>
    </xf>
    <xf numFmtId="198" fontId="109" fillId="16" borderId="0" xfId="14877" applyFont="1" applyFill="1" applyBorder="1" applyAlignment="1">
      <alignment horizontal="left" vertical="center" wrapText="1" shrinkToFit="1"/>
    </xf>
    <xf numFmtId="198" fontId="106" fillId="16" borderId="37" xfId="14877" applyFont="1" applyFill="1" applyBorder="1" applyAlignment="1">
      <alignment horizontal="center" vertical="center" wrapText="1"/>
    </xf>
    <xf numFmtId="198" fontId="106" fillId="0" borderId="37" xfId="14877" applyFont="1" applyBorder="1" applyAlignment="1">
      <alignment horizontal="center" vertical="center" wrapText="1"/>
    </xf>
    <xf numFmtId="198" fontId="106" fillId="0" borderId="0" xfId="14877" applyFont="1" applyFill="1" applyAlignment="1"/>
    <xf numFmtId="198" fontId="106" fillId="34" borderId="37" xfId="14877" applyFont="1" applyFill="1" applyBorder="1" applyAlignment="1">
      <alignment horizontal="center" vertical="center"/>
    </xf>
    <xf numFmtId="198" fontId="109" fillId="34" borderId="0" xfId="14877" applyFont="1" applyFill="1" applyBorder="1" applyAlignment="1">
      <alignment horizontal="left" vertical="center" shrinkToFit="1"/>
    </xf>
    <xf numFmtId="198" fontId="106" fillId="34" borderId="37" xfId="14877" applyFont="1" applyFill="1" applyBorder="1" applyAlignment="1">
      <alignment horizontal="center" vertical="center" wrapText="1"/>
    </xf>
    <xf numFmtId="182" fontId="106" fillId="0" borderId="37" xfId="14877" applyNumberFormat="1" applyFont="1" applyFill="1" applyBorder="1" applyAlignment="1">
      <alignment horizontal="center"/>
    </xf>
    <xf numFmtId="182" fontId="106" fillId="0" borderId="34" xfId="14877" applyNumberFormat="1" applyFont="1" applyFill="1" applyBorder="1" applyAlignment="1">
      <alignment horizontal="center" vertical="center"/>
    </xf>
    <xf numFmtId="198" fontId="109" fillId="0" borderId="0" xfId="14877" applyFont="1" applyFill="1" applyBorder="1" applyAlignment="1">
      <alignment horizontal="left" vertical="center" shrinkToFit="1"/>
    </xf>
    <xf numFmtId="182" fontId="106" fillId="0" borderId="34" xfId="14877" applyNumberFormat="1" applyFont="1" applyBorder="1" applyAlignment="1">
      <alignment horizontal="center" vertical="center"/>
    </xf>
    <xf numFmtId="198" fontId="106" fillId="34" borderId="63" xfId="14877" applyFont="1" applyFill="1" applyBorder="1" applyAlignment="1">
      <alignment horizontal="center" vertical="center"/>
    </xf>
    <xf numFmtId="198" fontId="106" fillId="34" borderId="56" xfId="14877" applyFont="1" applyFill="1" applyBorder="1" applyAlignment="1">
      <alignment horizontal="center" vertical="center"/>
    </xf>
    <xf numFmtId="182" fontId="106" fillId="34" borderId="37" xfId="14877" applyNumberFormat="1" applyFont="1" applyFill="1" applyBorder="1" applyAlignment="1">
      <alignment horizontal="center" vertical="center"/>
    </xf>
    <xf numFmtId="198" fontId="106" fillId="34" borderId="66" xfId="14877" applyFont="1" applyFill="1" applyBorder="1" applyAlignment="1">
      <alignment horizontal="center" vertical="center"/>
    </xf>
    <xf numFmtId="198" fontId="106" fillId="16" borderId="56" xfId="14877" applyFont="1" applyFill="1" applyBorder="1" applyAlignment="1">
      <alignment horizontal="center" vertical="center"/>
    </xf>
    <xf numFmtId="198" fontId="113" fillId="0" borderId="37" xfId="14877" applyFont="1" applyBorder="1" applyAlignment="1">
      <alignment horizontal="center" wrapText="1"/>
    </xf>
    <xf numFmtId="198" fontId="106" fillId="0" borderId="0" xfId="14877" applyFont="1" applyFill="1" applyBorder="1" applyAlignment="1"/>
    <xf numFmtId="182" fontId="106" fillId="16" borderId="37" xfId="14877" applyNumberFormat="1" applyFont="1" applyFill="1" applyBorder="1" applyAlignment="1">
      <alignment horizontal="center"/>
    </xf>
    <xf numFmtId="198" fontId="109" fillId="34" borderId="0" xfId="14877" applyFont="1" applyFill="1" applyBorder="1" applyAlignment="1">
      <alignment horizontal="center" vertical="center" shrinkToFit="1"/>
    </xf>
    <xf numFmtId="198" fontId="108" fillId="0" borderId="0" xfId="14877" applyFont="1" applyBorder="1" applyAlignment="1"/>
    <xf numFmtId="198" fontId="106" fillId="0" borderId="63" xfId="14877" applyFont="1" applyBorder="1" applyAlignment="1">
      <alignment horizontal="center" vertical="center"/>
    </xf>
    <xf numFmtId="198" fontId="106" fillId="0" borderId="44" xfId="14877" applyFont="1" applyFill="1" applyBorder="1" applyAlignment="1">
      <alignment horizontal="center"/>
    </xf>
    <xf numFmtId="198" fontId="106" fillId="0" borderId="37" xfId="15561" applyNumberFormat="1" applyFont="1" applyFill="1" applyBorder="1" applyAlignment="1">
      <alignment horizontal="center" wrapText="1"/>
    </xf>
    <xf numFmtId="198" fontId="108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8" fontId="106" fillId="0" borderId="0" xfId="14877" applyFont="1" applyFill="1" applyBorder="1" applyAlignment="1">
      <alignment horizontal="center" vertical="center" wrapText="1"/>
    </xf>
    <xf numFmtId="198" fontId="106" fillId="0" borderId="37" xfId="14877" applyFont="1" applyFill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wrapText="1"/>
    </xf>
    <xf numFmtId="198" fontId="108" fillId="0" borderId="0" xfId="14877" applyFont="1" applyBorder="1"/>
    <xf numFmtId="198" fontId="106" fillId="0" borderId="80" xfId="14877" applyFont="1" applyBorder="1" applyAlignment="1">
      <alignment horizontal="center" vertical="center"/>
    </xf>
    <xf numFmtId="198" fontId="106" fillId="0" borderId="81" xfId="14877" applyFont="1" applyBorder="1" applyAlignment="1">
      <alignment horizontal="center" vertical="center"/>
    </xf>
    <xf numFmtId="182" fontId="113" fillId="0" borderId="0" xfId="14877" applyNumberFormat="1" applyFont="1" applyFill="1" applyBorder="1" applyAlignment="1">
      <alignment horizontal="center" wrapText="1"/>
    </xf>
    <xf numFmtId="198" fontId="106" fillId="0" borderId="0" xfId="14877" applyFont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vertical="center" wrapText="1"/>
    </xf>
    <xf numFmtId="198" fontId="108" fillId="0" borderId="0" xfId="14877" applyFont="1" applyFill="1" applyBorder="1"/>
    <xf numFmtId="198" fontId="119" fillId="0" borderId="0" xfId="14877" applyFont="1" applyBorder="1"/>
    <xf numFmtId="198" fontId="113" fillId="0" borderId="0" xfId="14877" applyFont="1" applyBorder="1" applyAlignment="1"/>
    <xf numFmtId="198" fontId="106" fillId="0" borderId="0" xfId="14877" applyFont="1" applyBorder="1" applyAlignment="1"/>
    <xf numFmtId="198" fontId="106" fillId="0" borderId="83" xfId="14877" applyFont="1" applyBorder="1" applyAlignment="1">
      <alignment horizontal="center" vertical="center"/>
    </xf>
    <xf numFmtId="198" fontId="106" fillId="0" borderId="13" xfId="14877" applyFont="1" applyBorder="1" applyAlignment="1">
      <alignment horizontal="center" vertical="center"/>
    </xf>
    <xf numFmtId="198" fontId="119" fillId="0" borderId="0" xfId="14877" applyFont="1" applyFill="1" applyBorder="1"/>
    <xf numFmtId="198" fontId="119" fillId="0" borderId="0" xfId="14877" applyFont="1" applyFill="1" applyBorder="1" applyAlignment="1"/>
    <xf numFmtId="182" fontId="106" fillId="0" borderId="59" xfId="14877" applyNumberFormat="1" applyFont="1" applyFill="1" applyBorder="1" applyAlignment="1">
      <alignment horizontal="center" wrapText="1"/>
    </xf>
    <xf numFmtId="198" fontId="113" fillId="0" borderId="0" xfId="14877" applyFont="1" applyAlignment="1">
      <alignment horizontal="center" wrapText="1"/>
    </xf>
    <xf numFmtId="182" fontId="106" fillId="0" borderId="37" xfId="14877" applyNumberFormat="1" applyFont="1" applyFill="1" applyBorder="1" applyAlignment="1">
      <alignment horizontal="center" wrapText="1"/>
    </xf>
    <xf numFmtId="182" fontId="106" fillId="0" borderId="34" xfId="14877" applyNumberFormat="1" applyFont="1" applyFill="1" applyBorder="1" applyAlignment="1">
      <alignment horizontal="center" vertical="center" wrapText="1"/>
    </xf>
    <xf numFmtId="198" fontId="106" fillId="0" borderId="0" xfId="14877" applyFont="1" applyFill="1" applyBorder="1" applyAlignment="1">
      <alignment horizontal="left" vertical="center" shrinkToFit="1"/>
    </xf>
    <xf numFmtId="198" fontId="113" fillId="0" borderId="0" xfId="14877" applyFont="1" applyFill="1" applyAlignment="1">
      <alignment horizontal="center" wrapText="1"/>
    </xf>
    <xf numFmtId="198" fontId="106" fillId="0" borderId="83" xfId="14877" applyFont="1" applyFill="1" applyBorder="1" applyAlignment="1">
      <alignment horizontal="center"/>
    </xf>
    <xf numFmtId="198" fontId="106" fillId="0" borderId="59" xfId="14877" applyFont="1" applyFill="1" applyBorder="1" applyAlignment="1">
      <alignment horizontal="center" vertical="center"/>
    </xf>
    <xf numFmtId="198" fontId="106" fillId="0" borderId="59" xfId="15558" applyNumberFormat="1" applyFont="1" applyFill="1" applyBorder="1" applyAlignment="1">
      <alignment horizontal="center" vertical="center" wrapText="1"/>
    </xf>
    <xf numFmtId="198" fontId="106" fillId="0" borderId="37" xfId="15558" applyNumberFormat="1" applyFont="1" applyFill="1" applyBorder="1" applyAlignment="1">
      <alignment horizontal="center" vertical="center" wrapText="1"/>
    </xf>
    <xf numFmtId="198" fontId="120" fillId="0" borderId="0" xfId="14877" applyFont="1" applyFill="1" applyBorder="1"/>
    <xf numFmtId="198" fontId="119" fillId="0" borderId="0" xfId="14877" applyFont="1" applyFill="1" applyBorder="1" applyAlignment="1">
      <alignment horizontal="center"/>
    </xf>
    <xf numFmtId="198" fontId="108" fillId="0" borderId="0" xfId="14877" applyFont="1" applyBorder="1" applyAlignment="1">
      <alignment horizontal="center"/>
    </xf>
    <xf numFmtId="198" fontId="108" fillId="0" borderId="0" xfId="14877" applyFont="1" applyFill="1" applyBorder="1" applyAlignment="1">
      <alignment horizontal="center"/>
    </xf>
    <xf numFmtId="182" fontId="106" fillId="0" borderId="84" xfId="14877" applyNumberFormat="1" applyFont="1" applyFill="1" applyBorder="1" applyAlignment="1">
      <alignment horizontal="center" vertical="center" wrapText="1"/>
    </xf>
    <xf numFmtId="198" fontId="106" fillId="0" borderId="84" xfId="15561" applyNumberFormat="1" applyFont="1" applyFill="1" applyBorder="1" applyAlignment="1">
      <alignment horizontal="center"/>
    </xf>
    <xf numFmtId="182" fontId="106" fillId="0" borderId="37" xfId="14877" applyNumberFormat="1" applyFont="1" applyFill="1" applyBorder="1" applyAlignment="1">
      <alignment horizontal="center" vertical="center" wrapText="1"/>
    </xf>
    <xf numFmtId="198" fontId="119" fillId="0" borderId="0" xfId="14877" applyFont="1" applyBorder="1" applyAlignment="1">
      <alignment horizontal="center"/>
    </xf>
    <xf numFmtId="198" fontId="65" fillId="0" borderId="37" xfId="14877" applyFont="1" applyBorder="1" applyAlignment="1">
      <alignment horizontal="center" wrapText="1"/>
    </xf>
    <xf numFmtId="198" fontId="65" fillId="0" borderId="37" xfId="14877" applyFont="1" applyBorder="1" applyAlignment="1">
      <alignment horizontal="center" vertical="center"/>
    </xf>
    <xf numFmtId="198" fontId="109" fillId="0" borderId="0" xfId="15562" applyNumberFormat="1" applyFont="1" applyFill="1" applyBorder="1" applyAlignment="1">
      <alignment horizontal="left" vertical="center" shrinkToFit="1"/>
    </xf>
    <xf numFmtId="182" fontId="106" fillId="0" borderId="37" xfId="15561" applyNumberFormat="1" applyFont="1" applyFill="1" applyBorder="1" applyAlignment="1">
      <alignment horizontal="center" wrapText="1"/>
    </xf>
    <xf numFmtId="198" fontId="106" fillId="0" borderId="0" xfId="15560" applyNumberFormat="1" applyFont="1" applyBorder="1" applyAlignment="1">
      <alignment horizontal="center" vertical="center"/>
    </xf>
    <xf numFmtId="198" fontId="106" fillId="0" borderId="37" xfId="15560" applyNumberFormat="1" applyFont="1" applyBorder="1" applyAlignment="1">
      <alignment horizontal="center" vertical="center"/>
    </xf>
    <xf numFmtId="198" fontId="106" fillId="0" borderId="37" xfId="15560" applyNumberFormat="1" applyFont="1" applyFill="1" applyBorder="1" applyAlignment="1">
      <alignment horizontal="center" vertical="center"/>
    </xf>
    <xf numFmtId="198" fontId="106" fillId="0" borderId="0" xfId="15562" applyNumberFormat="1" applyFont="1" applyFill="1" applyBorder="1" applyAlignment="1">
      <alignment horizontal="center" vertical="center" shrinkToFit="1"/>
    </xf>
    <xf numFmtId="49" fontId="106" fillId="0" borderId="0" xfId="15562" applyNumberFormat="1" applyFont="1" applyFill="1" applyBorder="1" applyAlignment="1">
      <alignment horizontal="center" vertical="center" shrinkToFit="1"/>
    </xf>
    <xf numFmtId="198" fontId="106" fillId="0" borderId="9" xfId="15561" applyNumberFormat="1" applyFont="1" applyFill="1" applyBorder="1" applyAlignment="1">
      <alignment horizontal="center" vertical="center" wrapText="1"/>
    </xf>
    <xf numFmtId="182" fontId="106" fillId="0" borderId="37" xfId="15560" applyNumberFormat="1" applyFont="1" applyBorder="1" applyAlignment="1">
      <alignment horizontal="center"/>
    </xf>
    <xf numFmtId="182" fontId="106" fillId="0" borderId="37" xfId="15560" applyNumberFormat="1" applyFont="1" applyFill="1" applyBorder="1" applyAlignment="1">
      <alignment horizontal="center" vertical="center" wrapText="1"/>
    </xf>
    <xf numFmtId="198" fontId="106" fillId="0" borderId="13" xfId="15560" applyNumberFormat="1" applyFont="1" applyFill="1" applyBorder="1" applyAlignment="1">
      <alignment horizontal="center" vertical="center"/>
    </xf>
    <xf numFmtId="198" fontId="106" fillId="0" borderId="83" xfId="15560" applyNumberFormat="1" applyFont="1" applyBorder="1" applyAlignment="1">
      <alignment horizontal="center" vertical="center"/>
    </xf>
    <xf numFmtId="184" fontId="106" fillId="0" borderId="0" xfId="15562" applyNumberFormat="1" applyFont="1" applyFill="1" applyBorder="1" applyAlignment="1">
      <alignment horizontal="center" vertical="center" shrinkToFit="1"/>
    </xf>
    <xf numFmtId="198" fontId="60" fillId="0" borderId="0" xfId="15562" applyNumberFormat="1" applyFont="1" applyFill="1" applyBorder="1" applyAlignment="1">
      <alignment horizontal="left" vertical="center" shrinkToFit="1"/>
    </xf>
    <xf numFmtId="198" fontId="106" fillId="0" borderId="59" xfId="15560" applyNumberFormat="1" applyFont="1" applyBorder="1" applyAlignment="1">
      <alignment horizontal="center" vertical="center"/>
    </xf>
    <xf numFmtId="182" fontId="106" fillId="0" borderId="0" xfId="15560" applyNumberFormat="1" applyFont="1" applyFill="1" applyBorder="1" applyAlignment="1">
      <alignment horizontal="center"/>
    </xf>
    <xf numFmtId="184" fontId="65" fillId="0" borderId="0" xfId="15562" applyNumberFormat="1" applyFont="1" applyFill="1" applyBorder="1" applyAlignment="1">
      <alignment horizontal="center" vertical="center" shrinkToFit="1"/>
    </xf>
    <xf numFmtId="182" fontId="106" fillId="0" borderId="37" xfId="14877" applyNumberFormat="1" applyFont="1" applyBorder="1" applyAlignment="1">
      <alignment horizontal="center" vertical="center"/>
    </xf>
    <xf numFmtId="198" fontId="106" fillId="0" borderId="83" xfId="15560" applyNumberFormat="1" applyFont="1" applyFill="1" applyBorder="1" applyAlignment="1">
      <alignment horizontal="center" vertical="center"/>
    </xf>
    <xf numFmtId="182" fontId="106" fillId="0" borderId="34" xfId="14877" applyNumberFormat="1" applyFont="1" applyBorder="1" applyAlignment="1">
      <alignment horizontal="center"/>
    </xf>
    <xf numFmtId="182" fontId="106" fillId="0" borderId="9" xfId="15560" applyNumberFormat="1" applyFont="1" applyFill="1" applyBorder="1" applyAlignment="1">
      <alignment horizontal="center"/>
    </xf>
    <xf numFmtId="198" fontId="109" fillId="0" borderId="0" xfId="14877" applyFont="1" applyBorder="1" applyAlignment="1">
      <alignment vertical="center"/>
    </xf>
    <xf numFmtId="198" fontId="106" fillId="0" borderId="0" xfId="14877" applyFont="1" applyFill="1" applyBorder="1" applyAlignment="1">
      <alignment vertical="center"/>
    </xf>
    <xf numFmtId="198" fontId="108" fillId="0" borderId="84" xfId="14877" applyFont="1" applyBorder="1"/>
    <xf numFmtId="198" fontId="106" fillId="0" borderId="59" xfId="15560" applyNumberFormat="1" applyFont="1" applyFill="1" applyBorder="1" applyAlignment="1">
      <alignment horizontal="center" vertical="center"/>
    </xf>
    <xf numFmtId="182" fontId="106" fillId="0" borderId="37" xfId="15558" applyNumberFormat="1" applyFont="1" applyFill="1" applyBorder="1" applyAlignment="1">
      <alignment horizontal="center" vertical="center" wrapText="1"/>
    </xf>
    <xf numFmtId="198" fontId="113" fillId="0" borderId="0" xfId="15562" applyNumberFormat="1" applyFont="1" applyFill="1" applyBorder="1" applyAlignment="1">
      <alignment horizontal="center" vertical="center" shrinkToFit="1"/>
    </xf>
    <xf numFmtId="49" fontId="113" fillId="0" borderId="0" xfId="15562" applyNumberFormat="1" applyFont="1" applyFill="1" applyBorder="1" applyAlignment="1">
      <alignment horizontal="center" vertical="center" shrinkToFit="1"/>
    </xf>
    <xf numFmtId="184" fontId="113" fillId="0" borderId="0" xfId="15562" applyNumberFormat="1" applyFont="1" applyFill="1" applyBorder="1" applyAlignment="1">
      <alignment horizontal="center" vertical="center" shrinkToFit="1"/>
    </xf>
    <xf numFmtId="198" fontId="109" fillId="15" borderId="0" xfId="15562" applyNumberFormat="1" applyFont="1" applyFill="1" applyBorder="1" applyAlignment="1">
      <alignment horizontal="left" vertical="center"/>
    </xf>
    <xf numFmtId="198" fontId="109" fillId="0" borderId="0" xfId="14877" applyFont="1" applyAlignment="1">
      <alignment vertical="center"/>
    </xf>
    <xf numFmtId="216" fontId="122" fillId="0" borderId="0" xfId="14877" applyNumberFormat="1" applyFont="1" applyFill="1" applyAlignment="1">
      <alignment horizontal="center" vertical="center"/>
    </xf>
    <xf numFmtId="198" fontId="107" fillId="0" borderId="0" xfId="15561" applyNumberFormat="1" applyFont="1" applyBorder="1" applyAlignment="1">
      <alignment horizontal="center" vertical="center"/>
    </xf>
    <xf numFmtId="198" fontId="109" fillId="0" borderId="0" xfId="15561" applyNumberFormat="1" applyFont="1" applyBorder="1" applyAlignment="1">
      <alignment horizontal="center" vertical="center"/>
    </xf>
    <xf numFmtId="0" fontId="13" fillId="0" borderId="0" xfId="13014"/>
    <xf numFmtId="0" fontId="289" fillId="0" borderId="0" xfId="13014" applyFont="1"/>
    <xf numFmtId="0" fontId="289" fillId="0" borderId="0" xfId="13014" applyFont="1" applyAlignment="1">
      <alignment horizontal="center"/>
    </xf>
    <xf numFmtId="0" fontId="290" fillId="0" borderId="0" xfId="13014" applyFont="1"/>
    <xf numFmtId="182" fontId="233" fillId="16" borderId="115" xfId="13014" applyNumberFormat="1" applyFont="1" applyFill="1" applyBorder="1" applyAlignment="1">
      <alignment horizontal="center"/>
    </xf>
    <xf numFmtId="0" fontId="289" fillId="0" borderId="116" xfId="13014" applyFont="1" applyBorder="1" applyAlignment="1">
      <alignment horizontal="center"/>
    </xf>
    <xf numFmtId="0" fontId="289" fillId="0" borderId="16" xfId="12929" applyFont="1" applyFill="1" applyBorder="1" applyAlignment="1">
      <alignment horizontal="center" vertical="center" wrapText="1"/>
    </xf>
    <xf numFmtId="182" fontId="289" fillId="16" borderId="115" xfId="13014" applyNumberFormat="1" applyFont="1" applyFill="1" applyBorder="1" applyAlignment="1">
      <alignment horizontal="center"/>
    </xf>
    <xf numFmtId="49" fontId="289" fillId="0" borderId="116" xfId="13014" applyNumberFormat="1" applyFont="1" applyFill="1" applyBorder="1" applyAlignment="1">
      <alignment horizontal="center"/>
    </xf>
    <xf numFmtId="0" fontId="289" fillId="0" borderId="115" xfId="12929" applyFont="1" applyFill="1" applyBorder="1" applyAlignment="1">
      <alignment horizontal="center" vertical="center" wrapText="1"/>
    </xf>
    <xf numFmtId="0" fontId="290" fillId="0" borderId="0" xfId="13014" applyFont="1" applyFill="1"/>
    <xf numFmtId="0" fontId="289" fillId="0" borderId="116" xfId="12929" applyFont="1" applyFill="1" applyBorder="1" applyAlignment="1">
      <alignment horizontal="center" vertical="center" wrapText="1"/>
    </xf>
    <xf numFmtId="0" fontId="289" fillId="0" borderId="11" xfId="12929" applyFont="1" applyFill="1" applyBorder="1" applyAlignment="1">
      <alignment horizontal="center" vertical="center" wrapText="1"/>
    </xf>
    <xf numFmtId="0" fontId="289" fillId="0" borderId="115" xfId="12929" applyNumberFormat="1" applyFont="1" applyFill="1" applyBorder="1" applyAlignment="1">
      <alignment horizontal="center" vertical="center"/>
    </xf>
    <xf numFmtId="0" fontId="289" fillId="0" borderId="116" xfId="12929" applyFont="1" applyFill="1" applyBorder="1" applyAlignment="1">
      <alignment horizontal="center" vertical="center"/>
    </xf>
    <xf numFmtId="0" fontId="289" fillId="0" borderId="117" xfId="12929" applyFont="1" applyFill="1" applyBorder="1" applyAlignment="1">
      <alignment horizontal="center" vertical="center"/>
    </xf>
    <xf numFmtId="0" fontId="289" fillId="0" borderId="115" xfId="12929" applyFont="1" applyFill="1" applyBorder="1" applyAlignment="1">
      <alignment horizontal="center" vertical="center"/>
    </xf>
    <xf numFmtId="182" fontId="289" fillId="16" borderId="0" xfId="13014" applyNumberFormat="1" applyFont="1" applyFill="1" applyBorder="1" applyAlignment="1">
      <alignment horizontal="center"/>
    </xf>
    <xf numFmtId="0" fontId="289" fillId="0" borderId="0" xfId="12929" applyFont="1" applyFill="1" applyBorder="1" applyAlignment="1">
      <alignment horizontal="center" vertical="center"/>
    </xf>
    <xf numFmtId="49" fontId="289" fillId="0" borderId="0" xfId="12929" applyNumberFormat="1" applyFont="1" applyFill="1" applyBorder="1" applyAlignment="1">
      <alignment horizontal="center" vertical="center" wrapText="1"/>
    </xf>
    <xf numFmtId="0" fontId="289" fillId="0" borderId="0" xfId="12929" applyFont="1" applyFill="1" applyBorder="1" applyAlignment="1">
      <alignment horizontal="center" vertical="center" wrapText="1"/>
    </xf>
    <xf numFmtId="0" fontId="290" fillId="0" borderId="0" xfId="56868" applyFont="1" applyFill="1" applyBorder="1" applyAlignment="1">
      <alignment horizontal="left" vertical="center" shrinkToFit="1"/>
    </xf>
    <xf numFmtId="0" fontId="289" fillId="0" borderId="0" xfId="13014" applyFont="1" applyFill="1"/>
    <xf numFmtId="0" fontId="289" fillId="16" borderId="0" xfId="12929" applyFont="1" applyFill="1" applyBorder="1" applyAlignment="1">
      <alignment horizontal="center" vertical="center" wrapText="1"/>
    </xf>
    <xf numFmtId="0" fontId="289" fillId="16" borderId="0" xfId="13014" applyFont="1" applyFill="1" applyBorder="1" applyAlignment="1">
      <alignment horizontal="center" vertical="center" wrapText="1"/>
    </xf>
    <xf numFmtId="0" fontId="289" fillId="0" borderId="115" xfId="13014" applyFont="1" applyBorder="1" applyAlignment="1">
      <alignment horizontal="center"/>
    </xf>
    <xf numFmtId="0" fontId="233" fillId="16" borderId="115" xfId="13014" applyFont="1" applyFill="1" applyBorder="1" applyAlignment="1">
      <alignment horizontal="center" vertical="center" wrapText="1"/>
    </xf>
    <xf numFmtId="0" fontId="291" fillId="0" borderId="0" xfId="13014" applyFont="1"/>
    <xf numFmtId="182" fontId="289" fillId="0" borderId="115" xfId="12929" applyNumberFormat="1" applyFont="1" applyFill="1" applyBorder="1" applyAlignment="1">
      <alignment horizontal="center" vertical="center"/>
    </xf>
    <xf numFmtId="0" fontId="233" fillId="0" borderId="115" xfId="13014" applyFont="1" applyBorder="1" applyAlignment="1">
      <alignment horizontal="center"/>
    </xf>
    <xf numFmtId="58" fontId="290" fillId="0" borderId="0" xfId="56868" applyNumberFormat="1" applyFont="1" applyFill="1" applyBorder="1" applyAlignment="1">
      <alignment horizontal="left" vertical="center" shrinkToFit="1"/>
    </xf>
    <xf numFmtId="0" fontId="233" fillId="0" borderId="115" xfId="12929" applyFont="1" applyFill="1" applyBorder="1" applyAlignment="1">
      <alignment horizontal="center" vertical="center"/>
    </xf>
    <xf numFmtId="0" fontId="289" fillId="0" borderId="0" xfId="12929" applyFont="1" applyBorder="1" applyAlignment="1">
      <alignment vertical="center" wrapText="1"/>
    </xf>
    <xf numFmtId="0" fontId="289" fillId="16" borderId="115" xfId="13014" applyFont="1" applyFill="1" applyBorder="1" applyAlignment="1">
      <alignment horizontal="center"/>
    </xf>
    <xf numFmtId="0" fontId="233" fillId="16" borderId="115" xfId="13014" applyFont="1" applyFill="1" applyBorder="1" applyAlignment="1">
      <alignment horizontal="center"/>
    </xf>
    <xf numFmtId="182" fontId="289" fillId="0" borderId="0" xfId="12929" applyNumberFormat="1" applyFont="1" applyFill="1" applyBorder="1" applyAlignment="1">
      <alignment horizontal="center" vertical="center"/>
    </xf>
    <xf numFmtId="0" fontId="289" fillId="0" borderId="0" xfId="13014" applyNumberFormat="1" applyFont="1" applyBorder="1" applyAlignment="1">
      <alignment horizontal="center" vertical="center"/>
    </xf>
    <xf numFmtId="0" fontId="289" fillId="16" borderId="0" xfId="13014" applyFont="1" applyFill="1" applyBorder="1" applyAlignment="1">
      <alignment horizontal="center"/>
    </xf>
    <xf numFmtId="0" fontId="289" fillId="0" borderId="0" xfId="13014" applyFont="1" applyBorder="1" applyAlignment="1">
      <alignment horizontal="center"/>
    </xf>
    <xf numFmtId="182" fontId="289" fillId="0" borderId="59" xfId="12929" applyNumberFormat="1" applyFont="1" applyFill="1" applyBorder="1" applyAlignment="1">
      <alignment horizontal="center" vertical="center"/>
    </xf>
    <xf numFmtId="0" fontId="289" fillId="0" borderId="0" xfId="12929" applyNumberFormat="1" applyFont="1" applyFill="1" applyBorder="1" applyAlignment="1">
      <alignment horizontal="center" vertical="center" wrapText="1"/>
    </xf>
    <xf numFmtId="49" fontId="292" fillId="0" borderId="0" xfId="56869" applyNumberFormat="1" applyFont="1" applyFill="1" applyBorder="1" applyAlignment="1">
      <alignment horizontal="center"/>
    </xf>
    <xf numFmtId="182" fontId="289" fillId="0" borderId="0" xfId="12929" applyNumberFormat="1" applyFont="1" applyFill="1" applyBorder="1" applyAlignment="1">
      <alignment horizontal="center"/>
    </xf>
    <xf numFmtId="0" fontId="289" fillId="0" borderId="0" xfId="13014" applyFont="1" applyFill="1" applyAlignment="1">
      <alignment horizontal="center"/>
    </xf>
    <xf numFmtId="0" fontId="289" fillId="0" borderId="0" xfId="12929" applyFont="1" applyFill="1" applyBorder="1" applyAlignment="1">
      <alignment horizontal="center"/>
    </xf>
    <xf numFmtId="0" fontId="289" fillId="0" borderId="0" xfId="13014" applyFont="1" applyBorder="1" applyAlignment="1">
      <alignment horizontal="center" vertical="center" shrinkToFit="1"/>
    </xf>
    <xf numFmtId="0" fontId="289" fillId="0" borderId="0" xfId="13014" applyFont="1" applyBorder="1" applyAlignment="1">
      <alignment horizontal="center" shrinkToFit="1"/>
    </xf>
    <xf numFmtId="0" fontId="289" fillId="0" borderId="115" xfId="13014" applyFont="1" applyBorder="1" applyAlignment="1">
      <alignment horizontal="center" shrinkToFit="1"/>
    </xf>
    <xf numFmtId="0" fontId="290" fillId="0" borderId="0" xfId="13014" applyFont="1" applyBorder="1" applyAlignment="1">
      <alignment vertical="center"/>
    </xf>
    <xf numFmtId="0" fontId="289" fillId="0" borderId="0" xfId="12929" applyNumberFormat="1" applyFont="1" applyFill="1" applyBorder="1" applyAlignment="1">
      <alignment horizontal="center" vertical="center"/>
    </xf>
    <xf numFmtId="0" fontId="289" fillId="0" borderId="0" xfId="12929" applyFont="1" applyBorder="1" applyAlignment="1">
      <alignment horizontal="center" vertical="center" wrapText="1"/>
    </xf>
    <xf numFmtId="0" fontId="289" fillId="0" borderId="0" xfId="13014" applyFont="1" applyFill="1" applyBorder="1" applyAlignment="1">
      <alignment horizontal="center"/>
    </xf>
    <xf numFmtId="0" fontId="289" fillId="0" borderId="115" xfId="12929" applyFont="1" applyBorder="1" applyAlignment="1">
      <alignment horizontal="center" vertical="center"/>
    </xf>
    <xf numFmtId="0" fontId="289" fillId="0" borderId="0" xfId="56870" applyFont="1" applyBorder="1" applyAlignment="1" applyProtection="1">
      <alignment horizontal="center"/>
    </xf>
    <xf numFmtId="0" fontId="289" fillId="17" borderId="115" xfId="12929" applyNumberFormat="1" applyFont="1" applyFill="1" applyBorder="1" applyAlignment="1">
      <alignment horizontal="center" vertical="center" wrapText="1"/>
    </xf>
    <xf numFmtId="0" fontId="289" fillId="0" borderId="115" xfId="12929" applyNumberFormat="1" applyFont="1" applyFill="1" applyBorder="1" applyAlignment="1">
      <alignment horizontal="center" vertical="center" wrapText="1"/>
    </xf>
    <xf numFmtId="0" fontId="289" fillId="0" borderId="0" xfId="13014" applyFont="1" applyBorder="1"/>
    <xf numFmtId="0" fontId="289" fillId="0" borderId="0" xfId="12929" applyFont="1" applyFill="1" applyAlignment="1">
      <alignment horizontal="left" vertical="center"/>
    </xf>
    <xf numFmtId="0" fontId="289" fillId="0" borderId="0" xfId="12929" applyFont="1" applyFill="1" applyBorder="1" applyAlignment="1">
      <alignment horizontal="left" vertical="center"/>
    </xf>
    <xf numFmtId="0" fontId="290" fillId="16" borderId="0" xfId="56868" applyFont="1" applyFill="1" applyBorder="1" applyAlignment="1">
      <alignment vertical="center"/>
    </xf>
    <xf numFmtId="0" fontId="289" fillId="0" borderId="0" xfId="12929" applyFont="1" applyFill="1" applyBorder="1" applyAlignment="1">
      <alignment vertical="center"/>
    </xf>
    <xf numFmtId="0" fontId="290" fillId="0" borderId="0" xfId="56871" applyFont="1" applyBorder="1" applyAlignment="1">
      <alignment horizontal="center" vertical="center" wrapText="1"/>
    </xf>
    <xf numFmtId="0" fontId="290" fillId="0" borderId="0" xfId="13014" applyFont="1" applyAlignment="1">
      <alignment vertical="center"/>
    </xf>
    <xf numFmtId="252" fontId="290" fillId="0" borderId="0" xfId="13014" applyNumberFormat="1" applyFont="1" applyFill="1" applyBorder="1" applyAlignment="1">
      <alignment horizontal="center"/>
    </xf>
    <xf numFmtId="0" fontId="290" fillId="0" borderId="0" xfId="56871" applyFont="1" applyBorder="1" applyAlignment="1">
      <alignment horizontal="center" vertical="center"/>
    </xf>
    <xf numFmtId="183" fontId="67" fillId="0" borderId="0" xfId="56872" applyNumberFormat="1" applyFont="1">
      <alignment vertical="center"/>
    </xf>
    <xf numFmtId="49" fontId="67" fillId="0" borderId="0" xfId="56872" applyNumberFormat="1" applyFont="1">
      <alignment vertical="center"/>
    </xf>
    <xf numFmtId="183" fontId="67" fillId="0" borderId="0" xfId="56872" applyNumberFormat="1" applyFont="1" applyFill="1">
      <alignment vertical="center"/>
    </xf>
    <xf numFmtId="182" fontId="51" fillId="0" borderId="115" xfId="56873" applyNumberFormat="1" applyFont="1" applyFill="1" applyBorder="1" applyAlignment="1">
      <alignment horizontal="left"/>
    </xf>
    <xf numFmtId="182" fontId="67" fillId="0" borderId="115" xfId="56873" applyNumberFormat="1" applyFont="1" applyFill="1" applyBorder="1" applyAlignment="1">
      <alignment horizontal="left"/>
    </xf>
    <xf numFmtId="0" fontId="67" fillId="0" borderId="115" xfId="56874" applyNumberFormat="1" applyFont="1" applyFill="1" applyBorder="1" applyAlignment="1" applyProtection="1">
      <alignment horizontal="left"/>
    </xf>
    <xf numFmtId="0" fontId="67" fillId="17" borderId="115" xfId="56874" applyNumberFormat="1" applyFont="1" applyFill="1" applyBorder="1" applyAlignment="1" applyProtection="1">
      <alignment horizontal="left"/>
    </xf>
    <xf numFmtId="183" fontId="67" fillId="0" borderId="115" xfId="56873" applyNumberFormat="1" applyFont="1" applyFill="1" applyBorder="1" applyAlignment="1">
      <alignment horizontal="left" vertical="center"/>
    </xf>
    <xf numFmtId="49" fontId="67" fillId="0" borderId="0" xfId="56872" applyNumberFormat="1" applyFont="1" applyFill="1">
      <alignment vertical="center"/>
    </xf>
    <xf numFmtId="183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center" vertical="center"/>
    </xf>
    <xf numFmtId="49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left" vertical="top" wrapText="1"/>
    </xf>
    <xf numFmtId="183" fontId="67" fillId="0" borderId="0" xfId="56872" applyNumberFormat="1" applyFont="1" applyFill="1" applyBorder="1" applyAlignment="1">
      <alignment horizontal="left" vertical="center"/>
    </xf>
    <xf numFmtId="49" fontId="5" fillId="0" borderId="0" xfId="56876" applyNumberFormat="1" applyFont="1" applyFill="1" applyBorder="1" applyAlignment="1">
      <alignment horizontal="left" vertical="center" shrinkToFit="1"/>
    </xf>
    <xf numFmtId="184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 applyAlignment="1">
      <alignment horizontal="left"/>
    </xf>
    <xf numFmtId="183" fontId="67" fillId="0" borderId="0" xfId="56872" applyNumberFormat="1" applyFont="1" applyFill="1" applyAlignment="1"/>
    <xf numFmtId="182" fontId="67" fillId="0" borderId="0" xfId="56873" applyNumberFormat="1" applyFont="1" applyFill="1" applyBorder="1" applyAlignment="1">
      <alignment horizontal="left"/>
    </xf>
    <xf numFmtId="183" fontId="67" fillId="0" borderId="0" xfId="56873" applyNumberFormat="1" applyFont="1" applyFill="1" applyBorder="1" applyAlignment="1">
      <alignment horizontal="center" wrapText="1"/>
    </xf>
    <xf numFmtId="49" fontId="67" fillId="0" borderId="0" xfId="56873" applyNumberFormat="1" applyFont="1" applyFill="1" applyBorder="1" applyAlignment="1">
      <alignment horizontal="left"/>
    </xf>
    <xf numFmtId="183" fontId="67" fillId="0" borderId="0" xfId="56877" applyNumberFormat="1" applyFont="1" applyFill="1" applyBorder="1" applyAlignment="1">
      <alignment horizontal="left" vertical="center"/>
    </xf>
    <xf numFmtId="183" fontId="67" fillId="0" borderId="0" xfId="56872" applyNumberFormat="1" applyFont="1" applyAlignment="1"/>
    <xf numFmtId="183" fontId="67" fillId="15" borderId="0" xfId="56872" applyNumberFormat="1" applyFont="1" applyFill="1" applyBorder="1" applyAlignment="1">
      <alignment horizontal="left" vertical="center"/>
    </xf>
    <xf numFmtId="183" fontId="67" fillId="0" borderId="0" xfId="56873" applyNumberFormat="1" applyFont="1" applyFill="1" applyBorder="1" applyAlignment="1">
      <alignment horizontal="left" wrapText="1"/>
    </xf>
    <xf numFmtId="49" fontId="67" fillId="0" borderId="0" xfId="56878" applyNumberFormat="1" applyFont="1" applyFill="1" applyBorder="1" applyAlignment="1">
      <alignment horizontal="left"/>
    </xf>
    <xf numFmtId="16" fontId="67" fillId="0" borderId="0" xfId="56878" applyNumberFormat="1" applyFont="1" applyFill="1" applyBorder="1" applyAlignment="1">
      <alignment horizontal="left"/>
    </xf>
    <xf numFmtId="183" fontId="5" fillId="17" borderId="0" xfId="56876" applyNumberFormat="1" applyFont="1" applyFill="1" applyBorder="1" applyAlignment="1">
      <alignment horizontal="left" vertical="center" shrinkToFit="1"/>
    </xf>
    <xf numFmtId="0" fontId="67" fillId="0" borderId="0" xfId="56872" applyNumberFormat="1" applyFont="1" applyAlignment="1"/>
    <xf numFmtId="16" fontId="67" fillId="16" borderId="0" xfId="56872" applyNumberFormat="1" applyFont="1" applyFill="1" applyBorder="1" applyAlignment="1">
      <alignment horizontal="center"/>
    </xf>
    <xf numFmtId="0" fontId="67" fillId="16" borderId="0" xfId="56872" applyNumberFormat="1" applyFont="1" applyFill="1" applyBorder="1" applyAlignment="1">
      <alignment horizontal="center"/>
    </xf>
    <xf numFmtId="183" fontId="5" fillId="15" borderId="0" xfId="56876" applyNumberFormat="1" applyFont="1" applyFill="1" applyBorder="1" applyAlignment="1">
      <alignment horizontal="left" vertical="center"/>
    </xf>
    <xf numFmtId="49" fontId="5" fillId="15" borderId="0" xfId="56876" applyNumberFormat="1" applyFont="1" applyFill="1" applyBorder="1" applyAlignment="1">
      <alignment horizontal="left" vertical="center"/>
    </xf>
    <xf numFmtId="183" fontId="67" fillId="0" borderId="0" xfId="56872" applyNumberFormat="1" applyFont="1" applyBorder="1">
      <alignment vertical="center"/>
    </xf>
    <xf numFmtId="183" fontId="67" fillId="0" borderId="0" xfId="56872" applyNumberFormat="1" applyFont="1" applyBorder="1" applyAlignment="1">
      <alignment horizontal="center" vertical="center"/>
    </xf>
    <xf numFmtId="49" fontId="67" fillId="0" borderId="0" xfId="56872" applyNumberFormat="1" applyFont="1" applyBorder="1">
      <alignment vertical="center"/>
    </xf>
    <xf numFmtId="183" fontId="5" fillId="0" borderId="0" xfId="56876" applyNumberFormat="1" applyFont="1" applyFill="1" applyBorder="1" applyAlignment="1">
      <alignment vertical="center" shrinkToFit="1"/>
    </xf>
    <xf numFmtId="183" fontId="67" fillId="0" borderId="0" xfId="56872" applyNumberFormat="1" applyFont="1" applyBorder="1" applyAlignment="1">
      <alignment horizontal="left" vertical="center"/>
    </xf>
    <xf numFmtId="17" fontId="298" fillId="0" borderId="0" xfId="56872" applyNumberFormat="1" applyFont="1" applyAlignment="1">
      <alignment horizontal="center" vertical="center"/>
    </xf>
    <xf numFmtId="183" fontId="68" fillId="0" borderId="0" xfId="56875" applyNumberFormat="1" applyFont="1" applyBorder="1" applyAlignment="1">
      <alignment horizontal="center" vertical="center"/>
    </xf>
    <xf numFmtId="49" fontId="68" fillId="0" borderId="0" xfId="56875" applyNumberFormat="1" applyFont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0" borderId="23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" fillId="16" borderId="28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2" fillId="17" borderId="31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2" fillId="16" borderId="23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0" borderId="28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" fillId="0" borderId="31" xfId="12929" applyFont="1" applyFill="1" applyBorder="1" applyAlignment="1">
      <alignment horizontal="center" vertical="center"/>
    </xf>
    <xf numFmtId="0" fontId="4" fillId="0" borderId="9" xfId="12929" applyFont="1" applyFill="1" applyBorder="1" applyAlignment="1">
      <alignment horizontal="center" vertical="center"/>
    </xf>
    <xf numFmtId="0" fontId="4" fillId="0" borderId="26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6" fillId="15" borderId="0" xfId="6446" applyFont="1" applyFill="1" applyBorder="1" applyAlignment="1">
      <alignment horizontal="center" vertical="center"/>
    </xf>
    <xf numFmtId="0" fontId="42" fillId="17" borderId="3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2" fillId="16" borderId="3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" fillId="17" borderId="31" xfId="12929" applyFont="1" applyFill="1" applyBorder="1" applyAlignment="1">
      <alignment horizontal="center" vertical="center"/>
    </xf>
    <xf numFmtId="0" fontId="4" fillId="17" borderId="36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0" borderId="36" xfId="12929" applyFont="1" applyFill="1" applyBorder="1" applyAlignment="1">
      <alignment horizontal="center" vertical="center"/>
    </xf>
    <xf numFmtId="0" fontId="4" fillId="0" borderId="35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/>
    </xf>
    <xf numFmtId="0" fontId="42" fillId="16" borderId="18" xfId="12929" applyFont="1" applyFill="1" applyBorder="1" applyAlignment="1">
      <alignment horizontal="center" vertical="center"/>
    </xf>
    <xf numFmtId="0" fontId="4" fillId="0" borderId="31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17" borderId="35" xfId="12929" applyFont="1" applyFill="1" applyBorder="1" applyAlignment="1">
      <alignment horizontal="center" vertical="center" wrapText="1"/>
    </xf>
    <xf numFmtId="0" fontId="4" fillId="16" borderId="35" xfId="12929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6" fillId="16" borderId="0" xfId="6446" applyFont="1" applyFill="1" applyBorder="1" applyAlignment="1">
      <alignment vertical="center" shrinkToFit="1"/>
    </xf>
    <xf numFmtId="0" fontId="42" fillId="0" borderId="31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1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17" borderId="9" xfId="12929" applyFont="1" applyFill="1" applyBorder="1" applyAlignment="1">
      <alignment horizontal="center" vertical="center"/>
    </xf>
    <xf numFmtId="0" fontId="4" fillId="16" borderId="21" xfId="12929" applyFont="1" applyFill="1" applyBorder="1" applyAlignment="1">
      <alignment horizontal="center" vertical="center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" fillId="0" borderId="36" xfId="12929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32" xfId="12929" applyFont="1" applyFill="1" applyBorder="1" applyAlignment="1">
      <alignment horizontal="center"/>
    </xf>
    <xf numFmtId="0" fontId="42" fillId="16" borderId="0" xfId="6446" applyFont="1" applyFill="1" applyBorder="1" applyAlignment="1">
      <alignment horizontal="center" vertical="center" shrinkToFi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vertical="center"/>
    </xf>
    <xf numFmtId="0" fontId="4" fillId="0" borderId="29" xfId="12929" applyFont="1" applyFill="1" applyBorder="1" applyAlignment="1">
      <alignment horizontal="center" vertical="center" wrapText="1"/>
    </xf>
    <xf numFmtId="0" fontId="4" fillId="16" borderId="36" xfId="12929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vertical="center"/>
    </xf>
    <xf numFmtId="0" fontId="4" fillId="0" borderId="27" xfId="12929" applyFont="1" applyFill="1" applyBorder="1" applyAlignment="1">
      <alignment horizontal="center" vertical="center" wrapText="1"/>
    </xf>
    <xf numFmtId="0" fontId="4" fillId="0" borderId="0" xfId="6446" applyFont="1" applyFill="1" applyBorder="1" applyAlignment="1">
      <alignment horizontal="center" vertical="center" shrinkToFit="1"/>
    </xf>
    <xf numFmtId="0" fontId="33" fillId="0" borderId="0" xfId="1292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0" fontId="40" fillId="15" borderId="0" xfId="6446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2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Fill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182" fontId="4" fillId="0" borderId="29" xfId="12929" applyNumberFormat="1" applyFont="1" applyFill="1" applyBorder="1" applyAlignment="1">
      <alignment horizontal="center" vertical="center" wrapText="1"/>
    </xf>
    <xf numFmtId="49" fontId="4" fillId="0" borderId="31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 wrapText="1"/>
    </xf>
    <xf numFmtId="0" fontId="42" fillId="16" borderId="21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0" fillId="16" borderId="0" xfId="6446" applyFont="1" applyFill="1" applyBorder="1" applyAlignment="1">
      <alignment vertical="center" shrinkToFit="1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0" fontId="4" fillId="0" borderId="35" xfId="12929" applyFont="1" applyFill="1" applyBorder="1" applyAlignment="1">
      <alignment horizontal="center" vertical="center" wrapText="1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2" fillId="0" borderId="31" xfId="12929" applyFont="1" applyFill="1" applyBorder="1" applyAlignment="1">
      <alignment horizontal="center" vertical="center" wrapText="1"/>
    </xf>
    <xf numFmtId="0" fontId="42" fillId="0" borderId="2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12929" applyFont="1" applyFill="1" applyBorder="1" applyAlignment="1">
      <alignment horizontal="center" vertical="center"/>
    </xf>
    <xf numFmtId="0" fontId="42" fillId="0" borderId="31" xfId="12929" applyFont="1" applyFill="1" applyBorder="1" applyAlignment="1">
      <alignment horizontal="center" vertical="center"/>
    </xf>
    <xf numFmtId="0" fontId="42" fillId="0" borderId="26" xfId="12929" applyFont="1" applyFill="1" applyBorder="1" applyAlignment="1">
      <alignment horizontal="center" vertical="center"/>
    </xf>
    <xf numFmtId="0" fontId="42" fillId="0" borderId="22" xfId="12929" applyFont="1" applyFill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49" fontId="51" fillId="17" borderId="31" xfId="13032" applyNumberFormat="1" applyFont="1" applyFill="1" applyBorder="1" applyAlignment="1">
      <alignment horizontal="left"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7" xfId="13030" applyNumberFormat="1" applyFont="1" applyFill="1" applyBorder="1" applyAlignment="1">
      <alignment vertical="center" wrapText="1"/>
    </xf>
    <xf numFmtId="183" fontId="51" fillId="17" borderId="31" xfId="13032" applyNumberFormat="1" applyFont="1" applyFill="1" applyBorder="1" applyAlignment="1">
      <alignment vertical="center"/>
    </xf>
    <xf numFmtId="183" fontId="51" fillId="17" borderId="26" xfId="13032" applyNumberFormat="1" applyFont="1" applyFill="1" applyBorder="1" applyAlignment="1">
      <alignment vertical="center"/>
    </xf>
    <xf numFmtId="182" fontId="51" fillId="17" borderId="31" xfId="13030" applyNumberFormat="1" applyFont="1" applyFill="1" applyBorder="1" applyAlignment="1">
      <alignment vertical="center"/>
    </xf>
    <xf numFmtId="182" fontId="51" fillId="17" borderId="36" xfId="13030" applyNumberFormat="1" applyFont="1" applyFill="1" applyBorder="1" applyAlignment="1">
      <alignment vertical="center"/>
    </xf>
    <xf numFmtId="182" fontId="51" fillId="17" borderId="26" xfId="13030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83" fontId="51" fillId="17" borderId="31" xfId="13030" applyNumberFormat="1" applyFont="1" applyFill="1" applyBorder="1" applyAlignment="1">
      <alignment vertical="center" wrapText="1"/>
    </xf>
    <xf numFmtId="183" fontId="51" fillId="17" borderId="36" xfId="13030" applyNumberFormat="1" applyFont="1" applyFill="1" applyBorder="1" applyAlignment="1">
      <alignment vertical="center" wrapText="1"/>
    </xf>
    <xf numFmtId="183" fontId="51" fillId="17" borderId="26" xfId="13030" applyNumberFormat="1" applyFont="1" applyFill="1" applyBorder="1" applyAlignment="1">
      <alignment vertical="center" wrapText="1"/>
    </xf>
    <xf numFmtId="49" fontId="51" fillId="17" borderId="31" xfId="13033" applyNumberFormat="1" applyFont="1" applyFill="1" applyBorder="1" applyAlignment="1">
      <alignment horizontal="left" vertical="center"/>
    </xf>
    <xf numFmtId="49" fontId="51" fillId="17" borderId="26" xfId="13033" applyNumberFormat="1" applyFont="1" applyFill="1" applyBorder="1" applyAlignment="1">
      <alignment horizontal="left" vertical="center"/>
    </xf>
    <xf numFmtId="49" fontId="51" fillId="17" borderId="31" xfId="13033" applyNumberFormat="1" applyFont="1" applyFill="1" applyBorder="1" applyAlignment="1">
      <alignment vertical="center" wrapText="1"/>
    </xf>
    <xf numFmtId="49" fontId="51" fillId="17" borderId="36" xfId="13033" applyNumberFormat="1" applyFont="1" applyFill="1" applyBorder="1" applyAlignment="1">
      <alignment vertical="center" wrapText="1"/>
    </xf>
    <xf numFmtId="49" fontId="51" fillId="17" borderId="26" xfId="13033" applyNumberFormat="1" applyFont="1" applyFill="1" applyBorder="1" applyAlignment="1">
      <alignment vertical="center" wrapText="1"/>
    </xf>
    <xf numFmtId="183" fontId="53" fillId="17" borderId="0" xfId="13034" applyNumberFormat="1" applyFont="1" applyFill="1" applyBorder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83" fontId="68" fillId="0" borderId="0" xfId="13029" applyNumberFormat="1" applyFont="1" applyAlignment="1">
      <alignment horizontal="left" vertical="center"/>
    </xf>
    <xf numFmtId="176" fontId="87" fillId="17" borderId="43" xfId="15369" applyNumberFormat="1" applyFont="1" applyFill="1" applyBorder="1" applyAlignment="1">
      <alignment horizontal="center" vertical="center" wrapText="1"/>
    </xf>
    <xf numFmtId="176" fontId="8" fillId="0" borderId="43" xfId="15368" applyNumberFormat="1" applyFont="1" applyFill="1" applyBorder="1" applyAlignment="1">
      <alignment horizontal="center" vertical="center"/>
    </xf>
    <xf numFmtId="176" fontId="8" fillId="17" borderId="44" xfId="15368" applyNumberFormat="1" applyFont="1" applyFill="1" applyBorder="1" applyAlignment="1">
      <alignment horizontal="center" vertical="center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8" fillId="17" borderId="44" xfId="15368" applyNumberFormat="1" applyFont="1" applyFill="1" applyBorder="1" applyAlignment="1">
      <alignment horizontal="center" vertical="center" wrapText="1"/>
    </xf>
    <xf numFmtId="176" fontId="8" fillId="17" borderId="36" xfId="15368" applyNumberFormat="1" applyFont="1" applyFill="1" applyBorder="1" applyAlignment="1">
      <alignment horizontal="center" vertical="center" wrapText="1"/>
    </xf>
    <xf numFmtId="176" fontId="8" fillId="17" borderId="26" xfId="15368" applyNumberFormat="1" applyFont="1" applyFill="1" applyBorder="1" applyAlignment="1">
      <alignment horizontal="center" vertical="center" wrapText="1"/>
    </xf>
    <xf numFmtId="176" fontId="88" fillId="0" borderId="44" xfId="15368" applyNumberFormat="1" applyFont="1" applyFill="1" applyBorder="1" applyAlignment="1">
      <alignment horizontal="center" vertical="center" wrapText="1"/>
    </xf>
    <xf numFmtId="176" fontId="88" fillId="0" borderId="26" xfId="15368" applyNumberFormat="1" applyFont="1" applyFill="1" applyBorder="1" applyAlignment="1">
      <alignment horizontal="center" vertical="center" wrapText="1"/>
    </xf>
    <xf numFmtId="212" fontId="8" fillId="17" borderId="44" xfId="15369" applyNumberFormat="1" applyFont="1" applyFill="1" applyBorder="1" applyAlignment="1">
      <alignment horizontal="center" vertical="center"/>
    </xf>
    <xf numFmtId="212" fontId="8" fillId="17" borderId="26" xfId="15369" applyNumberFormat="1" applyFont="1" applyFill="1" applyBorder="1" applyAlignment="1">
      <alignment horizontal="center" vertical="center"/>
    </xf>
    <xf numFmtId="176" fontId="8" fillId="17" borderId="44" xfId="15369" applyNumberFormat="1" applyFont="1" applyFill="1" applyBorder="1" applyAlignment="1">
      <alignment horizontal="center" vertical="center"/>
    </xf>
    <xf numFmtId="176" fontId="8" fillId="17" borderId="26" xfId="15369" applyNumberFormat="1" applyFont="1" applyFill="1" applyBorder="1" applyAlignment="1">
      <alignment horizontal="center" vertical="center"/>
    </xf>
    <xf numFmtId="176" fontId="88" fillId="17" borderId="43" xfId="15368" applyNumberFormat="1" applyFont="1" applyFill="1" applyBorder="1" applyAlignment="1">
      <alignment horizontal="center" vertical="center" wrapText="1"/>
    </xf>
    <xf numFmtId="176" fontId="88" fillId="17" borderId="44" xfId="15368" applyNumberFormat="1" applyFont="1" applyFill="1" applyBorder="1" applyAlignment="1">
      <alignment horizontal="center" vertical="center" wrapText="1"/>
    </xf>
    <xf numFmtId="176" fontId="88" fillId="17" borderId="26" xfId="15368" applyNumberFormat="1" applyFont="1" applyFill="1" applyBorder="1" applyAlignment="1">
      <alignment horizontal="center" vertical="center" wrapText="1"/>
    </xf>
    <xf numFmtId="176" fontId="8" fillId="0" borderId="43" xfId="15369" applyNumberFormat="1" applyFont="1" applyFill="1" applyBorder="1" applyAlignment="1">
      <alignment horizontal="center" vertical="center"/>
    </xf>
    <xf numFmtId="176" fontId="8" fillId="0" borderId="44" xfId="15369" applyNumberFormat="1" applyFont="1" applyFill="1" applyBorder="1" applyAlignment="1">
      <alignment horizontal="center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26" xfId="15369" applyNumberFormat="1" applyFont="1" applyFill="1" applyBorder="1" applyAlignment="1">
      <alignment horizontal="center" vertical="center"/>
    </xf>
    <xf numFmtId="212" fontId="8" fillId="17" borderId="44" xfId="15369" applyNumberFormat="1" applyFont="1" applyFill="1" applyBorder="1" applyAlignment="1">
      <alignment horizontal="center" vertical="center" wrapText="1"/>
    </xf>
    <xf numFmtId="212" fontId="8" fillId="17" borderId="36" xfId="15369" applyNumberFormat="1" applyFont="1" applyFill="1" applyBorder="1" applyAlignment="1">
      <alignment horizontal="center" vertical="center" wrapText="1"/>
    </xf>
    <xf numFmtId="212" fontId="8" fillId="17" borderId="26" xfId="15369" applyNumberFormat="1" applyFont="1" applyFill="1" applyBorder="1" applyAlignment="1">
      <alignment horizontal="center" vertical="center" wrapText="1"/>
    </xf>
    <xf numFmtId="176" fontId="87" fillId="0" borderId="44" xfId="15368" applyNumberFormat="1" applyFont="1" applyFill="1" applyBorder="1" applyAlignment="1">
      <alignment horizontal="center" vertical="center" wrapText="1"/>
    </xf>
    <xf numFmtId="176" fontId="87" fillId="0" borderId="26" xfId="15368" applyNumberFormat="1" applyFont="1" applyFill="1" applyBorder="1" applyAlignment="1">
      <alignment horizontal="center" vertical="center" wrapText="1"/>
    </xf>
    <xf numFmtId="176" fontId="87" fillId="17" borderId="43" xfId="15368" applyNumberFormat="1" applyFont="1" applyFill="1" applyBorder="1" applyAlignment="1">
      <alignment horizontal="center" vertical="center" wrapText="1"/>
    </xf>
    <xf numFmtId="176" fontId="8" fillId="17" borderId="43" xfId="15368" applyNumberFormat="1" applyFont="1" applyFill="1" applyBorder="1" applyAlignment="1">
      <alignment horizontal="center" vertical="center" wrapText="1"/>
    </xf>
    <xf numFmtId="212" fontId="8" fillId="17" borderId="43" xfId="15369" applyNumberFormat="1" applyFont="1" applyFill="1" applyBorder="1" applyAlignment="1">
      <alignment horizontal="center" vertical="center" wrapText="1"/>
    </xf>
    <xf numFmtId="176" fontId="87" fillId="17" borderId="44" xfId="15368" applyNumberFormat="1" applyFont="1" applyFill="1" applyBorder="1" applyAlignment="1">
      <alignment horizontal="center" vertical="center" wrapText="1"/>
    </xf>
    <xf numFmtId="176" fontId="87" fillId="17" borderId="26" xfId="15368" applyNumberFormat="1" applyFont="1" applyFill="1" applyBorder="1" applyAlignment="1">
      <alignment horizontal="center" vertical="center" wrapText="1"/>
    </xf>
    <xf numFmtId="176" fontId="88" fillId="0" borderId="43" xfId="15368" applyNumberFormat="1" applyFont="1" applyFill="1" applyBorder="1" applyAlignment="1">
      <alignment horizontal="center" vertical="center" wrapText="1"/>
    </xf>
    <xf numFmtId="176" fontId="8" fillId="0" borderId="44" xfId="15369" applyNumberFormat="1" applyFont="1" applyFill="1" applyBorder="1" applyAlignment="1">
      <alignment horizontal="center" vertical="center" wrapText="1"/>
    </xf>
    <xf numFmtId="176" fontId="8" fillId="0" borderId="36" xfId="15369" applyNumberFormat="1" applyFont="1" applyFill="1" applyBorder="1" applyAlignment="1">
      <alignment horizontal="center" vertical="center" wrapText="1"/>
    </xf>
    <xf numFmtId="176" fontId="8" fillId="0" borderId="26" xfId="15369" applyNumberFormat="1" applyFont="1" applyFill="1" applyBorder="1" applyAlignment="1">
      <alignment horizontal="center" vertical="center" wrapText="1"/>
    </xf>
    <xf numFmtId="176" fontId="33" fillId="0" borderId="0" xfId="15377" applyNumberFormat="1" applyFont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212" fontId="8" fillId="0" borderId="44" xfId="15369" applyNumberFormat="1" applyFont="1" applyFill="1" applyBorder="1" applyAlignment="1">
      <alignment horizontal="center" vertical="center"/>
    </xf>
    <xf numFmtId="212" fontId="8" fillId="0" borderId="26" xfId="15369" applyNumberFormat="1" applyFont="1" applyFill="1" applyBorder="1" applyAlignment="1">
      <alignment horizontal="center" vertical="center"/>
    </xf>
    <xf numFmtId="176" fontId="88" fillId="0" borderId="36" xfId="15368" applyNumberFormat="1" applyFont="1" applyFill="1" applyBorder="1" applyAlignment="1">
      <alignment horizontal="center" vertical="center" wrapText="1"/>
    </xf>
    <xf numFmtId="176" fontId="87" fillId="17" borderId="36" xfId="15368" applyNumberFormat="1" applyFont="1" applyFill="1" applyBorder="1" applyAlignment="1">
      <alignment horizontal="center" vertical="center" wrapText="1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43" xfId="15369" applyNumberFormat="1" applyFont="1" applyFill="1" applyBorder="1" applyAlignment="1">
      <alignment horizontal="center" vertical="center"/>
    </xf>
    <xf numFmtId="212" fontId="87" fillId="0" borderId="43" xfId="15368" applyNumberFormat="1" applyFont="1" applyFill="1" applyBorder="1" applyAlignment="1">
      <alignment horizontal="center" vertical="center" wrapText="1"/>
    </xf>
    <xf numFmtId="176" fontId="87" fillId="0" borderId="43" xfId="15368" applyNumberFormat="1" applyFont="1" applyFill="1" applyBorder="1" applyAlignment="1">
      <alignment horizontal="center" vertical="center" wrapText="1"/>
    </xf>
    <xf numFmtId="176" fontId="87" fillId="17" borderId="44" xfId="15369" applyNumberFormat="1" applyFont="1" applyFill="1" applyBorder="1" applyAlignment="1">
      <alignment horizontal="center" vertical="center" wrapText="1"/>
    </xf>
    <xf numFmtId="176" fontId="87" fillId="17" borderId="36" xfId="15369" applyNumberFormat="1" applyFont="1" applyFill="1" applyBorder="1" applyAlignment="1">
      <alignment horizontal="center" vertical="center" wrapText="1"/>
    </xf>
    <xf numFmtId="176" fontId="87" fillId="17" borderId="26" xfId="15369" applyNumberFormat="1" applyFont="1" applyFill="1" applyBorder="1" applyAlignment="1">
      <alignment horizontal="center" vertical="center" wrapText="1"/>
    </xf>
    <xf numFmtId="198" fontId="109" fillId="16" borderId="0" xfId="14877" applyFont="1" applyFill="1" applyBorder="1" applyAlignment="1">
      <alignment horizontal="left" vertical="center" wrapText="1" shrinkToFit="1"/>
    </xf>
    <xf numFmtId="198" fontId="106" fillId="33" borderId="37" xfId="15560" applyNumberFormat="1" applyFont="1" applyFill="1" applyBorder="1" applyAlignment="1">
      <alignment horizontal="center" vertical="center"/>
    </xf>
    <xf numFmtId="198" fontId="106" fillId="16" borderId="37" xfId="14877" applyFont="1" applyFill="1" applyBorder="1" applyAlignment="1">
      <alignment horizontal="center" vertical="center" wrapText="1"/>
    </xf>
    <xf numFmtId="198" fontId="113" fillId="0" borderId="37" xfId="14877" applyFont="1" applyFill="1" applyBorder="1" applyAlignment="1">
      <alignment horizontal="center" vertical="center"/>
    </xf>
    <xf numFmtId="198" fontId="106" fillId="16" borderId="44" xfId="14877" applyFont="1" applyFill="1" applyBorder="1" applyAlignment="1">
      <alignment horizontal="center" vertical="center" wrapText="1"/>
    </xf>
    <xf numFmtId="198" fontId="106" fillId="16" borderId="59" xfId="14877" applyFont="1" applyFill="1" applyBorder="1" applyAlignment="1">
      <alignment horizontal="center" vertical="center" wrapText="1"/>
    </xf>
    <xf numFmtId="198" fontId="109" fillId="0" borderId="76" xfId="14877" applyFont="1" applyFill="1" applyBorder="1" applyAlignment="1">
      <alignment horizontal="left" vertical="center" shrinkToFit="1"/>
    </xf>
    <xf numFmtId="198" fontId="109" fillId="0" borderId="15" xfId="14877" applyFont="1" applyFill="1" applyBorder="1" applyAlignment="1">
      <alignment horizontal="left" vertical="center" shrinkToFit="1"/>
    </xf>
    <xf numFmtId="184" fontId="109" fillId="0" borderId="59" xfId="14877" applyNumberFormat="1" applyFont="1" applyFill="1" applyBorder="1" applyAlignment="1">
      <alignment horizontal="left" vertical="center" shrinkToFit="1"/>
    </xf>
    <xf numFmtId="49" fontId="109" fillId="0" borderId="59" xfId="14877" applyNumberFormat="1" applyFont="1" applyFill="1" applyBorder="1" applyAlignment="1">
      <alignment horizontal="left" vertical="center" shrinkToFit="1"/>
    </xf>
    <xf numFmtId="198" fontId="109" fillId="0" borderId="59" xfId="14877" applyFont="1" applyFill="1" applyBorder="1" applyAlignment="1">
      <alignment horizontal="left" vertical="center" shrinkToFit="1"/>
    </xf>
    <xf numFmtId="198" fontId="109" fillId="16" borderId="15" xfId="14877" applyFont="1" applyFill="1" applyBorder="1" applyAlignment="1">
      <alignment horizontal="left" vertical="center" wrapText="1" shrinkToFit="1"/>
    </xf>
    <xf numFmtId="198" fontId="113" fillId="0" borderId="44" xfId="14877" applyFont="1" applyFill="1" applyBorder="1" applyAlignment="1">
      <alignment horizontal="center" vertical="center"/>
    </xf>
    <xf numFmtId="198" fontId="113" fillId="0" borderId="9" xfId="14877" applyFont="1" applyFill="1" applyBorder="1" applyAlignment="1">
      <alignment horizontal="center" vertical="center"/>
    </xf>
    <xf numFmtId="198" fontId="113" fillId="0" borderId="59" xfId="14877" applyFont="1" applyFill="1" applyBorder="1" applyAlignment="1">
      <alignment horizontal="center" vertical="center"/>
    </xf>
    <xf numFmtId="198" fontId="109" fillId="0" borderId="0" xfId="14877" applyFont="1" applyFill="1" applyBorder="1" applyAlignment="1">
      <alignment horizontal="left" vertical="center" shrinkToFit="1"/>
    </xf>
    <xf numFmtId="198" fontId="106" fillId="0" borderId="44" xfId="14877" applyFont="1" applyFill="1" applyBorder="1" applyAlignment="1">
      <alignment horizontal="center" vertical="center"/>
    </xf>
    <xf numFmtId="198" fontId="106" fillId="0" borderId="9" xfId="14877" applyFont="1" applyFill="1" applyBorder="1" applyAlignment="1">
      <alignment horizontal="center" vertical="center"/>
    </xf>
    <xf numFmtId="198" fontId="106" fillId="0" borderId="59" xfId="14877" applyFont="1" applyFill="1" applyBorder="1" applyAlignment="1">
      <alignment horizontal="center" vertical="center"/>
    </xf>
    <xf numFmtId="198" fontId="106" fillId="34" borderId="53" xfId="14877" applyFont="1" applyFill="1" applyBorder="1" applyAlignment="1">
      <alignment horizontal="center" vertical="center"/>
    </xf>
    <xf numFmtId="198" fontId="106" fillId="0" borderId="66" xfId="14877" applyFont="1" applyBorder="1" applyAlignment="1"/>
    <xf numFmtId="198" fontId="106" fillId="34" borderId="37" xfId="14877" applyFont="1" applyFill="1" applyBorder="1" applyAlignment="1">
      <alignment horizontal="center" vertical="center"/>
    </xf>
    <xf numFmtId="198" fontId="106" fillId="0" borderId="37" xfId="14877" applyFont="1" applyBorder="1" applyAlignment="1"/>
    <xf numFmtId="198" fontId="106" fillId="0" borderId="0" xfId="14877" applyFont="1" applyFill="1" applyBorder="1" applyAlignment="1"/>
    <xf numFmtId="198" fontId="106" fillId="19" borderId="37" xfId="14877" applyFont="1" applyFill="1" applyBorder="1" applyAlignment="1">
      <alignment horizontal="center" vertical="center"/>
    </xf>
    <xf numFmtId="198" fontId="106" fillId="19" borderId="37" xfId="14877" applyFont="1" applyFill="1" applyBorder="1" applyAlignment="1"/>
    <xf numFmtId="198" fontId="106" fillId="35" borderId="37" xfId="14877" applyFont="1" applyFill="1" applyBorder="1" applyAlignment="1">
      <alignment horizontal="center" vertical="center"/>
    </xf>
    <xf numFmtId="198" fontId="106" fillId="35" borderId="37" xfId="14877" applyFont="1" applyFill="1" applyBorder="1" applyAlignment="1"/>
    <xf numFmtId="198" fontId="106" fillId="34" borderId="55" xfId="14877" applyFont="1" applyFill="1" applyBorder="1" applyAlignment="1">
      <alignment horizontal="center" vertical="center"/>
    </xf>
    <xf numFmtId="198" fontId="106" fillId="0" borderId="64" xfId="14877" applyFont="1" applyBorder="1" applyAlignment="1"/>
    <xf numFmtId="198" fontId="106" fillId="34" borderId="44" xfId="14877" applyFont="1" applyFill="1" applyBorder="1" applyAlignment="1">
      <alignment horizontal="center" vertical="center"/>
    </xf>
    <xf numFmtId="198" fontId="106" fillId="34" borderId="9" xfId="14877" applyFont="1" applyFill="1" applyBorder="1" applyAlignment="1">
      <alignment horizontal="center" vertical="center"/>
    </xf>
    <xf numFmtId="198" fontId="106" fillId="35" borderId="53" xfId="14877" applyFont="1" applyFill="1" applyBorder="1" applyAlignment="1">
      <alignment horizontal="center" vertical="center"/>
    </xf>
    <xf numFmtId="198" fontId="106" fillId="35" borderId="66" xfId="14877" applyFont="1" applyFill="1" applyBorder="1" applyAlignment="1"/>
    <xf numFmtId="198" fontId="106" fillId="34" borderId="56" xfId="14877" applyFont="1" applyFill="1" applyBorder="1" applyAlignment="1">
      <alignment horizontal="center" vertical="center"/>
    </xf>
    <xf numFmtId="198" fontId="106" fillId="0" borderId="63" xfId="14877" applyFont="1" applyBorder="1" applyAlignment="1"/>
    <xf numFmtId="198" fontId="106" fillId="34" borderId="77" xfId="14877" applyFont="1" applyFill="1" applyBorder="1" applyAlignment="1">
      <alignment horizontal="center" vertical="center"/>
    </xf>
    <xf numFmtId="198" fontId="106" fillId="0" borderId="0" xfId="14877" applyFont="1" applyBorder="1" applyAlignment="1"/>
    <xf numFmtId="198" fontId="106" fillId="34" borderId="60" xfId="14877" applyFont="1" applyFill="1" applyBorder="1" applyAlignment="1">
      <alignment horizontal="center" vertical="center"/>
    </xf>
    <xf numFmtId="198" fontId="106" fillId="34" borderId="68" xfId="14877" applyFont="1" applyFill="1" applyBorder="1" applyAlignment="1">
      <alignment horizontal="center" vertical="center"/>
    </xf>
    <xf numFmtId="198" fontId="106" fillId="34" borderId="69" xfId="14877" applyFont="1" applyFill="1" applyBorder="1" applyAlignment="1">
      <alignment horizontal="center" vertical="center"/>
    </xf>
    <xf numFmtId="198" fontId="106" fillId="34" borderId="67" xfId="14877" applyFont="1" applyFill="1" applyBorder="1" applyAlignment="1">
      <alignment horizontal="center" vertical="center"/>
    </xf>
    <xf numFmtId="198" fontId="106" fillId="35" borderId="60" xfId="14877" applyFont="1" applyFill="1" applyBorder="1" applyAlignment="1">
      <alignment horizontal="center" vertical="center"/>
    </xf>
    <xf numFmtId="198" fontId="106" fillId="35" borderId="68" xfId="14877" applyFont="1" applyFill="1" applyBorder="1" applyAlignment="1">
      <alignment horizontal="center" vertical="center"/>
    </xf>
    <xf numFmtId="198" fontId="106" fillId="19" borderId="60" xfId="14877" applyFont="1" applyFill="1" applyBorder="1" applyAlignment="1">
      <alignment horizontal="center" vertical="center"/>
    </xf>
    <xf numFmtId="198" fontId="106" fillId="19" borderId="68" xfId="14877" applyFont="1" applyFill="1" applyBorder="1" applyAlignment="1">
      <alignment horizontal="center" vertical="center"/>
    </xf>
    <xf numFmtId="198" fontId="106" fillId="35" borderId="37" xfId="14877" applyFont="1" applyFill="1" applyBorder="1" applyAlignment="1">
      <alignment horizontal="center"/>
    </xf>
    <xf numFmtId="198" fontId="106" fillId="0" borderId="37" xfId="14877" applyFont="1" applyBorder="1" applyAlignment="1">
      <alignment horizontal="center" vertical="center"/>
    </xf>
    <xf numFmtId="198" fontId="106" fillId="0" borderId="37" xfId="14877" applyFont="1" applyBorder="1" applyAlignment="1">
      <alignment horizontal="center"/>
    </xf>
    <xf numFmtId="198" fontId="106" fillId="0" borderId="53" xfId="14877" applyFont="1" applyBorder="1" applyAlignment="1">
      <alignment horizontal="center" vertical="center"/>
    </xf>
    <xf numFmtId="198" fontId="106" fillId="0" borderId="37" xfId="14877" applyFont="1" applyFill="1" applyBorder="1" applyAlignment="1">
      <alignment horizontal="center" vertical="center"/>
    </xf>
    <xf numFmtId="198" fontId="109" fillId="15" borderId="0" xfId="15562" applyNumberFormat="1" applyFont="1" applyFill="1" applyBorder="1" applyAlignment="1">
      <alignment horizontal="left" vertical="center"/>
    </xf>
    <xf numFmtId="198" fontId="106" fillId="19" borderId="37" xfId="14877" applyFont="1" applyFill="1" applyBorder="1" applyAlignment="1">
      <alignment horizontal="center"/>
    </xf>
    <xf numFmtId="198" fontId="106" fillId="0" borderId="37" xfId="14877" applyFont="1" applyFill="1" applyBorder="1" applyAlignment="1">
      <alignment horizontal="center"/>
    </xf>
    <xf numFmtId="198" fontId="106" fillId="0" borderId="37" xfId="15558" applyNumberFormat="1" applyFont="1" applyFill="1" applyBorder="1" applyAlignment="1">
      <alignment horizontal="center" vertical="center" wrapText="1"/>
    </xf>
    <xf numFmtId="198" fontId="106" fillId="8" borderId="44" xfId="14877" applyFont="1" applyFill="1" applyBorder="1" applyAlignment="1">
      <alignment horizontal="center" vertical="center"/>
    </xf>
    <xf numFmtId="198" fontId="106" fillId="8" borderId="59" xfId="14877" applyFont="1" applyFill="1" applyBorder="1" applyAlignment="1">
      <alignment horizontal="center" vertical="center"/>
    </xf>
    <xf numFmtId="198" fontId="106" fillId="0" borderId="79" xfId="14877" applyFont="1" applyBorder="1" applyAlignment="1">
      <alignment horizontal="center" vertical="center"/>
    </xf>
    <xf numFmtId="198" fontId="106" fillId="0" borderId="78" xfId="14877" applyFont="1" applyBorder="1" applyAlignment="1">
      <alignment horizontal="center" vertical="center"/>
    </xf>
    <xf numFmtId="198" fontId="106" fillId="0" borderId="60" xfId="14877" applyFont="1" applyBorder="1" applyAlignment="1">
      <alignment horizontal="center" vertical="center"/>
    </xf>
    <xf numFmtId="198" fontId="106" fillId="0" borderId="68" xfId="14877" applyFont="1" applyBorder="1" applyAlignment="1">
      <alignment horizontal="center" vertical="center"/>
    </xf>
    <xf numFmtId="198" fontId="106" fillId="8" borderId="37" xfId="14877" applyFont="1" applyFill="1" applyBorder="1" applyAlignment="1">
      <alignment horizontal="center" vertical="center"/>
    </xf>
    <xf numFmtId="198" fontId="106" fillId="8" borderId="37" xfId="14877" applyFont="1" applyFill="1" applyBorder="1" applyAlignment="1">
      <alignment horizontal="center"/>
    </xf>
    <xf numFmtId="198" fontId="106" fillId="0" borderId="44" xfId="14877" applyFont="1" applyBorder="1" applyAlignment="1">
      <alignment horizontal="center" vertical="center" wrapText="1"/>
    </xf>
    <xf numFmtId="198" fontId="106" fillId="0" borderId="9" xfId="14877" applyFont="1" applyBorder="1" applyAlignment="1">
      <alignment horizontal="center" vertical="center" wrapText="1"/>
    </xf>
    <xf numFmtId="198" fontId="106" fillId="0" borderId="59" xfId="14877" applyFont="1" applyBorder="1" applyAlignment="1">
      <alignment horizontal="center" vertical="center" wrapText="1"/>
    </xf>
    <xf numFmtId="198" fontId="106" fillId="0" borderId="37" xfId="14877" applyFont="1" applyBorder="1" applyAlignment="1">
      <alignment horizontal="center" vertical="center" wrapText="1"/>
    </xf>
    <xf numFmtId="198" fontId="106" fillId="0" borderId="31" xfId="14877" applyFont="1" applyBorder="1" applyAlignment="1">
      <alignment horizontal="center" vertical="center" wrapText="1"/>
    </xf>
    <xf numFmtId="198" fontId="106" fillId="0" borderId="31" xfId="14877" applyFont="1" applyBorder="1" applyAlignment="1">
      <alignment horizontal="center" vertical="center"/>
    </xf>
    <xf numFmtId="198" fontId="106" fillId="0" borderId="59" xfId="14877" applyFont="1" applyBorder="1" applyAlignment="1">
      <alignment horizontal="center" vertical="center"/>
    </xf>
    <xf numFmtId="198" fontId="106" fillId="0" borderId="71" xfId="14877" applyFont="1" applyBorder="1" applyAlignment="1">
      <alignment horizontal="center" vertical="center"/>
    </xf>
    <xf numFmtId="198" fontId="106" fillId="0" borderId="68" xfId="14877" applyFont="1" applyBorder="1" applyAlignment="1"/>
    <xf numFmtId="198" fontId="106" fillId="8" borderId="44" xfId="14877" applyFont="1" applyFill="1" applyBorder="1" applyAlignment="1">
      <alignment horizontal="center"/>
    </xf>
    <xf numFmtId="198" fontId="106" fillId="0" borderId="44" xfId="14877" applyFont="1" applyBorder="1" applyAlignment="1">
      <alignment horizontal="center"/>
    </xf>
    <xf numFmtId="198" fontId="106" fillId="0" borderId="56" xfId="14877" applyFont="1" applyBorder="1" applyAlignment="1">
      <alignment horizontal="center" vertical="center"/>
    </xf>
    <xf numFmtId="198" fontId="106" fillId="19" borderId="31" xfId="14877" applyFont="1" applyFill="1" applyBorder="1" applyAlignment="1">
      <alignment horizontal="center"/>
    </xf>
    <xf numFmtId="198" fontId="106" fillId="0" borderId="31" xfId="14877" applyFont="1" applyBorder="1" applyAlignment="1">
      <alignment horizontal="center"/>
    </xf>
    <xf numFmtId="198" fontId="106" fillId="0" borderId="83" xfId="14877" applyFont="1" applyBorder="1" applyAlignment="1">
      <alignment horizontal="center" vertical="center" wrapText="1"/>
    </xf>
    <xf numFmtId="198" fontId="106" fillId="0" borderId="83" xfId="14877" applyFont="1" applyBorder="1" applyAlignment="1">
      <alignment horizontal="center" vertical="center"/>
    </xf>
    <xf numFmtId="198" fontId="106" fillId="0" borderId="82" xfId="14877" applyFont="1" applyBorder="1" applyAlignment="1">
      <alignment horizontal="center" vertical="center"/>
    </xf>
    <xf numFmtId="198" fontId="106" fillId="19" borderId="83" xfId="14877" applyFont="1" applyFill="1" applyBorder="1" applyAlignment="1">
      <alignment horizontal="center"/>
    </xf>
    <xf numFmtId="198" fontId="106" fillId="0" borderId="83" xfId="14877" applyFont="1" applyBorder="1" applyAlignment="1">
      <alignment horizontal="center"/>
    </xf>
    <xf numFmtId="198" fontId="113" fillId="0" borderId="83" xfId="14877" applyFont="1" applyFill="1" applyBorder="1" applyAlignment="1">
      <alignment horizontal="center" vertical="center" wrapText="1"/>
    </xf>
    <xf numFmtId="198" fontId="113" fillId="0" borderId="9" xfId="14877" applyFont="1" applyFill="1" applyBorder="1" applyAlignment="1">
      <alignment horizontal="center" vertical="center" wrapText="1"/>
    </xf>
    <xf numFmtId="198" fontId="113" fillId="0" borderId="59" xfId="14877" applyFont="1" applyFill="1" applyBorder="1" applyAlignment="1">
      <alignment horizontal="center" vertical="center" wrapText="1"/>
    </xf>
    <xf numFmtId="198" fontId="106" fillId="8" borderId="83" xfId="14877" applyFont="1" applyFill="1" applyBorder="1" applyAlignment="1">
      <alignment horizontal="center"/>
    </xf>
    <xf numFmtId="198" fontId="106" fillId="35" borderId="83" xfId="14877" applyFont="1" applyFill="1" applyBorder="1" applyAlignment="1">
      <alignment horizontal="center" vertical="center"/>
    </xf>
    <xf numFmtId="198" fontId="106" fillId="35" borderId="59" xfId="14877" applyFont="1" applyFill="1" applyBorder="1" applyAlignment="1">
      <alignment horizontal="center" vertical="center"/>
    </xf>
    <xf numFmtId="198" fontId="106" fillId="0" borderId="83" xfId="15558" applyNumberFormat="1" applyFont="1" applyFill="1" applyBorder="1" applyAlignment="1">
      <alignment horizontal="center" vertical="center" wrapText="1"/>
    </xf>
    <xf numFmtId="198" fontId="106" fillId="0" borderId="9" xfId="15558" applyNumberFormat="1" applyFont="1" applyFill="1" applyBorder="1" applyAlignment="1">
      <alignment horizontal="center" vertical="center" wrapText="1"/>
    </xf>
    <xf numFmtId="198" fontId="106" fillId="0" borderId="59" xfId="15558" applyNumberFormat="1" applyFont="1" applyFill="1" applyBorder="1" applyAlignment="1">
      <alignment horizontal="center" vertical="center" wrapText="1"/>
    </xf>
    <xf numFmtId="198" fontId="106" fillId="19" borderId="83" xfId="14877" applyFont="1" applyFill="1" applyBorder="1" applyAlignment="1">
      <alignment horizontal="center" vertical="center"/>
    </xf>
    <xf numFmtId="198" fontId="106" fillId="19" borderId="59" xfId="14877" applyFont="1" applyFill="1" applyBorder="1" applyAlignment="1">
      <alignment horizontal="center" vertical="center"/>
    </xf>
    <xf numFmtId="198" fontId="106" fillId="0" borderId="83" xfId="14877" applyFont="1" applyFill="1" applyBorder="1" applyAlignment="1">
      <alignment horizontal="center" vertical="center"/>
    </xf>
    <xf numFmtId="198" fontId="106" fillId="35" borderId="37" xfId="14877" applyFont="1" applyFill="1" applyBorder="1"/>
    <xf numFmtId="198" fontId="106" fillId="0" borderId="37" xfId="14877" applyFont="1" applyFill="1" applyBorder="1"/>
    <xf numFmtId="198" fontId="106" fillId="37" borderId="37" xfId="15560" applyNumberFormat="1" applyFont="1" applyFill="1" applyBorder="1" applyAlignment="1">
      <alignment horizontal="center" vertical="center"/>
    </xf>
    <xf numFmtId="198" fontId="106" fillId="0" borderId="9" xfId="14877" applyFont="1" applyBorder="1" applyAlignment="1">
      <alignment horizontal="center" vertical="center"/>
    </xf>
    <xf numFmtId="198" fontId="109" fillId="0" borderId="33" xfId="14877" applyFont="1" applyFill="1" applyBorder="1" applyAlignment="1">
      <alignment horizontal="left" vertical="center" shrinkToFit="1"/>
    </xf>
    <xf numFmtId="198" fontId="106" fillId="19" borderId="37" xfId="14877" applyFont="1" applyFill="1" applyBorder="1"/>
    <xf numFmtId="198" fontId="106" fillId="0" borderId="83" xfId="14877" applyFont="1" applyBorder="1"/>
    <xf numFmtId="198" fontId="123" fillId="0" borderId="0" xfId="15561" applyNumberFormat="1" applyFont="1" applyBorder="1" applyAlignment="1">
      <alignment horizontal="center" vertical="center"/>
    </xf>
    <xf numFmtId="198" fontId="123" fillId="0" borderId="0" xfId="15561" applyNumberFormat="1" applyFont="1" applyFill="1" applyBorder="1" applyAlignment="1">
      <alignment horizontal="center" vertical="center"/>
    </xf>
    <xf numFmtId="198" fontId="107" fillId="0" borderId="0" xfId="14877" applyFont="1" applyAlignment="1">
      <alignment horizontal="center" vertical="center"/>
    </xf>
    <xf numFmtId="198" fontId="107" fillId="0" borderId="0" xfId="14877" applyFont="1" applyFill="1" applyAlignment="1">
      <alignment horizontal="center" vertical="center"/>
    </xf>
    <xf numFmtId="198" fontId="109" fillId="0" borderId="0" xfId="15561" applyNumberFormat="1" applyFont="1" applyFill="1" applyBorder="1" applyAlignment="1">
      <alignment horizontal="center" vertical="center"/>
    </xf>
    <xf numFmtId="198" fontId="109" fillId="0" borderId="0" xfId="15561" applyNumberFormat="1" applyFont="1" applyBorder="1" applyAlignment="1">
      <alignment horizontal="center" vertical="center"/>
    </xf>
    <xf numFmtId="198" fontId="109" fillId="0" borderId="0" xfId="15562" applyNumberFormat="1" applyFont="1" applyFill="1" applyBorder="1" applyAlignment="1">
      <alignment horizontal="left" vertical="center" shrinkToFit="1"/>
    </xf>
    <xf numFmtId="198" fontId="106" fillId="0" borderId="37" xfId="15560" applyNumberFormat="1" applyFont="1" applyBorder="1" applyAlignment="1">
      <alignment horizontal="center" vertical="center"/>
    </xf>
    <xf numFmtId="198" fontId="106" fillId="0" borderId="83" xfId="15560" applyNumberFormat="1" applyFont="1" applyBorder="1" applyAlignment="1">
      <alignment horizontal="center" vertical="center"/>
    </xf>
    <xf numFmtId="198" fontId="106" fillId="0" borderId="9" xfId="15560" applyNumberFormat="1" applyFont="1" applyBorder="1" applyAlignment="1">
      <alignment horizontal="center" vertical="center"/>
    </xf>
    <xf numFmtId="198" fontId="106" fillId="8" borderId="83" xfId="14877" applyFont="1" applyFill="1" applyBorder="1"/>
    <xf numFmtId="198" fontId="113" fillId="0" borderId="83" xfId="14877" applyFont="1" applyFill="1" applyBorder="1" applyAlignment="1">
      <alignment horizontal="center" vertical="center"/>
    </xf>
    <xf numFmtId="198" fontId="106" fillId="0" borderId="59" xfId="15560" applyNumberFormat="1" applyFont="1" applyBorder="1" applyAlignment="1">
      <alignment horizontal="center" vertical="center"/>
    </xf>
    <xf numFmtId="198" fontId="106" fillId="35" borderId="59" xfId="15560" applyNumberFormat="1" applyFont="1" applyFill="1" applyBorder="1" applyAlignment="1">
      <alignment horizontal="center" vertical="center"/>
    </xf>
    <xf numFmtId="198" fontId="106" fillId="35" borderId="37" xfId="15560" applyNumberFormat="1" applyFont="1" applyFill="1" applyBorder="1" applyAlignment="1">
      <alignment horizontal="center" vertical="center"/>
    </xf>
    <xf numFmtId="198" fontId="112" fillId="0" borderId="0" xfId="14877" applyFont="1" applyFill="1" applyBorder="1" applyAlignment="1">
      <alignment horizontal="left" vertical="center" shrinkToFit="1"/>
    </xf>
    <xf numFmtId="198" fontId="113" fillId="0" borderId="0" xfId="14877" applyFont="1" applyFill="1" applyBorder="1"/>
    <xf numFmtId="198" fontId="112" fillId="0" borderId="0" xfId="15562" applyNumberFormat="1" applyFont="1" applyFill="1" applyBorder="1" applyAlignment="1">
      <alignment horizontal="left" vertical="center" shrinkToFit="1"/>
    </xf>
    <xf numFmtId="198" fontId="106" fillId="8" borderId="37" xfId="15560" applyNumberFormat="1" applyFont="1" applyFill="1" applyBorder="1" applyAlignment="1">
      <alignment horizontal="center" vertical="center"/>
    </xf>
    <xf numFmtId="198" fontId="106" fillId="19" borderId="37" xfId="15560" applyNumberFormat="1" applyFont="1" applyFill="1" applyBorder="1" applyAlignment="1">
      <alignment horizontal="center" vertical="center"/>
    </xf>
    <xf numFmtId="198" fontId="106" fillId="8" borderId="83" xfId="15560" applyNumberFormat="1" applyFont="1" applyFill="1" applyBorder="1" applyAlignment="1">
      <alignment horizontal="center" vertical="center"/>
    </xf>
    <xf numFmtId="198" fontId="106" fillId="8" borderId="59" xfId="15560" applyNumberFormat="1" applyFont="1" applyFill="1" applyBorder="1" applyAlignment="1">
      <alignment horizontal="center" vertical="center"/>
    </xf>
    <xf numFmtId="198" fontId="106" fillId="0" borderId="37" xfId="15561" applyNumberFormat="1" applyFont="1" applyFill="1" applyBorder="1" applyAlignment="1">
      <alignment horizontal="center" vertical="center" wrapText="1"/>
    </xf>
    <xf numFmtId="198" fontId="60" fillId="0" borderId="0" xfId="15562" applyNumberFormat="1" applyFont="1" applyFill="1" applyBorder="1" applyAlignment="1">
      <alignment horizontal="left" vertical="center" shrinkToFit="1"/>
    </xf>
    <xf numFmtId="198" fontId="65" fillId="0" borderId="83" xfId="15560" applyNumberFormat="1" applyFont="1" applyBorder="1" applyAlignment="1">
      <alignment horizontal="center" vertical="center"/>
    </xf>
    <xf numFmtId="198" fontId="65" fillId="0" borderId="59" xfId="15560" applyNumberFormat="1" applyFont="1" applyBorder="1" applyAlignment="1">
      <alignment horizontal="center" vertical="center"/>
    </xf>
    <xf numFmtId="198" fontId="106" fillId="0" borderId="37" xfId="15558" applyNumberFormat="1" applyFont="1" applyFill="1" applyBorder="1" applyAlignment="1">
      <alignment horizontal="center" vertical="center"/>
    </xf>
    <xf numFmtId="198" fontId="106" fillId="19" borderId="83" xfId="15560" applyNumberFormat="1" applyFont="1" applyFill="1" applyBorder="1" applyAlignment="1">
      <alignment horizontal="center" vertical="center"/>
    </xf>
    <xf numFmtId="198" fontId="106" fillId="19" borderId="59" xfId="15560" applyNumberFormat="1" applyFont="1" applyFill="1" applyBorder="1" applyAlignment="1">
      <alignment horizontal="center" vertical="center"/>
    </xf>
    <xf numFmtId="198" fontId="106" fillId="0" borderId="83" xfId="15561" applyNumberFormat="1" applyFont="1" applyFill="1" applyBorder="1" applyAlignment="1">
      <alignment horizontal="center" vertical="center" wrapText="1"/>
    </xf>
    <xf numFmtId="198" fontId="106" fillId="0" borderId="9" xfId="15561" applyNumberFormat="1" applyFont="1" applyFill="1" applyBorder="1" applyAlignment="1">
      <alignment horizontal="center" vertical="center" wrapText="1"/>
    </xf>
    <xf numFmtId="198" fontId="106" fillId="0" borderId="59" xfId="15561" applyNumberFormat="1" applyFont="1" applyFill="1" applyBorder="1" applyAlignment="1">
      <alignment horizontal="center" vertical="center" wrapText="1"/>
    </xf>
    <xf numFmtId="198" fontId="106" fillId="35" borderId="83" xfId="15560" applyNumberFormat="1" applyFont="1" applyFill="1" applyBorder="1" applyAlignment="1">
      <alignment horizontal="center" vertical="center"/>
    </xf>
    <xf numFmtId="198" fontId="106" fillId="0" borderId="44" xfId="14877" applyFont="1" applyBorder="1" applyAlignment="1">
      <alignment horizontal="center" vertical="center"/>
    </xf>
    <xf numFmtId="198" fontId="106" fillId="0" borderId="75" xfId="14877" applyFont="1" applyBorder="1" applyAlignment="1">
      <alignment horizontal="center" vertical="center"/>
    </xf>
    <xf numFmtId="198" fontId="106" fillId="0" borderId="0" xfId="14877" applyFont="1" applyBorder="1" applyAlignment="1">
      <alignment horizontal="center" vertical="center"/>
    </xf>
    <xf numFmtId="198" fontId="106" fillId="0" borderId="37" xfId="15557" applyNumberFormat="1" applyFont="1" applyFill="1" applyBorder="1" applyAlignment="1">
      <alignment horizontal="center" vertical="center" wrapText="1"/>
    </xf>
    <xf numFmtId="198" fontId="65" fillId="33" borderId="37" xfId="15560" applyNumberFormat="1" applyFont="1" applyFill="1" applyBorder="1" applyAlignment="1">
      <alignment horizontal="center" vertical="center"/>
    </xf>
    <xf numFmtId="198" fontId="106" fillId="0" borderId="73" xfId="14877" applyFont="1" applyBorder="1" applyAlignment="1">
      <alignment horizontal="center" vertical="center" wrapText="1"/>
    </xf>
    <xf numFmtId="198" fontId="106" fillId="0" borderId="63" xfId="14877" applyFont="1" applyBorder="1" applyAlignment="1">
      <alignment horizontal="center" vertical="center" wrapText="1"/>
    </xf>
    <xf numFmtId="198" fontId="106" fillId="44" borderId="44" xfId="14877" applyFont="1" applyFill="1" applyBorder="1" applyAlignment="1">
      <alignment horizontal="center" vertical="center"/>
    </xf>
    <xf numFmtId="198" fontId="106" fillId="44" borderId="59" xfId="14877" applyFont="1" applyFill="1" applyBorder="1" applyAlignment="1">
      <alignment horizontal="center" vertical="center"/>
    </xf>
    <xf numFmtId="198" fontId="106" fillId="43" borderId="60" xfId="14877" applyFont="1" applyFill="1" applyBorder="1" applyAlignment="1">
      <alignment horizontal="center" vertical="center" wrapText="1"/>
    </xf>
    <xf numFmtId="198" fontId="106" fillId="43" borderId="66" xfId="14877" applyFont="1" applyFill="1" applyBorder="1" applyAlignment="1">
      <alignment horizontal="center" vertical="center" wrapText="1"/>
    </xf>
    <xf numFmtId="198" fontId="109" fillId="0" borderId="0" xfId="14877" applyFont="1" applyFill="1" applyBorder="1" applyAlignment="1">
      <alignment horizontal="left"/>
    </xf>
    <xf numFmtId="198" fontId="106" fillId="35" borderId="60" xfId="14877" applyFont="1" applyFill="1" applyBorder="1" applyAlignment="1">
      <alignment horizontal="center" vertical="center" wrapText="1"/>
    </xf>
    <xf numFmtId="198" fontId="106" fillId="35" borderId="66" xfId="14877" applyFont="1" applyFill="1" applyBorder="1" applyAlignment="1">
      <alignment horizontal="center" vertical="center" wrapText="1"/>
    </xf>
    <xf numFmtId="198" fontId="113" fillId="0" borderId="74" xfId="14877" applyFont="1" applyFill="1" applyBorder="1" applyAlignment="1">
      <alignment horizontal="center" vertical="center"/>
    </xf>
    <xf numFmtId="198" fontId="113" fillId="0" borderId="15" xfId="14877" applyFont="1" applyFill="1" applyBorder="1" applyAlignment="1">
      <alignment horizontal="center" vertical="center"/>
    </xf>
    <xf numFmtId="198" fontId="106" fillId="34" borderId="59" xfId="14877" applyFont="1" applyFill="1" applyBorder="1" applyAlignment="1">
      <alignment horizontal="center" vertical="center"/>
    </xf>
    <xf numFmtId="198" fontId="106" fillId="0" borderId="13" xfId="14877" applyFont="1" applyBorder="1" applyAlignment="1">
      <alignment horizontal="center" vertical="center" wrapText="1"/>
    </xf>
    <xf numFmtId="198" fontId="106" fillId="0" borderId="60" xfId="14877" applyFont="1" applyBorder="1" applyAlignment="1">
      <alignment horizontal="center" vertical="center" wrapText="1"/>
    </xf>
    <xf numFmtId="198" fontId="106" fillId="0" borderId="66" xfId="14877" applyFont="1" applyBorder="1" applyAlignment="1">
      <alignment horizontal="center" vertical="center" wrapText="1"/>
    </xf>
    <xf numFmtId="198" fontId="106" fillId="33" borderId="44" xfId="14877" applyFont="1" applyFill="1" applyBorder="1" applyAlignment="1">
      <alignment horizontal="center" vertical="center"/>
    </xf>
    <xf numFmtId="198" fontId="106" fillId="33" borderId="59" xfId="14877" applyFont="1" applyFill="1" applyBorder="1" applyAlignment="1">
      <alignment horizontal="center" vertical="center"/>
    </xf>
    <xf numFmtId="198" fontId="106" fillId="0" borderId="72" xfId="14877" applyFont="1" applyBorder="1" applyAlignment="1">
      <alignment horizontal="center" vertical="center" wrapText="1"/>
    </xf>
    <xf numFmtId="198" fontId="106" fillId="0" borderId="68" xfId="14877" applyFont="1" applyBorder="1" applyAlignment="1">
      <alignment horizontal="center" vertical="center" wrapText="1"/>
    </xf>
    <xf numFmtId="198" fontId="117" fillId="42" borderId="37" xfId="15560" applyNumberFormat="1" applyFont="1" applyFill="1" applyBorder="1" applyAlignment="1">
      <alignment horizontal="center" vertical="center"/>
    </xf>
    <xf numFmtId="198" fontId="109" fillId="0" borderId="0" xfId="14877" applyFont="1" applyFill="1" applyAlignment="1">
      <alignment horizontal="left"/>
    </xf>
    <xf numFmtId="198" fontId="106" fillId="41" borderId="37" xfId="15560" applyNumberFormat="1" applyFont="1" applyFill="1" applyBorder="1" applyAlignment="1">
      <alignment horizontal="center" vertical="center"/>
    </xf>
    <xf numFmtId="198" fontId="106" fillId="39" borderId="60" xfId="14877" applyFont="1" applyFill="1" applyBorder="1" applyAlignment="1">
      <alignment horizontal="center" vertical="center" wrapText="1"/>
    </xf>
    <xf numFmtId="198" fontId="106" fillId="39" borderId="66" xfId="14877" applyFont="1" applyFill="1" applyBorder="1" applyAlignment="1">
      <alignment horizontal="center" vertical="center" wrapText="1"/>
    </xf>
    <xf numFmtId="198" fontId="112" fillId="0" borderId="0" xfId="14877" applyFont="1" applyFill="1" applyAlignment="1">
      <alignment horizontal="left"/>
    </xf>
    <xf numFmtId="198" fontId="112" fillId="0" borderId="15" xfId="14877" applyFont="1" applyFill="1" applyBorder="1" applyAlignment="1">
      <alignment horizontal="left"/>
    </xf>
    <xf numFmtId="198" fontId="106" fillId="40" borderId="60" xfId="14877" applyFont="1" applyFill="1" applyBorder="1" applyAlignment="1">
      <alignment horizontal="center" vertical="center" wrapText="1"/>
    </xf>
    <xf numFmtId="198" fontId="106" fillId="40" borderId="68" xfId="14877" applyFont="1" applyFill="1" applyBorder="1" applyAlignment="1">
      <alignment horizontal="center" vertical="center" wrapText="1"/>
    </xf>
    <xf numFmtId="198" fontId="106" fillId="38" borderId="37" xfId="15560" applyNumberFormat="1" applyFont="1" applyFill="1" applyBorder="1" applyAlignment="1">
      <alignment horizontal="center" vertical="center"/>
    </xf>
    <xf numFmtId="198" fontId="106" fillId="38" borderId="44" xfId="14877" applyFont="1" applyFill="1" applyBorder="1" applyAlignment="1">
      <alignment horizontal="center" vertical="center"/>
    </xf>
    <xf numFmtId="198" fontId="106" fillId="38" borderId="59" xfId="14877" applyFont="1" applyFill="1" applyBorder="1" applyAlignment="1">
      <alignment horizontal="center" vertical="center"/>
    </xf>
    <xf numFmtId="198" fontId="106" fillId="0" borderId="69" xfId="14877" applyFont="1" applyBorder="1" applyAlignment="1">
      <alignment horizontal="center" vertical="center" wrapText="1"/>
    </xf>
    <xf numFmtId="198" fontId="106" fillId="0" borderId="67" xfId="14877" applyFont="1" applyBorder="1" applyAlignment="1">
      <alignment horizontal="center" vertical="center" wrapText="1"/>
    </xf>
    <xf numFmtId="198" fontId="106" fillId="36" borderId="44" xfId="14877" applyFont="1" applyFill="1" applyBorder="1" applyAlignment="1">
      <alignment horizontal="center" vertical="center"/>
    </xf>
    <xf numFmtId="198" fontId="106" fillId="36" borderId="59" xfId="14877" applyFont="1" applyFill="1" applyBorder="1" applyAlignment="1">
      <alignment horizontal="center" vertical="center"/>
    </xf>
    <xf numFmtId="198" fontId="106" fillId="0" borderId="44" xfId="15557" applyNumberFormat="1" applyFont="1" applyFill="1" applyBorder="1" applyAlignment="1">
      <alignment horizontal="center" vertical="center" wrapText="1"/>
    </xf>
    <xf numFmtId="198" fontId="106" fillId="0" borderId="36" xfId="15557" applyNumberFormat="1" applyFont="1" applyFill="1" applyBorder="1" applyAlignment="1">
      <alignment horizontal="center" vertical="center" wrapText="1"/>
    </xf>
    <xf numFmtId="198" fontId="13" fillId="0" borderId="59" xfId="14877" applyFont="1" applyFill="1" applyBorder="1" applyAlignment="1">
      <alignment horizontal="center" vertical="center" wrapText="1"/>
    </xf>
    <xf numFmtId="198" fontId="106" fillId="0" borderId="62" xfId="14877" applyFont="1" applyBorder="1" applyAlignment="1">
      <alignment horizontal="center" vertical="center" wrapText="1"/>
    </xf>
    <xf numFmtId="198" fontId="106" fillId="0" borderId="37" xfId="15559" applyNumberFormat="1" applyFont="1" applyBorder="1" applyAlignment="1">
      <alignment horizontal="center" vertical="center" wrapText="1"/>
    </xf>
    <xf numFmtId="198" fontId="106" fillId="0" borderId="61" xfId="15557" applyNumberFormat="1" applyFont="1" applyFill="1" applyBorder="1" applyAlignment="1">
      <alignment horizontal="center" vertical="center" wrapText="1"/>
    </xf>
    <xf numFmtId="198" fontId="109" fillId="0" borderId="0" xfId="14877" applyFont="1" applyFill="1" applyBorder="1" applyAlignment="1">
      <alignment horizontal="left" vertical="center" wrapText="1" shrinkToFit="1"/>
    </xf>
    <xf numFmtId="198" fontId="106" fillId="0" borderId="58" xfId="15559" applyNumberFormat="1" applyFont="1" applyBorder="1" applyAlignment="1">
      <alignment horizontal="center" vertical="center" wrapText="1"/>
    </xf>
    <xf numFmtId="198" fontId="106" fillId="0" borderId="57" xfId="15559" applyNumberFormat="1" applyFont="1" applyBorder="1" applyAlignment="1">
      <alignment horizontal="center" vertical="center" wrapText="1"/>
    </xf>
    <xf numFmtId="198" fontId="109" fillId="15" borderId="0" xfId="14877" applyFont="1" applyFill="1" applyAlignment="1">
      <alignment horizontal="left" vertical="center" wrapText="1"/>
    </xf>
    <xf numFmtId="198" fontId="109" fillId="0" borderId="0" xfId="14877" applyFont="1" applyFill="1" applyAlignment="1">
      <alignment horizontal="left" vertical="center" wrapText="1"/>
    </xf>
    <xf numFmtId="198" fontId="109" fillId="0" borderId="0" xfId="14877" applyFont="1" applyFill="1" applyAlignment="1">
      <alignment horizontal="left" vertical="center" wrapText="1" shrinkToFit="1"/>
    </xf>
    <xf numFmtId="198" fontId="106" fillId="0" borderId="60" xfId="15559" applyNumberFormat="1" applyFont="1" applyBorder="1" applyAlignment="1">
      <alignment horizontal="center" vertical="center" wrapText="1"/>
    </xf>
    <xf numFmtId="198" fontId="106" fillId="0" borderId="62" xfId="15559" applyNumberFormat="1" applyFont="1" applyBorder="1" applyAlignment="1">
      <alignment horizontal="center" vertical="center" wrapText="1"/>
    </xf>
    <xf numFmtId="198" fontId="106" fillId="0" borderId="65" xfId="15559" applyNumberFormat="1" applyFont="1" applyBorder="1" applyAlignment="1">
      <alignment horizontal="center" vertical="center" wrapText="1"/>
    </xf>
    <xf numFmtId="198" fontId="106" fillId="0" borderId="64" xfId="15559" applyNumberFormat="1" applyFont="1" applyBorder="1" applyAlignment="1">
      <alignment horizontal="center" vertical="center" wrapText="1"/>
    </xf>
    <xf numFmtId="0" fontId="289" fillId="0" borderId="115" xfId="12929" applyFont="1" applyFill="1" applyBorder="1" applyAlignment="1">
      <alignment horizontal="center" vertical="center" wrapText="1"/>
    </xf>
    <xf numFmtId="0" fontId="290" fillId="134" borderId="0" xfId="56868" applyFont="1" applyFill="1" applyBorder="1" applyAlignment="1">
      <alignment horizontal="left" vertical="center"/>
    </xf>
    <xf numFmtId="0" fontId="289" fillId="0" borderId="117" xfId="12929" applyFont="1" applyFill="1" applyBorder="1" applyAlignment="1">
      <alignment horizontal="center" vertical="center"/>
    </xf>
    <xf numFmtId="0" fontId="289" fillId="0" borderId="59" xfId="12929" applyFont="1" applyFill="1" applyBorder="1" applyAlignment="1">
      <alignment horizontal="center" vertical="center"/>
    </xf>
    <xf numFmtId="49" fontId="289" fillId="0" borderId="117" xfId="12929" applyNumberFormat="1" applyFont="1" applyFill="1" applyBorder="1" applyAlignment="1">
      <alignment horizontal="center" vertical="center"/>
    </xf>
    <xf numFmtId="49" fontId="289" fillId="0" borderId="59" xfId="12929" applyNumberFormat="1" applyFont="1" applyFill="1" applyBorder="1" applyAlignment="1">
      <alignment horizontal="center" vertical="center"/>
    </xf>
    <xf numFmtId="0" fontId="289" fillId="0" borderId="59" xfId="13014" applyFont="1" applyBorder="1" applyAlignment="1">
      <alignment horizontal="center"/>
    </xf>
    <xf numFmtId="0" fontId="289" fillId="0" borderId="115" xfId="12929" applyFont="1" applyFill="1" applyBorder="1" applyAlignment="1">
      <alignment horizontal="center" vertical="center"/>
    </xf>
    <xf numFmtId="0" fontId="289" fillId="16" borderId="117" xfId="13014" applyFont="1" applyFill="1" applyBorder="1" applyAlignment="1">
      <alignment horizontal="center" vertical="center"/>
    </xf>
    <xf numFmtId="0" fontId="13" fillId="0" borderId="9" xfId="13014" applyBorder="1" applyAlignment="1">
      <alignment horizontal="center" vertical="center"/>
    </xf>
    <xf numFmtId="0" fontId="13" fillId="0" borderId="59" xfId="13014" applyBorder="1" applyAlignment="1">
      <alignment horizontal="center" vertical="center"/>
    </xf>
    <xf numFmtId="0" fontId="289" fillId="0" borderId="117" xfId="12929" applyFont="1" applyFill="1" applyBorder="1" applyAlignment="1">
      <alignment horizontal="center" vertical="center" wrapText="1"/>
    </xf>
    <xf numFmtId="0" fontId="13" fillId="0" borderId="9" xfId="13014" applyBorder="1" applyAlignment="1">
      <alignment horizontal="center" vertical="center" wrapText="1"/>
    </xf>
    <xf numFmtId="0" fontId="13" fillId="0" borderId="59" xfId="13014" applyBorder="1" applyAlignment="1">
      <alignment horizontal="center" vertical="center" wrapText="1"/>
    </xf>
    <xf numFmtId="0" fontId="289" fillId="0" borderId="115" xfId="12929" applyNumberFormat="1" applyFont="1" applyFill="1" applyBorder="1" applyAlignment="1">
      <alignment horizontal="center" vertical="center" wrapText="1"/>
    </xf>
    <xf numFmtId="0" fontId="289" fillId="0" borderId="115" xfId="13014" applyFont="1" applyBorder="1" applyAlignment="1">
      <alignment horizontal="center"/>
    </xf>
    <xf numFmtId="0" fontId="290" fillId="134" borderId="0" xfId="56868" applyFont="1" applyFill="1" applyBorder="1" applyAlignment="1">
      <alignment horizontal="left" vertical="center" shrinkToFit="1"/>
    </xf>
    <xf numFmtId="0" fontId="289" fillId="0" borderId="9" xfId="12929" applyFont="1" applyFill="1" applyBorder="1" applyAlignment="1">
      <alignment horizontal="center" vertical="center"/>
    </xf>
    <xf numFmtId="0" fontId="290" fillId="0" borderId="0" xfId="56868" applyFont="1" applyFill="1" applyBorder="1" applyAlignment="1">
      <alignment horizontal="left" vertical="center"/>
    </xf>
    <xf numFmtId="49" fontId="292" fillId="0" borderId="115" xfId="56869" applyNumberFormat="1" applyFont="1" applyFill="1" applyBorder="1" applyAlignment="1">
      <alignment horizontal="center" vertical="center"/>
    </xf>
    <xf numFmtId="0" fontId="13" fillId="0" borderId="115" xfId="13014" applyBorder="1" applyAlignment="1">
      <alignment horizontal="center" vertical="center"/>
    </xf>
    <xf numFmtId="49" fontId="289" fillId="0" borderId="115" xfId="12929" applyNumberFormat="1" applyFont="1" applyFill="1" applyBorder="1" applyAlignment="1">
      <alignment horizontal="center" vertical="center"/>
    </xf>
    <xf numFmtId="0" fontId="289" fillId="0" borderId="115" xfId="13014" applyFont="1" applyBorder="1" applyAlignment="1">
      <alignment horizontal="center" vertical="center"/>
    </xf>
    <xf numFmtId="0" fontId="233" fillId="0" borderId="117" xfId="13014" applyFont="1" applyBorder="1" applyAlignment="1">
      <alignment horizontal="center" vertical="center"/>
    </xf>
    <xf numFmtId="0" fontId="233" fillId="0" borderId="9" xfId="13014" applyFont="1" applyBorder="1" applyAlignment="1">
      <alignment horizontal="center" vertical="center"/>
    </xf>
    <xf numFmtId="0" fontId="233" fillId="0" borderId="59" xfId="13014" applyFont="1" applyBorder="1" applyAlignment="1">
      <alignment horizontal="center" vertical="center"/>
    </xf>
    <xf numFmtId="0" fontId="293" fillId="0" borderId="0" xfId="56868" applyFont="1" applyFill="1" applyBorder="1" applyAlignment="1">
      <alignment horizontal="left" vertical="center" shrinkToFit="1"/>
    </xf>
    <xf numFmtId="0" fontId="289" fillId="0" borderId="115" xfId="12929" applyFont="1" applyBorder="1" applyAlignment="1">
      <alignment horizontal="center" vertical="center"/>
    </xf>
    <xf numFmtId="0" fontId="289" fillId="17" borderId="115" xfId="12929" applyNumberFormat="1" applyFont="1" applyFill="1" applyBorder="1" applyAlignment="1">
      <alignment horizontal="center" vertical="center" wrapText="1"/>
    </xf>
    <xf numFmtId="0" fontId="13" fillId="0" borderId="115" xfId="13014" applyBorder="1" applyAlignment="1">
      <alignment horizontal="center" vertical="center" wrapText="1"/>
    </xf>
    <xf numFmtId="0" fontId="290" fillId="0" borderId="0" xfId="56868" applyFont="1" applyFill="1" applyBorder="1" applyAlignment="1">
      <alignment horizontal="left" vertical="center" shrinkToFit="1"/>
    </xf>
    <xf numFmtId="0" fontId="297" fillId="0" borderId="0" xfId="56871" applyFont="1" applyBorder="1" applyAlignment="1">
      <alignment horizontal="center" vertical="center"/>
    </xf>
    <xf numFmtId="0" fontId="296" fillId="0" borderId="0" xfId="56871" applyFont="1" applyBorder="1" applyAlignment="1">
      <alignment horizontal="center" vertical="center"/>
    </xf>
    <xf numFmtId="0" fontId="290" fillId="0" borderId="0" xfId="56871" applyFont="1" applyBorder="1" applyAlignment="1">
      <alignment horizontal="center" vertical="center" wrapText="1"/>
    </xf>
    <xf numFmtId="0" fontId="290" fillId="0" borderId="0" xfId="56871" applyFont="1" applyBorder="1" applyAlignment="1">
      <alignment horizontal="left" vertical="center" wrapText="1"/>
    </xf>
    <xf numFmtId="0" fontId="294" fillId="134" borderId="0" xfId="56868" applyFont="1" applyFill="1" applyBorder="1" applyAlignment="1">
      <alignment horizontal="left" vertical="center"/>
    </xf>
    <xf numFmtId="0" fontId="290" fillId="0" borderId="0" xfId="13014" applyFont="1" applyAlignment="1">
      <alignment horizontal="left"/>
    </xf>
    <xf numFmtId="0" fontId="289" fillId="0" borderId="117" xfId="13014" applyFont="1" applyBorder="1" applyAlignment="1">
      <alignment horizontal="center" vertical="center" shrinkToFit="1"/>
    </xf>
    <xf numFmtId="0" fontId="289" fillId="0" borderId="9" xfId="13014" applyFont="1" applyBorder="1" applyAlignment="1">
      <alignment horizontal="center" vertical="center" shrinkToFit="1"/>
    </xf>
    <xf numFmtId="0" fontId="289" fillId="0" borderId="59" xfId="13014" applyFont="1" applyBorder="1" applyAlignment="1">
      <alignment horizontal="center" vertical="center" shrinkToFit="1"/>
    </xf>
    <xf numFmtId="0" fontId="233" fillId="0" borderId="117" xfId="12929" applyFont="1" applyFill="1" applyBorder="1" applyAlignment="1">
      <alignment horizontal="center" vertical="center"/>
    </xf>
    <xf numFmtId="49" fontId="67" fillId="0" borderId="117" xfId="56875" applyNumberFormat="1" applyFont="1" applyFill="1" applyBorder="1" applyAlignment="1">
      <alignment horizontal="left" vertical="center"/>
    </xf>
    <xf numFmtId="49" fontId="67" fillId="0" borderId="59" xfId="56875" applyNumberFormat="1" applyFont="1" applyFill="1" applyBorder="1" applyAlignment="1">
      <alignment horizontal="left" vertical="center"/>
    </xf>
    <xf numFmtId="183" fontId="67" fillId="0" borderId="117" xfId="56875" applyNumberFormat="1" applyFont="1" applyFill="1" applyBorder="1" applyAlignment="1">
      <alignment horizontal="left" vertical="center"/>
    </xf>
    <xf numFmtId="183" fontId="67" fillId="0" borderId="59" xfId="56875" applyNumberFormat="1" applyFont="1" applyFill="1" applyBorder="1" applyAlignment="1">
      <alignment horizontal="left" vertical="center"/>
    </xf>
    <xf numFmtId="183" fontId="51" fillId="0" borderId="117" xfId="56873" applyNumberFormat="1" applyFont="1" applyFill="1" applyBorder="1" applyAlignment="1">
      <alignment horizontal="left" wrapText="1"/>
    </xf>
    <xf numFmtId="183" fontId="51" fillId="0" borderId="9" xfId="56873" applyNumberFormat="1" applyFont="1" applyFill="1" applyBorder="1" applyAlignment="1">
      <alignment horizontal="left" wrapText="1"/>
    </xf>
    <xf numFmtId="183" fontId="51" fillId="0" borderId="59" xfId="56873" applyNumberFormat="1" applyFont="1" applyFill="1" applyBorder="1" applyAlignment="1">
      <alignment horizontal="left" wrapText="1"/>
    </xf>
    <xf numFmtId="183" fontId="67" fillId="0" borderId="117" xfId="56875" applyNumberFormat="1" applyFont="1" applyBorder="1" applyAlignment="1">
      <alignment horizontal="left" vertical="center"/>
    </xf>
    <xf numFmtId="183" fontId="67" fillId="0" borderId="59" xfId="56875" applyNumberFormat="1" applyFont="1" applyBorder="1" applyAlignment="1">
      <alignment horizontal="left" vertical="center"/>
    </xf>
    <xf numFmtId="183" fontId="5" fillId="15" borderId="0" xfId="56876" applyNumberFormat="1" applyFont="1" applyFill="1" applyBorder="1" applyAlignment="1">
      <alignment horizontal="left" vertical="center"/>
    </xf>
    <xf numFmtId="49" fontId="67" fillId="0" borderId="117" xfId="56875" applyNumberFormat="1" applyFont="1" applyBorder="1" applyAlignment="1">
      <alignment horizontal="left" vertical="center"/>
    </xf>
    <xf numFmtId="49" fontId="67" fillId="0" borderId="59" xfId="56875" applyNumberFormat="1" applyFont="1" applyBorder="1" applyAlignment="1">
      <alignment horizontal="left" vertical="center"/>
    </xf>
    <xf numFmtId="183" fontId="68" fillId="0" borderId="0" xfId="56875" applyNumberFormat="1" applyFont="1" applyBorder="1" applyAlignment="1">
      <alignment horizontal="center" vertical="center"/>
    </xf>
    <xf numFmtId="183" fontId="68" fillId="0" borderId="0" xfId="56875" applyNumberFormat="1" applyFont="1" applyFill="1" applyBorder="1" applyAlignment="1">
      <alignment horizontal="center" vertical="center"/>
    </xf>
    <xf numFmtId="183" fontId="68" fillId="0" borderId="0" xfId="56872" applyNumberFormat="1" applyFont="1" applyAlignment="1">
      <alignment horizontal="left" vertical="center"/>
    </xf>
    <xf numFmtId="180" fontId="4" fillId="0" borderId="0" xfId="56879" applyNumberFormat="1" applyFont="1"/>
    <xf numFmtId="180" fontId="4" fillId="0" borderId="0" xfId="56879" applyNumberFormat="1" applyFont="1" applyAlignment="1">
      <alignment horizontal="center"/>
    </xf>
    <xf numFmtId="180" fontId="40" fillId="0" borderId="0" xfId="56879" applyNumberFormat="1" applyFont="1"/>
    <xf numFmtId="253" fontId="299" fillId="0" borderId="0" xfId="56880" applyNumberFormat="1" applyFont="1" applyFill="1" applyBorder="1" applyAlignment="1">
      <alignment horizontal="center" vertical="center" wrapText="1"/>
    </xf>
    <xf numFmtId="180" fontId="299" fillId="0" borderId="0" xfId="56880" applyNumberFormat="1" applyFont="1" applyBorder="1" applyAlignment="1">
      <alignment horizontal="center" vertical="center" wrapText="1"/>
    </xf>
    <xf numFmtId="180" fontId="299" fillId="0" borderId="0" xfId="56880" applyNumberFormat="1" applyFont="1" applyBorder="1" applyAlignment="1">
      <alignment horizontal="center" vertical="center"/>
    </xf>
    <xf numFmtId="180" fontId="300" fillId="0" borderId="0" xfId="56879" applyNumberFormat="1" applyFont="1"/>
    <xf numFmtId="253" fontId="301" fillId="0" borderId="118" xfId="56880" applyNumberFormat="1" applyFont="1" applyFill="1" applyBorder="1" applyAlignment="1">
      <alignment horizontal="center" vertical="center" wrapText="1"/>
    </xf>
    <xf numFmtId="180" fontId="302" fillId="0" borderId="115" xfId="56880" applyNumberFormat="1" applyFont="1" applyFill="1" applyBorder="1" applyAlignment="1">
      <alignment horizontal="center" vertical="center" wrapText="1"/>
    </xf>
    <xf numFmtId="180" fontId="299" fillId="0" borderId="115" xfId="56880" applyNumberFormat="1" applyFont="1" applyBorder="1" applyAlignment="1">
      <alignment horizontal="center" vertical="center"/>
    </xf>
    <xf numFmtId="180" fontId="300" fillId="0" borderId="0" xfId="56881" applyNumberFormat="1" applyFont="1" applyFill="1" applyBorder="1" applyAlignment="1">
      <alignment horizontal="left" vertical="center" shrinkToFit="1"/>
    </xf>
    <xf numFmtId="180" fontId="4" fillId="17" borderId="0" xfId="56879" applyNumberFormat="1" applyFont="1" applyFill="1"/>
    <xf numFmtId="180" fontId="299" fillId="0" borderId="115" xfId="56880" applyNumberFormat="1" applyFont="1" applyFill="1" applyBorder="1" applyAlignment="1">
      <alignment horizontal="center" vertical="center" wrapText="1"/>
    </xf>
    <xf numFmtId="180" fontId="299" fillId="0" borderId="115" xfId="56880" applyNumberFormat="1" applyFont="1" applyFill="1" applyBorder="1" applyAlignment="1">
      <alignment horizontal="center" vertical="center"/>
    </xf>
    <xf numFmtId="180" fontId="299" fillId="0" borderId="117" xfId="56880" applyNumberFormat="1" applyFont="1" applyFill="1" applyBorder="1" applyAlignment="1">
      <alignment horizontal="center" vertical="center"/>
    </xf>
    <xf numFmtId="49" fontId="303" fillId="0" borderId="115" xfId="56882" applyNumberFormat="1" applyFont="1" applyFill="1" applyBorder="1" applyAlignment="1">
      <alignment horizontal="center" vertical="center"/>
    </xf>
    <xf numFmtId="180" fontId="4" fillId="0" borderId="115" xfId="56879" applyNumberFormat="1" applyFont="1" applyBorder="1"/>
    <xf numFmtId="180" fontId="299" fillId="0" borderId="119" xfId="56880" applyNumberFormat="1" applyFont="1" applyFill="1" applyBorder="1" applyAlignment="1">
      <alignment horizontal="center" vertical="center"/>
    </xf>
    <xf numFmtId="180" fontId="299" fillId="0" borderId="115" xfId="56880" applyNumberFormat="1" applyFont="1" applyFill="1" applyBorder="1" applyAlignment="1">
      <alignment horizontal="center" vertical="center"/>
    </xf>
    <xf numFmtId="180" fontId="4" fillId="134" borderId="0" xfId="56879" applyNumberFormat="1" applyFont="1" applyFill="1"/>
    <xf numFmtId="180" fontId="300" fillId="134" borderId="0" xfId="56881" applyNumberFormat="1" applyFont="1" applyFill="1" applyBorder="1" applyAlignment="1">
      <alignment horizontal="left" vertical="center"/>
    </xf>
    <xf numFmtId="180" fontId="304" fillId="134" borderId="0" xfId="56883" applyNumberFormat="1" applyFont="1" applyFill="1" applyBorder="1" applyAlignment="1">
      <alignment horizontal="left" vertical="center"/>
    </xf>
    <xf numFmtId="254" fontId="305" fillId="0" borderId="115" xfId="56884" applyNumberFormat="1" applyFont="1" applyFill="1" applyBorder="1" applyAlignment="1">
      <alignment horizontal="center"/>
    </xf>
    <xf numFmtId="180" fontId="13" fillId="0" borderId="0" xfId="56879" applyNumberFormat="1" applyFont="1"/>
    <xf numFmtId="180" fontId="299" fillId="0" borderId="59" xfId="56880" applyNumberFormat="1" applyFont="1" applyFill="1" applyBorder="1" applyAlignment="1">
      <alignment horizontal="center" vertical="center"/>
    </xf>
    <xf numFmtId="49" fontId="303" fillId="0" borderId="59" xfId="56882" applyNumberFormat="1" applyFont="1" applyFill="1" applyBorder="1" applyAlignment="1">
      <alignment horizontal="center" vertical="center"/>
    </xf>
    <xf numFmtId="49" fontId="303" fillId="0" borderId="117" xfId="56882" applyNumberFormat="1" applyFont="1" applyFill="1" applyBorder="1" applyAlignment="1">
      <alignment horizontal="center" vertical="center"/>
    </xf>
    <xf numFmtId="254" fontId="305" fillId="134" borderId="115" xfId="56884" applyNumberFormat="1" applyFont="1" applyFill="1" applyBorder="1" applyAlignment="1">
      <alignment horizontal="center"/>
    </xf>
    <xf numFmtId="180" fontId="304" fillId="134" borderId="0" xfId="56883" applyNumberFormat="1" applyFont="1" applyFill="1" applyBorder="1" applyAlignment="1">
      <alignment horizontal="left" vertical="center"/>
    </xf>
    <xf numFmtId="180" fontId="299" fillId="0" borderId="9" xfId="56880" applyNumberFormat="1" applyFont="1" applyFill="1" applyBorder="1" applyAlignment="1">
      <alignment horizontal="center" vertical="center"/>
    </xf>
    <xf numFmtId="180" fontId="306" fillId="17" borderId="0" xfId="56885" applyNumberFormat="1" applyFont="1" applyFill="1" applyAlignment="1"/>
    <xf numFmtId="180" fontId="306" fillId="17" borderId="0" xfId="56885" applyNumberFormat="1" applyFont="1" applyFill="1" applyBorder="1" applyAlignment="1">
      <alignment horizontal="left" vertical="center"/>
    </xf>
    <xf numFmtId="253" fontId="299" fillId="134" borderId="0" xfId="56880" applyNumberFormat="1" applyFont="1" applyFill="1" applyBorder="1" applyAlignment="1">
      <alignment horizontal="center" vertical="center" wrapText="1"/>
    </xf>
    <xf numFmtId="180" fontId="306" fillId="0" borderId="0" xfId="56885" applyNumberFormat="1" applyFont="1" applyAlignment="1"/>
    <xf numFmtId="253" fontId="299" fillId="0" borderId="115" xfId="56880" applyNumberFormat="1" applyFont="1" applyFill="1" applyBorder="1" applyAlignment="1">
      <alignment horizontal="center" vertical="center" wrapText="1"/>
    </xf>
    <xf numFmtId="253" fontId="299" fillId="0" borderId="118" xfId="56880" applyNumberFormat="1" applyFont="1" applyFill="1" applyBorder="1" applyAlignment="1">
      <alignment horizontal="center" vertical="center" wrapText="1"/>
    </xf>
    <xf numFmtId="180" fontId="299" fillId="0" borderId="0" xfId="56880" applyNumberFormat="1" applyFont="1" applyAlignment="1">
      <alignment horizontal="center" vertical="center"/>
    </xf>
    <xf numFmtId="183" fontId="307" fillId="0" borderId="120" xfId="56884" applyNumberFormat="1" applyFont="1" applyFill="1" applyBorder="1" applyAlignment="1">
      <alignment horizontal="center" vertical="center" wrapText="1"/>
    </xf>
    <xf numFmtId="183" fontId="307" fillId="0" borderId="121" xfId="56884" applyNumberFormat="1" applyFont="1" applyFill="1" applyBorder="1" applyAlignment="1">
      <alignment horizontal="center" vertical="center" wrapText="1"/>
    </xf>
    <xf numFmtId="253" fontId="299" fillId="0" borderId="37" xfId="56880" applyNumberFormat="1" applyFont="1" applyFill="1" applyBorder="1" applyAlignment="1">
      <alignment horizontal="center" vertical="center" wrapText="1"/>
    </xf>
    <xf numFmtId="253" fontId="299" fillId="0" borderId="34" xfId="56880" applyNumberFormat="1" applyFont="1" applyFill="1" applyBorder="1" applyAlignment="1">
      <alignment horizontal="center" vertical="center" wrapText="1"/>
    </xf>
    <xf numFmtId="180" fontId="299" fillId="0" borderId="122" xfId="56880" applyNumberFormat="1" applyFont="1" applyBorder="1" applyAlignment="1">
      <alignment horizontal="center" vertical="center"/>
    </xf>
    <xf numFmtId="253" fontId="299" fillId="0" borderId="37" xfId="56880" applyNumberFormat="1" applyFont="1" applyFill="1" applyBorder="1" applyAlignment="1">
      <alignment horizontal="center" vertical="center"/>
    </xf>
    <xf numFmtId="253" fontId="299" fillId="0" borderId="13" xfId="56880" applyNumberFormat="1" applyFont="1" applyFill="1" applyBorder="1" applyAlignment="1">
      <alignment horizontal="center" vertical="center"/>
    </xf>
    <xf numFmtId="180" fontId="299" fillId="0" borderId="59" xfId="56880" applyNumberFormat="1" applyFont="1" applyBorder="1" applyAlignment="1">
      <alignment vertical="center"/>
    </xf>
    <xf numFmtId="180" fontId="299" fillId="0" borderId="59" xfId="56880" applyNumberFormat="1" applyFont="1" applyBorder="1" applyAlignment="1">
      <alignment horizontal="center" vertical="center"/>
    </xf>
    <xf numFmtId="180" fontId="299" fillId="0" borderId="37" xfId="56880" applyNumberFormat="1" applyFont="1" applyBorder="1" applyAlignment="1">
      <alignment horizontal="center" vertical="center"/>
    </xf>
    <xf numFmtId="253" fontId="299" fillId="0" borderId="31" xfId="56880" applyNumberFormat="1" applyFont="1" applyBorder="1" applyAlignment="1">
      <alignment horizontal="center" vertical="center"/>
    </xf>
    <xf numFmtId="253" fontId="299" fillId="0" borderId="14" xfId="56880" applyNumberFormat="1" applyFont="1" applyFill="1" applyBorder="1" applyAlignment="1">
      <alignment horizontal="center" vertical="center"/>
    </xf>
    <xf numFmtId="180" fontId="299" fillId="0" borderId="31" xfId="56880" applyNumberFormat="1" applyFont="1" applyBorder="1" applyAlignment="1">
      <alignment vertical="center"/>
    </xf>
    <xf numFmtId="180" fontId="299" fillId="0" borderId="31" xfId="56880" applyNumberFormat="1" applyFont="1" applyBorder="1" applyAlignment="1">
      <alignment horizontal="center" vertical="center"/>
    </xf>
    <xf numFmtId="180" fontId="13" fillId="17" borderId="0" xfId="56879" applyNumberFormat="1" applyFont="1" applyFill="1"/>
    <xf numFmtId="253" fontId="299" fillId="134" borderId="0" xfId="56879" applyNumberFormat="1" applyFont="1" applyFill="1" applyAlignment="1">
      <alignment horizontal="center"/>
    </xf>
    <xf numFmtId="180" fontId="299" fillId="134" borderId="0" xfId="56879" applyNumberFormat="1" applyFont="1" applyFill="1"/>
    <xf numFmtId="180" fontId="299" fillId="134" borderId="0" xfId="56879" applyNumberFormat="1" applyFont="1" applyFill="1" applyAlignment="1">
      <alignment horizontal="center"/>
    </xf>
    <xf numFmtId="0" fontId="36" fillId="134" borderId="0" xfId="56884" applyNumberFormat="1" applyFill="1">
      <alignment vertical="center"/>
    </xf>
    <xf numFmtId="180" fontId="300" fillId="134" borderId="0" xfId="56879" applyNumberFormat="1" applyFont="1" applyFill="1"/>
    <xf numFmtId="183" fontId="308" fillId="0" borderId="121" xfId="56884" applyNumberFormat="1" applyFont="1" applyBorder="1" applyAlignment="1">
      <alignment horizontal="center" vertical="center" wrapText="1"/>
    </xf>
    <xf numFmtId="180" fontId="299" fillId="0" borderId="37" xfId="56880" applyNumberFormat="1" applyFont="1" applyBorder="1" applyAlignment="1">
      <alignment horizontal="center" vertical="center"/>
    </xf>
    <xf numFmtId="180" fontId="299" fillId="0" borderId="37" xfId="56880" applyNumberFormat="1" applyFont="1" applyBorder="1" applyAlignment="1">
      <alignment horizontal="center" vertical="center" wrapText="1"/>
    </xf>
    <xf numFmtId="0" fontId="309" fillId="0" borderId="123" xfId="56884" applyNumberFormat="1" applyFont="1" applyBorder="1" applyAlignment="1">
      <alignment horizontal="center" vertical="center" wrapText="1"/>
    </xf>
    <xf numFmtId="0" fontId="309" fillId="0" borderId="124" xfId="56884" applyNumberFormat="1" applyFont="1" applyBorder="1" applyAlignment="1">
      <alignment horizontal="center" vertical="center" wrapText="1"/>
    </xf>
    <xf numFmtId="180" fontId="299" fillId="0" borderId="76" xfId="56880" applyNumberFormat="1" applyFont="1" applyBorder="1" applyAlignment="1">
      <alignment horizontal="center" vertical="center"/>
    </xf>
    <xf numFmtId="0" fontId="309" fillId="0" borderId="123" xfId="56884" applyNumberFormat="1" applyFont="1" applyBorder="1" applyAlignment="1">
      <alignment horizontal="center" vertical="center" wrapText="1"/>
    </xf>
    <xf numFmtId="0" fontId="309" fillId="0" borderId="125" xfId="56884" applyNumberFormat="1" applyFont="1" applyBorder="1" applyAlignment="1">
      <alignment horizontal="center" vertical="center" wrapText="1"/>
    </xf>
    <xf numFmtId="180" fontId="299" fillId="0" borderId="14" xfId="56880" applyNumberFormat="1" applyFont="1" applyBorder="1" applyAlignment="1">
      <alignment horizontal="center" vertical="center"/>
    </xf>
    <xf numFmtId="253" fontId="301" fillId="0" borderId="34" xfId="56880" applyNumberFormat="1" applyFont="1" applyFill="1" applyBorder="1" applyAlignment="1">
      <alignment horizontal="center" vertical="center" wrapText="1"/>
    </xf>
    <xf numFmtId="180" fontId="299" fillId="17" borderId="0" xfId="56880" applyNumberFormat="1" applyFont="1" applyFill="1" applyAlignment="1">
      <alignment horizontal="center" vertical="center" wrapText="1"/>
    </xf>
    <xf numFmtId="180" fontId="299" fillId="17" borderId="32" xfId="56880" applyNumberFormat="1" applyFont="1" applyFill="1" applyBorder="1" applyAlignment="1">
      <alignment horizontal="center" vertical="center" wrapText="1"/>
    </xf>
    <xf numFmtId="183" fontId="308" fillId="0" borderId="120" xfId="56884" applyNumberFormat="1" applyFont="1" applyFill="1" applyBorder="1" applyAlignment="1">
      <alignment horizontal="center" vertical="center" wrapText="1"/>
    </xf>
    <xf numFmtId="183" fontId="308" fillId="0" borderId="121" xfId="56884" applyNumberFormat="1" applyFont="1" applyFill="1" applyBorder="1" applyAlignment="1">
      <alignment horizontal="center" vertical="center" wrapText="1"/>
    </xf>
    <xf numFmtId="180" fontId="299" fillId="0" borderId="31" xfId="56880" applyNumberFormat="1" applyFont="1" applyBorder="1" applyAlignment="1">
      <alignment horizontal="center" vertical="center"/>
    </xf>
    <xf numFmtId="180" fontId="299" fillId="0" borderId="14" xfId="56880" applyNumberFormat="1" applyFont="1" applyFill="1" applyBorder="1" applyAlignment="1">
      <alignment horizontal="center" vertical="center"/>
    </xf>
    <xf numFmtId="49" fontId="299" fillId="134" borderId="0" xfId="56881" applyNumberFormat="1" applyFont="1" applyFill="1" applyBorder="1" applyAlignment="1">
      <alignment horizontal="center" vertical="center" shrinkToFit="1"/>
    </xf>
    <xf numFmtId="180" fontId="299" fillId="134" borderId="0" xfId="56886" applyNumberFormat="1" applyFont="1" applyFill="1" applyBorder="1" applyAlignment="1">
      <alignment horizontal="center" vertical="center" wrapText="1"/>
    </xf>
    <xf numFmtId="180" fontId="300" fillId="134" borderId="0" xfId="56881" applyNumberFormat="1" applyFont="1" applyFill="1" applyBorder="1" applyAlignment="1">
      <alignment horizontal="left" vertical="center" shrinkToFit="1"/>
    </xf>
    <xf numFmtId="180" fontId="306" fillId="0" borderId="0" xfId="56885" applyNumberFormat="1" applyFont="1" applyFill="1" applyAlignment="1"/>
    <xf numFmtId="180" fontId="304" fillId="17" borderId="0" xfId="56883" applyNumberFormat="1" applyFont="1" applyFill="1" applyBorder="1" applyAlignment="1">
      <alignment horizontal="left" vertical="center"/>
    </xf>
    <xf numFmtId="49" fontId="304" fillId="134" borderId="0" xfId="56883" applyNumberFormat="1" applyFont="1" applyFill="1" applyBorder="1" applyAlignment="1">
      <alignment horizontal="left" vertical="center"/>
    </xf>
    <xf numFmtId="180" fontId="299" fillId="0" borderId="0" xfId="56880" applyNumberFormat="1" applyFont="1" applyBorder="1" applyAlignment="1">
      <alignment horizontal="center" vertical="center"/>
    </xf>
    <xf numFmtId="183" fontId="307" fillId="0" borderId="0" xfId="56884" applyNumberFormat="1" applyFont="1" applyFill="1" applyBorder="1" applyAlignment="1">
      <alignment horizontal="center" vertical="center" wrapText="1"/>
    </xf>
    <xf numFmtId="180" fontId="299" fillId="0" borderId="32" xfId="56880" applyNumberFormat="1" applyFont="1" applyBorder="1" applyAlignment="1">
      <alignment horizontal="center" vertical="center"/>
    </xf>
    <xf numFmtId="180" fontId="299" fillId="0" borderId="37" xfId="56880" applyNumberFormat="1" applyFont="1" applyFill="1" applyBorder="1" applyAlignment="1">
      <alignment horizontal="center" vertical="center"/>
    </xf>
    <xf numFmtId="180" fontId="299" fillId="0" borderId="13" xfId="56880" applyNumberFormat="1" applyFont="1" applyFill="1" applyBorder="1" applyAlignment="1">
      <alignment horizontal="center" vertical="center"/>
    </xf>
    <xf numFmtId="184" fontId="299" fillId="134" borderId="0" xfId="56881" applyNumberFormat="1" applyFont="1" applyFill="1" applyBorder="1" applyAlignment="1">
      <alignment horizontal="center" vertical="center" shrinkToFit="1"/>
    </xf>
    <xf numFmtId="180" fontId="300" fillId="17" borderId="0" xfId="56881" applyNumberFormat="1" applyFont="1" applyFill="1" applyBorder="1" applyAlignment="1">
      <alignment horizontal="left" vertical="center" shrinkToFit="1"/>
    </xf>
    <xf numFmtId="0" fontId="36" fillId="0" borderId="0" xfId="56884" applyNumberFormat="1">
      <alignment vertical="center"/>
    </xf>
    <xf numFmtId="253" fontId="301" fillId="0" borderId="0" xfId="56880" applyNumberFormat="1" applyFont="1" applyFill="1" applyBorder="1" applyAlignment="1">
      <alignment horizontal="center" vertical="center" wrapText="1"/>
    </xf>
    <xf numFmtId="180" fontId="299" fillId="0" borderId="0" xfId="56880" applyNumberFormat="1" applyFont="1" applyFill="1" applyBorder="1" applyAlignment="1">
      <alignment horizontal="center" vertical="center" wrapText="1"/>
    </xf>
    <xf numFmtId="180" fontId="299" fillId="0" borderId="32" xfId="56880" applyNumberFormat="1" applyFont="1" applyFill="1" applyBorder="1" applyAlignment="1">
      <alignment horizontal="center" vertical="center" wrapText="1"/>
    </xf>
    <xf numFmtId="0" fontId="310" fillId="17" borderId="0" xfId="56884" applyNumberFormat="1" applyFont="1" applyFill="1" applyBorder="1" applyAlignment="1"/>
    <xf numFmtId="0" fontId="311" fillId="17" borderId="0" xfId="56887" applyFont="1" applyFill="1" applyBorder="1" applyAlignment="1">
      <alignment horizontal="left" vertical="center" wrapText="1"/>
    </xf>
    <xf numFmtId="0" fontId="37" fillId="17" borderId="0" xfId="56888" applyFont="1" applyFill="1"/>
    <xf numFmtId="0" fontId="36" fillId="0" borderId="0" xfId="56884" applyNumberFormat="1" applyFont="1">
      <alignment vertical="center"/>
    </xf>
    <xf numFmtId="0" fontId="312" fillId="17" borderId="0" xfId="56884" applyNumberFormat="1" applyFont="1" applyFill="1" applyBorder="1" applyAlignment="1"/>
    <xf numFmtId="0" fontId="37" fillId="0" borderId="0" xfId="56888" applyFont="1" applyBorder="1" applyAlignment="1">
      <alignment horizontal="center"/>
    </xf>
    <xf numFmtId="0" fontId="37" fillId="0" borderId="0" xfId="56888" applyFont="1" applyBorder="1"/>
    <xf numFmtId="0" fontId="313" fillId="0" borderId="0" xfId="56888" applyFont="1" applyBorder="1"/>
    <xf numFmtId="0" fontId="312" fillId="17" borderId="0" xfId="56884" applyNumberFormat="1" applyFont="1" applyFill="1" applyBorder="1" applyAlignment="1">
      <alignment horizontal="center"/>
    </xf>
    <xf numFmtId="16" fontId="314" fillId="17" borderId="0" xfId="56884" applyNumberFormat="1" applyFont="1" applyFill="1" applyBorder="1" applyAlignment="1">
      <alignment horizontal="center"/>
    </xf>
    <xf numFmtId="16" fontId="309" fillId="17" borderId="0" xfId="56884" applyNumberFormat="1" applyFont="1" applyFill="1" applyBorder="1" applyAlignment="1">
      <alignment horizontal="center"/>
    </xf>
    <xf numFmtId="16" fontId="309" fillId="17" borderId="0" xfId="56884" applyNumberFormat="1" applyFont="1" applyFill="1" applyBorder="1" applyAlignment="1">
      <alignment horizontal="center" vertical="center"/>
    </xf>
    <xf numFmtId="49" fontId="37" fillId="17" borderId="0" xfId="56884" applyNumberFormat="1" applyFont="1" applyFill="1" applyBorder="1" applyAlignment="1">
      <alignment horizontal="center" vertical="center"/>
    </xf>
    <xf numFmtId="0" fontId="37" fillId="17" borderId="0" xfId="56884" applyNumberFormat="1" applyFont="1" applyFill="1" applyBorder="1" applyAlignment="1">
      <alignment vertical="center"/>
    </xf>
    <xf numFmtId="16" fontId="315" fillId="17" borderId="0" xfId="56884" applyNumberFormat="1" applyFont="1" applyFill="1" applyBorder="1" applyAlignment="1">
      <alignment horizontal="center"/>
    </xf>
    <xf numFmtId="49" fontId="309" fillId="17" borderId="0" xfId="56884" applyNumberFormat="1" applyFont="1" applyFill="1" applyBorder="1" applyAlignment="1">
      <alignment horizontal="center" vertical="center"/>
    </xf>
    <xf numFmtId="0" fontId="309" fillId="17" borderId="0" xfId="56884" applyNumberFormat="1" applyFont="1" applyFill="1" applyBorder="1" applyAlignment="1">
      <alignment vertical="center"/>
    </xf>
    <xf numFmtId="0" fontId="309" fillId="17" borderId="0" xfId="56884" applyNumberFormat="1" applyFont="1" applyFill="1" applyBorder="1" applyAlignment="1">
      <alignment vertical="center" wrapText="1"/>
    </xf>
    <xf numFmtId="180" fontId="300" fillId="134" borderId="0" xfId="56881" applyNumberFormat="1" applyFont="1" applyFill="1" applyBorder="1" applyAlignment="1">
      <alignment horizontal="center" vertical="center"/>
    </xf>
    <xf numFmtId="0" fontId="311" fillId="17" borderId="0" xfId="56887" applyFont="1" applyFill="1" applyBorder="1" applyAlignment="1">
      <alignment horizontal="left" vertical="center" wrapText="1"/>
    </xf>
    <xf numFmtId="16" fontId="311" fillId="17" borderId="0" xfId="56887" applyNumberFormat="1" applyFont="1" applyFill="1" applyBorder="1" applyAlignment="1">
      <alignment horizontal="left" vertical="center" wrapText="1"/>
    </xf>
    <xf numFmtId="0" fontId="311" fillId="17" borderId="0" xfId="56889" applyFont="1" applyFill="1" applyBorder="1" applyAlignment="1" applyProtection="1">
      <alignment horizontal="left" vertical="center" wrapText="1"/>
    </xf>
    <xf numFmtId="0" fontId="311" fillId="17" borderId="0" xfId="56889" applyFont="1" applyFill="1" applyBorder="1" applyAlignment="1" applyProtection="1">
      <alignment horizontal="left" vertical="center"/>
    </xf>
    <xf numFmtId="16" fontId="311" fillId="17" borderId="0" xfId="56887" applyNumberFormat="1" applyFont="1" applyFill="1" applyBorder="1" applyAlignment="1">
      <alignment horizontal="left" vertical="center" wrapText="1"/>
    </xf>
    <xf numFmtId="0" fontId="311" fillId="17" borderId="0" xfId="56889" applyFont="1" applyFill="1" applyBorder="1" applyAlignment="1" applyProtection="1">
      <alignment horizontal="left" vertical="center" wrapText="1"/>
    </xf>
    <xf numFmtId="0" fontId="311" fillId="17" borderId="0" xfId="56889" applyFont="1" applyFill="1" applyBorder="1" applyAlignment="1" applyProtection="1">
      <alignment horizontal="left" vertical="center"/>
    </xf>
    <xf numFmtId="0" fontId="8" fillId="17" borderId="0" xfId="56890" applyFill="1" applyBorder="1" applyAlignment="1">
      <alignment horizontal="left" vertical="center" wrapText="1"/>
    </xf>
    <xf numFmtId="0" fontId="316" fillId="17" borderId="0" xfId="56884" applyNumberFormat="1" applyFont="1" applyFill="1" applyBorder="1" applyAlignment="1">
      <alignment horizontal="center"/>
    </xf>
    <xf numFmtId="180" fontId="299" fillId="0" borderId="37" xfId="56880" applyNumberFormat="1" applyFont="1" applyFill="1" applyBorder="1" applyAlignment="1">
      <alignment horizontal="center" vertical="center" wrapText="1"/>
    </xf>
    <xf numFmtId="180" fontId="299" fillId="0" borderId="59" xfId="56880" applyNumberFormat="1" applyFont="1" applyFill="1" applyBorder="1" applyAlignment="1">
      <alignment horizontal="center" vertical="center" wrapText="1"/>
    </xf>
    <xf numFmtId="180" fontId="4" fillId="0" borderId="0" xfId="56879" applyNumberFormat="1" applyFont="1" applyBorder="1"/>
    <xf numFmtId="180" fontId="299" fillId="0" borderId="31" xfId="56880" applyNumberFormat="1" applyFont="1" applyFill="1" applyBorder="1" applyAlignment="1">
      <alignment horizontal="center" vertical="center" wrapText="1"/>
    </xf>
    <xf numFmtId="180" fontId="300" fillId="134" borderId="0" xfId="56881" applyNumberFormat="1" applyFont="1" applyFill="1" applyBorder="1" applyAlignment="1">
      <alignment horizontal="left" vertical="center" shrinkToFit="1"/>
    </xf>
    <xf numFmtId="180" fontId="306" fillId="0" borderId="0" xfId="56885" applyNumberFormat="1" applyFont="1">
      <alignment vertical="center"/>
    </xf>
    <xf numFmtId="180" fontId="299" fillId="0" borderId="0" xfId="56880" applyNumberFormat="1" applyFont="1" applyFill="1" applyAlignment="1">
      <alignment horizontal="center" vertical="center" wrapText="1"/>
    </xf>
    <xf numFmtId="180" fontId="300" fillId="16" borderId="0" xfId="56881" applyNumberFormat="1" applyFont="1" applyFill="1" applyBorder="1" applyAlignment="1">
      <alignment vertical="center"/>
    </xf>
    <xf numFmtId="183" fontId="308" fillId="0" borderId="120" xfId="56884" applyNumberFormat="1" applyFont="1" applyBorder="1" applyAlignment="1">
      <alignment horizontal="center" vertical="center" wrapText="1"/>
    </xf>
    <xf numFmtId="253" fontId="301" fillId="134" borderId="126" xfId="56880" applyNumberFormat="1" applyFont="1" applyFill="1" applyBorder="1" applyAlignment="1">
      <alignment horizontal="center" vertical="center" wrapText="1"/>
    </xf>
    <xf numFmtId="180" fontId="300" fillId="134" borderId="0" xfId="56881" applyNumberFormat="1" applyFont="1" applyFill="1" applyBorder="1" applyAlignment="1">
      <alignment vertical="center"/>
    </xf>
    <xf numFmtId="180" fontId="300" fillId="134" borderId="0" xfId="56881" applyNumberFormat="1" applyFont="1" applyFill="1" applyBorder="1" applyAlignment="1">
      <alignment horizontal="center" vertical="center"/>
    </xf>
    <xf numFmtId="253" fontId="301" fillId="0" borderId="37" xfId="56880" applyNumberFormat="1" applyFont="1" applyFill="1" applyBorder="1" applyAlignment="1">
      <alignment horizontal="center" vertical="center" wrapText="1"/>
    </xf>
    <xf numFmtId="180" fontId="299" fillId="0" borderId="0" xfId="56880" applyNumberFormat="1" applyFont="1" applyFill="1" applyBorder="1" applyAlignment="1">
      <alignment horizontal="center" vertical="center" wrapText="1"/>
    </xf>
    <xf numFmtId="183" fontId="307" fillId="17" borderId="37" xfId="56884" applyNumberFormat="1" applyFont="1" applyFill="1" applyBorder="1" applyAlignment="1">
      <alignment horizontal="center" vertical="center"/>
    </xf>
    <xf numFmtId="0" fontId="36" fillId="0" borderId="0" xfId="56884" applyNumberFormat="1">
      <alignment vertical="center"/>
    </xf>
    <xf numFmtId="180" fontId="299" fillId="0" borderId="37" xfId="56880" applyNumberFormat="1" applyFont="1" applyFill="1" applyBorder="1" applyAlignment="1">
      <alignment horizontal="center" vertical="center" wrapText="1"/>
    </xf>
    <xf numFmtId="0" fontId="36" fillId="0" borderId="0" xfId="56884" applyNumberFormat="1" applyFont="1" applyAlignment="1">
      <alignment vertical="center" wrapText="1"/>
    </xf>
    <xf numFmtId="180" fontId="299" fillId="0" borderId="37" xfId="56880" applyNumberFormat="1" applyFont="1" applyFill="1" applyBorder="1" applyAlignment="1">
      <alignment horizontal="center" vertical="center"/>
    </xf>
    <xf numFmtId="180" fontId="299" fillId="0" borderId="31" xfId="56880" applyNumberFormat="1" applyFont="1" applyFill="1" applyBorder="1" applyAlignment="1">
      <alignment horizontal="center" vertical="center"/>
    </xf>
    <xf numFmtId="180" fontId="299" fillId="134" borderId="0" xfId="56881" applyNumberFormat="1" applyFont="1" applyFill="1" applyBorder="1" applyAlignment="1">
      <alignment horizontal="center" vertical="center" shrinkToFit="1"/>
    </xf>
    <xf numFmtId="180" fontId="299" fillId="0" borderId="31" xfId="56880" applyNumberFormat="1" applyFont="1" applyFill="1" applyBorder="1" applyAlignment="1">
      <alignment horizontal="center" vertical="center"/>
    </xf>
    <xf numFmtId="180" fontId="300" fillId="0" borderId="0" xfId="56879" applyNumberFormat="1" applyFont="1" applyBorder="1" applyAlignment="1">
      <alignment vertical="center"/>
    </xf>
    <xf numFmtId="180" fontId="299" fillId="134" borderId="0" xfId="56879" applyNumberFormat="1" applyFont="1" applyFill="1" applyBorder="1" applyAlignment="1">
      <alignment horizontal="center" vertical="center"/>
    </xf>
    <xf numFmtId="180" fontId="299" fillId="15" borderId="0" xfId="56881" applyNumberFormat="1" applyFont="1" applyFill="1" applyBorder="1" applyAlignment="1">
      <alignment horizontal="center" vertical="center"/>
    </xf>
    <xf numFmtId="49" fontId="299" fillId="15" borderId="0" xfId="56881" applyNumberFormat="1" applyFont="1" applyFill="1" applyBorder="1" applyAlignment="1">
      <alignment horizontal="center" vertical="center" shrinkToFit="1"/>
    </xf>
    <xf numFmtId="180" fontId="299" fillId="15" borderId="0" xfId="56886" applyNumberFormat="1" applyFont="1" applyFill="1" applyBorder="1" applyAlignment="1">
      <alignment horizontal="center" vertical="center" wrapText="1"/>
    </xf>
    <xf numFmtId="180" fontId="6" fillId="0" borderId="0" xfId="56886" applyNumberFormat="1" applyFont="1" applyBorder="1" applyAlignment="1">
      <alignment horizontal="left" vertical="center"/>
    </xf>
    <xf numFmtId="180" fontId="6" fillId="0" borderId="0" xfId="56886" applyNumberFormat="1" applyFont="1" applyBorder="1" applyAlignment="1">
      <alignment horizontal="left" vertical="center" wrapText="1"/>
    </xf>
    <xf numFmtId="180" fontId="40" fillId="0" borderId="0" xfId="56879" applyNumberFormat="1" applyFont="1" applyAlignment="1">
      <alignment vertical="center"/>
    </xf>
    <xf numFmtId="252" fontId="6" fillId="0" borderId="0" xfId="56879" applyNumberFormat="1" applyFont="1" applyFill="1" applyBorder="1" applyAlignment="1">
      <alignment horizontal="center"/>
    </xf>
    <xf numFmtId="180" fontId="317" fillId="0" borderId="0" xfId="56886" applyNumberFormat="1" applyFont="1" applyBorder="1" applyAlignment="1">
      <alignment horizontal="left" vertical="center"/>
    </xf>
    <xf numFmtId="180" fontId="318" fillId="0" borderId="0" xfId="56886" applyNumberFormat="1" applyFont="1" applyBorder="1" applyAlignment="1">
      <alignment horizontal="center" vertical="center"/>
    </xf>
  </cellXfs>
  <cellStyles count="56891">
    <cellStyle name="??" xfId="15563"/>
    <cellStyle name="?? [0.00]_NEWSTDS" xfId="15564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6"/>
    <cellStyle name="???_B20509CHS3" xfId="52"/>
    <cellStyle name="??_2005 allocation" xfId="15567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8"/>
    <cellStyle name="_ET_STYLE_NoName_00_ 2" xfId="15568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9"/>
    <cellStyle name="20% - Accent1 2 2 2 2 2 2" xfId="15570"/>
    <cellStyle name="20% - Accent1 2 2 2 2 3" xfId="15571"/>
    <cellStyle name="20% - Accent1 2 2 2 3" xfId="2677"/>
    <cellStyle name="20% - Accent1 2 2 2 3 2" xfId="15572"/>
    <cellStyle name="20% - Accent1 2 2 2 3 2 2" xfId="15573"/>
    <cellStyle name="20% - Accent1 2 2 2 3 3" xfId="15574"/>
    <cellStyle name="20% - Accent1 2 2 2 4" xfId="15575"/>
    <cellStyle name="20% - Accent1 2 2 2 4 2" xfId="15576"/>
    <cellStyle name="20% - Accent1 2 2 2 5" xfId="15577"/>
    <cellStyle name="20% - Accent1 2 2 3" xfId="2678"/>
    <cellStyle name="20% - Accent1 2 2 3 2" xfId="2679"/>
    <cellStyle name="20% - Accent1 2 2 3 2 2" xfId="15578"/>
    <cellStyle name="20% - Accent1 2 2 3 3" xfId="2680"/>
    <cellStyle name="20% - Accent1 2 2 4" xfId="2681"/>
    <cellStyle name="20% - Accent1 2 2 4 2" xfId="15579"/>
    <cellStyle name="20% - Accent1 2 2 4 2 2" xfId="15580"/>
    <cellStyle name="20% - Accent1 2 2 4 3" xfId="15581"/>
    <cellStyle name="20% - Accent1 2 2 5" xfId="2682"/>
    <cellStyle name="20% - Accent1 2 2 5 2" xfId="15582"/>
    <cellStyle name="20% - Accent1 2 2 6" xfId="15583"/>
    <cellStyle name="20% - Accent1 2 2 7" xfId="15584"/>
    <cellStyle name="20% - Accent1 2 3" xfId="2683"/>
    <cellStyle name="20% - Accent1 2 3 2" xfId="2684"/>
    <cellStyle name="20% - Accent1 2 3 2 2" xfId="2685"/>
    <cellStyle name="20% - Accent1 2 3 2 2 2" xfId="15585"/>
    <cellStyle name="20% - Accent1 2 3 2 3" xfId="2686"/>
    <cellStyle name="20% - Accent1 2 3 3" xfId="2687"/>
    <cellStyle name="20% - Accent1 2 3 3 2" xfId="2688"/>
    <cellStyle name="20% - Accent1 2 3 3 2 2" xfId="15586"/>
    <cellStyle name="20% - Accent1 2 3 3 3" xfId="2689"/>
    <cellStyle name="20% - Accent1 2 3 4" xfId="2690"/>
    <cellStyle name="20% - Accent1 2 3 4 2" xfId="15587"/>
    <cellStyle name="20% - Accent1 2 3 5" xfId="2691"/>
    <cellStyle name="20% - Accent1 2 3 6" xfId="15588"/>
    <cellStyle name="20% - Accent1 2 4" xfId="2692"/>
    <cellStyle name="20% - Accent1 2 4 2" xfId="2693"/>
    <cellStyle name="20% - Accent1 2 4 2 2" xfId="15589"/>
    <cellStyle name="20% - Accent1 2 4 3" xfId="2694"/>
    <cellStyle name="20% - Accent1 2 4 4" xfId="15590"/>
    <cellStyle name="20% - Accent1 2 5" xfId="2695"/>
    <cellStyle name="20% - Accent1 2 5 2" xfId="2696"/>
    <cellStyle name="20% - Accent1 2 5 2 2" xfId="15591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2"/>
    <cellStyle name="20% - Accent1 3" xfId="2703"/>
    <cellStyle name="20% - Accent1 3 2" xfId="2704"/>
    <cellStyle name="20% - Accent1 3 2 2" xfId="2705"/>
    <cellStyle name="20% - Accent1 3 2 2 2" xfId="15593"/>
    <cellStyle name="20% - Accent1 3 2 2 2 2" xfId="15594"/>
    <cellStyle name="20% - Accent1 3 2 2 3" xfId="15595"/>
    <cellStyle name="20% - Accent1 3 2 3" xfId="2706"/>
    <cellStyle name="20% - Accent1 3 2 3 2" xfId="15596"/>
    <cellStyle name="20% - Accent1 3 2 3 2 2" xfId="15597"/>
    <cellStyle name="20% - Accent1 3 2 3 3" xfId="15598"/>
    <cellStyle name="20% - Accent1 3 2 4" xfId="15599"/>
    <cellStyle name="20% - Accent1 3 2 4 2" xfId="15600"/>
    <cellStyle name="20% - Accent1 3 2 5" xfId="15601"/>
    <cellStyle name="20% - Accent1 3 3" xfId="2707"/>
    <cellStyle name="20% - Accent1 3 3 2" xfId="2708"/>
    <cellStyle name="20% - Accent1 3 3 3" xfId="2709"/>
    <cellStyle name="20% - Accent1 3 4" xfId="2710"/>
    <cellStyle name="20% - Accent1 3 4 2" xfId="15602"/>
    <cellStyle name="20% - Accent1 3 4 2 2" xfId="15603"/>
    <cellStyle name="20% - Accent1 3 4 3" xfId="15604"/>
    <cellStyle name="20% - Accent1 3 5" xfId="2711"/>
    <cellStyle name="20% - Accent1 3 5 2" xfId="15605"/>
    <cellStyle name="20% - Accent1 3 6" xfId="15606"/>
    <cellStyle name="20% - Accent1 3 7" xfId="15607"/>
    <cellStyle name="20% - Accent1 4" xfId="2712"/>
    <cellStyle name="20% - Accent1 4 2" xfId="2713"/>
    <cellStyle name="20% - Accent1 4 2 2" xfId="15608"/>
    <cellStyle name="20% - Accent1 4 2 2 2" xfId="15609"/>
    <cellStyle name="20% - Accent1 4 2 2 2 2" xfId="15610"/>
    <cellStyle name="20% - Accent1 4 2 2 3" xfId="15611"/>
    <cellStyle name="20% - Accent1 4 2 3" xfId="15612"/>
    <cellStyle name="20% - Accent1 4 2 3 2" xfId="15613"/>
    <cellStyle name="20% - Accent1 4 2 3 2 2" xfId="15614"/>
    <cellStyle name="20% - Accent1 4 2 3 3" xfId="15615"/>
    <cellStyle name="20% - Accent1 4 2 4" xfId="15616"/>
    <cellStyle name="20% - Accent1 4 2 4 2" xfId="15617"/>
    <cellStyle name="20% - Accent1 4 2 5" xfId="15618"/>
    <cellStyle name="20% - Accent1 4 3" xfId="2714"/>
    <cellStyle name="20% - Accent1 4 3 2" xfId="15619"/>
    <cellStyle name="20% - Accent1 4 3 3" xfId="15620"/>
    <cellStyle name="20% - Accent1 4 4" xfId="15621"/>
    <cellStyle name="20% - Accent1 4 4 2" xfId="15622"/>
    <cellStyle name="20% - Accent1 4 4 2 2" xfId="15623"/>
    <cellStyle name="20% - Accent1 4 4 3" xfId="15624"/>
    <cellStyle name="20% - Accent1 4 5" xfId="15625"/>
    <cellStyle name="20% - Accent1 4 5 2" xfId="15626"/>
    <cellStyle name="20% - Accent1 4 6" xfId="15627"/>
    <cellStyle name="20% - Accent1 4 7" xfId="15628"/>
    <cellStyle name="20% - Accent1 5" xfId="2715"/>
    <cellStyle name="20% - Accent1 5 2" xfId="2716"/>
    <cellStyle name="20% - Accent1 5 3" xfId="2717"/>
    <cellStyle name="20% - Accent1 5 4" xfId="15629"/>
    <cellStyle name="20% - Accent1 6" xfId="2718"/>
    <cellStyle name="20% - Accent1 6 2" xfId="2719"/>
    <cellStyle name="20% - Accent1 6 3" xfId="2720"/>
    <cellStyle name="20% - Accent1 7" xfId="2721"/>
    <cellStyle name="20% - Accent1 7 2" xfId="15630"/>
    <cellStyle name="20% - Accent1 7 2 2" xfId="15631"/>
    <cellStyle name="20% - Accent1 7 3" xfId="15632"/>
    <cellStyle name="20% - Accent1 8" xfId="2722"/>
    <cellStyle name="20% - Accent1 8 2" xfId="15633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4"/>
    <cellStyle name="20% - Accent2 2 2 2 2 2 2" xfId="15635"/>
    <cellStyle name="20% - Accent2 2 2 2 2 3" xfId="15636"/>
    <cellStyle name="20% - Accent2 2 2 2 3" xfId="2729"/>
    <cellStyle name="20% - Accent2 2 2 2 3 2" xfId="15637"/>
    <cellStyle name="20% - Accent2 2 2 2 3 2 2" xfId="15638"/>
    <cellStyle name="20% - Accent2 2 2 2 3 3" xfId="15639"/>
    <cellStyle name="20% - Accent2 2 2 2 4" xfId="15640"/>
    <cellStyle name="20% - Accent2 2 2 2 4 2" xfId="15641"/>
    <cellStyle name="20% - Accent2 2 2 2 5" xfId="15642"/>
    <cellStyle name="20% - Accent2 2 2 3" xfId="2730"/>
    <cellStyle name="20% - Accent2 2 2 3 2" xfId="2731"/>
    <cellStyle name="20% - Accent2 2 2 3 2 2" xfId="15643"/>
    <cellStyle name="20% - Accent2 2 2 3 3" xfId="2732"/>
    <cellStyle name="20% - Accent2 2 2 4" xfId="2733"/>
    <cellStyle name="20% - Accent2 2 2 4 2" xfId="15644"/>
    <cellStyle name="20% - Accent2 2 2 4 2 2" xfId="15645"/>
    <cellStyle name="20% - Accent2 2 2 4 3" xfId="15646"/>
    <cellStyle name="20% - Accent2 2 2 5" xfId="2734"/>
    <cellStyle name="20% - Accent2 2 2 5 2" xfId="15647"/>
    <cellStyle name="20% - Accent2 2 2 6" xfId="15648"/>
    <cellStyle name="20% - Accent2 2 2 7" xfId="15649"/>
    <cellStyle name="20% - Accent2 2 3" xfId="2735"/>
    <cellStyle name="20% - Accent2 2 3 2" xfId="2736"/>
    <cellStyle name="20% - Accent2 2 3 2 2" xfId="2737"/>
    <cellStyle name="20% - Accent2 2 3 2 2 2" xfId="15650"/>
    <cellStyle name="20% - Accent2 2 3 2 3" xfId="2738"/>
    <cellStyle name="20% - Accent2 2 3 3" xfId="2739"/>
    <cellStyle name="20% - Accent2 2 3 3 2" xfId="2740"/>
    <cellStyle name="20% - Accent2 2 3 3 2 2" xfId="15651"/>
    <cellStyle name="20% - Accent2 2 3 3 3" xfId="2741"/>
    <cellStyle name="20% - Accent2 2 3 4" xfId="2742"/>
    <cellStyle name="20% - Accent2 2 3 4 2" xfId="15652"/>
    <cellStyle name="20% - Accent2 2 3 5" xfId="2743"/>
    <cellStyle name="20% - Accent2 2 3 6" xfId="15653"/>
    <cellStyle name="20% - Accent2 2 4" xfId="2744"/>
    <cellStyle name="20% - Accent2 2 4 2" xfId="2745"/>
    <cellStyle name="20% - Accent2 2 4 2 2" xfId="15654"/>
    <cellStyle name="20% - Accent2 2 4 3" xfId="2746"/>
    <cellStyle name="20% - Accent2 2 4 4" xfId="15655"/>
    <cellStyle name="20% - Accent2 2 5" xfId="2747"/>
    <cellStyle name="20% - Accent2 2 5 2" xfId="2748"/>
    <cellStyle name="20% - Accent2 2 5 2 2" xfId="15656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7"/>
    <cellStyle name="20% - Accent2 3" xfId="2755"/>
    <cellStyle name="20% - Accent2 3 2" xfId="2756"/>
    <cellStyle name="20% - Accent2 3 2 2" xfId="2757"/>
    <cellStyle name="20% - Accent2 3 2 2 2" xfId="15658"/>
    <cellStyle name="20% - Accent2 3 2 2 2 2" xfId="15659"/>
    <cellStyle name="20% - Accent2 3 2 2 3" xfId="15660"/>
    <cellStyle name="20% - Accent2 3 2 3" xfId="2758"/>
    <cellStyle name="20% - Accent2 3 2 3 2" xfId="15661"/>
    <cellStyle name="20% - Accent2 3 2 3 2 2" xfId="15662"/>
    <cellStyle name="20% - Accent2 3 2 3 3" xfId="15663"/>
    <cellStyle name="20% - Accent2 3 2 4" xfId="15664"/>
    <cellStyle name="20% - Accent2 3 2 4 2" xfId="15665"/>
    <cellStyle name="20% - Accent2 3 2 5" xfId="15666"/>
    <cellStyle name="20% - Accent2 3 3" xfId="2759"/>
    <cellStyle name="20% - Accent2 3 3 2" xfId="2760"/>
    <cellStyle name="20% - Accent2 3 3 3" xfId="2761"/>
    <cellStyle name="20% - Accent2 3 4" xfId="2762"/>
    <cellStyle name="20% - Accent2 3 4 2" xfId="15667"/>
    <cellStyle name="20% - Accent2 3 4 2 2" xfId="15668"/>
    <cellStyle name="20% - Accent2 3 4 3" xfId="15669"/>
    <cellStyle name="20% - Accent2 3 5" xfId="2763"/>
    <cellStyle name="20% - Accent2 3 5 2" xfId="15670"/>
    <cellStyle name="20% - Accent2 3 6" xfId="15671"/>
    <cellStyle name="20% - Accent2 3 7" xfId="15672"/>
    <cellStyle name="20% - Accent2 4" xfId="2764"/>
    <cellStyle name="20% - Accent2 4 2" xfId="2765"/>
    <cellStyle name="20% - Accent2 4 2 2" xfId="15673"/>
    <cellStyle name="20% - Accent2 4 2 2 2" xfId="15674"/>
    <cellStyle name="20% - Accent2 4 2 2 2 2" xfId="15675"/>
    <cellStyle name="20% - Accent2 4 2 2 3" xfId="15676"/>
    <cellStyle name="20% - Accent2 4 2 3" xfId="15677"/>
    <cellStyle name="20% - Accent2 4 2 3 2" xfId="15678"/>
    <cellStyle name="20% - Accent2 4 2 3 2 2" xfId="15679"/>
    <cellStyle name="20% - Accent2 4 2 3 3" xfId="15680"/>
    <cellStyle name="20% - Accent2 4 2 4" xfId="15681"/>
    <cellStyle name="20% - Accent2 4 2 4 2" xfId="15682"/>
    <cellStyle name="20% - Accent2 4 2 5" xfId="15683"/>
    <cellStyle name="20% - Accent2 4 3" xfId="2766"/>
    <cellStyle name="20% - Accent2 4 3 2" xfId="15684"/>
    <cellStyle name="20% - Accent2 4 3 3" xfId="15685"/>
    <cellStyle name="20% - Accent2 4 4" xfId="15686"/>
    <cellStyle name="20% - Accent2 4 4 2" xfId="15687"/>
    <cellStyle name="20% - Accent2 4 4 2 2" xfId="15688"/>
    <cellStyle name="20% - Accent2 4 4 3" xfId="15689"/>
    <cellStyle name="20% - Accent2 4 5" xfId="15690"/>
    <cellStyle name="20% - Accent2 4 5 2" xfId="15691"/>
    <cellStyle name="20% - Accent2 4 6" xfId="15692"/>
    <cellStyle name="20% - Accent2 4 7" xfId="15693"/>
    <cellStyle name="20% - Accent2 5" xfId="2767"/>
    <cellStyle name="20% - Accent2 5 2" xfId="2768"/>
    <cellStyle name="20% - Accent2 5 3" xfId="2769"/>
    <cellStyle name="20% - Accent2 5 4" xfId="15694"/>
    <cellStyle name="20% - Accent2 6" xfId="2770"/>
    <cellStyle name="20% - Accent2 6 2" xfId="2771"/>
    <cellStyle name="20% - Accent2 6 3" xfId="2772"/>
    <cellStyle name="20% - Accent2 7" xfId="2773"/>
    <cellStyle name="20% - Accent2 7 2" xfId="15695"/>
    <cellStyle name="20% - Accent2 7 2 2" xfId="15696"/>
    <cellStyle name="20% - Accent2 7 3" xfId="15697"/>
    <cellStyle name="20% - Accent2 8" xfId="2774"/>
    <cellStyle name="20% - Accent2 8 2" xfId="15698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9"/>
    <cellStyle name="20% - Accent3 2 2 2 2 2 2" xfId="15700"/>
    <cellStyle name="20% - Accent3 2 2 2 2 3" xfId="15701"/>
    <cellStyle name="20% - Accent3 2 2 2 3" xfId="2781"/>
    <cellStyle name="20% - Accent3 2 2 2 3 2" xfId="15702"/>
    <cellStyle name="20% - Accent3 2 2 2 3 2 2" xfId="15703"/>
    <cellStyle name="20% - Accent3 2 2 2 3 3" xfId="15704"/>
    <cellStyle name="20% - Accent3 2 2 2 4" xfId="15705"/>
    <cellStyle name="20% - Accent3 2 2 2 4 2" xfId="15706"/>
    <cellStyle name="20% - Accent3 2 2 2 5" xfId="15707"/>
    <cellStyle name="20% - Accent3 2 2 3" xfId="2782"/>
    <cellStyle name="20% - Accent3 2 2 3 2" xfId="2783"/>
    <cellStyle name="20% - Accent3 2 2 3 2 2" xfId="15708"/>
    <cellStyle name="20% - Accent3 2 2 3 3" xfId="2784"/>
    <cellStyle name="20% - Accent3 2 2 4" xfId="2785"/>
    <cellStyle name="20% - Accent3 2 2 4 2" xfId="15709"/>
    <cellStyle name="20% - Accent3 2 2 4 2 2" xfId="15710"/>
    <cellStyle name="20% - Accent3 2 2 4 3" xfId="15711"/>
    <cellStyle name="20% - Accent3 2 2 5" xfId="2786"/>
    <cellStyle name="20% - Accent3 2 2 5 2" xfId="15712"/>
    <cellStyle name="20% - Accent3 2 2 6" xfId="15713"/>
    <cellStyle name="20% - Accent3 2 2 7" xfId="15714"/>
    <cellStyle name="20% - Accent3 2 3" xfId="2787"/>
    <cellStyle name="20% - Accent3 2 3 2" xfId="2788"/>
    <cellStyle name="20% - Accent3 2 3 2 2" xfId="2789"/>
    <cellStyle name="20% - Accent3 2 3 2 2 2" xfId="15715"/>
    <cellStyle name="20% - Accent3 2 3 2 3" xfId="2790"/>
    <cellStyle name="20% - Accent3 2 3 3" xfId="2791"/>
    <cellStyle name="20% - Accent3 2 3 3 2" xfId="2792"/>
    <cellStyle name="20% - Accent3 2 3 3 2 2" xfId="15716"/>
    <cellStyle name="20% - Accent3 2 3 3 3" xfId="2793"/>
    <cellStyle name="20% - Accent3 2 3 4" xfId="2794"/>
    <cellStyle name="20% - Accent3 2 3 4 2" xfId="15717"/>
    <cellStyle name="20% - Accent3 2 3 5" xfId="2795"/>
    <cellStyle name="20% - Accent3 2 3 6" xfId="15718"/>
    <cellStyle name="20% - Accent3 2 4" xfId="2796"/>
    <cellStyle name="20% - Accent3 2 4 2" xfId="2797"/>
    <cellStyle name="20% - Accent3 2 4 2 2" xfId="15719"/>
    <cellStyle name="20% - Accent3 2 4 3" xfId="2798"/>
    <cellStyle name="20% - Accent3 2 4 4" xfId="15720"/>
    <cellStyle name="20% - Accent3 2 5" xfId="2799"/>
    <cellStyle name="20% - Accent3 2 5 2" xfId="2800"/>
    <cellStyle name="20% - Accent3 2 5 2 2" xfId="15721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2"/>
    <cellStyle name="20% - Accent3 3" xfId="2807"/>
    <cellStyle name="20% - Accent3 3 2" xfId="2808"/>
    <cellStyle name="20% - Accent3 3 2 2" xfId="2809"/>
    <cellStyle name="20% - Accent3 3 2 2 2" xfId="15723"/>
    <cellStyle name="20% - Accent3 3 2 2 2 2" xfId="15724"/>
    <cellStyle name="20% - Accent3 3 2 2 3" xfId="15725"/>
    <cellStyle name="20% - Accent3 3 2 3" xfId="2810"/>
    <cellStyle name="20% - Accent3 3 2 3 2" xfId="15726"/>
    <cellStyle name="20% - Accent3 3 2 3 2 2" xfId="15727"/>
    <cellStyle name="20% - Accent3 3 2 3 3" xfId="15728"/>
    <cellStyle name="20% - Accent3 3 2 4" xfId="15729"/>
    <cellStyle name="20% - Accent3 3 2 4 2" xfId="15730"/>
    <cellStyle name="20% - Accent3 3 2 5" xfId="15731"/>
    <cellStyle name="20% - Accent3 3 3" xfId="2811"/>
    <cellStyle name="20% - Accent3 3 3 2" xfId="2812"/>
    <cellStyle name="20% - Accent3 3 3 3" xfId="2813"/>
    <cellStyle name="20% - Accent3 3 4" xfId="2814"/>
    <cellStyle name="20% - Accent3 3 4 2" xfId="15732"/>
    <cellStyle name="20% - Accent3 3 4 2 2" xfId="15733"/>
    <cellStyle name="20% - Accent3 3 4 3" xfId="15734"/>
    <cellStyle name="20% - Accent3 3 5" xfId="2815"/>
    <cellStyle name="20% - Accent3 3 5 2" xfId="15735"/>
    <cellStyle name="20% - Accent3 3 6" xfId="15736"/>
    <cellStyle name="20% - Accent3 3 7" xfId="15737"/>
    <cellStyle name="20% - Accent3 4" xfId="2816"/>
    <cellStyle name="20% - Accent3 4 2" xfId="2817"/>
    <cellStyle name="20% - Accent3 4 2 2" xfId="15738"/>
    <cellStyle name="20% - Accent3 4 2 2 2" xfId="15739"/>
    <cellStyle name="20% - Accent3 4 2 2 2 2" xfId="15740"/>
    <cellStyle name="20% - Accent3 4 2 2 3" xfId="15741"/>
    <cellStyle name="20% - Accent3 4 2 3" xfId="15742"/>
    <cellStyle name="20% - Accent3 4 2 3 2" xfId="15743"/>
    <cellStyle name="20% - Accent3 4 2 3 2 2" xfId="15744"/>
    <cellStyle name="20% - Accent3 4 2 3 3" xfId="15745"/>
    <cellStyle name="20% - Accent3 4 2 4" xfId="15746"/>
    <cellStyle name="20% - Accent3 4 2 4 2" xfId="15747"/>
    <cellStyle name="20% - Accent3 4 2 5" xfId="15748"/>
    <cellStyle name="20% - Accent3 4 3" xfId="2818"/>
    <cellStyle name="20% - Accent3 4 3 2" xfId="15749"/>
    <cellStyle name="20% - Accent3 4 3 3" xfId="15750"/>
    <cellStyle name="20% - Accent3 4 4" xfId="15751"/>
    <cellStyle name="20% - Accent3 4 4 2" xfId="15752"/>
    <cellStyle name="20% - Accent3 4 4 2 2" xfId="15753"/>
    <cellStyle name="20% - Accent3 4 4 3" xfId="15754"/>
    <cellStyle name="20% - Accent3 4 5" xfId="15755"/>
    <cellStyle name="20% - Accent3 4 5 2" xfId="15756"/>
    <cellStyle name="20% - Accent3 4 6" xfId="15757"/>
    <cellStyle name="20% - Accent3 4 7" xfId="15758"/>
    <cellStyle name="20% - Accent3 5" xfId="2819"/>
    <cellStyle name="20% - Accent3 5 2" xfId="2820"/>
    <cellStyle name="20% - Accent3 5 3" xfId="2821"/>
    <cellStyle name="20% - Accent3 5 4" xfId="15759"/>
    <cellStyle name="20% - Accent3 6" xfId="2822"/>
    <cellStyle name="20% - Accent3 6 2" xfId="2823"/>
    <cellStyle name="20% - Accent3 6 3" xfId="2824"/>
    <cellStyle name="20% - Accent3 7" xfId="2825"/>
    <cellStyle name="20% - Accent3 7 2" xfId="15760"/>
    <cellStyle name="20% - Accent3 7 2 2" xfId="15761"/>
    <cellStyle name="20% - Accent3 7 3" xfId="15762"/>
    <cellStyle name="20% - Accent3 8" xfId="2826"/>
    <cellStyle name="20% - Accent3 8 2" xfId="15763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4"/>
    <cellStyle name="20% - Accent4 2 2 2 2 2 2" xfId="15765"/>
    <cellStyle name="20% - Accent4 2 2 2 2 3" xfId="15766"/>
    <cellStyle name="20% - Accent4 2 2 2 3" xfId="2833"/>
    <cellStyle name="20% - Accent4 2 2 2 3 2" xfId="15767"/>
    <cellStyle name="20% - Accent4 2 2 2 3 2 2" xfId="15768"/>
    <cellStyle name="20% - Accent4 2 2 2 3 3" xfId="15769"/>
    <cellStyle name="20% - Accent4 2 2 2 4" xfId="15770"/>
    <cellStyle name="20% - Accent4 2 2 2 4 2" xfId="15771"/>
    <cellStyle name="20% - Accent4 2 2 2 5" xfId="15772"/>
    <cellStyle name="20% - Accent4 2 2 3" xfId="2834"/>
    <cellStyle name="20% - Accent4 2 2 3 2" xfId="2835"/>
    <cellStyle name="20% - Accent4 2 2 3 2 2" xfId="15773"/>
    <cellStyle name="20% - Accent4 2 2 3 3" xfId="2836"/>
    <cellStyle name="20% - Accent4 2 2 4" xfId="2837"/>
    <cellStyle name="20% - Accent4 2 2 4 2" xfId="15774"/>
    <cellStyle name="20% - Accent4 2 2 4 2 2" xfId="15775"/>
    <cellStyle name="20% - Accent4 2 2 4 3" xfId="15776"/>
    <cellStyle name="20% - Accent4 2 2 5" xfId="2838"/>
    <cellStyle name="20% - Accent4 2 2 5 2" xfId="15777"/>
    <cellStyle name="20% - Accent4 2 2 6" xfId="15778"/>
    <cellStyle name="20% - Accent4 2 2 7" xfId="15779"/>
    <cellStyle name="20% - Accent4 2 3" xfId="2839"/>
    <cellStyle name="20% - Accent4 2 3 2" xfId="2840"/>
    <cellStyle name="20% - Accent4 2 3 2 2" xfId="2841"/>
    <cellStyle name="20% - Accent4 2 3 2 2 2" xfId="15780"/>
    <cellStyle name="20% - Accent4 2 3 2 3" xfId="2842"/>
    <cellStyle name="20% - Accent4 2 3 3" xfId="2843"/>
    <cellStyle name="20% - Accent4 2 3 3 2" xfId="2844"/>
    <cellStyle name="20% - Accent4 2 3 3 2 2" xfId="15781"/>
    <cellStyle name="20% - Accent4 2 3 3 3" xfId="2845"/>
    <cellStyle name="20% - Accent4 2 3 4" xfId="2846"/>
    <cellStyle name="20% - Accent4 2 3 4 2" xfId="15782"/>
    <cellStyle name="20% - Accent4 2 3 5" xfId="2847"/>
    <cellStyle name="20% - Accent4 2 3 6" xfId="15783"/>
    <cellStyle name="20% - Accent4 2 4" xfId="2848"/>
    <cellStyle name="20% - Accent4 2 4 2" xfId="2849"/>
    <cellStyle name="20% - Accent4 2 4 2 2" xfId="15784"/>
    <cellStyle name="20% - Accent4 2 4 3" xfId="2850"/>
    <cellStyle name="20% - Accent4 2 4 4" xfId="15785"/>
    <cellStyle name="20% - Accent4 2 5" xfId="2851"/>
    <cellStyle name="20% - Accent4 2 5 2" xfId="2852"/>
    <cellStyle name="20% - Accent4 2 5 2 2" xfId="15786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7"/>
    <cellStyle name="20% - Accent4 3" xfId="2859"/>
    <cellStyle name="20% - Accent4 3 2" xfId="2860"/>
    <cellStyle name="20% - Accent4 3 2 2" xfId="2861"/>
    <cellStyle name="20% - Accent4 3 2 2 2" xfId="15788"/>
    <cellStyle name="20% - Accent4 3 2 2 2 2" xfId="15789"/>
    <cellStyle name="20% - Accent4 3 2 2 3" xfId="15790"/>
    <cellStyle name="20% - Accent4 3 2 3" xfId="2862"/>
    <cellStyle name="20% - Accent4 3 2 3 2" xfId="15791"/>
    <cellStyle name="20% - Accent4 3 2 3 2 2" xfId="15792"/>
    <cellStyle name="20% - Accent4 3 2 3 3" xfId="15793"/>
    <cellStyle name="20% - Accent4 3 2 4" xfId="15794"/>
    <cellStyle name="20% - Accent4 3 2 4 2" xfId="15795"/>
    <cellStyle name="20% - Accent4 3 2 5" xfId="15796"/>
    <cellStyle name="20% - Accent4 3 3" xfId="2863"/>
    <cellStyle name="20% - Accent4 3 3 2" xfId="2864"/>
    <cellStyle name="20% - Accent4 3 3 3" xfId="2865"/>
    <cellStyle name="20% - Accent4 3 4" xfId="2866"/>
    <cellStyle name="20% - Accent4 3 4 2" xfId="15797"/>
    <cellStyle name="20% - Accent4 3 4 2 2" xfId="15798"/>
    <cellStyle name="20% - Accent4 3 4 3" xfId="15799"/>
    <cellStyle name="20% - Accent4 3 5" xfId="2867"/>
    <cellStyle name="20% - Accent4 3 5 2" xfId="15800"/>
    <cellStyle name="20% - Accent4 3 6" xfId="15801"/>
    <cellStyle name="20% - Accent4 3 7" xfId="15802"/>
    <cellStyle name="20% - Accent4 4" xfId="2868"/>
    <cellStyle name="20% - Accent4 4 2" xfId="2869"/>
    <cellStyle name="20% - Accent4 4 2 2" xfId="15803"/>
    <cellStyle name="20% - Accent4 4 2 2 2" xfId="15804"/>
    <cellStyle name="20% - Accent4 4 2 2 2 2" xfId="15805"/>
    <cellStyle name="20% - Accent4 4 2 2 3" xfId="15806"/>
    <cellStyle name="20% - Accent4 4 2 3" xfId="15807"/>
    <cellStyle name="20% - Accent4 4 2 3 2" xfId="15808"/>
    <cellStyle name="20% - Accent4 4 2 3 2 2" xfId="15809"/>
    <cellStyle name="20% - Accent4 4 2 3 3" xfId="15810"/>
    <cellStyle name="20% - Accent4 4 2 4" xfId="15811"/>
    <cellStyle name="20% - Accent4 4 2 4 2" xfId="15812"/>
    <cellStyle name="20% - Accent4 4 2 5" xfId="15813"/>
    <cellStyle name="20% - Accent4 4 3" xfId="2870"/>
    <cellStyle name="20% - Accent4 4 3 2" xfId="15814"/>
    <cellStyle name="20% - Accent4 4 3 3" xfId="15815"/>
    <cellStyle name="20% - Accent4 4 4" xfId="15816"/>
    <cellStyle name="20% - Accent4 4 4 2" xfId="15817"/>
    <cellStyle name="20% - Accent4 4 4 2 2" xfId="15818"/>
    <cellStyle name="20% - Accent4 4 4 3" xfId="15819"/>
    <cellStyle name="20% - Accent4 4 5" xfId="15820"/>
    <cellStyle name="20% - Accent4 4 5 2" xfId="15821"/>
    <cellStyle name="20% - Accent4 4 6" xfId="15822"/>
    <cellStyle name="20% - Accent4 4 7" xfId="15823"/>
    <cellStyle name="20% - Accent4 5" xfId="2871"/>
    <cellStyle name="20% - Accent4 5 2" xfId="2872"/>
    <cellStyle name="20% - Accent4 5 3" xfId="2873"/>
    <cellStyle name="20% - Accent4 5 4" xfId="15824"/>
    <cellStyle name="20% - Accent4 6" xfId="2874"/>
    <cellStyle name="20% - Accent4 6 2" xfId="2875"/>
    <cellStyle name="20% - Accent4 6 3" xfId="2876"/>
    <cellStyle name="20% - Accent4 7" xfId="2877"/>
    <cellStyle name="20% - Accent4 7 2" xfId="15825"/>
    <cellStyle name="20% - Accent4 7 2 2" xfId="15826"/>
    <cellStyle name="20% - Accent4 7 3" xfId="15827"/>
    <cellStyle name="20% - Accent4 8" xfId="2878"/>
    <cellStyle name="20% - Accent4 8 2" xfId="15828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9"/>
    <cellStyle name="20% - Accent5 2 2 2 2 2 2" xfId="15830"/>
    <cellStyle name="20% - Accent5 2 2 2 2 3" xfId="15831"/>
    <cellStyle name="20% - Accent5 2 2 2 3" xfId="2885"/>
    <cellStyle name="20% - Accent5 2 2 2 3 2" xfId="15832"/>
    <cellStyle name="20% - Accent5 2 2 2 3 2 2" xfId="15833"/>
    <cellStyle name="20% - Accent5 2 2 2 3 3" xfId="15834"/>
    <cellStyle name="20% - Accent5 2 2 2 4" xfId="15835"/>
    <cellStyle name="20% - Accent5 2 2 2 4 2" xfId="15836"/>
    <cellStyle name="20% - Accent5 2 2 2 5" xfId="15837"/>
    <cellStyle name="20% - Accent5 2 2 3" xfId="2886"/>
    <cellStyle name="20% - Accent5 2 2 3 2" xfId="2887"/>
    <cellStyle name="20% - Accent5 2 2 3 2 2" xfId="15838"/>
    <cellStyle name="20% - Accent5 2 2 3 3" xfId="2888"/>
    <cellStyle name="20% - Accent5 2 2 4" xfId="2889"/>
    <cellStyle name="20% - Accent5 2 2 4 2" xfId="15839"/>
    <cellStyle name="20% - Accent5 2 2 4 2 2" xfId="15840"/>
    <cellStyle name="20% - Accent5 2 2 4 3" xfId="15841"/>
    <cellStyle name="20% - Accent5 2 2 5" xfId="2890"/>
    <cellStyle name="20% - Accent5 2 2 5 2" xfId="15842"/>
    <cellStyle name="20% - Accent5 2 2 6" xfId="15843"/>
    <cellStyle name="20% - Accent5 2 2 7" xfId="15844"/>
    <cellStyle name="20% - Accent5 2 3" xfId="2891"/>
    <cellStyle name="20% - Accent5 2 3 2" xfId="2892"/>
    <cellStyle name="20% - Accent5 2 3 2 2" xfId="2893"/>
    <cellStyle name="20% - Accent5 2 3 2 2 2" xfId="15845"/>
    <cellStyle name="20% - Accent5 2 3 2 3" xfId="2894"/>
    <cellStyle name="20% - Accent5 2 3 3" xfId="2895"/>
    <cellStyle name="20% - Accent5 2 3 3 2" xfId="2896"/>
    <cellStyle name="20% - Accent5 2 3 3 2 2" xfId="15846"/>
    <cellStyle name="20% - Accent5 2 3 3 3" xfId="2897"/>
    <cellStyle name="20% - Accent5 2 3 4" xfId="2898"/>
    <cellStyle name="20% - Accent5 2 3 4 2" xfId="15847"/>
    <cellStyle name="20% - Accent5 2 3 5" xfId="2899"/>
    <cellStyle name="20% - Accent5 2 3 6" xfId="15848"/>
    <cellStyle name="20% - Accent5 2 4" xfId="2900"/>
    <cellStyle name="20% - Accent5 2 4 2" xfId="2901"/>
    <cellStyle name="20% - Accent5 2 4 2 2" xfId="15849"/>
    <cellStyle name="20% - Accent5 2 4 3" xfId="2902"/>
    <cellStyle name="20% - Accent5 2 4 4" xfId="15850"/>
    <cellStyle name="20% - Accent5 2 5" xfId="2903"/>
    <cellStyle name="20% - Accent5 2 5 2" xfId="2904"/>
    <cellStyle name="20% - Accent5 2 5 2 2" xfId="15851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2"/>
    <cellStyle name="20% - Accent5 3" xfId="2911"/>
    <cellStyle name="20% - Accent5 3 2" xfId="2912"/>
    <cellStyle name="20% - Accent5 3 2 2" xfId="2913"/>
    <cellStyle name="20% - Accent5 3 2 2 2" xfId="15853"/>
    <cellStyle name="20% - Accent5 3 2 2 2 2" xfId="15854"/>
    <cellStyle name="20% - Accent5 3 2 2 3" xfId="15855"/>
    <cellStyle name="20% - Accent5 3 2 3" xfId="2914"/>
    <cellStyle name="20% - Accent5 3 2 3 2" xfId="15856"/>
    <cellStyle name="20% - Accent5 3 2 3 2 2" xfId="15857"/>
    <cellStyle name="20% - Accent5 3 2 3 3" xfId="15858"/>
    <cellStyle name="20% - Accent5 3 2 4" xfId="15859"/>
    <cellStyle name="20% - Accent5 3 2 4 2" xfId="15860"/>
    <cellStyle name="20% - Accent5 3 2 5" xfId="15861"/>
    <cellStyle name="20% - Accent5 3 3" xfId="2915"/>
    <cellStyle name="20% - Accent5 3 3 2" xfId="2916"/>
    <cellStyle name="20% - Accent5 3 3 3" xfId="2917"/>
    <cellStyle name="20% - Accent5 3 4" xfId="2918"/>
    <cellStyle name="20% - Accent5 3 4 2" xfId="15862"/>
    <cellStyle name="20% - Accent5 3 4 2 2" xfId="15863"/>
    <cellStyle name="20% - Accent5 3 4 3" xfId="15864"/>
    <cellStyle name="20% - Accent5 3 5" xfId="2919"/>
    <cellStyle name="20% - Accent5 3 5 2" xfId="15865"/>
    <cellStyle name="20% - Accent5 3 6" xfId="15866"/>
    <cellStyle name="20% - Accent5 3 7" xfId="15867"/>
    <cellStyle name="20% - Accent5 4" xfId="2920"/>
    <cellStyle name="20% - Accent5 4 2" xfId="2921"/>
    <cellStyle name="20% - Accent5 4 2 2" xfId="15868"/>
    <cellStyle name="20% - Accent5 4 2 2 2" xfId="15869"/>
    <cellStyle name="20% - Accent5 4 2 2 2 2" xfId="15870"/>
    <cellStyle name="20% - Accent5 4 2 2 3" xfId="15871"/>
    <cellStyle name="20% - Accent5 4 2 3" xfId="15872"/>
    <cellStyle name="20% - Accent5 4 2 3 2" xfId="15873"/>
    <cellStyle name="20% - Accent5 4 2 3 2 2" xfId="15874"/>
    <cellStyle name="20% - Accent5 4 2 3 3" xfId="15875"/>
    <cellStyle name="20% - Accent5 4 2 4" xfId="15876"/>
    <cellStyle name="20% - Accent5 4 2 4 2" xfId="15877"/>
    <cellStyle name="20% - Accent5 4 2 5" xfId="15878"/>
    <cellStyle name="20% - Accent5 4 3" xfId="2922"/>
    <cellStyle name="20% - Accent5 4 3 2" xfId="15879"/>
    <cellStyle name="20% - Accent5 4 3 3" xfId="15880"/>
    <cellStyle name="20% - Accent5 4 4" xfId="15881"/>
    <cellStyle name="20% - Accent5 4 4 2" xfId="15882"/>
    <cellStyle name="20% - Accent5 4 4 2 2" xfId="15883"/>
    <cellStyle name="20% - Accent5 4 4 3" xfId="15884"/>
    <cellStyle name="20% - Accent5 4 5" xfId="15885"/>
    <cellStyle name="20% - Accent5 4 5 2" xfId="15886"/>
    <cellStyle name="20% - Accent5 4 6" xfId="15887"/>
    <cellStyle name="20% - Accent5 4 7" xfId="15888"/>
    <cellStyle name="20% - Accent5 5" xfId="2923"/>
    <cellStyle name="20% - Accent5 5 2" xfId="2924"/>
    <cellStyle name="20% - Accent5 5 3" xfId="2925"/>
    <cellStyle name="20% - Accent5 5 4" xfId="15889"/>
    <cellStyle name="20% - Accent5 6" xfId="2926"/>
    <cellStyle name="20% - Accent5 6 2" xfId="2927"/>
    <cellStyle name="20% - Accent5 6 3" xfId="2928"/>
    <cellStyle name="20% - Accent5 7" xfId="2929"/>
    <cellStyle name="20% - Accent5 7 2" xfId="15890"/>
    <cellStyle name="20% - Accent5 7 2 2" xfId="15891"/>
    <cellStyle name="20% - Accent5 7 3" xfId="15892"/>
    <cellStyle name="20% - Accent5 8" xfId="2930"/>
    <cellStyle name="20% - Accent5 8 2" xfId="15893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4"/>
    <cellStyle name="20% - Accent6 2 2 2 2 2 2" xfId="15895"/>
    <cellStyle name="20% - Accent6 2 2 2 2 3" xfId="15896"/>
    <cellStyle name="20% - Accent6 2 2 2 3" xfId="2937"/>
    <cellStyle name="20% - Accent6 2 2 2 3 2" xfId="15897"/>
    <cellStyle name="20% - Accent6 2 2 2 3 2 2" xfId="15898"/>
    <cellStyle name="20% - Accent6 2 2 2 3 3" xfId="15899"/>
    <cellStyle name="20% - Accent6 2 2 2 4" xfId="15900"/>
    <cellStyle name="20% - Accent6 2 2 2 4 2" xfId="15901"/>
    <cellStyle name="20% - Accent6 2 2 2 5" xfId="15902"/>
    <cellStyle name="20% - Accent6 2 2 3" xfId="2938"/>
    <cellStyle name="20% - Accent6 2 2 3 2" xfId="2939"/>
    <cellStyle name="20% - Accent6 2 2 3 2 2" xfId="15903"/>
    <cellStyle name="20% - Accent6 2 2 3 3" xfId="2940"/>
    <cellStyle name="20% - Accent6 2 2 4" xfId="2941"/>
    <cellStyle name="20% - Accent6 2 2 4 2" xfId="15904"/>
    <cellStyle name="20% - Accent6 2 2 4 2 2" xfId="15905"/>
    <cellStyle name="20% - Accent6 2 2 4 3" xfId="15906"/>
    <cellStyle name="20% - Accent6 2 2 5" xfId="2942"/>
    <cellStyle name="20% - Accent6 2 2 5 2" xfId="15907"/>
    <cellStyle name="20% - Accent6 2 2 6" xfId="15908"/>
    <cellStyle name="20% - Accent6 2 2 7" xfId="15909"/>
    <cellStyle name="20% - Accent6 2 3" xfId="2943"/>
    <cellStyle name="20% - Accent6 2 3 2" xfId="2944"/>
    <cellStyle name="20% - Accent6 2 3 2 2" xfId="2945"/>
    <cellStyle name="20% - Accent6 2 3 2 2 2" xfId="15910"/>
    <cellStyle name="20% - Accent6 2 3 2 3" xfId="2946"/>
    <cellStyle name="20% - Accent6 2 3 3" xfId="2947"/>
    <cellStyle name="20% - Accent6 2 3 3 2" xfId="2948"/>
    <cellStyle name="20% - Accent6 2 3 3 2 2" xfId="15911"/>
    <cellStyle name="20% - Accent6 2 3 3 3" xfId="2949"/>
    <cellStyle name="20% - Accent6 2 3 4" xfId="2950"/>
    <cellStyle name="20% - Accent6 2 3 4 2" xfId="15912"/>
    <cellStyle name="20% - Accent6 2 3 5" xfId="2951"/>
    <cellStyle name="20% - Accent6 2 3 6" xfId="15913"/>
    <cellStyle name="20% - Accent6 2 4" xfId="2952"/>
    <cellStyle name="20% - Accent6 2 4 2" xfId="2953"/>
    <cellStyle name="20% - Accent6 2 4 2 2" xfId="15914"/>
    <cellStyle name="20% - Accent6 2 4 3" xfId="2954"/>
    <cellStyle name="20% - Accent6 2 4 4" xfId="15915"/>
    <cellStyle name="20% - Accent6 2 5" xfId="2955"/>
    <cellStyle name="20% - Accent6 2 5 2" xfId="2956"/>
    <cellStyle name="20% - Accent6 2 5 2 2" xfId="15916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7"/>
    <cellStyle name="20% - Accent6 3 2 2 2 2" xfId="15918"/>
    <cellStyle name="20% - Accent6 3 2 2 3" xfId="15919"/>
    <cellStyle name="20% - Accent6 3 2 3" xfId="2966"/>
    <cellStyle name="20% - Accent6 3 2 3 2" xfId="15920"/>
    <cellStyle name="20% - Accent6 3 2 3 2 2" xfId="15921"/>
    <cellStyle name="20% - Accent6 3 2 3 3" xfId="15922"/>
    <cellStyle name="20% - Accent6 3 2 4" xfId="15923"/>
    <cellStyle name="20% - Accent6 3 2 4 2" xfId="15924"/>
    <cellStyle name="20% - Accent6 3 2 5" xfId="15925"/>
    <cellStyle name="20% - Accent6 3 3" xfId="2967"/>
    <cellStyle name="20% - Accent6 3 3 2" xfId="2968"/>
    <cellStyle name="20% - Accent6 3 3 3" xfId="2969"/>
    <cellStyle name="20% - Accent6 3 4" xfId="2970"/>
    <cellStyle name="20% - Accent6 3 4 2" xfId="15926"/>
    <cellStyle name="20% - Accent6 3 4 2 2" xfId="15927"/>
    <cellStyle name="20% - Accent6 3 4 3" xfId="15928"/>
    <cellStyle name="20% - Accent6 3 5" xfId="2971"/>
    <cellStyle name="20% - Accent6 3 5 2" xfId="15929"/>
    <cellStyle name="20% - Accent6 3 6" xfId="15930"/>
    <cellStyle name="20% - Accent6 3 7" xfId="15931"/>
    <cellStyle name="20% - Accent6 4" xfId="2972"/>
    <cellStyle name="20% - Accent6 4 2" xfId="2973"/>
    <cellStyle name="20% - Accent6 4 2 2" xfId="15932"/>
    <cellStyle name="20% - Accent6 4 2 2 2" xfId="15933"/>
    <cellStyle name="20% - Accent6 4 2 2 2 2" xfId="15934"/>
    <cellStyle name="20% - Accent6 4 2 2 3" xfId="15935"/>
    <cellStyle name="20% - Accent6 4 2 3" xfId="15936"/>
    <cellStyle name="20% - Accent6 4 2 3 2" xfId="15937"/>
    <cellStyle name="20% - Accent6 4 2 3 2 2" xfId="15938"/>
    <cellStyle name="20% - Accent6 4 2 3 3" xfId="15939"/>
    <cellStyle name="20% - Accent6 4 2 4" xfId="15940"/>
    <cellStyle name="20% - Accent6 4 2 4 2" xfId="15941"/>
    <cellStyle name="20% - Accent6 4 2 5" xfId="15942"/>
    <cellStyle name="20% - Accent6 4 3" xfId="2974"/>
    <cellStyle name="20% - Accent6 4 3 2" xfId="15943"/>
    <cellStyle name="20% - Accent6 4 3 3" xfId="15944"/>
    <cellStyle name="20% - Accent6 4 4" xfId="15945"/>
    <cellStyle name="20% - Accent6 4 4 2" xfId="15946"/>
    <cellStyle name="20% - Accent6 4 4 2 2" xfId="15947"/>
    <cellStyle name="20% - Accent6 4 4 3" xfId="15948"/>
    <cellStyle name="20% - Accent6 4 5" xfId="15949"/>
    <cellStyle name="20% - Accent6 4 5 2" xfId="15950"/>
    <cellStyle name="20% - Accent6 4 6" xfId="15951"/>
    <cellStyle name="20% - Accent6 4 7" xfId="15952"/>
    <cellStyle name="20% - Accent6 5" xfId="2975"/>
    <cellStyle name="20% - Accent6 5 2" xfId="2976"/>
    <cellStyle name="20% - Accent6 5 3" xfId="2977"/>
    <cellStyle name="20% - Accent6 5 4" xfId="15953"/>
    <cellStyle name="20% - Accent6 6" xfId="2978"/>
    <cellStyle name="20% - Accent6 6 2" xfId="2979"/>
    <cellStyle name="20% - Accent6 6 3" xfId="2980"/>
    <cellStyle name="20% - Accent6 7" xfId="2981"/>
    <cellStyle name="20% - Accent6 7 2" xfId="15954"/>
    <cellStyle name="20% - Accent6 7 2 2" xfId="15955"/>
    <cellStyle name="20% - Accent6 7 3" xfId="15956"/>
    <cellStyle name="20% - Accent6 8" xfId="2982"/>
    <cellStyle name="20% - Accent6 8 2" xfId="15957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8"/>
    <cellStyle name="20% - 輔色1 2 11" xfId="15959"/>
    <cellStyle name="20% - 輔色1 2 2" xfId="3256"/>
    <cellStyle name="20% - 輔色1 2 2 2" xfId="15960"/>
    <cellStyle name="20% - 輔色1 2 2 2 2" xfId="15961"/>
    <cellStyle name="20% - 輔色1 2 2 2 3" xfId="15962"/>
    <cellStyle name="20% - 輔色1 2 2 3" xfId="15963"/>
    <cellStyle name="20% - 輔色1 2 2 4" xfId="15964"/>
    <cellStyle name="20% - 輔色1 2 2 5" xfId="15965"/>
    <cellStyle name="20% - 輔色1 2 2 6" xfId="15966"/>
    <cellStyle name="20% - 輔色1 2 2 7" xfId="15967"/>
    <cellStyle name="20% - 輔色1 2 3" xfId="3257"/>
    <cellStyle name="20% - 輔色1 2 3 2" xfId="15968"/>
    <cellStyle name="20% - 輔色1 2 3 2 2" xfId="15969"/>
    <cellStyle name="20% - 輔色1 2 3 2 3" xfId="15970"/>
    <cellStyle name="20% - 輔色1 2 3 3" xfId="15971"/>
    <cellStyle name="20% - 輔色1 2 3 4" xfId="15972"/>
    <cellStyle name="20% - 輔色1 2 3 5" xfId="15973"/>
    <cellStyle name="20% - 輔色1 2 4" xfId="15974"/>
    <cellStyle name="20% - 輔色1 2 4 2" xfId="15975"/>
    <cellStyle name="20% - 輔色1 2 4 3" xfId="15976"/>
    <cellStyle name="20% - 輔色1 2 4 4" xfId="15977"/>
    <cellStyle name="20% - 輔色1 2 5" xfId="15978"/>
    <cellStyle name="20% - 輔色1 2 5 2" xfId="15979"/>
    <cellStyle name="20% - 輔色1 2 5 2 2" xfId="15980"/>
    <cellStyle name="20% - 輔色1 2 5 3" xfId="15981"/>
    <cellStyle name="20% - 輔色1 2 5 4" xfId="15982"/>
    <cellStyle name="20% - 輔色1 2 6" xfId="15983"/>
    <cellStyle name="20% - 輔色1 2 6 2" xfId="15984"/>
    <cellStyle name="20% - 輔色1 2 6 3" xfId="15985"/>
    <cellStyle name="20% - 輔色1 2 7" xfId="15986"/>
    <cellStyle name="20% - 輔色1 2 7 2" xfId="15987"/>
    <cellStyle name="20% - 輔色1 2 8" xfId="15988"/>
    <cellStyle name="20% - 輔色1 2 9" xfId="15989"/>
    <cellStyle name="20% - 輔色1 3" xfId="3258"/>
    <cellStyle name="20% - 輔色1 3 2" xfId="3259"/>
    <cellStyle name="20% - 輔色1 3 3" xfId="3260"/>
    <cellStyle name="20% - 輔色1 4" xfId="3261"/>
    <cellStyle name="20% - 輔色1 4 2" xfId="15990"/>
    <cellStyle name="20% - 輔色1 5" xfId="3262"/>
    <cellStyle name="20% - 輔色1 5 2" xfId="15991"/>
    <cellStyle name="20% - 輔色1 6" xfId="15992"/>
    <cellStyle name="20% - 輔色1 6 2" xfId="15993"/>
    <cellStyle name="20% - 輔色1 7" xfId="15994"/>
    <cellStyle name="20% - 輔色1 7 2" xfId="15995"/>
    <cellStyle name="20% - 輔色1 8" xfId="15996"/>
    <cellStyle name="20% - 輔色1 8 2" xfId="15997"/>
    <cellStyle name="20% - 輔色1 9" xfId="15998"/>
    <cellStyle name="20% - 輔色1 9 2" xfId="15999"/>
    <cellStyle name="20% - 輔色2" xfId="3263"/>
    <cellStyle name="20% - 輔色2 2" xfId="3264"/>
    <cellStyle name="20% - 輔色2 2 10" xfId="16000"/>
    <cellStyle name="20% - 輔色2 2 11" xfId="16001"/>
    <cellStyle name="20% - 輔色2 2 2" xfId="3265"/>
    <cellStyle name="20% - 輔色2 2 2 2" xfId="16002"/>
    <cellStyle name="20% - 輔色2 2 2 2 2" xfId="16003"/>
    <cellStyle name="20% - 輔色2 2 2 2 3" xfId="16004"/>
    <cellStyle name="20% - 輔色2 2 2 3" xfId="16005"/>
    <cellStyle name="20% - 輔色2 2 2 4" xfId="16006"/>
    <cellStyle name="20% - 輔色2 2 2 5" xfId="16007"/>
    <cellStyle name="20% - 輔色2 2 2 6" xfId="16008"/>
    <cellStyle name="20% - 輔色2 2 2 7" xfId="16009"/>
    <cellStyle name="20% - 輔色2 2 3" xfId="3266"/>
    <cellStyle name="20% - 輔色2 2 3 2" xfId="16010"/>
    <cellStyle name="20% - 輔色2 2 3 2 2" xfId="16011"/>
    <cellStyle name="20% - 輔色2 2 3 2 3" xfId="16012"/>
    <cellStyle name="20% - 輔色2 2 3 3" xfId="16013"/>
    <cellStyle name="20% - 輔色2 2 3 4" xfId="16014"/>
    <cellStyle name="20% - 輔色2 2 3 5" xfId="16015"/>
    <cellStyle name="20% - 輔色2 2 4" xfId="16016"/>
    <cellStyle name="20% - 輔色2 2 4 2" xfId="16017"/>
    <cellStyle name="20% - 輔色2 2 4 3" xfId="16018"/>
    <cellStyle name="20% - 輔色2 2 4 4" xfId="16019"/>
    <cellStyle name="20% - 輔色2 2 5" xfId="16020"/>
    <cellStyle name="20% - 輔色2 2 5 2" xfId="16021"/>
    <cellStyle name="20% - 輔色2 2 5 2 2" xfId="16022"/>
    <cellStyle name="20% - 輔色2 2 5 3" xfId="16023"/>
    <cellStyle name="20% - 輔色2 2 5 4" xfId="16024"/>
    <cellStyle name="20% - 輔色2 2 6" xfId="16025"/>
    <cellStyle name="20% - 輔色2 2 6 2" xfId="16026"/>
    <cellStyle name="20% - 輔色2 2 6 3" xfId="16027"/>
    <cellStyle name="20% - 輔色2 2 7" xfId="16028"/>
    <cellStyle name="20% - 輔色2 2 7 2" xfId="16029"/>
    <cellStyle name="20% - 輔色2 2 8" xfId="16030"/>
    <cellStyle name="20% - 輔色2 2 9" xfId="16031"/>
    <cellStyle name="20% - 輔色2 3" xfId="3267"/>
    <cellStyle name="20% - 輔色2 3 2" xfId="3268"/>
    <cellStyle name="20% - 輔色2 3 3" xfId="3269"/>
    <cellStyle name="20% - 輔色2 4" xfId="3270"/>
    <cellStyle name="20% - 輔色2 4 2" xfId="16032"/>
    <cellStyle name="20% - 輔色2 5" xfId="3271"/>
    <cellStyle name="20% - 輔色2 5 2" xfId="16033"/>
    <cellStyle name="20% - 輔色2 6" xfId="16034"/>
    <cellStyle name="20% - 輔色2 6 2" xfId="16035"/>
    <cellStyle name="20% - 輔色2 7" xfId="16036"/>
    <cellStyle name="20% - 輔色2 7 2" xfId="16037"/>
    <cellStyle name="20% - 輔色2 8" xfId="16038"/>
    <cellStyle name="20% - 輔色2 8 2" xfId="16039"/>
    <cellStyle name="20% - 輔色2 9" xfId="16040"/>
    <cellStyle name="20% - 輔色2 9 2" xfId="16041"/>
    <cellStyle name="20% - 輔色3" xfId="3272"/>
    <cellStyle name="20% - 輔色3 2" xfId="3273"/>
    <cellStyle name="20% - 輔色3 2 10" xfId="16042"/>
    <cellStyle name="20% - 輔色3 2 11" xfId="16043"/>
    <cellStyle name="20% - 輔色3 2 2" xfId="3274"/>
    <cellStyle name="20% - 輔色3 2 2 2" xfId="16044"/>
    <cellStyle name="20% - 輔色3 2 2 2 2" xfId="16045"/>
    <cellStyle name="20% - 輔色3 2 2 2 3" xfId="16046"/>
    <cellStyle name="20% - 輔色3 2 2 3" xfId="16047"/>
    <cellStyle name="20% - 輔色3 2 2 4" xfId="16048"/>
    <cellStyle name="20% - 輔色3 2 2 5" xfId="16049"/>
    <cellStyle name="20% - 輔色3 2 2 6" xfId="16050"/>
    <cellStyle name="20% - 輔色3 2 2 7" xfId="16051"/>
    <cellStyle name="20% - 輔色3 2 3" xfId="3275"/>
    <cellStyle name="20% - 輔色3 2 3 2" xfId="16052"/>
    <cellStyle name="20% - 輔色3 2 3 2 2" xfId="16053"/>
    <cellStyle name="20% - 輔色3 2 3 2 3" xfId="16054"/>
    <cellStyle name="20% - 輔色3 2 3 3" xfId="16055"/>
    <cellStyle name="20% - 輔色3 2 3 4" xfId="16056"/>
    <cellStyle name="20% - 輔色3 2 3 5" xfId="16057"/>
    <cellStyle name="20% - 輔色3 2 4" xfId="16058"/>
    <cellStyle name="20% - 輔色3 2 4 2" xfId="16059"/>
    <cellStyle name="20% - 輔色3 2 4 3" xfId="16060"/>
    <cellStyle name="20% - 輔色3 2 4 4" xfId="16061"/>
    <cellStyle name="20% - 輔色3 2 5" xfId="16062"/>
    <cellStyle name="20% - 輔色3 2 5 2" xfId="16063"/>
    <cellStyle name="20% - 輔色3 2 5 2 2" xfId="16064"/>
    <cellStyle name="20% - 輔色3 2 5 3" xfId="16065"/>
    <cellStyle name="20% - 輔色3 2 5 4" xfId="16066"/>
    <cellStyle name="20% - 輔色3 2 6" xfId="16067"/>
    <cellStyle name="20% - 輔色3 2 6 2" xfId="16068"/>
    <cellStyle name="20% - 輔色3 2 6 3" xfId="16069"/>
    <cellStyle name="20% - 輔色3 2 7" xfId="16070"/>
    <cellStyle name="20% - 輔色3 2 7 2" xfId="16071"/>
    <cellStyle name="20% - 輔色3 2 8" xfId="16072"/>
    <cellStyle name="20% - 輔色3 2 9" xfId="16073"/>
    <cellStyle name="20% - 輔色3 3" xfId="3276"/>
    <cellStyle name="20% - 輔色3 3 2" xfId="3277"/>
    <cellStyle name="20% - 輔色3 3 3" xfId="3278"/>
    <cellStyle name="20% - 輔色3 4" xfId="3279"/>
    <cellStyle name="20% - 輔色3 4 2" xfId="16074"/>
    <cellStyle name="20% - 輔色3 5" xfId="3280"/>
    <cellStyle name="20% - 輔色3 5 2" xfId="16075"/>
    <cellStyle name="20% - 輔色3 6" xfId="16076"/>
    <cellStyle name="20% - 輔色3 6 2" xfId="16077"/>
    <cellStyle name="20% - 輔色3 7" xfId="16078"/>
    <cellStyle name="20% - 輔色3 7 2" xfId="16079"/>
    <cellStyle name="20% - 輔色3 8" xfId="16080"/>
    <cellStyle name="20% - 輔色3 8 2" xfId="16081"/>
    <cellStyle name="20% - 輔色3 9" xfId="16082"/>
    <cellStyle name="20% - 輔色3 9 2" xfId="16083"/>
    <cellStyle name="20% - 輔色4" xfId="3281"/>
    <cellStyle name="20% - 輔色4 2" xfId="3282"/>
    <cellStyle name="20% - 輔色4 2 10" xfId="16084"/>
    <cellStyle name="20% - 輔色4 2 11" xfId="16085"/>
    <cellStyle name="20% - 輔色4 2 2" xfId="3283"/>
    <cellStyle name="20% - 輔色4 2 2 2" xfId="16086"/>
    <cellStyle name="20% - 輔色4 2 2 2 2" xfId="16087"/>
    <cellStyle name="20% - 輔色4 2 2 2 3" xfId="16088"/>
    <cellStyle name="20% - 輔色4 2 2 3" xfId="16089"/>
    <cellStyle name="20% - 輔色4 2 2 4" xfId="16090"/>
    <cellStyle name="20% - 輔色4 2 2 5" xfId="16091"/>
    <cellStyle name="20% - 輔色4 2 2 6" xfId="16092"/>
    <cellStyle name="20% - 輔色4 2 2 7" xfId="16093"/>
    <cellStyle name="20% - 輔色4 2 3" xfId="3284"/>
    <cellStyle name="20% - 輔色4 2 3 2" xfId="16094"/>
    <cellStyle name="20% - 輔色4 2 3 2 2" xfId="16095"/>
    <cellStyle name="20% - 輔色4 2 3 2 3" xfId="16096"/>
    <cellStyle name="20% - 輔色4 2 3 3" xfId="16097"/>
    <cellStyle name="20% - 輔色4 2 3 4" xfId="16098"/>
    <cellStyle name="20% - 輔色4 2 3 5" xfId="16099"/>
    <cellStyle name="20% - 輔色4 2 4" xfId="16100"/>
    <cellStyle name="20% - 輔色4 2 4 2" xfId="16101"/>
    <cellStyle name="20% - 輔色4 2 4 3" xfId="16102"/>
    <cellStyle name="20% - 輔色4 2 4 4" xfId="16103"/>
    <cellStyle name="20% - 輔色4 2 5" xfId="16104"/>
    <cellStyle name="20% - 輔色4 2 5 2" xfId="16105"/>
    <cellStyle name="20% - 輔色4 2 5 2 2" xfId="16106"/>
    <cellStyle name="20% - 輔色4 2 5 3" xfId="16107"/>
    <cellStyle name="20% - 輔色4 2 5 4" xfId="16108"/>
    <cellStyle name="20% - 輔色4 2 6" xfId="16109"/>
    <cellStyle name="20% - 輔色4 2 6 2" xfId="16110"/>
    <cellStyle name="20% - 輔色4 2 6 3" xfId="16111"/>
    <cellStyle name="20% - 輔色4 2 7" xfId="16112"/>
    <cellStyle name="20% - 輔色4 2 7 2" xfId="16113"/>
    <cellStyle name="20% - 輔色4 2 8" xfId="16114"/>
    <cellStyle name="20% - 輔色4 2 9" xfId="16115"/>
    <cellStyle name="20% - 輔色4 3" xfId="3285"/>
    <cellStyle name="20% - 輔色4 3 2" xfId="3286"/>
    <cellStyle name="20% - 輔色4 3 3" xfId="3287"/>
    <cellStyle name="20% - 輔色4 4" xfId="3288"/>
    <cellStyle name="20% - 輔色4 4 2" xfId="16116"/>
    <cellStyle name="20% - 輔色4 5" xfId="3289"/>
    <cellStyle name="20% - 輔色4 5 2" xfId="16117"/>
    <cellStyle name="20% - 輔色4 6" xfId="16118"/>
    <cellStyle name="20% - 輔色4 6 2" xfId="16119"/>
    <cellStyle name="20% - 輔色4 7" xfId="16120"/>
    <cellStyle name="20% - 輔色4 7 2" xfId="16121"/>
    <cellStyle name="20% - 輔色4 8" xfId="16122"/>
    <cellStyle name="20% - 輔色4 8 2" xfId="16123"/>
    <cellStyle name="20% - 輔色4 9" xfId="16124"/>
    <cellStyle name="20% - 輔色4 9 2" xfId="16125"/>
    <cellStyle name="20% - 輔色5" xfId="3290"/>
    <cellStyle name="20% - 輔色5 2" xfId="3291"/>
    <cellStyle name="20% - 輔色5 2 2" xfId="3292"/>
    <cellStyle name="20% - 輔色5 2 2 2" xfId="16126"/>
    <cellStyle name="20% - 輔色5 2 2 2 2" xfId="16127"/>
    <cellStyle name="20% - 輔色5 2 2 2 3" xfId="16128"/>
    <cellStyle name="20% - 輔色5 2 2 3" xfId="16129"/>
    <cellStyle name="20% - 輔色5 2 2 4" xfId="16130"/>
    <cellStyle name="20% - 輔色5 2 2 5" xfId="16131"/>
    <cellStyle name="20% - 輔色5 2 3" xfId="3293"/>
    <cellStyle name="20% - 輔色5 2 3 2" xfId="16132"/>
    <cellStyle name="20% - 輔色5 2 3 2 2" xfId="16133"/>
    <cellStyle name="20% - 輔色5 2 3 2 3" xfId="16134"/>
    <cellStyle name="20% - 輔色5 2 3 3" xfId="16135"/>
    <cellStyle name="20% - 輔色5 2 3 4" xfId="16136"/>
    <cellStyle name="20% - 輔色5 2 3 5" xfId="16137"/>
    <cellStyle name="20% - 輔色5 2 4" xfId="16138"/>
    <cellStyle name="20% - 輔色5 2 4 2" xfId="16139"/>
    <cellStyle name="20% - 輔色5 2 4 3" xfId="16140"/>
    <cellStyle name="20% - 輔色5 2 4 4" xfId="16141"/>
    <cellStyle name="20% - 輔色5 2 5" xfId="16142"/>
    <cellStyle name="20% - 輔色5 2 5 2" xfId="16143"/>
    <cellStyle name="20% - 輔色5 2 5 2 2" xfId="16144"/>
    <cellStyle name="20% - 輔色5 2 5 3" xfId="16145"/>
    <cellStyle name="20% - 輔色5 2 5 4" xfId="16146"/>
    <cellStyle name="20% - 輔色5 2 6" xfId="16147"/>
    <cellStyle name="20% - 輔色5 2 6 2" xfId="16148"/>
    <cellStyle name="20% - 輔色5 2 6 3" xfId="16149"/>
    <cellStyle name="20% - 輔色5 2 7" xfId="16150"/>
    <cellStyle name="20% - 輔色5 2 7 2" xfId="16151"/>
    <cellStyle name="20% - 輔色5 2 8" xfId="16152"/>
    <cellStyle name="20% - 輔色5 2 9" xfId="16153"/>
    <cellStyle name="20% - 輔色5 3" xfId="3294"/>
    <cellStyle name="20% - 輔色5 3 2" xfId="3295"/>
    <cellStyle name="20% - 輔色5 3 3" xfId="3296"/>
    <cellStyle name="20% - 輔色5 4" xfId="3297"/>
    <cellStyle name="20% - 輔色5 4 2" xfId="16154"/>
    <cellStyle name="20% - 輔色5 5" xfId="3298"/>
    <cellStyle name="20% - 輔色5 5 2" xfId="16155"/>
    <cellStyle name="20% - 輔色5 6" xfId="16156"/>
    <cellStyle name="20% - 輔色5 6 2" xfId="16157"/>
    <cellStyle name="20% - 輔色5 7" xfId="16158"/>
    <cellStyle name="20% - 輔色5 7 2" xfId="16159"/>
    <cellStyle name="20% - 輔色5 8" xfId="16160"/>
    <cellStyle name="20% - 輔色5 8 2" xfId="16161"/>
    <cellStyle name="20% - 輔色5 9" xfId="16162"/>
    <cellStyle name="20% - 輔色5 9 2" xfId="16163"/>
    <cellStyle name="20% - 輔色6" xfId="3299"/>
    <cellStyle name="20% - 輔色6 2" xfId="3300"/>
    <cellStyle name="20% - 輔色6 2 10" xfId="16164"/>
    <cellStyle name="20% - 輔色6 2 11" xfId="16165"/>
    <cellStyle name="20% - 輔色6 2 2" xfId="3301"/>
    <cellStyle name="20% - 輔色6 2 2 2" xfId="16166"/>
    <cellStyle name="20% - 輔色6 2 2 2 2" xfId="16167"/>
    <cellStyle name="20% - 輔色6 2 2 2 3" xfId="16168"/>
    <cellStyle name="20% - 輔色6 2 2 3" xfId="16169"/>
    <cellStyle name="20% - 輔色6 2 2 4" xfId="16170"/>
    <cellStyle name="20% - 輔色6 2 2 5" xfId="16171"/>
    <cellStyle name="20% - 輔色6 2 2 6" xfId="16172"/>
    <cellStyle name="20% - 輔色6 2 2 7" xfId="16173"/>
    <cellStyle name="20% - 輔色6 2 3" xfId="3302"/>
    <cellStyle name="20% - 輔色6 2 3 2" xfId="16174"/>
    <cellStyle name="20% - 輔色6 2 3 2 2" xfId="16175"/>
    <cellStyle name="20% - 輔色6 2 3 2 3" xfId="16176"/>
    <cellStyle name="20% - 輔色6 2 3 3" xfId="16177"/>
    <cellStyle name="20% - 輔色6 2 3 4" xfId="16178"/>
    <cellStyle name="20% - 輔色6 2 3 5" xfId="16179"/>
    <cellStyle name="20% - 輔色6 2 4" xfId="16180"/>
    <cellStyle name="20% - 輔色6 2 4 2" xfId="16181"/>
    <cellStyle name="20% - 輔色6 2 4 3" xfId="16182"/>
    <cellStyle name="20% - 輔色6 2 4 4" xfId="16183"/>
    <cellStyle name="20% - 輔色6 2 5" xfId="16184"/>
    <cellStyle name="20% - 輔色6 2 5 2" xfId="16185"/>
    <cellStyle name="20% - 輔色6 2 5 2 2" xfId="16186"/>
    <cellStyle name="20% - 輔色6 2 5 3" xfId="16187"/>
    <cellStyle name="20% - 輔色6 2 5 4" xfId="16188"/>
    <cellStyle name="20% - 輔色6 2 6" xfId="16189"/>
    <cellStyle name="20% - 輔色6 2 6 2" xfId="16190"/>
    <cellStyle name="20% - 輔色6 2 6 3" xfId="16191"/>
    <cellStyle name="20% - 輔色6 2 7" xfId="16192"/>
    <cellStyle name="20% - 輔色6 2 7 2" xfId="16193"/>
    <cellStyle name="20% - 輔色6 2 8" xfId="16194"/>
    <cellStyle name="20% - 輔色6 2 9" xfId="16195"/>
    <cellStyle name="20% - 輔色6 3" xfId="3303"/>
    <cellStyle name="20% - 輔色6 3 2" xfId="3304"/>
    <cellStyle name="20% - 輔色6 3 3" xfId="3305"/>
    <cellStyle name="20% - 輔色6 4" xfId="3306"/>
    <cellStyle name="20% - 輔色6 4 2" xfId="16196"/>
    <cellStyle name="20% - 輔色6 5" xfId="3307"/>
    <cellStyle name="20% - 輔色6 5 2" xfId="16197"/>
    <cellStyle name="20% - 輔色6 6" xfId="16198"/>
    <cellStyle name="20% - 輔色6 6 2" xfId="16199"/>
    <cellStyle name="20% - 輔色6 7" xfId="16200"/>
    <cellStyle name="20% - 輔色6 7 2" xfId="16201"/>
    <cellStyle name="20% - 輔色6 8" xfId="16202"/>
    <cellStyle name="20% - 輔色6 8 2" xfId="16203"/>
    <cellStyle name="20% - 輔色6 9" xfId="16204"/>
    <cellStyle name="20% - 輔色6 9 2" xfId="16205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9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1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2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3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4"/>
    <cellStyle name="20% - 着色 1 2" xfId="16206"/>
    <cellStyle name="20% - 着色 1 2 2" xfId="16207"/>
    <cellStyle name="20% - 着色 1 2 2 2" xfId="16208"/>
    <cellStyle name="20% - 着色 1 2 3" xfId="16209"/>
    <cellStyle name="20% - 着色 2 2" xfId="16210"/>
    <cellStyle name="20% - 着色 2 2 2" xfId="16211"/>
    <cellStyle name="20% - 着色 2 2 2 2" xfId="16212"/>
    <cellStyle name="20% - 着色 2 2 3" xfId="16213"/>
    <cellStyle name="20% - 着色 3 2" xfId="16214"/>
    <cellStyle name="20% - 着色 3 2 2" xfId="16215"/>
    <cellStyle name="20% - 着色 3 2 2 2" xfId="16216"/>
    <cellStyle name="20% - 着色 3 2 3" xfId="16217"/>
    <cellStyle name="20% - 着色 4 2" xfId="16218"/>
    <cellStyle name="20% - 着色 4 2 2" xfId="16219"/>
    <cellStyle name="20% - 着色 4 2 2 2" xfId="16220"/>
    <cellStyle name="20% - 着色 4 2 3" xfId="16221"/>
    <cellStyle name="20% - 着色 5 2" xfId="16222"/>
    <cellStyle name="20% - 着色 5 2 2" xfId="16223"/>
    <cellStyle name="20% - 着色 5 2 2 2" xfId="16224"/>
    <cellStyle name="20% - 着色 5 2 3" xfId="16225"/>
    <cellStyle name="20% - 着色 6 2" xfId="16226"/>
    <cellStyle name="20% - 着色 6 2 2" xfId="16227"/>
    <cellStyle name="20% - 着色 6 2 2 2" xfId="16228"/>
    <cellStyle name="20% - 着色 6 2 3" xfId="16229"/>
    <cellStyle name="3232" xfId="16230"/>
    <cellStyle name="3232 2" xfId="16231"/>
    <cellStyle name="3232 5 2" xfId="16232"/>
    <cellStyle name="3232 5 2 2" xfId="16233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4"/>
    <cellStyle name="40% - Accent1 2 2 2 2 2 2" xfId="16235"/>
    <cellStyle name="40% - Accent1 2 2 2 2 3" xfId="16236"/>
    <cellStyle name="40% - Accent1 2 2 2 3" xfId="3499"/>
    <cellStyle name="40% - Accent1 2 2 2 3 2" xfId="16237"/>
    <cellStyle name="40% - Accent1 2 2 2 3 2 2" xfId="16238"/>
    <cellStyle name="40% - Accent1 2 2 2 3 3" xfId="16239"/>
    <cellStyle name="40% - Accent1 2 2 2 4" xfId="16240"/>
    <cellStyle name="40% - Accent1 2 2 2 4 2" xfId="16241"/>
    <cellStyle name="40% - Accent1 2 2 2 5" xfId="16242"/>
    <cellStyle name="40% - Accent1 2 2 3" xfId="3500"/>
    <cellStyle name="40% - Accent1 2 2 3 2" xfId="3501"/>
    <cellStyle name="40% - Accent1 2 2 3 2 2" xfId="16243"/>
    <cellStyle name="40% - Accent1 2 2 3 3" xfId="3502"/>
    <cellStyle name="40% - Accent1 2 2 4" xfId="3503"/>
    <cellStyle name="40% - Accent1 2 2 4 2" xfId="16244"/>
    <cellStyle name="40% - Accent1 2 2 4 2 2" xfId="16245"/>
    <cellStyle name="40% - Accent1 2 2 4 3" xfId="16246"/>
    <cellStyle name="40% - Accent1 2 2 5" xfId="3504"/>
    <cellStyle name="40% - Accent1 2 2 5 2" xfId="16247"/>
    <cellStyle name="40% - Accent1 2 2 6" xfId="16248"/>
    <cellStyle name="40% - Accent1 2 2 7" xfId="16249"/>
    <cellStyle name="40% - Accent1 2 3" xfId="3505"/>
    <cellStyle name="40% - Accent1 2 3 2" xfId="3506"/>
    <cellStyle name="40% - Accent1 2 3 2 2" xfId="3507"/>
    <cellStyle name="40% - Accent1 2 3 2 2 2" xfId="16250"/>
    <cellStyle name="40% - Accent1 2 3 2 3" xfId="3508"/>
    <cellStyle name="40% - Accent1 2 3 3" xfId="3509"/>
    <cellStyle name="40% - Accent1 2 3 3 2" xfId="3510"/>
    <cellStyle name="40% - Accent1 2 3 3 2 2" xfId="16251"/>
    <cellStyle name="40% - Accent1 2 3 3 3" xfId="3511"/>
    <cellStyle name="40% - Accent1 2 3 4" xfId="3512"/>
    <cellStyle name="40% - Accent1 2 3 4 2" xfId="16252"/>
    <cellStyle name="40% - Accent1 2 3 5" xfId="3513"/>
    <cellStyle name="40% - Accent1 2 3 6" xfId="16253"/>
    <cellStyle name="40% - Accent1 2 4" xfId="3514"/>
    <cellStyle name="40% - Accent1 2 4 2" xfId="3515"/>
    <cellStyle name="40% - Accent1 2 4 2 2" xfId="16254"/>
    <cellStyle name="40% - Accent1 2 4 3" xfId="3516"/>
    <cellStyle name="40% - Accent1 2 4 4" xfId="16255"/>
    <cellStyle name="40% - Accent1 2 5" xfId="3517"/>
    <cellStyle name="40% - Accent1 2 5 2" xfId="3518"/>
    <cellStyle name="40% - Accent1 2 5 2 2" xfId="16256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7"/>
    <cellStyle name="40% - Accent1 3" xfId="3525"/>
    <cellStyle name="40% - Accent1 3 2" xfId="3526"/>
    <cellStyle name="40% - Accent1 3 2 2" xfId="3527"/>
    <cellStyle name="40% - Accent1 3 2 2 2" xfId="16258"/>
    <cellStyle name="40% - Accent1 3 2 2 2 2" xfId="16259"/>
    <cellStyle name="40% - Accent1 3 2 2 3" xfId="16260"/>
    <cellStyle name="40% - Accent1 3 2 3" xfId="3528"/>
    <cellStyle name="40% - Accent1 3 2 3 2" xfId="16261"/>
    <cellStyle name="40% - Accent1 3 2 3 2 2" xfId="16262"/>
    <cellStyle name="40% - Accent1 3 2 3 3" xfId="16263"/>
    <cellStyle name="40% - Accent1 3 2 4" xfId="16264"/>
    <cellStyle name="40% - Accent1 3 2 4 2" xfId="16265"/>
    <cellStyle name="40% - Accent1 3 2 5" xfId="16266"/>
    <cellStyle name="40% - Accent1 3 3" xfId="3529"/>
    <cellStyle name="40% - Accent1 3 3 2" xfId="3530"/>
    <cellStyle name="40% - Accent1 3 3 3" xfId="3531"/>
    <cellStyle name="40% - Accent1 3 4" xfId="3532"/>
    <cellStyle name="40% - Accent1 3 4 2" xfId="16267"/>
    <cellStyle name="40% - Accent1 3 4 2 2" xfId="16268"/>
    <cellStyle name="40% - Accent1 3 4 3" xfId="16269"/>
    <cellStyle name="40% - Accent1 3 5" xfId="3533"/>
    <cellStyle name="40% - Accent1 3 5 2" xfId="16270"/>
    <cellStyle name="40% - Accent1 3 6" xfId="16271"/>
    <cellStyle name="40% - Accent1 3 7" xfId="16272"/>
    <cellStyle name="40% - Accent1 4" xfId="3534"/>
    <cellStyle name="40% - Accent1 4 2" xfId="3535"/>
    <cellStyle name="40% - Accent1 4 2 2" xfId="16273"/>
    <cellStyle name="40% - Accent1 4 2 2 2" xfId="16274"/>
    <cellStyle name="40% - Accent1 4 2 2 2 2" xfId="16275"/>
    <cellStyle name="40% - Accent1 4 2 2 3" xfId="16276"/>
    <cellStyle name="40% - Accent1 4 2 3" xfId="16277"/>
    <cellStyle name="40% - Accent1 4 2 3 2" xfId="16278"/>
    <cellStyle name="40% - Accent1 4 2 3 2 2" xfId="16279"/>
    <cellStyle name="40% - Accent1 4 2 3 3" xfId="16280"/>
    <cellStyle name="40% - Accent1 4 2 4" xfId="16281"/>
    <cellStyle name="40% - Accent1 4 2 4 2" xfId="16282"/>
    <cellStyle name="40% - Accent1 4 2 5" xfId="16283"/>
    <cellStyle name="40% - Accent1 4 3" xfId="3536"/>
    <cellStyle name="40% - Accent1 4 3 2" xfId="16284"/>
    <cellStyle name="40% - Accent1 4 3 3" xfId="16285"/>
    <cellStyle name="40% - Accent1 4 4" xfId="16286"/>
    <cellStyle name="40% - Accent1 4 4 2" xfId="16287"/>
    <cellStyle name="40% - Accent1 4 4 2 2" xfId="16288"/>
    <cellStyle name="40% - Accent1 4 4 3" xfId="16289"/>
    <cellStyle name="40% - Accent1 4 5" xfId="16290"/>
    <cellStyle name="40% - Accent1 4 5 2" xfId="16291"/>
    <cellStyle name="40% - Accent1 4 6" xfId="16292"/>
    <cellStyle name="40% - Accent1 4 7" xfId="16293"/>
    <cellStyle name="40% - Accent1 5" xfId="3537"/>
    <cellStyle name="40% - Accent1 5 2" xfId="3538"/>
    <cellStyle name="40% - Accent1 5 3" xfId="3539"/>
    <cellStyle name="40% - Accent1 5 4" xfId="16294"/>
    <cellStyle name="40% - Accent1 6" xfId="3540"/>
    <cellStyle name="40% - Accent1 6 2" xfId="3541"/>
    <cellStyle name="40% - Accent1 6 3" xfId="3542"/>
    <cellStyle name="40% - Accent1 7" xfId="3543"/>
    <cellStyle name="40% - Accent1 7 2" xfId="16295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6"/>
    <cellStyle name="40% - Accent2 2 2 2 2 2 2" xfId="16297"/>
    <cellStyle name="40% - Accent2 2 2 2 2 3" xfId="16298"/>
    <cellStyle name="40% - Accent2 2 2 2 3" xfId="3551"/>
    <cellStyle name="40% - Accent2 2 2 2 3 2" xfId="16299"/>
    <cellStyle name="40% - Accent2 2 2 2 3 2 2" xfId="16300"/>
    <cellStyle name="40% - Accent2 2 2 2 3 3" xfId="16301"/>
    <cellStyle name="40% - Accent2 2 2 2 4" xfId="16302"/>
    <cellStyle name="40% - Accent2 2 2 2 4 2" xfId="16303"/>
    <cellStyle name="40% - Accent2 2 2 2 5" xfId="16304"/>
    <cellStyle name="40% - Accent2 2 2 3" xfId="3552"/>
    <cellStyle name="40% - Accent2 2 2 3 2" xfId="3553"/>
    <cellStyle name="40% - Accent2 2 2 3 2 2" xfId="16305"/>
    <cellStyle name="40% - Accent2 2 2 3 3" xfId="3554"/>
    <cellStyle name="40% - Accent2 2 2 4" xfId="3555"/>
    <cellStyle name="40% - Accent2 2 2 4 2" xfId="16306"/>
    <cellStyle name="40% - Accent2 2 2 4 2 2" xfId="16307"/>
    <cellStyle name="40% - Accent2 2 2 4 3" xfId="16308"/>
    <cellStyle name="40% - Accent2 2 2 5" xfId="3556"/>
    <cellStyle name="40% - Accent2 2 2 5 2" xfId="16309"/>
    <cellStyle name="40% - Accent2 2 2 6" xfId="16310"/>
    <cellStyle name="40% - Accent2 2 2 7" xfId="16311"/>
    <cellStyle name="40% - Accent2 2 3" xfId="3557"/>
    <cellStyle name="40% - Accent2 2 3 2" xfId="3558"/>
    <cellStyle name="40% - Accent2 2 3 2 2" xfId="3559"/>
    <cellStyle name="40% - Accent2 2 3 2 2 2" xfId="16312"/>
    <cellStyle name="40% - Accent2 2 3 2 3" xfId="3560"/>
    <cellStyle name="40% - Accent2 2 3 3" xfId="3561"/>
    <cellStyle name="40% - Accent2 2 3 3 2" xfId="3562"/>
    <cellStyle name="40% - Accent2 2 3 3 2 2" xfId="16313"/>
    <cellStyle name="40% - Accent2 2 3 3 3" xfId="3563"/>
    <cellStyle name="40% - Accent2 2 3 4" xfId="3564"/>
    <cellStyle name="40% - Accent2 2 3 4 2" xfId="16314"/>
    <cellStyle name="40% - Accent2 2 3 5" xfId="3565"/>
    <cellStyle name="40% - Accent2 2 3 6" xfId="16315"/>
    <cellStyle name="40% - Accent2 2 4" xfId="3566"/>
    <cellStyle name="40% - Accent2 2 4 2" xfId="3567"/>
    <cellStyle name="40% - Accent2 2 4 2 2" xfId="16316"/>
    <cellStyle name="40% - Accent2 2 4 3" xfId="3568"/>
    <cellStyle name="40% - Accent2 2 4 4" xfId="16317"/>
    <cellStyle name="40% - Accent2 2 5" xfId="3569"/>
    <cellStyle name="40% - Accent2 2 5 2" xfId="3570"/>
    <cellStyle name="40% - Accent2 2 5 2 2" xfId="16318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9"/>
    <cellStyle name="40% - Accent2 3 2 2 2 2" xfId="16320"/>
    <cellStyle name="40% - Accent2 3 2 2 3" xfId="16321"/>
    <cellStyle name="40% - Accent2 3 2 3" xfId="3580"/>
    <cellStyle name="40% - Accent2 3 2 3 2" xfId="16322"/>
    <cellStyle name="40% - Accent2 3 2 3 2 2" xfId="16323"/>
    <cellStyle name="40% - Accent2 3 2 3 3" xfId="16324"/>
    <cellStyle name="40% - Accent2 3 2 4" xfId="16325"/>
    <cellStyle name="40% - Accent2 3 2 4 2" xfId="16326"/>
    <cellStyle name="40% - Accent2 3 2 5" xfId="16327"/>
    <cellStyle name="40% - Accent2 3 3" xfId="3581"/>
    <cellStyle name="40% - Accent2 3 3 2" xfId="3582"/>
    <cellStyle name="40% - Accent2 3 3 3" xfId="3583"/>
    <cellStyle name="40% - Accent2 3 4" xfId="3584"/>
    <cellStyle name="40% - Accent2 3 4 2" xfId="16328"/>
    <cellStyle name="40% - Accent2 3 4 2 2" xfId="16329"/>
    <cellStyle name="40% - Accent2 3 4 3" xfId="16330"/>
    <cellStyle name="40% - Accent2 3 5" xfId="3585"/>
    <cellStyle name="40% - Accent2 3 5 2" xfId="16331"/>
    <cellStyle name="40% - Accent2 3 6" xfId="16332"/>
    <cellStyle name="40% - Accent2 3 7" xfId="16333"/>
    <cellStyle name="40% - Accent2 4" xfId="3586"/>
    <cellStyle name="40% - Accent2 4 2" xfId="3587"/>
    <cellStyle name="40% - Accent2 4 2 2" xfId="16334"/>
    <cellStyle name="40% - Accent2 4 2 2 2" xfId="16335"/>
    <cellStyle name="40% - Accent2 4 2 2 2 2" xfId="16336"/>
    <cellStyle name="40% - Accent2 4 2 2 3" xfId="16337"/>
    <cellStyle name="40% - Accent2 4 2 3" xfId="16338"/>
    <cellStyle name="40% - Accent2 4 2 3 2" xfId="16339"/>
    <cellStyle name="40% - Accent2 4 2 3 2 2" xfId="16340"/>
    <cellStyle name="40% - Accent2 4 2 3 3" xfId="16341"/>
    <cellStyle name="40% - Accent2 4 2 4" xfId="16342"/>
    <cellStyle name="40% - Accent2 4 2 4 2" xfId="16343"/>
    <cellStyle name="40% - Accent2 4 2 5" xfId="16344"/>
    <cellStyle name="40% - Accent2 4 3" xfId="3588"/>
    <cellStyle name="40% - Accent2 4 3 2" xfId="16345"/>
    <cellStyle name="40% - Accent2 4 3 3" xfId="16346"/>
    <cellStyle name="40% - Accent2 4 4" xfId="16347"/>
    <cellStyle name="40% - Accent2 4 4 2" xfId="16348"/>
    <cellStyle name="40% - Accent2 4 4 2 2" xfId="16349"/>
    <cellStyle name="40% - Accent2 4 4 3" xfId="16350"/>
    <cellStyle name="40% - Accent2 4 5" xfId="16351"/>
    <cellStyle name="40% - Accent2 4 5 2" xfId="16352"/>
    <cellStyle name="40% - Accent2 4 6" xfId="16353"/>
    <cellStyle name="40% - Accent2 4 7" xfId="16354"/>
    <cellStyle name="40% - Accent2 5" xfId="3589"/>
    <cellStyle name="40% - Accent2 5 2" xfId="3590"/>
    <cellStyle name="40% - Accent2 5 3" xfId="3591"/>
    <cellStyle name="40% - Accent2 5 4" xfId="16355"/>
    <cellStyle name="40% - Accent2 6" xfId="3592"/>
    <cellStyle name="40% - Accent2 6 2" xfId="3593"/>
    <cellStyle name="40% - Accent2 6 3" xfId="3594"/>
    <cellStyle name="40% - Accent2 7" xfId="3595"/>
    <cellStyle name="40% - Accent2 7 2" xfId="16356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7"/>
    <cellStyle name="40% - Accent3 2 2 2 2 2 2" xfId="16358"/>
    <cellStyle name="40% - Accent3 2 2 2 2 3" xfId="16359"/>
    <cellStyle name="40% - Accent3 2 2 2 3" xfId="3603"/>
    <cellStyle name="40% - Accent3 2 2 2 3 2" xfId="16360"/>
    <cellStyle name="40% - Accent3 2 2 2 3 2 2" xfId="16361"/>
    <cellStyle name="40% - Accent3 2 2 2 3 3" xfId="16362"/>
    <cellStyle name="40% - Accent3 2 2 2 4" xfId="16363"/>
    <cellStyle name="40% - Accent3 2 2 2 4 2" xfId="16364"/>
    <cellStyle name="40% - Accent3 2 2 2 5" xfId="16365"/>
    <cellStyle name="40% - Accent3 2 2 3" xfId="3604"/>
    <cellStyle name="40% - Accent3 2 2 3 2" xfId="3605"/>
    <cellStyle name="40% - Accent3 2 2 3 2 2" xfId="16366"/>
    <cellStyle name="40% - Accent3 2 2 3 3" xfId="3606"/>
    <cellStyle name="40% - Accent3 2 2 4" xfId="3607"/>
    <cellStyle name="40% - Accent3 2 2 4 2" xfId="16367"/>
    <cellStyle name="40% - Accent3 2 2 4 2 2" xfId="16368"/>
    <cellStyle name="40% - Accent3 2 2 4 3" xfId="16369"/>
    <cellStyle name="40% - Accent3 2 2 5" xfId="3608"/>
    <cellStyle name="40% - Accent3 2 2 5 2" xfId="16370"/>
    <cellStyle name="40% - Accent3 2 2 6" xfId="16371"/>
    <cellStyle name="40% - Accent3 2 2 7" xfId="16372"/>
    <cellStyle name="40% - Accent3 2 3" xfId="3609"/>
    <cellStyle name="40% - Accent3 2 3 2" xfId="3610"/>
    <cellStyle name="40% - Accent3 2 3 2 2" xfId="3611"/>
    <cellStyle name="40% - Accent3 2 3 2 2 2" xfId="16373"/>
    <cellStyle name="40% - Accent3 2 3 2 3" xfId="3612"/>
    <cellStyle name="40% - Accent3 2 3 3" xfId="3613"/>
    <cellStyle name="40% - Accent3 2 3 3 2" xfId="3614"/>
    <cellStyle name="40% - Accent3 2 3 3 2 2" xfId="16374"/>
    <cellStyle name="40% - Accent3 2 3 3 3" xfId="3615"/>
    <cellStyle name="40% - Accent3 2 3 4" xfId="3616"/>
    <cellStyle name="40% - Accent3 2 3 4 2" xfId="16375"/>
    <cellStyle name="40% - Accent3 2 3 5" xfId="3617"/>
    <cellStyle name="40% - Accent3 2 3 6" xfId="16376"/>
    <cellStyle name="40% - Accent3 2 4" xfId="3618"/>
    <cellStyle name="40% - Accent3 2 4 2" xfId="3619"/>
    <cellStyle name="40% - Accent3 2 4 2 2" xfId="16377"/>
    <cellStyle name="40% - Accent3 2 4 3" xfId="3620"/>
    <cellStyle name="40% - Accent3 2 4 4" xfId="16378"/>
    <cellStyle name="40% - Accent3 2 5" xfId="3621"/>
    <cellStyle name="40% - Accent3 2 5 2" xfId="3622"/>
    <cellStyle name="40% - Accent3 2 5 2 2" xfId="16379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0"/>
    <cellStyle name="40% - Accent3 3" xfId="3629"/>
    <cellStyle name="40% - Accent3 3 2" xfId="3630"/>
    <cellStyle name="40% - Accent3 3 2 2" xfId="3631"/>
    <cellStyle name="40% - Accent3 3 2 2 2" xfId="16381"/>
    <cellStyle name="40% - Accent3 3 2 2 2 2" xfId="16382"/>
    <cellStyle name="40% - Accent3 3 2 2 3" xfId="16383"/>
    <cellStyle name="40% - Accent3 3 2 3" xfId="3632"/>
    <cellStyle name="40% - Accent3 3 2 3 2" xfId="16384"/>
    <cellStyle name="40% - Accent3 3 2 3 2 2" xfId="16385"/>
    <cellStyle name="40% - Accent3 3 2 3 3" xfId="16386"/>
    <cellStyle name="40% - Accent3 3 2 4" xfId="16387"/>
    <cellStyle name="40% - Accent3 3 2 4 2" xfId="16388"/>
    <cellStyle name="40% - Accent3 3 2 5" xfId="16389"/>
    <cellStyle name="40% - Accent3 3 3" xfId="3633"/>
    <cellStyle name="40% - Accent3 3 3 2" xfId="3634"/>
    <cellStyle name="40% - Accent3 3 3 3" xfId="3635"/>
    <cellStyle name="40% - Accent3 3 4" xfId="3636"/>
    <cellStyle name="40% - Accent3 3 4 2" xfId="16390"/>
    <cellStyle name="40% - Accent3 3 4 2 2" xfId="16391"/>
    <cellStyle name="40% - Accent3 3 4 3" xfId="16392"/>
    <cellStyle name="40% - Accent3 3 5" xfId="3637"/>
    <cellStyle name="40% - Accent3 3 5 2" xfId="16393"/>
    <cellStyle name="40% - Accent3 3 6" xfId="16394"/>
    <cellStyle name="40% - Accent3 3 7" xfId="16395"/>
    <cellStyle name="40% - Accent3 4" xfId="3638"/>
    <cellStyle name="40% - Accent3 4 2" xfId="3639"/>
    <cellStyle name="40% - Accent3 4 2 2" xfId="16396"/>
    <cellStyle name="40% - Accent3 4 2 2 2" xfId="16397"/>
    <cellStyle name="40% - Accent3 4 2 2 2 2" xfId="16398"/>
    <cellStyle name="40% - Accent3 4 2 2 3" xfId="16399"/>
    <cellStyle name="40% - Accent3 4 2 3" xfId="16400"/>
    <cellStyle name="40% - Accent3 4 2 3 2" xfId="16401"/>
    <cellStyle name="40% - Accent3 4 2 3 2 2" xfId="16402"/>
    <cellStyle name="40% - Accent3 4 2 3 3" xfId="16403"/>
    <cellStyle name="40% - Accent3 4 2 4" xfId="16404"/>
    <cellStyle name="40% - Accent3 4 2 4 2" xfId="16405"/>
    <cellStyle name="40% - Accent3 4 2 5" xfId="16406"/>
    <cellStyle name="40% - Accent3 4 3" xfId="3640"/>
    <cellStyle name="40% - Accent3 4 3 2" xfId="16407"/>
    <cellStyle name="40% - Accent3 4 3 3" xfId="16408"/>
    <cellStyle name="40% - Accent3 4 4" xfId="16409"/>
    <cellStyle name="40% - Accent3 4 4 2" xfId="16410"/>
    <cellStyle name="40% - Accent3 4 4 2 2" xfId="16411"/>
    <cellStyle name="40% - Accent3 4 4 3" xfId="16412"/>
    <cellStyle name="40% - Accent3 4 5" xfId="16413"/>
    <cellStyle name="40% - Accent3 4 5 2" xfId="16414"/>
    <cellStyle name="40% - Accent3 4 6" xfId="16415"/>
    <cellStyle name="40% - Accent3 4 7" xfId="16416"/>
    <cellStyle name="40% - Accent3 5" xfId="3641"/>
    <cellStyle name="40% - Accent3 5 2" xfId="3642"/>
    <cellStyle name="40% - Accent3 5 3" xfId="3643"/>
    <cellStyle name="40% - Accent3 5 4" xfId="16417"/>
    <cellStyle name="40% - Accent3 6" xfId="3644"/>
    <cellStyle name="40% - Accent3 6 2" xfId="3645"/>
    <cellStyle name="40% - Accent3 6 3" xfId="3646"/>
    <cellStyle name="40% - Accent3 7" xfId="3647"/>
    <cellStyle name="40% - Accent3 7 2" xfId="16418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9"/>
    <cellStyle name="40% - Accent4 2 2 2 2 2 2" xfId="16420"/>
    <cellStyle name="40% - Accent4 2 2 2 2 3" xfId="16421"/>
    <cellStyle name="40% - Accent4 2 2 2 3" xfId="3655"/>
    <cellStyle name="40% - Accent4 2 2 2 3 2" xfId="16422"/>
    <cellStyle name="40% - Accent4 2 2 2 3 2 2" xfId="16423"/>
    <cellStyle name="40% - Accent4 2 2 2 3 3" xfId="16424"/>
    <cellStyle name="40% - Accent4 2 2 2 4" xfId="16425"/>
    <cellStyle name="40% - Accent4 2 2 2 4 2" xfId="16426"/>
    <cellStyle name="40% - Accent4 2 2 2 5" xfId="16427"/>
    <cellStyle name="40% - Accent4 2 2 3" xfId="3656"/>
    <cellStyle name="40% - Accent4 2 2 3 2" xfId="3657"/>
    <cellStyle name="40% - Accent4 2 2 3 2 2" xfId="16428"/>
    <cellStyle name="40% - Accent4 2 2 3 3" xfId="3658"/>
    <cellStyle name="40% - Accent4 2 2 4" xfId="3659"/>
    <cellStyle name="40% - Accent4 2 2 4 2" xfId="16429"/>
    <cellStyle name="40% - Accent4 2 2 4 2 2" xfId="16430"/>
    <cellStyle name="40% - Accent4 2 2 4 3" xfId="16431"/>
    <cellStyle name="40% - Accent4 2 2 5" xfId="3660"/>
    <cellStyle name="40% - Accent4 2 2 5 2" xfId="16432"/>
    <cellStyle name="40% - Accent4 2 2 6" xfId="16433"/>
    <cellStyle name="40% - Accent4 2 2 7" xfId="16434"/>
    <cellStyle name="40% - Accent4 2 3" xfId="3661"/>
    <cellStyle name="40% - Accent4 2 3 2" xfId="3662"/>
    <cellStyle name="40% - Accent4 2 3 2 2" xfId="3663"/>
    <cellStyle name="40% - Accent4 2 3 2 2 2" xfId="16435"/>
    <cellStyle name="40% - Accent4 2 3 2 3" xfId="3664"/>
    <cellStyle name="40% - Accent4 2 3 3" xfId="3665"/>
    <cellStyle name="40% - Accent4 2 3 3 2" xfId="3666"/>
    <cellStyle name="40% - Accent4 2 3 3 2 2" xfId="16436"/>
    <cellStyle name="40% - Accent4 2 3 3 3" xfId="3667"/>
    <cellStyle name="40% - Accent4 2 3 4" xfId="3668"/>
    <cellStyle name="40% - Accent4 2 3 4 2" xfId="16437"/>
    <cellStyle name="40% - Accent4 2 3 5" xfId="3669"/>
    <cellStyle name="40% - Accent4 2 3 6" xfId="16438"/>
    <cellStyle name="40% - Accent4 2 4" xfId="3670"/>
    <cellStyle name="40% - Accent4 2 4 2" xfId="3671"/>
    <cellStyle name="40% - Accent4 2 4 2 2" xfId="16439"/>
    <cellStyle name="40% - Accent4 2 4 3" xfId="3672"/>
    <cellStyle name="40% - Accent4 2 4 4" xfId="16440"/>
    <cellStyle name="40% - Accent4 2 5" xfId="3673"/>
    <cellStyle name="40% - Accent4 2 5 2" xfId="3674"/>
    <cellStyle name="40% - Accent4 2 5 2 2" xfId="16441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2"/>
    <cellStyle name="40% - Accent4 3" xfId="3681"/>
    <cellStyle name="40% - Accent4 3 2" xfId="3682"/>
    <cellStyle name="40% - Accent4 3 2 2" xfId="3683"/>
    <cellStyle name="40% - Accent4 3 2 2 2" xfId="16443"/>
    <cellStyle name="40% - Accent4 3 2 2 2 2" xfId="16444"/>
    <cellStyle name="40% - Accent4 3 2 2 3" xfId="16445"/>
    <cellStyle name="40% - Accent4 3 2 3" xfId="3684"/>
    <cellStyle name="40% - Accent4 3 2 3 2" xfId="16446"/>
    <cellStyle name="40% - Accent4 3 2 3 2 2" xfId="16447"/>
    <cellStyle name="40% - Accent4 3 2 3 3" xfId="16448"/>
    <cellStyle name="40% - Accent4 3 2 4" xfId="16449"/>
    <cellStyle name="40% - Accent4 3 2 4 2" xfId="16450"/>
    <cellStyle name="40% - Accent4 3 2 5" xfId="16451"/>
    <cellStyle name="40% - Accent4 3 3" xfId="3685"/>
    <cellStyle name="40% - Accent4 3 3 2" xfId="3686"/>
    <cellStyle name="40% - Accent4 3 3 3" xfId="3687"/>
    <cellStyle name="40% - Accent4 3 4" xfId="3688"/>
    <cellStyle name="40% - Accent4 3 4 2" xfId="16452"/>
    <cellStyle name="40% - Accent4 3 4 2 2" xfId="16453"/>
    <cellStyle name="40% - Accent4 3 4 3" xfId="16454"/>
    <cellStyle name="40% - Accent4 3 5" xfId="3689"/>
    <cellStyle name="40% - Accent4 3 5 2" xfId="16455"/>
    <cellStyle name="40% - Accent4 3 6" xfId="16456"/>
    <cellStyle name="40% - Accent4 3 7" xfId="16457"/>
    <cellStyle name="40% - Accent4 4" xfId="3690"/>
    <cellStyle name="40% - Accent4 4 2" xfId="3691"/>
    <cellStyle name="40% - Accent4 4 2 2" xfId="16458"/>
    <cellStyle name="40% - Accent4 4 2 2 2" xfId="16459"/>
    <cellStyle name="40% - Accent4 4 2 2 2 2" xfId="16460"/>
    <cellStyle name="40% - Accent4 4 2 2 3" xfId="16461"/>
    <cellStyle name="40% - Accent4 4 2 3" xfId="16462"/>
    <cellStyle name="40% - Accent4 4 2 3 2" xfId="16463"/>
    <cellStyle name="40% - Accent4 4 2 3 2 2" xfId="16464"/>
    <cellStyle name="40% - Accent4 4 2 3 3" xfId="16465"/>
    <cellStyle name="40% - Accent4 4 2 4" xfId="16466"/>
    <cellStyle name="40% - Accent4 4 2 4 2" xfId="16467"/>
    <cellStyle name="40% - Accent4 4 2 5" xfId="16468"/>
    <cellStyle name="40% - Accent4 4 3" xfId="3692"/>
    <cellStyle name="40% - Accent4 4 3 2" xfId="16469"/>
    <cellStyle name="40% - Accent4 4 3 3" xfId="16470"/>
    <cellStyle name="40% - Accent4 4 4" xfId="16471"/>
    <cellStyle name="40% - Accent4 4 4 2" xfId="16472"/>
    <cellStyle name="40% - Accent4 4 4 2 2" xfId="16473"/>
    <cellStyle name="40% - Accent4 4 4 3" xfId="16474"/>
    <cellStyle name="40% - Accent4 4 5" xfId="16475"/>
    <cellStyle name="40% - Accent4 4 5 2" xfId="16476"/>
    <cellStyle name="40% - Accent4 4 6" xfId="16477"/>
    <cellStyle name="40% - Accent4 4 7" xfId="16478"/>
    <cellStyle name="40% - Accent4 5" xfId="3693"/>
    <cellStyle name="40% - Accent4 5 2" xfId="3694"/>
    <cellStyle name="40% - Accent4 5 3" xfId="3695"/>
    <cellStyle name="40% - Accent4 5 4" xfId="16479"/>
    <cellStyle name="40% - Accent4 6" xfId="3696"/>
    <cellStyle name="40% - Accent4 6 2" xfId="3697"/>
    <cellStyle name="40% - Accent4 6 3" xfId="3698"/>
    <cellStyle name="40% - Accent4 7" xfId="3699"/>
    <cellStyle name="40% - Accent4 7 2" xfId="16480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1"/>
    <cellStyle name="40% - Accent5 2 2 2 2 2 2" xfId="16482"/>
    <cellStyle name="40% - Accent5 2 2 2 2 3" xfId="16483"/>
    <cellStyle name="40% - Accent5 2 2 2 3" xfId="3707"/>
    <cellStyle name="40% - Accent5 2 2 2 3 2" xfId="16484"/>
    <cellStyle name="40% - Accent5 2 2 2 3 2 2" xfId="16485"/>
    <cellStyle name="40% - Accent5 2 2 2 3 3" xfId="16486"/>
    <cellStyle name="40% - Accent5 2 2 2 4" xfId="16487"/>
    <cellStyle name="40% - Accent5 2 2 2 4 2" xfId="16488"/>
    <cellStyle name="40% - Accent5 2 2 2 5" xfId="16489"/>
    <cellStyle name="40% - Accent5 2 2 3" xfId="3708"/>
    <cellStyle name="40% - Accent5 2 2 3 2" xfId="3709"/>
    <cellStyle name="40% - Accent5 2 2 3 2 2" xfId="16490"/>
    <cellStyle name="40% - Accent5 2 2 3 3" xfId="3710"/>
    <cellStyle name="40% - Accent5 2 2 4" xfId="3711"/>
    <cellStyle name="40% - Accent5 2 2 4 2" xfId="16491"/>
    <cellStyle name="40% - Accent5 2 2 4 2 2" xfId="16492"/>
    <cellStyle name="40% - Accent5 2 2 4 3" xfId="16493"/>
    <cellStyle name="40% - Accent5 2 2 5" xfId="3712"/>
    <cellStyle name="40% - Accent5 2 2 5 2" xfId="16494"/>
    <cellStyle name="40% - Accent5 2 2 6" xfId="16495"/>
    <cellStyle name="40% - Accent5 2 2 7" xfId="16496"/>
    <cellStyle name="40% - Accent5 2 3" xfId="3713"/>
    <cellStyle name="40% - Accent5 2 3 2" xfId="3714"/>
    <cellStyle name="40% - Accent5 2 3 2 2" xfId="3715"/>
    <cellStyle name="40% - Accent5 2 3 2 2 2" xfId="16497"/>
    <cellStyle name="40% - Accent5 2 3 2 3" xfId="3716"/>
    <cellStyle name="40% - Accent5 2 3 3" xfId="3717"/>
    <cellStyle name="40% - Accent5 2 3 3 2" xfId="3718"/>
    <cellStyle name="40% - Accent5 2 3 3 2 2" xfId="16498"/>
    <cellStyle name="40% - Accent5 2 3 3 3" xfId="3719"/>
    <cellStyle name="40% - Accent5 2 3 4" xfId="3720"/>
    <cellStyle name="40% - Accent5 2 3 4 2" xfId="16499"/>
    <cellStyle name="40% - Accent5 2 3 5" xfId="3721"/>
    <cellStyle name="40% - Accent5 2 3 6" xfId="16500"/>
    <cellStyle name="40% - Accent5 2 4" xfId="3722"/>
    <cellStyle name="40% - Accent5 2 4 2" xfId="3723"/>
    <cellStyle name="40% - Accent5 2 4 2 2" xfId="16501"/>
    <cellStyle name="40% - Accent5 2 4 3" xfId="3724"/>
    <cellStyle name="40% - Accent5 2 4 4" xfId="16502"/>
    <cellStyle name="40% - Accent5 2 5" xfId="3725"/>
    <cellStyle name="40% - Accent5 2 5 2" xfId="3726"/>
    <cellStyle name="40% - Accent5 2 5 2 2" xfId="16503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4"/>
    <cellStyle name="40% - Accent5 3 2 2 2 2" xfId="16505"/>
    <cellStyle name="40% - Accent5 3 2 2 3" xfId="16506"/>
    <cellStyle name="40% - Accent5 3 2 3" xfId="3736"/>
    <cellStyle name="40% - Accent5 3 2 3 2" xfId="16507"/>
    <cellStyle name="40% - Accent5 3 2 3 2 2" xfId="16508"/>
    <cellStyle name="40% - Accent5 3 2 3 3" xfId="16509"/>
    <cellStyle name="40% - Accent5 3 2 4" xfId="16510"/>
    <cellStyle name="40% - Accent5 3 2 4 2" xfId="16511"/>
    <cellStyle name="40% - Accent5 3 2 5" xfId="16512"/>
    <cellStyle name="40% - Accent5 3 3" xfId="3737"/>
    <cellStyle name="40% - Accent5 3 3 2" xfId="3738"/>
    <cellStyle name="40% - Accent5 3 3 3" xfId="3739"/>
    <cellStyle name="40% - Accent5 3 4" xfId="3740"/>
    <cellStyle name="40% - Accent5 3 4 2" xfId="16513"/>
    <cellStyle name="40% - Accent5 3 4 2 2" xfId="16514"/>
    <cellStyle name="40% - Accent5 3 4 3" xfId="16515"/>
    <cellStyle name="40% - Accent5 3 5" xfId="3741"/>
    <cellStyle name="40% - Accent5 3 5 2" xfId="16516"/>
    <cellStyle name="40% - Accent5 3 6" xfId="16517"/>
    <cellStyle name="40% - Accent5 3 7" xfId="16518"/>
    <cellStyle name="40% - Accent5 4" xfId="3742"/>
    <cellStyle name="40% - Accent5 4 2" xfId="3743"/>
    <cellStyle name="40% - Accent5 4 2 2" xfId="16519"/>
    <cellStyle name="40% - Accent5 4 2 2 2" xfId="16520"/>
    <cellStyle name="40% - Accent5 4 2 2 2 2" xfId="16521"/>
    <cellStyle name="40% - Accent5 4 2 2 3" xfId="16522"/>
    <cellStyle name="40% - Accent5 4 2 3" xfId="16523"/>
    <cellStyle name="40% - Accent5 4 2 3 2" xfId="16524"/>
    <cellStyle name="40% - Accent5 4 2 3 2 2" xfId="16525"/>
    <cellStyle name="40% - Accent5 4 2 3 3" xfId="16526"/>
    <cellStyle name="40% - Accent5 4 2 4" xfId="16527"/>
    <cellStyle name="40% - Accent5 4 2 4 2" xfId="16528"/>
    <cellStyle name="40% - Accent5 4 2 5" xfId="16529"/>
    <cellStyle name="40% - Accent5 4 3" xfId="3744"/>
    <cellStyle name="40% - Accent5 4 3 2" xfId="16530"/>
    <cellStyle name="40% - Accent5 4 3 3" xfId="16531"/>
    <cellStyle name="40% - Accent5 4 4" xfId="16532"/>
    <cellStyle name="40% - Accent5 4 4 2" xfId="16533"/>
    <cellStyle name="40% - Accent5 4 4 2 2" xfId="16534"/>
    <cellStyle name="40% - Accent5 4 4 3" xfId="16535"/>
    <cellStyle name="40% - Accent5 4 5" xfId="16536"/>
    <cellStyle name="40% - Accent5 4 5 2" xfId="16537"/>
    <cellStyle name="40% - Accent5 4 6" xfId="16538"/>
    <cellStyle name="40% - Accent5 4 7" xfId="16539"/>
    <cellStyle name="40% - Accent5 5" xfId="3745"/>
    <cellStyle name="40% - Accent5 5 2" xfId="3746"/>
    <cellStyle name="40% - Accent5 5 3" xfId="3747"/>
    <cellStyle name="40% - Accent5 5 4" xfId="16540"/>
    <cellStyle name="40% - Accent5 6" xfId="3748"/>
    <cellStyle name="40% - Accent5 6 2" xfId="3749"/>
    <cellStyle name="40% - Accent5 6 3" xfId="3750"/>
    <cellStyle name="40% - Accent5 7" xfId="3751"/>
    <cellStyle name="40% - Accent5 7 2" xfId="16541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2"/>
    <cellStyle name="40% - Accent6 2 2 2 2 2 2" xfId="16543"/>
    <cellStyle name="40% - Accent6 2 2 2 2 3" xfId="16544"/>
    <cellStyle name="40% - Accent6 2 2 2 3" xfId="3759"/>
    <cellStyle name="40% - Accent6 2 2 2 3 2" xfId="16545"/>
    <cellStyle name="40% - Accent6 2 2 2 3 2 2" xfId="16546"/>
    <cellStyle name="40% - Accent6 2 2 2 3 3" xfId="16547"/>
    <cellStyle name="40% - Accent6 2 2 2 4" xfId="16548"/>
    <cellStyle name="40% - Accent6 2 2 2 4 2" xfId="16549"/>
    <cellStyle name="40% - Accent6 2 2 2 5" xfId="16550"/>
    <cellStyle name="40% - Accent6 2 2 3" xfId="3760"/>
    <cellStyle name="40% - Accent6 2 2 3 2" xfId="3761"/>
    <cellStyle name="40% - Accent6 2 2 3 2 2" xfId="16551"/>
    <cellStyle name="40% - Accent6 2 2 3 3" xfId="3762"/>
    <cellStyle name="40% - Accent6 2 2 4" xfId="3763"/>
    <cellStyle name="40% - Accent6 2 2 4 2" xfId="16552"/>
    <cellStyle name="40% - Accent6 2 2 4 2 2" xfId="16553"/>
    <cellStyle name="40% - Accent6 2 2 4 3" xfId="16554"/>
    <cellStyle name="40% - Accent6 2 2 5" xfId="3764"/>
    <cellStyle name="40% - Accent6 2 2 5 2" xfId="16555"/>
    <cellStyle name="40% - Accent6 2 2 6" xfId="16556"/>
    <cellStyle name="40% - Accent6 2 2 7" xfId="16557"/>
    <cellStyle name="40% - Accent6 2 3" xfId="3765"/>
    <cellStyle name="40% - Accent6 2 3 2" xfId="3766"/>
    <cellStyle name="40% - Accent6 2 3 2 2" xfId="3767"/>
    <cellStyle name="40% - Accent6 2 3 2 2 2" xfId="16558"/>
    <cellStyle name="40% - Accent6 2 3 2 3" xfId="3768"/>
    <cellStyle name="40% - Accent6 2 3 3" xfId="3769"/>
    <cellStyle name="40% - Accent6 2 3 3 2" xfId="3770"/>
    <cellStyle name="40% - Accent6 2 3 3 2 2" xfId="16559"/>
    <cellStyle name="40% - Accent6 2 3 3 3" xfId="3771"/>
    <cellStyle name="40% - Accent6 2 3 4" xfId="3772"/>
    <cellStyle name="40% - Accent6 2 3 4 2" xfId="16560"/>
    <cellStyle name="40% - Accent6 2 3 5" xfId="3773"/>
    <cellStyle name="40% - Accent6 2 3 6" xfId="16561"/>
    <cellStyle name="40% - Accent6 2 4" xfId="3774"/>
    <cellStyle name="40% - Accent6 2 4 2" xfId="3775"/>
    <cellStyle name="40% - Accent6 2 4 2 2" xfId="16562"/>
    <cellStyle name="40% - Accent6 2 4 3" xfId="3776"/>
    <cellStyle name="40% - Accent6 2 4 4" xfId="16563"/>
    <cellStyle name="40% - Accent6 2 5" xfId="3777"/>
    <cellStyle name="40% - Accent6 2 5 2" xfId="3778"/>
    <cellStyle name="40% - Accent6 2 5 2 2" xfId="16564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5"/>
    <cellStyle name="40% - Accent6 3" xfId="3785"/>
    <cellStyle name="40% - Accent6 3 2" xfId="3786"/>
    <cellStyle name="40% - Accent6 3 2 2" xfId="3787"/>
    <cellStyle name="40% - Accent6 3 2 2 2" xfId="16566"/>
    <cellStyle name="40% - Accent6 3 2 2 2 2" xfId="16567"/>
    <cellStyle name="40% - Accent6 3 2 2 3" xfId="16568"/>
    <cellStyle name="40% - Accent6 3 2 3" xfId="3788"/>
    <cellStyle name="40% - Accent6 3 2 3 2" xfId="16569"/>
    <cellStyle name="40% - Accent6 3 2 3 2 2" xfId="16570"/>
    <cellStyle name="40% - Accent6 3 2 3 3" xfId="16571"/>
    <cellStyle name="40% - Accent6 3 2 4" xfId="16572"/>
    <cellStyle name="40% - Accent6 3 2 4 2" xfId="16573"/>
    <cellStyle name="40% - Accent6 3 2 5" xfId="16574"/>
    <cellStyle name="40% - Accent6 3 3" xfId="3789"/>
    <cellStyle name="40% - Accent6 3 3 2" xfId="3790"/>
    <cellStyle name="40% - Accent6 3 3 3" xfId="3791"/>
    <cellStyle name="40% - Accent6 3 4" xfId="3792"/>
    <cellStyle name="40% - Accent6 3 4 2" xfId="16575"/>
    <cellStyle name="40% - Accent6 3 4 2 2" xfId="16576"/>
    <cellStyle name="40% - Accent6 3 4 3" xfId="16577"/>
    <cellStyle name="40% - Accent6 3 5" xfId="3793"/>
    <cellStyle name="40% - Accent6 3 5 2" xfId="16578"/>
    <cellStyle name="40% - Accent6 3 6" xfId="16579"/>
    <cellStyle name="40% - Accent6 3 7" xfId="16580"/>
    <cellStyle name="40% - Accent6 4" xfId="3794"/>
    <cellStyle name="40% - Accent6 4 2" xfId="3795"/>
    <cellStyle name="40% - Accent6 4 2 2" xfId="16581"/>
    <cellStyle name="40% - Accent6 4 2 2 2" xfId="16582"/>
    <cellStyle name="40% - Accent6 4 2 2 2 2" xfId="16583"/>
    <cellStyle name="40% - Accent6 4 2 2 3" xfId="16584"/>
    <cellStyle name="40% - Accent6 4 2 3" xfId="16585"/>
    <cellStyle name="40% - Accent6 4 2 3 2" xfId="16586"/>
    <cellStyle name="40% - Accent6 4 2 3 2 2" xfId="16587"/>
    <cellStyle name="40% - Accent6 4 2 3 3" xfId="16588"/>
    <cellStyle name="40% - Accent6 4 2 4" xfId="16589"/>
    <cellStyle name="40% - Accent6 4 2 4 2" xfId="16590"/>
    <cellStyle name="40% - Accent6 4 2 5" xfId="16591"/>
    <cellStyle name="40% - Accent6 4 3" xfId="3796"/>
    <cellStyle name="40% - Accent6 4 3 2" xfId="16592"/>
    <cellStyle name="40% - Accent6 4 3 3" xfId="16593"/>
    <cellStyle name="40% - Accent6 4 4" xfId="16594"/>
    <cellStyle name="40% - Accent6 4 4 2" xfId="16595"/>
    <cellStyle name="40% - Accent6 4 4 2 2" xfId="16596"/>
    <cellStyle name="40% - Accent6 4 4 3" xfId="16597"/>
    <cellStyle name="40% - Accent6 4 5" xfId="16598"/>
    <cellStyle name="40% - Accent6 4 5 2" xfId="16599"/>
    <cellStyle name="40% - Accent6 4 6" xfId="16600"/>
    <cellStyle name="40% - Accent6 4 7" xfId="16601"/>
    <cellStyle name="40% - Accent6 5" xfId="3797"/>
    <cellStyle name="40% - Accent6 5 2" xfId="3798"/>
    <cellStyle name="40% - Accent6 5 3" xfId="3799"/>
    <cellStyle name="40% - Accent6 5 4" xfId="16602"/>
    <cellStyle name="40% - Accent6 6" xfId="3800"/>
    <cellStyle name="40% - Accent6 6 2" xfId="3801"/>
    <cellStyle name="40% - Accent6 6 3" xfId="3802"/>
    <cellStyle name="40% - Accent6 7" xfId="3803"/>
    <cellStyle name="40% - Accent6 7 2" xfId="16603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4"/>
    <cellStyle name="40% - 輔色1 2 11" xfId="16605"/>
    <cellStyle name="40% - 輔色1 2 2" xfId="4078"/>
    <cellStyle name="40% - 輔色1 2 2 2" xfId="16606"/>
    <cellStyle name="40% - 輔色1 2 2 2 2" xfId="16607"/>
    <cellStyle name="40% - 輔色1 2 2 2 3" xfId="16608"/>
    <cellStyle name="40% - 輔色1 2 2 3" xfId="16609"/>
    <cellStyle name="40% - 輔色1 2 2 4" xfId="16610"/>
    <cellStyle name="40% - 輔色1 2 2 5" xfId="16611"/>
    <cellStyle name="40% - 輔色1 2 2 6" xfId="16612"/>
    <cellStyle name="40% - 輔色1 2 2 7" xfId="16613"/>
    <cellStyle name="40% - 輔色1 2 3" xfId="4079"/>
    <cellStyle name="40% - 輔色1 2 3 2" xfId="16614"/>
    <cellStyle name="40% - 輔色1 2 3 2 2" xfId="16615"/>
    <cellStyle name="40% - 輔色1 2 3 2 3" xfId="16616"/>
    <cellStyle name="40% - 輔色1 2 3 3" xfId="16617"/>
    <cellStyle name="40% - 輔色1 2 3 4" xfId="16618"/>
    <cellStyle name="40% - 輔色1 2 3 5" xfId="16619"/>
    <cellStyle name="40% - 輔色1 2 4" xfId="16620"/>
    <cellStyle name="40% - 輔色1 2 4 2" xfId="16621"/>
    <cellStyle name="40% - 輔色1 2 4 3" xfId="16622"/>
    <cellStyle name="40% - 輔色1 2 4 4" xfId="16623"/>
    <cellStyle name="40% - 輔色1 2 5" xfId="16624"/>
    <cellStyle name="40% - 輔色1 2 5 2" xfId="16625"/>
    <cellStyle name="40% - 輔色1 2 5 2 2" xfId="16626"/>
    <cellStyle name="40% - 輔色1 2 5 3" xfId="16627"/>
    <cellStyle name="40% - 輔色1 2 5 4" xfId="16628"/>
    <cellStyle name="40% - 輔色1 2 6" xfId="16629"/>
    <cellStyle name="40% - 輔色1 2 6 2" xfId="16630"/>
    <cellStyle name="40% - 輔色1 2 6 3" xfId="16631"/>
    <cellStyle name="40% - 輔色1 2 7" xfId="16632"/>
    <cellStyle name="40% - 輔色1 2 7 2" xfId="16633"/>
    <cellStyle name="40% - 輔色1 2 8" xfId="16634"/>
    <cellStyle name="40% - 輔色1 2 9" xfId="16635"/>
    <cellStyle name="40% - 輔色1 3" xfId="4080"/>
    <cellStyle name="40% - 輔色1 3 2" xfId="4081"/>
    <cellStyle name="40% - 輔色1 3 3" xfId="4082"/>
    <cellStyle name="40% - 輔色1 4" xfId="4083"/>
    <cellStyle name="40% - 輔色1 4 2" xfId="16636"/>
    <cellStyle name="40% - 輔色1 5" xfId="4084"/>
    <cellStyle name="40% - 輔色1 5 2" xfId="16637"/>
    <cellStyle name="40% - 輔色1 6" xfId="16638"/>
    <cellStyle name="40% - 輔色1 6 2" xfId="16639"/>
    <cellStyle name="40% - 輔色1 7" xfId="16640"/>
    <cellStyle name="40% - 輔色1 7 2" xfId="16641"/>
    <cellStyle name="40% - 輔色1 8" xfId="16642"/>
    <cellStyle name="40% - 輔色1 8 2" xfId="16643"/>
    <cellStyle name="40% - 輔色1 9" xfId="16644"/>
    <cellStyle name="40% - 輔色1 9 2" xfId="16645"/>
    <cellStyle name="40% - 輔色2" xfId="4085"/>
    <cellStyle name="40% - 輔色2 2" xfId="4086"/>
    <cellStyle name="40% - 輔色2 2 2" xfId="4087"/>
    <cellStyle name="40% - 輔色2 2 2 2" xfId="16646"/>
    <cellStyle name="40% - 輔色2 2 2 2 2" xfId="16647"/>
    <cellStyle name="40% - 輔色2 2 2 2 3" xfId="16648"/>
    <cellStyle name="40% - 輔色2 2 2 3" xfId="16649"/>
    <cellStyle name="40% - 輔色2 2 2 4" xfId="16650"/>
    <cellStyle name="40% - 輔色2 2 2 5" xfId="16651"/>
    <cellStyle name="40% - 輔色2 2 3" xfId="4088"/>
    <cellStyle name="40% - 輔色2 2 3 2" xfId="16652"/>
    <cellStyle name="40% - 輔色2 2 3 2 2" xfId="16653"/>
    <cellStyle name="40% - 輔色2 2 3 2 3" xfId="16654"/>
    <cellStyle name="40% - 輔色2 2 3 3" xfId="16655"/>
    <cellStyle name="40% - 輔色2 2 3 4" xfId="16656"/>
    <cellStyle name="40% - 輔色2 2 3 5" xfId="16657"/>
    <cellStyle name="40% - 輔色2 2 4" xfId="16658"/>
    <cellStyle name="40% - 輔色2 2 4 2" xfId="16659"/>
    <cellStyle name="40% - 輔色2 2 4 3" xfId="16660"/>
    <cellStyle name="40% - 輔色2 2 4 4" xfId="16661"/>
    <cellStyle name="40% - 輔色2 2 5" xfId="16662"/>
    <cellStyle name="40% - 輔色2 2 5 2" xfId="16663"/>
    <cellStyle name="40% - 輔色2 2 5 2 2" xfId="16664"/>
    <cellStyle name="40% - 輔色2 2 5 3" xfId="16665"/>
    <cellStyle name="40% - 輔色2 2 5 4" xfId="16666"/>
    <cellStyle name="40% - 輔色2 2 6" xfId="16667"/>
    <cellStyle name="40% - 輔色2 2 6 2" xfId="16668"/>
    <cellStyle name="40% - 輔色2 2 6 3" xfId="16669"/>
    <cellStyle name="40% - 輔色2 2 7" xfId="16670"/>
    <cellStyle name="40% - 輔色2 2 7 2" xfId="16671"/>
    <cellStyle name="40% - 輔色2 2 8" xfId="16672"/>
    <cellStyle name="40% - 輔色2 2 9" xfId="16673"/>
    <cellStyle name="40% - 輔色2 3" xfId="4089"/>
    <cellStyle name="40% - 輔色2 3 2" xfId="4090"/>
    <cellStyle name="40% - 輔色2 3 3" xfId="4091"/>
    <cellStyle name="40% - 輔色2 4" xfId="4092"/>
    <cellStyle name="40% - 輔色2 4 2" xfId="16674"/>
    <cellStyle name="40% - 輔色2 5" xfId="4093"/>
    <cellStyle name="40% - 輔色2 5 2" xfId="16675"/>
    <cellStyle name="40% - 輔色2 6" xfId="16676"/>
    <cellStyle name="40% - 輔色2 6 2" xfId="16677"/>
    <cellStyle name="40% - 輔色2 7" xfId="16678"/>
    <cellStyle name="40% - 輔色2 7 2" xfId="16679"/>
    <cellStyle name="40% - 輔色2 8" xfId="16680"/>
    <cellStyle name="40% - 輔色2 8 2" xfId="16681"/>
    <cellStyle name="40% - 輔色2 9" xfId="16682"/>
    <cellStyle name="40% - 輔色2 9 2" xfId="16683"/>
    <cellStyle name="40% - 輔色3" xfId="4094"/>
    <cellStyle name="40% - 輔色3 2" xfId="4095"/>
    <cellStyle name="40% - 輔色3 2 10" xfId="16684"/>
    <cellStyle name="40% - 輔色3 2 11" xfId="16685"/>
    <cellStyle name="40% - 輔色3 2 2" xfId="4096"/>
    <cellStyle name="40% - 輔色3 2 2 2" xfId="16686"/>
    <cellStyle name="40% - 輔色3 2 2 2 2" xfId="16687"/>
    <cellStyle name="40% - 輔色3 2 2 2 3" xfId="16688"/>
    <cellStyle name="40% - 輔色3 2 2 3" xfId="16689"/>
    <cellStyle name="40% - 輔色3 2 2 4" xfId="16690"/>
    <cellStyle name="40% - 輔色3 2 2 5" xfId="16691"/>
    <cellStyle name="40% - 輔色3 2 2 6" xfId="16692"/>
    <cellStyle name="40% - 輔色3 2 2 7" xfId="16693"/>
    <cellStyle name="40% - 輔色3 2 3" xfId="4097"/>
    <cellStyle name="40% - 輔色3 2 3 2" xfId="16694"/>
    <cellStyle name="40% - 輔色3 2 3 2 2" xfId="16695"/>
    <cellStyle name="40% - 輔色3 2 3 2 3" xfId="16696"/>
    <cellStyle name="40% - 輔色3 2 3 3" xfId="16697"/>
    <cellStyle name="40% - 輔色3 2 3 4" xfId="16698"/>
    <cellStyle name="40% - 輔色3 2 3 5" xfId="16699"/>
    <cellStyle name="40% - 輔色3 2 4" xfId="16700"/>
    <cellStyle name="40% - 輔色3 2 4 2" xfId="16701"/>
    <cellStyle name="40% - 輔色3 2 4 3" xfId="16702"/>
    <cellStyle name="40% - 輔色3 2 4 4" xfId="16703"/>
    <cellStyle name="40% - 輔色3 2 5" xfId="16704"/>
    <cellStyle name="40% - 輔色3 2 5 2" xfId="16705"/>
    <cellStyle name="40% - 輔色3 2 5 2 2" xfId="16706"/>
    <cellStyle name="40% - 輔色3 2 5 3" xfId="16707"/>
    <cellStyle name="40% - 輔色3 2 5 4" xfId="16708"/>
    <cellStyle name="40% - 輔色3 2 6" xfId="16709"/>
    <cellStyle name="40% - 輔色3 2 6 2" xfId="16710"/>
    <cellStyle name="40% - 輔色3 2 6 3" xfId="16711"/>
    <cellStyle name="40% - 輔色3 2 7" xfId="16712"/>
    <cellStyle name="40% - 輔色3 2 7 2" xfId="16713"/>
    <cellStyle name="40% - 輔色3 2 8" xfId="16714"/>
    <cellStyle name="40% - 輔色3 2 9" xfId="16715"/>
    <cellStyle name="40% - 輔色3 3" xfId="4098"/>
    <cellStyle name="40% - 輔色3 3 2" xfId="4099"/>
    <cellStyle name="40% - 輔色3 3 3" xfId="4100"/>
    <cellStyle name="40% - 輔色3 4" xfId="4101"/>
    <cellStyle name="40% - 輔色3 4 2" xfId="16716"/>
    <cellStyle name="40% - 輔色3 5" xfId="4102"/>
    <cellStyle name="40% - 輔色3 5 2" xfId="16717"/>
    <cellStyle name="40% - 輔色3 6" xfId="16718"/>
    <cellStyle name="40% - 輔色3 6 2" xfId="16719"/>
    <cellStyle name="40% - 輔色3 7" xfId="16720"/>
    <cellStyle name="40% - 輔色3 7 2" xfId="16721"/>
    <cellStyle name="40% - 輔色3 8" xfId="16722"/>
    <cellStyle name="40% - 輔色3 8 2" xfId="16723"/>
    <cellStyle name="40% - 輔色3 9" xfId="16724"/>
    <cellStyle name="40% - 輔色3 9 2" xfId="16725"/>
    <cellStyle name="40% - 輔色4" xfId="4103"/>
    <cellStyle name="40% - 輔色4 2" xfId="4104"/>
    <cellStyle name="40% - 輔色4 2 10" xfId="16726"/>
    <cellStyle name="40% - 輔色4 2 11" xfId="16727"/>
    <cellStyle name="40% - 輔色4 2 2" xfId="4105"/>
    <cellStyle name="40% - 輔色4 2 2 2" xfId="16728"/>
    <cellStyle name="40% - 輔色4 2 2 2 2" xfId="16729"/>
    <cellStyle name="40% - 輔色4 2 2 2 3" xfId="16730"/>
    <cellStyle name="40% - 輔色4 2 2 3" xfId="16731"/>
    <cellStyle name="40% - 輔色4 2 2 4" xfId="16732"/>
    <cellStyle name="40% - 輔色4 2 2 5" xfId="16733"/>
    <cellStyle name="40% - 輔色4 2 2 6" xfId="16734"/>
    <cellStyle name="40% - 輔色4 2 2 7" xfId="16735"/>
    <cellStyle name="40% - 輔色4 2 3" xfId="4106"/>
    <cellStyle name="40% - 輔色4 2 3 2" xfId="16736"/>
    <cellStyle name="40% - 輔色4 2 3 2 2" xfId="16737"/>
    <cellStyle name="40% - 輔色4 2 3 2 3" xfId="16738"/>
    <cellStyle name="40% - 輔色4 2 3 3" xfId="16739"/>
    <cellStyle name="40% - 輔色4 2 3 4" xfId="16740"/>
    <cellStyle name="40% - 輔色4 2 3 5" xfId="16741"/>
    <cellStyle name="40% - 輔色4 2 4" xfId="16742"/>
    <cellStyle name="40% - 輔色4 2 4 2" xfId="16743"/>
    <cellStyle name="40% - 輔色4 2 4 3" xfId="16744"/>
    <cellStyle name="40% - 輔色4 2 4 4" xfId="16745"/>
    <cellStyle name="40% - 輔色4 2 5" xfId="16746"/>
    <cellStyle name="40% - 輔色4 2 5 2" xfId="16747"/>
    <cellStyle name="40% - 輔色4 2 5 2 2" xfId="16748"/>
    <cellStyle name="40% - 輔色4 2 5 3" xfId="16749"/>
    <cellStyle name="40% - 輔色4 2 5 4" xfId="16750"/>
    <cellStyle name="40% - 輔色4 2 6" xfId="16751"/>
    <cellStyle name="40% - 輔色4 2 6 2" xfId="16752"/>
    <cellStyle name="40% - 輔色4 2 6 3" xfId="16753"/>
    <cellStyle name="40% - 輔色4 2 7" xfId="16754"/>
    <cellStyle name="40% - 輔色4 2 7 2" xfId="16755"/>
    <cellStyle name="40% - 輔色4 2 8" xfId="16756"/>
    <cellStyle name="40% - 輔色4 2 9" xfId="16757"/>
    <cellStyle name="40% - 輔色4 3" xfId="4107"/>
    <cellStyle name="40% - 輔色4 3 2" xfId="4108"/>
    <cellStyle name="40% - 輔色4 3 3" xfId="4109"/>
    <cellStyle name="40% - 輔色4 4" xfId="4110"/>
    <cellStyle name="40% - 輔色4 4 2" xfId="16758"/>
    <cellStyle name="40% - 輔色4 5" xfId="4111"/>
    <cellStyle name="40% - 輔色4 5 2" xfId="16759"/>
    <cellStyle name="40% - 輔色4 6" xfId="16760"/>
    <cellStyle name="40% - 輔色4 6 2" xfId="16761"/>
    <cellStyle name="40% - 輔色4 7" xfId="16762"/>
    <cellStyle name="40% - 輔色4 7 2" xfId="16763"/>
    <cellStyle name="40% - 輔色4 8" xfId="16764"/>
    <cellStyle name="40% - 輔色4 8 2" xfId="16765"/>
    <cellStyle name="40% - 輔色4 9" xfId="16766"/>
    <cellStyle name="40% - 輔色4 9 2" xfId="16767"/>
    <cellStyle name="40% - 輔色5" xfId="4112"/>
    <cellStyle name="40% - 輔色5 2" xfId="4113"/>
    <cellStyle name="40% - 輔色5 2 10" xfId="16768"/>
    <cellStyle name="40% - 輔色5 2 11" xfId="16769"/>
    <cellStyle name="40% - 輔色5 2 2" xfId="4114"/>
    <cellStyle name="40% - 輔色5 2 2 2" xfId="16770"/>
    <cellStyle name="40% - 輔色5 2 2 2 2" xfId="16771"/>
    <cellStyle name="40% - 輔色5 2 2 2 3" xfId="16772"/>
    <cellStyle name="40% - 輔色5 2 2 3" xfId="16773"/>
    <cellStyle name="40% - 輔色5 2 2 4" xfId="16774"/>
    <cellStyle name="40% - 輔色5 2 2 5" xfId="16775"/>
    <cellStyle name="40% - 輔色5 2 2 6" xfId="16776"/>
    <cellStyle name="40% - 輔色5 2 2 7" xfId="16777"/>
    <cellStyle name="40% - 輔色5 2 3" xfId="4115"/>
    <cellStyle name="40% - 輔色5 2 3 2" xfId="16778"/>
    <cellStyle name="40% - 輔色5 2 3 2 2" xfId="16779"/>
    <cellStyle name="40% - 輔色5 2 3 2 3" xfId="16780"/>
    <cellStyle name="40% - 輔色5 2 3 3" xfId="16781"/>
    <cellStyle name="40% - 輔色5 2 3 4" xfId="16782"/>
    <cellStyle name="40% - 輔色5 2 3 5" xfId="16783"/>
    <cellStyle name="40% - 輔色5 2 4" xfId="16784"/>
    <cellStyle name="40% - 輔色5 2 4 2" xfId="16785"/>
    <cellStyle name="40% - 輔色5 2 4 3" xfId="16786"/>
    <cellStyle name="40% - 輔色5 2 4 4" xfId="16787"/>
    <cellStyle name="40% - 輔色5 2 5" xfId="16788"/>
    <cellStyle name="40% - 輔色5 2 5 2" xfId="16789"/>
    <cellStyle name="40% - 輔色5 2 5 2 2" xfId="16790"/>
    <cellStyle name="40% - 輔色5 2 5 3" xfId="16791"/>
    <cellStyle name="40% - 輔色5 2 5 4" xfId="16792"/>
    <cellStyle name="40% - 輔色5 2 6" xfId="16793"/>
    <cellStyle name="40% - 輔色5 2 6 2" xfId="16794"/>
    <cellStyle name="40% - 輔色5 2 6 3" xfId="16795"/>
    <cellStyle name="40% - 輔色5 2 7" xfId="16796"/>
    <cellStyle name="40% - 輔色5 2 7 2" xfId="16797"/>
    <cellStyle name="40% - 輔色5 2 8" xfId="16798"/>
    <cellStyle name="40% - 輔色5 2 9" xfId="16799"/>
    <cellStyle name="40% - 輔色5 3" xfId="4116"/>
    <cellStyle name="40% - 輔色5 3 2" xfId="4117"/>
    <cellStyle name="40% - 輔色5 3 3" xfId="4118"/>
    <cellStyle name="40% - 輔色5 4" xfId="4119"/>
    <cellStyle name="40% - 輔色5 4 2" xfId="16800"/>
    <cellStyle name="40% - 輔色5 5" xfId="4120"/>
    <cellStyle name="40% - 輔色5 5 2" xfId="16801"/>
    <cellStyle name="40% - 輔色5 6" xfId="16802"/>
    <cellStyle name="40% - 輔色5 6 2" xfId="16803"/>
    <cellStyle name="40% - 輔色5 7" xfId="16804"/>
    <cellStyle name="40% - 輔色5 7 2" xfId="16805"/>
    <cellStyle name="40% - 輔色5 8" xfId="16806"/>
    <cellStyle name="40% - 輔色5 8 2" xfId="16807"/>
    <cellStyle name="40% - 輔色5 9" xfId="16808"/>
    <cellStyle name="40% - 輔色5 9 2" xfId="16809"/>
    <cellStyle name="40% - 輔色6" xfId="4121"/>
    <cellStyle name="40% - 輔色6 2" xfId="4122"/>
    <cellStyle name="40% - 輔色6 2 10" xfId="16810"/>
    <cellStyle name="40% - 輔色6 2 11" xfId="16811"/>
    <cellStyle name="40% - 輔色6 2 2" xfId="4123"/>
    <cellStyle name="40% - 輔色6 2 2 2" xfId="16812"/>
    <cellStyle name="40% - 輔色6 2 2 2 2" xfId="16813"/>
    <cellStyle name="40% - 輔色6 2 2 2 3" xfId="16814"/>
    <cellStyle name="40% - 輔色6 2 2 3" xfId="16815"/>
    <cellStyle name="40% - 輔色6 2 2 4" xfId="16816"/>
    <cellStyle name="40% - 輔色6 2 2 5" xfId="16817"/>
    <cellStyle name="40% - 輔色6 2 2 6" xfId="16818"/>
    <cellStyle name="40% - 輔色6 2 2 7" xfId="16819"/>
    <cellStyle name="40% - 輔色6 2 3" xfId="4124"/>
    <cellStyle name="40% - 輔色6 2 3 2" xfId="16820"/>
    <cellStyle name="40% - 輔色6 2 3 2 2" xfId="16821"/>
    <cellStyle name="40% - 輔色6 2 3 2 3" xfId="16822"/>
    <cellStyle name="40% - 輔色6 2 3 3" xfId="16823"/>
    <cellStyle name="40% - 輔色6 2 3 4" xfId="16824"/>
    <cellStyle name="40% - 輔色6 2 3 5" xfId="16825"/>
    <cellStyle name="40% - 輔色6 2 4" xfId="16826"/>
    <cellStyle name="40% - 輔色6 2 4 2" xfId="16827"/>
    <cellStyle name="40% - 輔色6 2 4 3" xfId="16828"/>
    <cellStyle name="40% - 輔色6 2 4 4" xfId="16829"/>
    <cellStyle name="40% - 輔色6 2 5" xfId="16830"/>
    <cellStyle name="40% - 輔色6 2 5 2" xfId="16831"/>
    <cellStyle name="40% - 輔色6 2 5 2 2" xfId="16832"/>
    <cellStyle name="40% - 輔色6 2 5 3" xfId="16833"/>
    <cellStyle name="40% - 輔色6 2 5 4" xfId="16834"/>
    <cellStyle name="40% - 輔色6 2 6" xfId="16835"/>
    <cellStyle name="40% - 輔色6 2 6 2" xfId="16836"/>
    <cellStyle name="40% - 輔色6 2 6 3" xfId="16837"/>
    <cellStyle name="40% - 輔色6 2 7" xfId="16838"/>
    <cellStyle name="40% - 輔色6 2 7 2" xfId="16839"/>
    <cellStyle name="40% - 輔色6 2 8" xfId="16840"/>
    <cellStyle name="40% - 輔色6 2 9" xfId="16841"/>
    <cellStyle name="40% - 輔色6 3" xfId="4125"/>
    <cellStyle name="40% - 輔色6 3 2" xfId="4126"/>
    <cellStyle name="40% - 輔色6 3 3" xfId="4127"/>
    <cellStyle name="40% - 輔色6 4" xfId="4128"/>
    <cellStyle name="40% - 輔色6 4 2" xfId="16842"/>
    <cellStyle name="40% - 輔色6 5" xfId="4129"/>
    <cellStyle name="40% - 輔色6 5 2" xfId="16843"/>
    <cellStyle name="40% - 輔色6 6" xfId="16844"/>
    <cellStyle name="40% - 輔色6 6 2" xfId="16845"/>
    <cellStyle name="40% - 輔色6 7" xfId="16846"/>
    <cellStyle name="40% - 輔色6 7 2" xfId="16847"/>
    <cellStyle name="40% - 輔色6 8" xfId="16848"/>
    <cellStyle name="40% - 輔色6 8 2" xfId="16849"/>
    <cellStyle name="40% - 輔色6 9" xfId="16850"/>
    <cellStyle name="40% - 輔色6 9 2" xfId="16851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5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6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7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8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9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0"/>
    <cellStyle name="40% - 着色 1 2" xfId="16852"/>
    <cellStyle name="40% - 着色 1 2 2" xfId="16853"/>
    <cellStyle name="40% - 着色 1 2 2 2" xfId="16854"/>
    <cellStyle name="40% - 着色 1 2 3" xfId="16855"/>
    <cellStyle name="40% - 着色 2 2" xfId="16856"/>
    <cellStyle name="40% - 着色 2 2 2" xfId="16857"/>
    <cellStyle name="40% - 着色 2 2 2 2" xfId="16858"/>
    <cellStyle name="40% - 着色 2 2 3" xfId="16859"/>
    <cellStyle name="40% - 着色 3 2" xfId="16860"/>
    <cellStyle name="40% - 着色 3 2 2" xfId="16861"/>
    <cellStyle name="40% - 着色 3 2 2 2" xfId="16862"/>
    <cellStyle name="40% - 着色 3 2 3" xfId="16863"/>
    <cellStyle name="40% - 着色 4 2" xfId="16864"/>
    <cellStyle name="40% - 着色 4 2 2" xfId="16865"/>
    <cellStyle name="40% - 着色 4 2 2 2" xfId="16866"/>
    <cellStyle name="40% - 着色 4 2 3" xfId="16867"/>
    <cellStyle name="40% - 着色 5 2" xfId="16868"/>
    <cellStyle name="40% - 着色 5 2 2" xfId="16869"/>
    <cellStyle name="40% - 着色 5 2 2 2" xfId="16870"/>
    <cellStyle name="40% - 着色 5 2 3" xfId="16871"/>
    <cellStyle name="40% - 着色 6 2" xfId="16872"/>
    <cellStyle name="40% - 着色 6 2 2" xfId="16873"/>
    <cellStyle name="40% - 着色 6 2 2 2" xfId="16874"/>
    <cellStyle name="40% - 着色 6 2 3" xfId="16875"/>
    <cellStyle name="60% - Accent1" xfId="4316"/>
    <cellStyle name="60% - Accent1 2" xfId="4317"/>
    <cellStyle name="60% - Accent1 2 2" xfId="4318"/>
    <cellStyle name="60% - Accent1 2 2 2" xfId="16876"/>
    <cellStyle name="60% - Accent1 2 2 2 2" xfId="16877"/>
    <cellStyle name="60% - Accent1 2 2 2 2 2" xfId="16878"/>
    <cellStyle name="60% - Accent1 2 2 2 2 3" xfId="16879"/>
    <cellStyle name="60% - Accent1 2 2 2 3" xfId="16880"/>
    <cellStyle name="60% - Accent1 2 2 2 3 2" xfId="16881"/>
    <cellStyle name="60% - Accent1 2 2 2 3 2 2" xfId="16882"/>
    <cellStyle name="60% - Accent1 2 2 2 3 3" xfId="16883"/>
    <cellStyle name="60% - Accent1 2 2 2 4" xfId="16884"/>
    <cellStyle name="60% - Accent1 2 2 2 4 2" xfId="16885"/>
    <cellStyle name="60% - Accent1 2 2 2 5" xfId="16886"/>
    <cellStyle name="60% - Accent1 2 2 3" xfId="16887"/>
    <cellStyle name="60% - Accent1 2 2 3 2" xfId="16888"/>
    <cellStyle name="60% - Accent1 2 2 3 2 2" xfId="16889"/>
    <cellStyle name="60% - Accent1 2 2 3 3" xfId="16890"/>
    <cellStyle name="60% - Accent1 2 2 4" xfId="16891"/>
    <cellStyle name="60% - Accent1 2 2 4 2" xfId="16892"/>
    <cellStyle name="60% - Accent1 2 2 4 2 2" xfId="16893"/>
    <cellStyle name="60% - Accent1 2 2 4 3" xfId="16894"/>
    <cellStyle name="60% - Accent1 2 2 5" xfId="16895"/>
    <cellStyle name="60% - Accent1 2 2 5 2" xfId="16896"/>
    <cellStyle name="60% - Accent1 2 2 6" xfId="16897"/>
    <cellStyle name="60% - Accent1 2 2 7" xfId="16898"/>
    <cellStyle name="60% - Accent1 2 3" xfId="4319"/>
    <cellStyle name="60% - Accent1 2 3 2" xfId="16899"/>
    <cellStyle name="60% - Accent1 2 3 2 2" xfId="16900"/>
    <cellStyle name="60% - Accent1 2 3 3" xfId="16901"/>
    <cellStyle name="60% - Accent1 2 3 4" xfId="16902"/>
    <cellStyle name="60% - Accent1 2 4" xfId="16903"/>
    <cellStyle name="60% - Accent1 2 4 2" xfId="16904"/>
    <cellStyle name="60% - Accent1 2 4 2 2" xfId="16905"/>
    <cellStyle name="60% - Accent1 2 4 3" xfId="16906"/>
    <cellStyle name="60% - Accent1 2 5" xfId="16907"/>
    <cellStyle name="60% - Accent1 2 5 2" xfId="16908"/>
    <cellStyle name="60% - Accent1 2 6" xfId="16909"/>
    <cellStyle name="60% - Accent1 2 7" xfId="16910"/>
    <cellStyle name="60% - Accent1 2 8" xfId="16911"/>
    <cellStyle name="60% - Accent1 3" xfId="4320"/>
    <cellStyle name="60% - Accent1 3 2" xfId="4321"/>
    <cellStyle name="60% - Accent1 3 2 2" xfId="16912"/>
    <cellStyle name="60% - Accent1 3 2 3" xfId="16913"/>
    <cellStyle name="60% - Accent1 3 3" xfId="4322"/>
    <cellStyle name="60% - Accent1 3 3 2" xfId="16914"/>
    <cellStyle name="60% - Accent1 3 3 2 2" xfId="16915"/>
    <cellStyle name="60% - Accent1 3 3 3" xfId="16916"/>
    <cellStyle name="60% - Accent1 3 4" xfId="16917"/>
    <cellStyle name="60% - Accent1 3 4 2" xfId="16918"/>
    <cellStyle name="60% - Accent1 3 5" xfId="16919"/>
    <cellStyle name="60% - Accent1 3 6" xfId="16920"/>
    <cellStyle name="60% - Accent1 4" xfId="4323"/>
    <cellStyle name="60% - Accent1 4 2" xfId="4324"/>
    <cellStyle name="60% - Accent1 4 2 2" xfId="16921"/>
    <cellStyle name="60% - Accent1 4 2 2 2" xfId="16922"/>
    <cellStyle name="60% - Accent1 4 2 2 3" xfId="16923"/>
    <cellStyle name="60% - Accent1 4 2 3" xfId="16924"/>
    <cellStyle name="60% - Accent1 4 2 3 2" xfId="16925"/>
    <cellStyle name="60% - Accent1 4 2 3 2 2" xfId="16926"/>
    <cellStyle name="60% - Accent1 4 2 3 3" xfId="16927"/>
    <cellStyle name="60% - Accent1 4 2 4" xfId="16928"/>
    <cellStyle name="60% - Accent1 4 2 4 2" xfId="16929"/>
    <cellStyle name="60% - Accent1 4 2 5" xfId="16930"/>
    <cellStyle name="60% - Accent1 4 3" xfId="4325"/>
    <cellStyle name="60% - Accent1 4 3 2" xfId="16931"/>
    <cellStyle name="60% - Accent1 4 3 3" xfId="16932"/>
    <cellStyle name="60% - Accent1 4 4" xfId="16933"/>
    <cellStyle name="60% - Accent1 4 4 2" xfId="16934"/>
    <cellStyle name="60% - Accent1 4 4 2 2" xfId="16935"/>
    <cellStyle name="60% - Accent1 4 4 3" xfId="16936"/>
    <cellStyle name="60% - Accent1 4 5" xfId="16937"/>
    <cellStyle name="60% - Accent1 4 5 2" xfId="16938"/>
    <cellStyle name="60% - Accent1 4 6" xfId="16939"/>
    <cellStyle name="60% - Accent1 4 7" xfId="16940"/>
    <cellStyle name="60% - Accent1 5" xfId="4326"/>
    <cellStyle name="60% - Accent1 5 2" xfId="4327"/>
    <cellStyle name="60% - Accent1 5 3" xfId="4328"/>
    <cellStyle name="60% - Accent1 5 4" xfId="16941"/>
    <cellStyle name="60% - Accent1 6" xfId="4329"/>
    <cellStyle name="60% - Accent1 6 2" xfId="16942"/>
    <cellStyle name="60% - Accent1 6 3" xfId="16943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4"/>
    <cellStyle name="60% - Accent2 2 2 2 2" xfId="16945"/>
    <cellStyle name="60% - Accent2 2 2 2 2 2" xfId="16946"/>
    <cellStyle name="60% - Accent2 2 2 2 2 3" xfId="16947"/>
    <cellStyle name="60% - Accent2 2 2 2 3" xfId="16948"/>
    <cellStyle name="60% - Accent2 2 2 2 3 2" xfId="16949"/>
    <cellStyle name="60% - Accent2 2 2 2 3 2 2" xfId="16950"/>
    <cellStyle name="60% - Accent2 2 2 2 3 3" xfId="16951"/>
    <cellStyle name="60% - Accent2 2 2 2 4" xfId="16952"/>
    <cellStyle name="60% - Accent2 2 2 2 4 2" xfId="16953"/>
    <cellStyle name="60% - Accent2 2 2 2 5" xfId="16954"/>
    <cellStyle name="60% - Accent2 2 2 3" xfId="16955"/>
    <cellStyle name="60% - Accent2 2 2 3 2" xfId="16956"/>
    <cellStyle name="60% - Accent2 2 2 3 2 2" xfId="16957"/>
    <cellStyle name="60% - Accent2 2 2 3 3" xfId="16958"/>
    <cellStyle name="60% - Accent2 2 2 4" xfId="16959"/>
    <cellStyle name="60% - Accent2 2 2 4 2" xfId="16960"/>
    <cellStyle name="60% - Accent2 2 2 4 2 2" xfId="16961"/>
    <cellStyle name="60% - Accent2 2 2 4 3" xfId="16962"/>
    <cellStyle name="60% - Accent2 2 2 5" xfId="16963"/>
    <cellStyle name="60% - Accent2 2 2 5 2" xfId="16964"/>
    <cellStyle name="60% - Accent2 2 2 6" xfId="16965"/>
    <cellStyle name="60% - Accent2 2 2 7" xfId="16966"/>
    <cellStyle name="60% - Accent2 2 3" xfId="4335"/>
    <cellStyle name="60% - Accent2 2 3 2" xfId="16967"/>
    <cellStyle name="60% - Accent2 2 3 2 2" xfId="16968"/>
    <cellStyle name="60% - Accent2 2 3 3" xfId="16969"/>
    <cellStyle name="60% - Accent2 2 3 4" xfId="16970"/>
    <cellStyle name="60% - Accent2 2 4" xfId="16971"/>
    <cellStyle name="60% - Accent2 2 4 2" xfId="16972"/>
    <cellStyle name="60% - Accent2 2 4 2 2" xfId="16973"/>
    <cellStyle name="60% - Accent2 2 4 3" xfId="16974"/>
    <cellStyle name="60% - Accent2 2 5" xfId="16975"/>
    <cellStyle name="60% - Accent2 2 5 2" xfId="16976"/>
    <cellStyle name="60% - Accent2 2 6" xfId="16977"/>
    <cellStyle name="60% - Accent2 2 7" xfId="16978"/>
    <cellStyle name="60% - Accent2 3" xfId="4336"/>
    <cellStyle name="60% - Accent2 3 2" xfId="4337"/>
    <cellStyle name="60% - Accent2 3 2 2" xfId="16979"/>
    <cellStyle name="60% - Accent2 3 2 3" xfId="16980"/>
    <cellStyle name="60% - Accent2 3 3" xfId="4338"/>
    <cellStyle name="60% - Accent2 3 3 2" xfId="16981"/>
    <cellStyle name="60% - Accent2 3 3 2 2" xfId="16982"/>
    <cellStyle name="60% - Accent2 3 3 3" xfId="16983"/>
    <cellStyle name="60% - Accent2 3 4" xfId="16984"/>
    <cellStyle name="60% - Accent2 3 4 2" xfId="16985"/>
    <cellStyle name="60% - Accent2 3 5" xfId="16986"/>
    <cellStyle name="60% - Accent2 3 6" xfId="16987"/>
    <cellStyle name="60% - Accent2 4" xfId="4339"/>
    <cellStyle name="60% - Accent2 4 2" xfId="4340"/>
    <cellStyle name="60% - Accent2 4 2 2" xfId="16988"/>
    <cellStyle name="60% - Accent2 4 2 2 2" xfId="16989"/>
    <cellStyle name="60% - Accent2 4 2 2 3" xfId="16990"/>
    <cellStyle name="60% - Accent2 4 2 3" xfId="16991"/>
    <cellStyle name="60% - Accent2 4 2 3 2" xfId="16992"/>
    <cellStyle name="60% - Accent2 4 2 3 2 2" xfId="16993"/>
    <cellStyle name="60% - Accent2 4 2 3 3" xfId="16994"/>
    <cellStyle name="60% - Accent2 4 2 4" xfId="16995"/>
    <cellStyle name="60% - Accent2 4 2 4 2" xfId="16996"/>
    <cellStyle name="60% - Accent2 4 2 5" xfId="16997"/>
    <cellStyle name="60% - Accent2 4 3" xfId="4341"/>
    <cellStyle name="60% - Accent2 4 3 2" xfId="16998"/>
    <cellStyle name="60% - Accent2 4 3 3" xfId="16999"/>
    <cellStyle name="60% - Accent2 4 4" xfId="17000"/>
    <cellStyle name="60% - Accent2 4 4 2" xfId="17001"/>
    <cellStyle name="60% - Accent2 4 4 2 2" xfId="17002"/>
    <cellStyle name="60% - Accent2 4 4 3" xfId="17003"/>
    <cellStyle name="60% - Accent2 4 5" xfId="17004"/>
    <cellStyle name="60% - Accent2 4 5 2" xfId="17005"/>
    <cellStyle name="60% - Accent2 4 6" xfId="17006"/>
    <cellStyle name="60% - Accent2 4 7" xfId="17007"/>
    <cellStyle name="60% - Accent2 5" xfId="4342"/>
    <cellStyle name="60% - Accent2 5 2" xfId="4343"/>
    <cellStyle name="60% - Accent2 5 3" xfId="4344"/>
    <cellStyle name="60% - Accent2 5 4" xfId="17008"/>
    <cellStyle name="60% - Accent2 6" xfId="4345"/>
    <cellStyle name="60% - Accent2 6 2" xfId="17009"/>
    <cellStyle name="60% - Accent2 6 3" xfId="17010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1"/>
    <cellStyle name="60% - Accent3 2 2 2 2" xfId="17012"/>
    <cellStyle name="60% - Accent3 2 2 2 2 2" xfId="17013"/>
    <cellStyle name="60% - Accent3 2 2 2 2 3" xfId="17014"/>
    <cellStyle name="60% - Accent3 2 2 2 3" xfId="17015"/>
    <cellStyle name="60% - Accent3 2 2 2 3 2" xfId="17016"/>
    <cellStyle name="60% - Accent3 2 2 2 3 2 2" xfId="17017"/>
    <cellStyle name="60% - Accent3 2 2 2 3 3" xfId="17018"/>
    <cellStyle name="60% - Accent3 2 2 2 4" xfId="17019"/>
    <cellStyle name="60% - Accent3 2 2 2 4 2" xfId="17020"/>
    <cellStyle name="60% - Accent3 2 2 2 5" xfId="17021"/>
    <cellStyle name="60% - Accent3 2 2 3" xfId="17022"/>
    <cellStyle name="60% - Accent3 2 2 3 2" xfId="17023"/>
    <cellStyle name="60% - Accent3 2 2 3 2 2" xfId="17024"/>
    <cellStyle name="60% - Accent3 2 2 3 3" xfId="17025"/>
    <cellStyle name="60% - Accent3 2 2 4" xfId="17026"/>
    <cellStyle name="60% - Accent3 2 2 4 2" xfId="17027"/>
    <cellStyle name="60% - Accent3 2 2 4 2 2" xfId="17028"/>
    <cellStyle name="60% - Accent3 2 2 4 3" xfId="17029"/>
    <cellStyle name="60% - Accent3 2 2 5" xfId="17030"/>
    <cellStyle name="60% - Accent3 2 2 5 2" xfId="17031"/>
    <cellStyle name="60% - Accent3 2 2 6" xfId="17032"/>
    <cellStyle name="60% - Accent3 2 2 7" xfId="17033"/>
    <cellStyle name="60% - Accent3 2 3" xfId="4351"/>
    <cellStyle name="60% - Accent3 2 3 2" xfId="17034"/>
    <cellStyle name="60% - Accent3 2 3 2 2" xfId="17035"/>
    <cellStyle name="60% - Accent3 2 3 3" xfId="17036"/>
    <cellStyle name="60% - Accent3 2 3 4" xfId="17037"/>
    <cellStyle name="60% - Accent3 2 4" xfId="17038"/>
    <cellStyle name="60% - Accent3 2 4 2" xfId="17039"/>
    <cellStyle name="60% - Accent3 2 4 2 2" xfId="17040"/>
    <cellStyle name="60% - Accent3 2 4 3" xfId="17041"/>
    <cellStyle name="60% - Accent3 2 5" xfId="17042"/>
    <cellStyle name="60% - Accent3 2 5 2" xfId="17043"/>
    <cellStyle name="60% - Accent3 2 6" xfId="17044"/>
    <cellStyle name="60% - Accent3 2 7" xfId="17045"/>
    <cellStyle name="60% - Accent3 2 8" xfId="17046"/>
    <cellStyle name="60% - Accent3 3" xfId="4352"/>
    <cellStyle name="60% - Accent3 3 2" xfId="4353"/>
    <cellStyle name="60% - Accent3 3 2 2" xfId="17047"/>
    <cellStyle name="60% - Accent3 3 2 3" xfId="17048"/>
    <cellStyle name="60% - Accent3 3 3" xfId="4354"/>
    <cellStyle name="60% - Accent3 3 3 2" xfId="17049"/>
    <cellStyle name="60% - Accent3 3 3 2 2" xfId="17050"/>
    <cellStyle name="60% - Accent3 3 3 3" xfId="17051"/>
    <cellStyle name="60% - Accent3 3 4" xfId="17052"/>
    <cellStyle name="60% - Accent3 3 4 2" xfId="17053"/>
    <cellStyle name="60% - Accent3 3 5" xfId="17054"/>
    <cellStyle name="60% - Accent3 3 6" xfId="17055"/>
    <cellStyle name="60% - Accent3 4" xfId="4355"/>
    <cellStyle name="60% - Accent3 4 2" xfId="4356"/>
    <cellStyle name="60% - Accent3 4 2 2" xfId="17056"/>
    <cellStyle name="60% - Accent3 4 2 2 2" xfId="17057"/>
    <cellStyle name="60% - Accent3 4 2 2 3" xfId="17058"/>
    <cellStyle name="60% - Accent3 4 2 3" xfId="17059"/>
    <cellStyle name="60% - Accent3 4 2 3 2" xfId="17060"/>
    <cellStyle name="60% - Accent3 4 2 3 2 2" xfId="17061"/>
    <cellStyle name="60% - Accent3 4 2 3 3" xfId="17062"/>
    <cellStyle name="60% - Accent3 4 2 4" xfId="17063"/>
    <cellStyle name="60% - Accent3 4 2 4 2" xfId="17064"/>
    <cellStyle name="60% - Accent3 4 2 5" xfId="17065"/>
    <cellStyle name="60% - Accent3 4 3" xfId="4357"/>
    <cellStyle name="60% - Accent3 4 3 2" xfId="17066"/>
    <cellStyle name="60% - Accent3 4 3 3" xfId="17067"/>
    <cellStyle name="60% - Accent3 4 4" xfId="17068"/>
    <cellStyle name="60% - Accent3 4 4 2" xfId="17069"/>
    <cellStyle name="60% - Accent3 4 4 2 2" xfId="17070"/>
    <cellStyle name="60% - Accent3 4 4 3" xfId="17071"/>
    <cellStyle name="60% - Accent3 4 5" xfId="17072"/>
    <cellStyle name="60% - Accent3 4 5 2" xfId="17073"/>
    <cellStyle name="60% - Accent3 4 6" xfId="17074"/>
    <cellStyle name="60% - Accent3 4 7" xfId="17075"/>
    <cellStyle name="60% - Accent3 5" xfId="4358"/>
    <cellStyle name="60% - Accent3 5 2" xfId="4359"/>
    <cellStyle name="60% - Accent3 5 3" xfId="4360"/>
    <cellStyle name="60% - Accent3 5 4" xfId="17076"/>
    <cellStyle name="60% - Accent3 6" xfId="4361"/>
    <cellStyle name="60% - Accent3 6 2" xfId="17077"/>
    <cellStyle name="60% - Accent3 6 3" xfId="17078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9"/>
    <cellStyle name="60% - Accent4 2 2 2 2" xfId="17080"/>
    <cellStyle name="60% - Accent4 2 2 2 2 2" xfId="17081"/>
    <cellStyle name="60% - Accent4 2 2 2 2 3" xfId="17082"/>
    <cellStyle name="60% - Accent4 2 2 2 3" xfId="17083"/>
    <cellStyle name="60% - Accent4 2 2 2 3 2" xfId="17084"/>
    <cellStyle name="60% - Accent4 2 2 2 3 2 2" xfId="17085"/>
    <cellStyle name="60% - Accent4 2 2 2 3 3" xfId="17086"/>
    <cellStyle name="60% - Accent4 2 2 2 4" xfId="17087"/>
    <cellStyle name="60% - Accent4 2 2 2 4 2" xfId="17088"/>
    <cellStyle name="60% - Accent4 2 2 2 5" xfId="17089"/>
    <cellStyle name="60% - Accent4 2 2 3" xfId="17090"/>
    <cellStyle name="60% - Accent4 2 2 3 2" xfId="17091"/>
    <cellStyle name="60% - Accent4 2 2 3 2 2" xfId="17092"/>
    <cellStyle name="60% - Accent4 2 2 3 3" xfId="17093"/>
    <cellStyle name="60% - Accent4 2 2 4" xfId="17094"/>
    <cellStyle name="60% - Accent4 2 2 4 2" xfId="17095"/>
    <cellStyle name="60% - Accent4 2 2 4 2 2" xfId="17096"/>
    <cellStyle name="60% - Accent4 2 2 4 3" xfId="17097"/>
    <cellStyle name="60% - Accent4 2 2 5" xfId="17098"/>
    <cellStyle name="60% - Accent4 2 2 5 2" xfId="17099"/>
    <cellStyle name="60% - Accent4 2 2 6" xfId="17100"/>
    <cellStyle name="60% - Accent4 2 2 7" xfId="17101"/>
    <cellStyle name="60% - Accent4 2 3" xfId="4367"/>
    <cellStyle name="60% - Accent4 2 3 2" xfId="17102"/>
    <cellStyle name="60% - Accent4 2 3 2 2" xfId="17103"/>
    <cellStyle name="60% - Accent4 2 3 3" xfId="17104"/>
    <cellStyle name="60% - Accent4 2 3 4" xfId="17105"/>
    <cellStyle name="60% - Accent4 2 4" xfId="17106"/>
    <cellStyle name="60% - Accent4 2 4 2" xfId="17107"/>
    <cellStyle name="60% - Accent4 2 4 2 2" xfId="17108"/>
    <cellStyle name="60% - Accent4 2 4 3" xfId="17109"/>
    <cellStyle name="60% - Accent4 2 5" xfId="17110"/>
    <cellStyle name="60% - Accent4 2 5 2" xfId="17111"/>
    <cellStyle name="60% - Accent4 2 6" xfId="17112"/>
    <cellStyle name="60% - Accent4 2 7" xfId="17113"/>
    <cellStyle name="60% - Accent4 2 8" xfId="17114"/>
    <cellStyle name="60% - Accent4 3" xfId="4368"/>
    <cellStyle name="60% - Accent4 3 2" xfId="4369"/>
    <cellStyle name="60% - Accent4 3 2 2" xfId="17115"/>
    <cellStyle name="60% - Accent4 3 2 3" xfId="17116"/>
    <cellStyle name="60% - Accent4 3 3" xfId="4370"/>
    <cellStyle name="60% - Accent4 3 3 2" xfId="17117"/>
    <cellStyle name="60% - Accent4 3 3 2 2" xfId="17118"/>
    <cellStyle name="60% - Accent4 3 3 3" xfId="17119"/>
    <cellStyle name="60% - Accent4 3 4" xfId="17120"/>
    <cellStyle name="60% - Accent4 3 4 2" xfId="17121"/>
    <cellStyle name="60% - Accent4 3 5" xfId="17122"/>
    <cellStyle name="60% - Accent4 3 6" xfId="17123"/>
    <cellStyle name="60% - Accent4 4" xfId="4371"/>
    <cellStyle name="60% - Accent4 4 2" xfId="4372"/>
    <cellStyle name="60% - Accent4 4 2 2" xfId="17124"/>
    <cellStyle name="60% - Accent4 4 2 2 2" xfId="17125"/>
    <cellStyle name="60% - Accent4 4 2 2 3" xfId="17126"/>
    <cellStyle name="60% - Accent4 4 2 3" xfId="17127"/>
    <cellStyle name="60% - Accent4 4 2 3 2" xfId="17128"/>
    <cellStyle name="60% - Accent4 4 2 3 2 2" xfId="17129"/>
    <cellStyle name="60% - Accent4 4 2 3 3" xfId="17130"/>
    <cellStyle name="60% - Accent4 4 2 4" xfId="17131"/>
    <cellStyle name="60% - Accent4 4 2 4 2" xfId="17132"/>
    <cellStyle name="60% - Accent4 4 2 5" xfId="17133"/>
    <cellStyle name="60% - Accent4 4 3" xfId="4373"/>
    <cellStyle name="60% - Accent4 4 3 2" xfId="17134"/>
    <cellStyle name="60% - Accent4 4 3 3" xfId="17135"/>
    <cellStyle name="60% - Accent4 4 4" xfId="17136"/>
    <cellStyle name="60% - Accent4 4 4 2" xfId="17137"/>
    <cellStyle name="60% - Accent4 4 4 2 2" xfId="17138"/>
    <cellStyle name="60% - Accent4 4 4 3" xfId="17139"/>
    <cellStyle name="60% - Accent4 4 5" xfId="17140"/>
    <cellStyle name="60% - Accent4 4 5 2" xfId="17141"/>
    <cellStyle name="60% - Accent4 4 6" xfId="17142"/>
    <cellStyle name="60% - Accent4 4 7" xfId="17143"/>
    <cellStyle name="60% - Accent4 5" xfId="4374"/>
    <cellStyle name="60% - Accent4 5 2" xfId="4375"/>
    <cellStyle name="60% - Accent4 5 3" xfId="4376"/>
    <cellStyle name="60% - Accent4 5 4" xfId="17144"/>
    <cellStyle name="60% - Accent4 6" xfId="4377"/>
    <cellStyle name="60% - Accent4 6 2" xfId="17145"/>
    <cellStyle name="60% - Accent4 6 3" xfId="17146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7"/>
    <cellStyle name="60% - Accent5 2 2 2 2" xfId="17148"/>
    <cellStyle name="60% - Accent5 2 2 2 2 2" xfId="17149"/>
    <cellStyle name="60% - Accent5 2 2 2 2 3" xfId="17150"/>
    <cellStyle name="60% - Accent5 2 2 2 3" xfId="17151"/>
    <cellStyle name="60% - Accent5 2 2 2 3 2" xfId="17152"/>
    <cellStyle name="60% - Accent5 2 2 2 3 2 2" xfId="17153"/>
    <cellStyle name="60% - Accent5 2 2 2 3 3" xfId="17154"/>
    <cellStyle name="60% - Accent5 2 2 2 4" xfId="17155"/>
    <cellStyle name="60% - Accent5 2 2 2 4 2" xfId="17156"/>
    <cellStyle name="60% - Accent5 2 2 2 5" xfId="17157"/>
    <cellStyle name="60% - Accent5 2 2 3" xfId="17158"/>
    <cellStyle name="60% - Accent5 2 2 3 2" xfId="17159"/>
    <cellStyle name="60% - Accent5 2 2 3 2 2" xfId="17160"/>
    <cellStyle name="60% - Accent5 2 2 3 3" xfId="17161"/>
    <cellStyle name="60% - Accent5 2 2 4" xfId="17162"/>
    <cellStyle name="60% - Accent5 2 2 4 2" xfId="17163"/>
    <cellStyle name="60% - Accent5 2 2 4 2 2" xfId="17164"/>
    <cellStyle name="60% - Accent5 2 2 4 3" xfId="17165"/>
    <cellStyle name="60% - Accent5 2 2 5" xfId="17166"/>
    <cellStyle name="60% - Accent5 2 2 5 2" xfId="17167"/>
    <cellStyle name="60% - Accent5 2 2 6" xfId="17168"/>
    <cellStyle name="60% - Accent5 2 2 7" xfId="17169"/>
    <cellStyle name="60% - Accent5 2 3" xfId="4383"/>
    <cellStyle name="60% - Accent5 2 3 2" xfId="17170"/>
    <cellStyle name="60% - Accent5 2 3 2 2" xfId="17171"/>
    <cellStyle name="60% - Accent5 2 3 3" xfId="17172"/>
    <cellStyle name="60% - Accent5 2 3 4" xfId="17173"/>
    <cellStyle name="60% - Accent5 2 4" xfId="17174"/>
    <cellStyle name="60% - Accent5 2 4 2" xfId="17175"/>
    <cellStyle name="60% - Accent5 2 4 2 2" xfId="17176"/>
    <cellStyle name="60% - Accent5 2 4 3" xfId="17177"/>
    <cellStyle name="60% - Accent5 2 5" xfId="17178"/>
    <cellStyle name="60% - Accent5 2 5 2" xfId="17179"/>
    <cellStyle name="60% - Accent5 2 6" xfId="17180"/>
    <cellStyle name="60% - Accent5 2 7" xfId="17181"/>
    <cellStyle name="60% - Accent5 3" xfId="4384"/>
    <cellStyle name="60% - Accent5 3 2" xfId="4385"/>
    <cellStyle name="60% - Accent5 3 2 2" xfId="17182"/>
    <cellStyle name="60% - Accent5 3 2 3" xfId="17183"/>
    <cellStyle name="60% - Accent5 3 3" xfId="4386"/>
    <cellStyle name="60% - Accent5 3 3 2" xfId="17184"/>
    <cellStyle name="60% - Accent5 3 3 2 2" xfId="17185"/>
    <cellStyle name="60% - Accent5 3 3 3" xfId="17186"/>
    <cellStyle name="60% - Accent5 3 4" xfId="17187"/>
    <cellStyle name="60% - Accent5 3 4 2" xfId="17188"/>
    <cellStyle name="60% - Accent5 3 5" xfId="17189"/>
    <cellStyle name="60% - Accent5 3 6" xfId="17190"/>
    <cellStyle name="60% - Accent5 4" xfId="4387"/>
    <cellStyle name="60% - Accent5 4 2" xfId="4388"/>
    <cellStyle name="60% - Accent5 4 2 2" xfId="17191"/>
    <cellStyle name="60% - Accent5 4 2 2 2" xfId="17192"/>
    <cellStyle name="60% - Accent5 4 2 2 3" xfId="17193"/>
    <cellStyle name="60% - Accent5 4 2 3" xfId="17194"/>
    <cellStyle name="60% - Accent5 4 2 3 2" xfId="17195"/>
    <cellStyle name="60% - Accent5 4 2 3 2 2" xfId="17196"/>
    <cellStyle name="60% - Accent5 4 2 3 3" xfId="17197"/>
    <cellStyle name="60% - Accent5 4 2 4" xfId="17198"/>
    <cellStyle name="60% - Accent5 4 2 4 2" xfId="17199"/>
    <cellStyle name="60% - Accent5 4 2 5" xfId="17200"/>
    <cellStyle name="60% - Accent5 4 3" xfId="4389"/>
    <cellStyle name="60% - Accent5 4 3 2" xfId="17201"/>
    <cellStyle name="60% - Accent5 4 3 3" xfId="17202"/>
    <cellStyle name="60% - Accent5 4 4" xfId="17203"/>
    <cellStyle name="60% - Accent5 4 4 2" xfId="17204"/>
    <cellStyle name="60% - Accent5 4 4 2 2" xfId="17205"/>
    <cellStyle name="60% - Accent5 4 4 3" xfId="17206"/>
    <cellStyle name="60% - Accent5 4 5" xfId="17207"/>
    <cellStyle name="60% - Accent5 4 5 2" xfId="17208"/>
    <cellStyle name="60% - Accent5 4 6" xfId="17209"/>
    <cellStyle name="60% - Accent5 4 7" xfId="17210"/>
    <cellStyle name="60% - Accent5 5" xfId="4390"/>
    <cellStyle name="60% - Accent5 5 2" xfId="4391"/>
    <cellStyle name="60% - Accent5 5 3" xfId="4392"/>
    <cellStyle name="60% - Accent5 5 4" xfId="17211"/>
    <cellStyle name="60% - Accent5 6" xfId="4393"/>
    <cellStyle name="60% - Accent5 6 2" xfId="17212"/>
    <cellStyle name="60% - Accent5 6 3" xfId="17213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4"/>
    <cellStyle name="60% - Accent6 2 2 2 2" xfId="17215"/>
    <cellStyle name="60% - Accent6 2 2 2 2 2" xfId="17216"/>
    <cellStyle name="60% - Accent6 2 2 2 2 3" xfId="17217"/>
    <cellStyle name="60% - Accent6 2 2 2 3" xfId="17218"/>
    <cellStyle name="60% - Accent6 2 2 2 3 2" xfId="17219"/>
    <cellStyle name="60% - Accent6 2 2 2 3 2 2" xfId="17220"/>
    <cellStyle name="60% - Accent6 2 2 2 3 3" xfId="17221"/>
    <cellStyle name="60% - Accent6 2 2 2 4" xfId="17222"/>
    <cellStyle name="60% - Accent6 2 2 2 4 2" xfId="17223"/>
    <cellStyle name="60% - Accent6 2 2 2 5" xfId="17224"/>
    <cellStyle name="60% - Accent6 2 2 3" xfId="17225"/>
    <cellStyle name="60% - Accent6 2 2 3 2" xfId="17226"/>
    <cellStyle name="60% - Accent6 2 2 3 2 2" xfId="17227"/>
    <cellStyle name="60% - Accent6 2 2 3 3" xfId="17228"/>
    <cellStyle name="60% - Accent6 2 2 4" xfId="17229"/>
    <cellStyle name="60% - Accent6 2 2 4 2" xfId="17230"/>
    <cellStyle name="60% - Accent6 2 2 4 2 2" xfId="17231"/>
    <cellStyle name="60% - Accent6 2 2 4 3" xfId="17232"/>
    <cellStyle name="60% - Accent6 2 2 5" xfId="17233"/>
    <cellStyle name="60% - Accent6 2 2 5 2" xfId="17234"/>
    <cellStyle name="60% - Accent6 2 2 6" xfId="17235"/>
    <cellStyle name="60% - Accent6 2 2 7" xfId="17236"/>
    <cellStyle name="60% - Accent6 2 3" xfId="4399"/>
    <cellStyle name="60% - Accent6 2 3 2" xfId="17237"/>
    <cellStyle name="60% - Accent6 2 3 2 2" xfId="17238"/>
    <cellStyle name="60% - Accent6 2 3 3" xfId="17239"/>
    <cellStyle name="60% - Accent6 2 3 4" xfId="17240"/>
    <cellStyle name="60% - Accent6 2 4" xfId="17241"/>
    <cellStyle name="60% - Accent6 2 4 2" xfId="17242"/>
    <cellStyle name="60% - Accent6 2 4 2 2" xfId="17243"/>
    <cellStyle name="60% - Accent6 2 4 3" xfId="17244"/>
    <cellStyle name="60% - Accent6 2 5" xfId="17245"/>
    <cellStyle name="60% - Accent6 2 5 2" xfId="17246"/>
    <cellStyle name="60% - Accent6 2 6" xfId="17247"/>
    <cellStyle name="60% - Accent6 2 7" xfId="17248"/>
    <cellStyle name="60% - Accent6 2 8" xfId="17249"/>
    <cellStyle name="60% - Accent6 3" xfId="4400"/>
    <cellStyle name="60% - Accent6 3 2" xfId="4401"/>
    <cellStyle name="60% - Accent6 3 2 2" xfId="17250"/>
    <cellStyle name="60% - Accent6 3 2 3" xfId="17251"/>
    <cellStyle name="60% - Accent6 3 3" xfId="4402"/>
    <cellStyle name="60% - Accent6 3 3 2" xfId="17252"/>
    <cellStyle name="60% - Accent6 3 3 2 2" xfId="17253"/>
    <cellStyle name="60% - Accent6 3 3 3" xfId="17254"/>
    <cellStyle name="60% - Accent6 3 4" xfId="17255"/>
    <cellStyle name="60% - Accent6 3 4 2" xfId="17256"/>
    <cellStyle name="60% - Accent6 3 5" xfId="17257"/>
    <cellStyle name="60% - Accent6 3 6" xfId="17258"/>
    <cellStyle name="60% - Accent6 4" xfId="4403"/>
    <cellStyle name="60% - Accent6 4 2" xfId="4404"/>
    <cellStyle name="60% - Accent6 4 2 2" xfId="17259"/>
    <cellStyle name="60% - Accent6 4 2 2 2" xfId="17260"/>
    <cellStyle name="60% - Accent6 4 2 2 3" xfId="17261"/>
    <cellStyle name="60% - Accent6 4 2 3" xfId="17262"/>
    <cellStyle name="60% - Accent6 4 2 3 2" xfId="17263"/>
    <cellStyle name="60% - Accent6 4 2 3 2 2" xfId="17264"/>
    <cellStyle name="60% - Accent6 4 2 3 3" xfId="17265"/>
    <cellStyle name="60% - Accent6 4 2 4" xfId="17266"/>
    <cellStyle name="60% - Accent6 4 2 4 2" xfId="17267"/>
    <cellStyle name="60% - Accent6 4 2 5" xfId="17268"/>
    <cellStyle name="60% - Accent6 4 3" xfId="4405"/>
    <cellStyle name="60% - Accent6 4 3 2" xfId="17269"/>
    <cellStyle name="60% - Accent6 4 3 3" xfId="17270"/>
    <cellStyle name="60% - Accent6 4 4" xfId="17271"/>
    <cellStyle name="60% - Accent6 4 4 2" xfId="17272"/>
    <cellStyle name="60% - Accent6 4 4 2 2" xfId="17273"/>
    <cellStyle name="60% - Accent6 4 4 3" xfId="17274"/>
    <cellStyle name="60% - Accent6 4 5" xfId="17275"/>
    <cellStyle name="60% - Accent6 4 5 2" xfId="17276"/>
    <cellStyle name="60% - Accent6 4 6" xfId="17277"/>
    <cellStyle name="60% - Accent6 4 7" xfId="17278"/>
    <cellStyle name="60% - Accent6 5" xfId="4406"/>
    <cellStyle name="60% - Accent6 5 2" xfId="4407"/>
    <cellStyle name="60% - Accent6 5 3" xfId="4408"/>
    <cellStyle name="60% - Accent6 5 4" xfId="17279"/>
    <cellStyle name="60% - Accent6 6" xfId="4409"/>
    <cellStyle name="60% - Accent6 6 2" xfId="17280"/>
    <cellStyle name="60% - Accent6 6 3" xfId="17281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2"/>
    <cellStyle name="60% - 輔色1 2 11" xfId="17283"/>
    <cellStyle name="60% - 輔色1 2 2" xfId="4684"/>
    <cellStyle name="60% - 輔色1 2 2 2" xfId="17284"/>
    <cellStyle name="60% - 輔色1 2 2 2 2" xfId="17285"/>
    <cellStyle name="60% - 輔色1 2 2 2 3" xfId="17286"/>
    <cellStyle name="60% - 輔色1 2 2 3" xfId="17287"/>
    <cellStyle name="60% - 輔色1 2 2 4" xfId="17288"/>
    <cellStyle name="60% - 輔色1 2 2 5" xfId="17289"/>
    <cellStyle name="60% - 輔色1 2 2 6" xfId="17290"/>
    <cellStyle name="60% - 輔色1 2 2 7" xfId="17291"/>
    <cellStyle name="60% - 輔色1 2 3" xfId="4685"/>
    <cellStyle name="60% - 輔色1 2 3 2" xfId="17292"/>
    <cellStyle name="60% - 輔色1 2 3 2 2" xfId="17293"/>
    <cellStyle name="60% - 輔色1 2 3 2 3" xfId="17294"/>
    <cellStyle name="60% - 輔色1 2 3 3" xfId="17295"/>
    <cellStyle name="60% - 輔色1 2 3 4" xfId="17296"/>
    <cellStyle name="60% - 輔色1 2 3 5" xfId="17297"/>
    <cellStyle name="60% - 輔色1 2 4" xfId="17298"/>
    <cellStyle name="60% - 輔色1 2 4 2" xfId="17299"/>
    <cellStyle name="60% - 輔色1 2 4 3" xfId="17300"/>
    <cellStyle name="60% - 輔色1 2 4 4" xfId="17301"/>
    <cellStyle name="60% - 輔色1 2 5" xfId="17302"/>
    <cellStyle name="60% - 輔色1 2 5 2" xfId="17303"/>
    <cellStyle name="60% - 輔色1 2 5 2 2" xfId="17304"/>
    <cellStyle name="60% - 輔色1 2 5 3" xfId="17305"/>
    <cellStyle name="60% - 輔色1 2 5 4" xfId="17306"/>
    <cellStyle name="60% - 輔色1 2 6" xfId="17307"/>
    <cellStyle name="60% - 輔色1 2 6 2" xfId="17308"/>
    <cellStyle name="60% - 輔色1 2 6 3" xfId="17309"/>
    <cellStyle name="60% - 輔色1 2 7" xfId="17310"/>
    <cellStyle name="60% - 輔色1 2 7 2" xfId="17311"/>
    <cellStyle name="60% - 輔色1 2 8" xfId="17312"/>
    <cellStyle name="60% - 輔色1 2 9" xfId="17313"/>
    <cellStyle name="60% - 輔色1 3" xfId="4686"/>
    <cellStyle name="60% - 輔色1 3 2" xfId="4687"/>
    <cellStyle name="60% - 輔色1 3 3" xfId="4688"/>
    <cellStyle name="60% - 輔色1 4" xfId="4689"/>
    <cellStyle name="60% - 輔色1 4 2" xfId="17314"/>
    <cellStyle name="60% - 輔色1 5" xfId="4690"/>
    <cellStyle name="60% - 輔色1 5 2" xfId="17315"/>
    <cellStyle name="60% - 輔色1 6" xfId="17316"/>
    <cellStyle name="60% - 輔色1 6 2" xfId="17317"/>
    <cellStyle name="60% - 輔色1 7" xfId="17318"/>
    <cellStyle name="60% - 輔色1 7 2" xfId="17319"/>
    <cellStyle name="60% - 輔色1 8" xfId="17320"/>
    <cellStyle name="60% - 輔色1 8 2" xfId="17321"/>
    <cellStyle name="60% - 輔色1 9" xfId="17322"/>
    <cellStyle name="60% - 輔色1 9 2" xfId="17323"/>
    <cellStyle name="60% - 輔色2" xfId="4691"/>
    <cellStyle name="60% - 輔色2 2" xfId="4692"/>
    <cellStyle name="60% - 輔色2 2 10" xfId="17324"/>
    <cellStyle name="60% - 輔色2 2 11" xfId="17325"/>
    <cellStyle name="60% - 輔色2 2 2" xfId="4693"/>
    <cellStyle name="60% - 輔色2 2 2 2" xfId="17326"/>
    <cellStyle name="60% - 輔色2 2 2 2 2" xfId="17327"/>
    <cellStyle name="60% - 輔色2 2 2 2 3" xfId="17328"/>
    <cellStyle name="60% - 輔色2 2 2 3" xfId="17329"/>
    <cellStyle name="60% - 輔色2 2 2 4" xfId="17330"/>
    <cellStyle name="60% - 輔色2 2 2 5" xfId="17331"/>
    <cellStyle name="60% - 輔色2 2 2 6" xfId="17332"/>
    <cellStyle name="60% - 輔色2 2 2 7" xfId="17333"/>
    <cellStyle name="60% - 輔色2 2 3" xfId="4694"/>
    <cellStyle name="60% - 輔色2 2 3 2" xfId="17334"/>
    <cellStyle name="60% - 輔色2 2 3 2 2" xfId="17335"/>
    <cellStyle name="60% - 輔色2 2 3 2 3" xfId="17336"/>
    <cellStyle name="60% - 輔色2 2 3 3" xfId="17337"/>
    <cellStyle name="60% - 輔色2 2 3 4" xfId="17338"/>
    <cellStyle name="60% - 輔色2 2 3 5" xfId="17339"/>
    <cellStyle name="60% - 輔色2 2 4" xfId="17340"/>
    <cellStyle name="60% - 輔色2 2 4 2" xfId="17341"/>
    <cellStyle name="60% - 輔色2 2 4 3" xfId="17342"/>
    <cellStyle name="60% - 輔色2 2 4 4" xfId="17343"/>
    <cellStyle name="60% - 輔色2 2 5" xfId="17344"/>
    <cellStyle name="60% - 輔色2 2 5 2" xfId="17345"/>
    <cellStyle name="60% - 輔色2 2 5 2 2" xfId="17346"/>
    <cellStyle name="60% - 輔色2 2 5 3" xfId="17347"/>
    <cellStyle name="60% - 輔色2 2 5 4" xfId="17348"/>
    <cellStyle name="60% - 輔色2 2 6" xfId="17349"/>
    <cellStyle name="60% - 輔色2 2 6 2" xfId="17350"/>
    <cellStyle name="60% - 輔色2 2 6 3" xfId="17351"/>
    <cellStyle name="60% - 輔色2 2 7" xfId="17352"/>
    <cellStyle name="60% - 輔色2 2 7 2" xfId="17353"/>
    <cellStyle name="60% - 輔色2 2 8" xfId="17354"/>
    <cellStyle name="60% - 輔色2 2 9" xfId="17355"/>
    <cellStyle name="60% - 輔色2 3" xfId="4695"/>
    <cellStyle name="60% - 輔色2 3 2" xfId="4696"/>
    <cellStyle name="60% - 輔色2 3 3" xfId="4697"/>
    <cellStyle name="60% - 輔色2 4" xfId="4698"/>
    <cellStyle name="60% - 輔色2 4 2" xfId="17356"/>
    <cellStyle name="60% - 輔色2 5" xfId="4699"/>
    <cellStyle name="60% - 輔色2 5 2" xfId="17357"/>
    <cellStyle name="60% - 輔色2 6" xfId="17358"/>
    <cellStyle name="60% - 輔色2 6 2" xfId="17359"/>
    <cellStyle name="60% - 輔色2 7" xfId="17360"/>
    <cellStyle name="60% - 輔色2 7 2" xfId="17361"/>
    <cellStyle name="60% - 輔色2 8" xfId="17362"/>
    <cellStyle name="60% - 輔色2 8 2" xfId="17363"/>
    <cellStyle name="60% - 輔色2 9" xfId="17364"/>
    <cellStyle name="60% - 輔色2 9 2" xfId="17365"/>
    <cellStyle name="60% - 輔色3" xfId="4700"/>
    <cellStyle name="60% - 輔色3 2" xfId="4701"/>
    <cellStyle name="60% - 輔色3 2 10" xfId="17366"/>
    <cellStyle name="60% - 輔色3 2 11" xfId="17367"/>
    <cellStyle name="60% - 輔色3 2 2" xfId="4702"/>
    <cellStyle name="60% - 輔色3 2 2 2" xfId="17368"/>
    <cellStyle name="60% - 輔色3 2 2 2 2" xfId="17369"/>
    <cellStyle name="60% - 輔色3 2 2 2 3" xfId="17370"/>
    <cellStyle name="60% - 輔色3 2 2 3" xfId="17371"/>
    <cellStyle name="60% - 輔色3 2 2 4" xfId="17372"/>
    <cellStyle name="60% - 輔色3 2 2 5" xfId="17373"/>
    <cellStyle name="60% - 輔色3 2 2 6" xfId="17374"/>
    <cellStyle name="60% - 輔色3 2 2 7" xfId="17375"/>
    <cellStyle name="60% - 輔色3 2 3" xfId="4703"/>
    <cellStyle name="60% - 輔色3 2 3 2" xfId="17376"/>
    <cellStyle name="60% - 輔色3 2 3 2 2" xfId="17377"/>
    <cellStyle name="60% - 輔色3 2 3 2 3" xfId="17378"/>
    <cellStyle name="60% - 輔色3 2 3 3" xfId="17379"/>
    <cellStyle name="60% - 輔色3 2 3 4" xfId="17380"/>
    <cellStyle name="60% - 輔色3 2 3 5" xfId="17381"/>
    <cellStyle name="60% - 輔色3 2 4" xfId="17382"/>
    <cellStyle name="60% - 輔色3 2 4 2" xfId="17383"/>
    <cellStyle name="60% - 輔色3 2 4 3" xfId="17384"/>
    <cellStyle name="60% - 輔色3 2 4 4" xfId="17385"/>
    <cellStyle name="60% - 輔色3 2 5" xfId="17386"/>
    <cellStyle name="60% - 輔色3 2 5 2" xfId="17387"/>
    <cellStyle name="60% - 輔色3 2 5 2 2" xfId="17388"/>
    <cellStyle name="60% - 輔色3 2 5 3" xfId="17389"/>
    <cellStyle name="60% - 輔色3 2 5 4" xfId="17390"/>
    <cellStyle name="60% - 輔色3 2 6" xfId="17391"/>
    <cellStyle name="60% - 輔色3 2 6 2" xfId="17392"/>
    <cellStyle name="60% - 輔色3 2 6 3" xfId="17393"/>
    <cellStyle name="60% - 輔色3 2 7" xfId="17394"/>
    <cellStyle name="60% - 輔色3 2 7 2" xfId="17395"/>
    <cellStyle name="60% - 輔色3 2 8" xfId="17396"/>
    <cellStyle name="60% - 輔色3 2 9" xfId="17397"/>
    <cellStyle name="60% - 輔色3 3" xfId="4704"/>
    <cellStyle name="60% - 輔色3 3 2" xfId="4705"/>
    <cellStyle name="60% - 輔色3 3 3" xfId="4706"/>
    <cellStyle name="60% - 輔色3 4" xfId="4707"/>
    <cellStyle name="60% - 輔色3 4 2" xfId="17398"/>
    <cellStyle name="60% - 輔色3 5" xfId="4708"/>
    <cellStyle name="60% - 輔色3 5 2" xfId="17399"/>
    <cellStyle name="60% - 輔色3 6" xfId="17400"/>
    <cellStyle name="60% - 輔色3 6 2" xfId="17401"/>
    <cellStyle name="60% - 輔色3 7" xfId="17402"/>
    <cellStyle name="60% - 輔色3 7 2" xfId="17403"/>
    <cellStyle name="60% - 輔色3 8" xfId="17404"/>
    <cellStyle name="60% - 輔色3 8 2" xfId="17405"/>
    <cellStyle name="60% - 輔色3 9" xfId="17406"/>
    <cellStyle name="60% - 輔色3 9 2" xfId="17407"/>
    <cellStyle name="60% - 輔色4" xfId="4709"/>
    <cellStyle name="60% - 輔色4 2" xfId="4710"/>
    <cellStyle name="60% - 輔色4 2 10" xfId="17408"/>
    <cellStyle name="60% - 輔色4 2 11" xfId="17409"/>
    <cellStyle name="60% - 輔色4 2 2" xfId="4711"/>
    <cellStyle name="60% - 輔色4 2 2 2" xfId="17410"/>
    <cellStyle name="60% - 輔色4 2 2 2 2" xfId="17411"/>
    <cellStyle name="60% - 輔色4 2 2 2 3" xfId="17412"/>
    <cellStyle name="60% - 輔色4 2 2 3" xfId="17413"/>
    <cellStyle name="60% - 輔色4 2 2 4" xfId="17414"/>
    <cellStyle name="60% - 輔色4 2 2 5" xfId="17415"/>
    <cellStyle name="60% - 輔色4 2 2 6" xfId="17416"/>
    <cellStyle name="60% - 輔色4 2 2 7" xfId="17417"/>
    <cellStyle name="60% - 輔色4 2 3" xfId="4712"/>
    <cellStyle name="60% - 輔色4 2 3 2" xfId="17418"/>
    <cellStyle name="60% - 輔色4 2 3 2 2" xfId="17419"/>
    <cellStyle name="60% - 輔色4 2 3 2 3" xfId="17420"/>
    <cellStyle name="60% - 輔色4 2 3 3" xfId="17421"/>
    <cellStyle name="60% - 輔色4 2 3 4" xfId="17422"/>
    <cellStyle name="60% - 輔色4 2 3 5" xfId="17423"/>
    <cellStyle name="60% - 輔色4 2 4" xfId="17424"/>
    <cellStyle name="60% - 輔色4 2 4 2" xfId="17425"/>
    <cellStyle name="60% - 輔色4 2 4 3" xfId="17426"/>
    <cellStyle name="60% - 輔色4 2 4 4" xfId="17427"/>
    <cellStyle name="60% - 輔色4 2 5" xfId="17428"/>
    <cellStyle name="60% - 輔色4 2 5 2" xfId="17429"/>
    <cellStyle name="60% - 輔色4 2 5 2 2" xfId="17430"/>
    <cellStyle name="60% - 輔色4 2 5 3" xfId="17431"/>
    <cellStyle name="60% - 輔色4 2 5 4" xfId="17432"/>
    <cellStyle name="60% - 輔色4 2 6" xfId="17433"/>
    <cellStyle name="60% - 輔色4 2 6 2" xfId="17434"/>
    <cellStyle name="60% - 輔色4 2 6 3" xfId="17435"/>
    <cellStyle name="60% - 輔色4 2 7" xfId="17436"/>
    <cellStyle name="60% - 輔色4 2 7 2" xfId="17437"/>
    <cellStyle name="60% - 輔色4 2 8" xfId="17438"/>
    <cellStyle name="60% - 輔色4 2 9" xfId="17439"/>
    <cellStyle name="60% - 輔色4 3" xfId="4713"/>
    <cellStyle name="60% - 輔色4 3 2" xfId="4714"/>
    <cellStyle name="60% - 輔色4 3 3" xfId="4715"/>
    <cellStyle name="60% - 輔色4 4" xfId="4716"/>
    <cellStyle name="60% - 輔色4 4 2" xfId="17440"/>
    <cellStyle name="60% - 輔色4 5" xfId="4717"/>
    <cellStyle name="60% - 輔色4 5 2" xfId="17441"/>
    <cellStyle name="60% - 輔色4 6" xfId="17442"/>
    <cellStyle name="60% - 輔色4 6 2" xfId="17443"/>
    <cellStyle name="60% - 輔色4 7" xfId="17444"/>
    <cellStyle name="60% - 輔色4 7 2" xfId="17445"/>
    <cellStyle name="60% - 輔色4 8" xfId="17446"/>
    <cellStyle name="60% - 輔色4 8 2" xfId="17447"/>
    <cellStyle name="60% - 輔色4 9" xfId="17448"/>
    <cellStyle name="60% - 輔色4 9 2" xfId="17449"/>
    <cellStyle name="60% - 輔色5" xfId="4718"/>
    <cellStyle name="60% - 輔色5 2" xfId="4719"/>
    <cellStyle name="60% - 輔色5 2 10" xfId="17450"/>
    <cellStyle name="60% - 輔色5 2 11" xfId="17451"/>
    <cellStyle name="60% - 輔色5 2 2" xfId="4720"/>
    <cellStyle name="60% - 輔色5 2 2 2" xfId="17452"/>
    <cellStyle name="60% - 輔色5 2 2 2 2" xfId="17453"/>
    <cellStyle name="60% - 輔色5 2 2 2 3" xfId="17454"/>
    <cellStyle name="60% - 輔色5 2 2 3" xfId="17455"/>
    <cellStyle name="60% - 輔色5 2 2 4" xfId="17456"/>
    <cellStyle name="60% - 輔色5 2 2 5" xfId="17457"/>
    <cellStyle name="60% - 輔色5 2 2 6" xfId="17458"/>
    <cellStyle name="60% - 輔色5 2 2 7" xfId="17459"/>
    <cellStyle name="60% - 輔色5 2 3" xfId="4721"/>
    <cellStyle name="60% - 輔色5 2 3 2" xfId="17460"/>
    <cellStyle name="60% - 輔色5 2 3 2 2" xfId="17461"/>
    <cellStyle name="60% - 輔色5 2 3 2 3" xfId="17462"/>
    <cellStyle name="60% - 輔色5 2 3 3" xfId="17463"/>
    <cellStyle name="60% - 輔色5 2 3 4" xfId="17464"/>
    <cellStyle name="60% - 輔色5 2 3 5" xfId="17465"/>
    <cellStyle name="60% - 輔色5 2 4" xfId="17466"/>
    <cellStyle name="60% - 輔色5 2 4 2" xfId="17467"/>
    <cellStyle name="60% - 輔色5 2 4 3" xfId="17468"/>
    <cellStyle name="60% - 輔色5 2 4 4" xfId="17469"/>
    <cellStyle name="60% - 輔色5 2 5" xfId="17470"/>
    <cellStyle name="60% - 輔色5 2 5 2" xfId="17471"/>
    <cellStyle name="60% - 輔色5 2 5 2 2" xfId="17472"/>
    <cellStyle name="60% - 輔色5 2 5 3" xfId="17473"/>
    <cellStyle name="60% - 輔色5 2 5 4" xfId="17474"/>
    <cellStyle name="60% - 輔色5 2 6" xfId="17475"/>
    <cellStyle name="60% - 輔色5 2 6 2" xfId="17476"/>
    <cellStyle name="60% - 輔色5 2 6 3" xfId="17477"/>
    <cellStyle name="60% - 輔色5 2 7" xfId="17478"/>
    <cellStyle name="60% - 輔色5 2 7 2" xfId="17479"/>
    <cellStyle name="60% - 輔色5 2 8" xfId="17480"/>
    <cellStyle name="60% - 輔色5 2 9" xfId="17481"/>
    <cellStyle name="60% - 輔色5 3" xfId="4722"/>
    <cellStyle name="60% - 輔色5 3 2" xfId="4723"/>
    <cellStyle name="60% - 輔色5 3 3" xfId="4724"/>
    <cellStyle name="60% - 輔色5 4" xfId="4725"/>
    <cellStyle name="60% - 輔色5 4 2" xfId="17482"/>
    <cellStyle name="60% - 輔色5 5" xfId="4726"/>
    <cellStyle name="60% - 輔色5 5 2" xfId="17483"/>
    <cellStyle name="60% - 輔色5 6" xfId="17484"/>
    <cellStyle name="60% - 輔色5 6 2" xfId="17485"/>
    <cellStyle name="60% - 輔色5 7" xfId="17486"/>
    <cellStyle name="60% - 輔色5 7 2" xfId="17487"/>
    <cellStyle name="60% - 輔色5 8" xfId="17488"/>
    <cellStyle name="60% - 輔色5 8 2" xfId="17489"/>
    <cellStyle name="60% - 輔色5 9" xfId="17490"/>
    <cellStyle name="60% - 輔色5 9 2" xfId="17491"/>
    <cellStyle name="60% - 輔色6" xfId="4727"/>
    <cellStyle name="60% - 輔色6 2" xfId="4728"/>
    <cellStyle name="60% - 輔色6 2 10" xfId="17492"/>
    <cellStyle name="60% - 輔色6 2 11" xfId="17493"/>
    <cellStyle name="60% - 輔色6 2 2" xfId="4729"/>
    <cellStyle name="60% - 輔色6 2 2 2" xfId="17494"/>
    <cellStyle name="60% - 輔色6 2 2 2 2" xfId="17495"/>
    <cellStyle name="60% - 輔色6 2 2 2 3" xfId="17496"/>
    <cellStyle name="60% - 輔色6 2 2 3" xfId="17497"/>
    <cellStyle name="60% - 輔色6 2 2 4" xfId="17498"/>
    <cellStyle name="60% - 輔色6 2 2 5" xfId="17499"/>
    <cellStyle name="60% - 輔色6 2 2 6" xfId="17500"/>
    <cellStyle name="60% - 輔色6 2 2 7" xfId="17501"/>
    <cellStyle name="60% - 輔色6 2 3" xfId="4730"/>
    <cellStyle name="60% - 輔色6 2 3 2" xfId="17502"/>
    <cellStyle name="60% - 輔色6 2 3 2 2" xfId="17503"/>
    <cellStyle name="60% - 輔色6 2 3 2 3" xfId="17504"/>
    <cellStyle name="60% - 輔色6 2 3 3" xfId="17505"/>
    <cellStyle name="60% - 輔色6 2 3 4" xfId="17506"/>
    <cellStyle name="60% - 輔色6 2 3 5" xfId="17507"/>
    <cellStyle name="60% - 輔色6 2 4" xfId="17508"/>
    <cellStyle name="60% - 輔色6 2 4 2" xfId="17509"/>
    <cellStyle name="60% - 輔色6 2 4 3" xfId="17510"/>
    <cellStyle name="60% - 輔色6 2 4 4" xfId="17511"/>
    <cellStyle name="60% - 輔色6 2 5" xfId="17512"/>
    <cellStyle name="60% - 輔色6 2 5 2" xfId="17513"/>
    <cellStyle name="60% - 輔色6 2 5 2 2" xfId="17514"/>
    <cellStyle name="60% - 輔色6 2 5 3" xfId="17515"/>
    <cellStyle name="60% - 輔色6 2 5 4" xfId="17516"/>
    <cellStyle name="60% - 輔色6 2 6" xfId="17517"/>
    <cellStyle name="60% - 輔色6 2 6 2" xfId="17518"/>
    <cellStyle name="60% - 輔色6 2 6 3" xfId="17519"/>
    <cellStyle name="60% - 輔色6 2 7" xfId="17520"/>
    <cellStyle name="60% - 輔色6 2 7 2" xfId="17521"/>
    <cellStyle name="60% - 輔色6 2 8" xfId="17522"/>
    <cellStyle name="60% - 輔色6 2 9" xfId="17523"/>
    <cellStyle name="60% - 輔色6 3" xfId="4731"/>
    <cellStyle name="60% - 輔色6 3 2" xfId="4732"/>
    <cellStyle name="60% - 輔色6 3 3" xfId="4733"/>
    <cellStyle name="60% - 輔色6 4" xfId="4734"/>
    <cellStyle name="60% - 輔色6 4 2" xfId="17524"/>
    <cellStyle name="60% - 輔色6 5" xfId="4735"/>
    <cellStyle name="60% - 輔色6 5 2" xfId="17525"/>
    <cellStyle name="60% - 輔色6 6" xfId="17526"/>
    <cellStyle name="60% - 輔色6 6 2" xfId="17527"/>
    <cellStyle name="60% - 輔色6 7" xfId="17528"/>
    <cellStyle name="60% - 輔色6 7 2" xfId="17529"/>
    <cellStyle name="60% - 輔色6 8" xfId="17530"/>
    <cellStyle name="60% - 輔色6 8 2" xfId="17531"/>
    <cellStyle name="60% - 輔色6 9" xfId="17532"/>
    <cellStyle name="60% - 輔色6 9 2" xfId="17533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4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1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5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2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3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7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4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8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5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9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6"/>
    <cellStyle name="60% - 着色 1 2" xfId="17540"/>
    <cellStyle name="60% - 着色 1 2 2" xfId="17541"/>
    <cellStyle name="60% - 着色 1 2 2 2" xfId="17542"/>
    <cellStyle name="60% - 着色 1 2 3" xfId="17543"/>
    <cellStyle name="60% - 着色 2 2" xfId="17544"/>
    <cellStyle name="60% - 着色 2 2 2" xfId="17545"/>
    <cellStyle name="60% - 着色 2 2 2 2" xfId="17546"/>
    <cellStyle name="60% - 着色 2 2 3" xfId="17547"/>
    <cellStyle name="60% - 着色 3 2" xfId="17548"/>
    <cellStyle name="60% - 着色 3 2 2" xfId="17549"/>
    <cellStyle name="60% - 着色 3 2 2 2" xfId="17550"/>
    <cellStyle name="60% - 着色 3 2 3" xfId="17551"/>
    <cellStyle name="60% - 着色 4 2" xfId="17552"/>
    <cellStyle name="60% - 着色 4 2 2" xfId="17553"/>
    <cellStyle name="60% - 着色 4 2 2 2" xfId="17554"/>
    <cellStyle name="60% - 着色 4 2 3" xfId="17555"/>
    <cellStyle name="60% - 着色 5 2" xfId="17556"/>
    <cellStyle name="60% - 着色 5 2 2" xfId="17557"/>
    <cellStyle name="60% - 着色 5 2 2 2" xfId="17558"/>
    <cellStyle name="60% - 着色 5 2 3" xfId="17559"/>
    <cellStyle name="60% - 着色 6 2" xfId="17560"/>
    <cellStyle name="60% - 着色 6 2 2" xfId="17561"/>
    <cellStyle name="60% - 着色 6 2 2 2" xfId="17562"/>
    <cellStyle name="60% - 着色 6 2 3" xfId="17563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4"/>
    <cellStyle name="Accent1 2 2 2 2" xfId="17565"/>
    <cellStyle name="Accent1 2 2 2 2 2" xfId="17566"/>
    <cellStyle name="Accent1 2 2 2 2 3" xfId="17567"/>
    <cellStyle name="Accent1 2 2 2 3" xfId="17568"/>
    <cellStyle name="Accent1 2 2 2 3 2" xfId="17569"/>
    <cellStyle name="Accent1 2 2 2 3 2 2" xfId="17570"/>
    <cellStyle name="Accent1 2 2 2 3 3" xfId="17571"/>
    <cellStyle name="Accent1 2 2 2 4" xfId="17572"/>
    <cellStyle name="Accent1 2 2 2 4 2" xfId="17573"/>
    <cellStyle name="Accent1 2 2 2 5" xfId="17574"/>
    <cellStyle name="Accent1 2 2 3" xfId="17575"/>
    <cellStyle name="Accent1 2 2 3 2" xfId="17576"/>
    <cellStyle name="Accent1 2 2 3 2 2" xfId="17577"/>
    <cellStyle name="Accent1 2 2 3 3" xfId="17578"/>
    <cellStyle name="Accent1 2 2 4" xfId="17579"/>
    <cellStyle name="Accent1 2 2 4 2" xfId="17580"/>
    <cellStyle name="Accent1 2 2 4 2 2" xfId="17581"/>
    <cellStyle name="Accent1 2 2 4 3" xfId="17582"/>
    <cellStyle name="Accent1 2 2 5" xfId="17583"/>
    <cellStyle name="Accent1 2 2 5 2" xfId="17584"/>
    <cellStyle name="Accent1 2 2 6" xfId="17585"/>
    <cellStyle name="Accent1 2 2 7" xfId="17586"/>
    <cellStyle name="Accent1 2 3" xfId="4821"/>
    <cellStyle name="Accent1 2 3 2" xfId="17587"/>
    <cellStyle name="Accent1 2 3 2 2" xfId="17588"/>
    <cellStyle name="Accent1 2 3 3" xfId="17589"/>
    <cellStyle name="Accent1 2 3 4" xfId="17590"/>
    <cellStyle name="Accent1 2 4" xfId="17591"/>
    <cellStyle name="Accent1 2 4 2" xfId="17592"/>
    <cellStyle name="Accent1 2 4 2 2" xfId="17593"/>
    <cellStyle name="Accent1 2 4 3" xfId="17594"/>
    <cellStyle name="Accent1 2 5" xfId="17595"/>
    <cellStyle name="Accent1 2 5 2" xfId="17596"/>
    <cellStyle name="Accent1 2 6" xfId="17597"/>
    <cellStyle name="Accent1 2 7" xfId="17598"/>
    <cellStyle name="Accent1 2 8" xfId="17599"/>
    <cellStyle name="Accent1 3" xfId="4822"/>
    <cellStyle name="Accent1 3 2" xfId="4823"/>
    <cellStyle name="Accent1 3 2 2" xfId="17600"/>
    <cellStyle name="Accent1 3 2 3" xfId="17601"/>
    <cellStyle name="Accent1 3 3" xfId="4824"/>
    <cellStyle name="Accent1 3 3 2" xfId="17602"/>
    <cellStyle name="Accent1 3 3 2 2" xfId="17603"/>
    <cellStyle name="Accent1 3 3 3" xfId="17604"/>
    <cellStyle name="Accent1 3 4" xfId="17605"/>
    <cellStyle name="Accent1 3 4 2" xfId="17606"/>
    <cellStyle name="Accent1 3 5" xfId="17607"/>
    <cellStyle name="Accent1 3 6" xfId="17608"/>
    <cellStyle name="Accent1 4" xfId="4825"/>
    <cellStyle name="Accent1 4 2" xfId="4826"/>
    <cellStyle name="Accent1 4 2 2" xfId="17609"/>
    <cellStyle name="Accent1 4 2 2 2" xfId="17610"/>
    <cellStyle name="Accent1 4 2 2 3" xfId="17611"/>
    <cellStyle name="Accent1 4 2 3" xfId="17612"/>
    <cellStyle name="Accent1 4 2 3 2" xfId="17613"/>
    <cellStyle name="Accent1 4 2 3 2 2" xfId="17614"/>
    <cellStyle name="Accent1 4 2 3 3" xfId="17615"/>
    <cellStyle name="Accent1 4 2 4" xfId="17616"/>
    <cellStyle name="Accent1 4 2 4 2" xfId="17617"/>
    <cellStyle name="Accent1 4 2 5" xfId="17618"/>
    <cellStyle name="Accent1 4 3" xfId="4827"/>
    <cellStyle name="Accent1 4 3 2" xfId="17619"/>
    <cellStyle name="Accent1 4 3 3" xfId="17620"/>
    <cellStyle name="Accent1 4 4" xfId="17621"/>
    <cellStyle name="Accent1 4 4 2" xfId="17622"/>
    <cellStyle name="Accent1 4 4 2 2" xfId="17623"/>
    <cellStyle name="Accent1 4 4 3" xfId="17624"/>
    <cellStyle name="Accent1 4 5" xfId="17625"/>
    <cellStyle name="Accent1 4 5 2" xfId="17626"/>
    <cellStyle name="Accent1 4 6" xfId="17627"/>
    <cellStyle name="Accent1 4 7" xfId="17628"/>
    <cellStyle name="Accent1 5" xfId="4828"/>
    <cellStyle name="Accent1 5 2" xfId="4829"/>
    <cellStyle name="Accent1 5 3" xfId="4830"/>
    <cellStyle name="Accent1 5 4" xfId="17629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0"/>
    <cellStyle name="Accent2 2 2 2 2" xfId="17631"/>
    <cellStyle name="Accent2 2 2 2 2 2" xfId="17632"/>
    <cellStyle name="Accent2 2 2 2 2 3" xfId="17633"/>
    <cellStyle name="Accent2 2 2 2 3" xfId="17634"/>
    <cellStyle name="Accent2 2 2 2 3 2" xfId="17635"/>
    <cellStyle name="Accent2 2 2 2 3 2 2" xfId="17636"/>
    <cellStyle name="Accent2 2 2 2 3 3" xfId="17637"/>
    <cellStyle name="Accent2 2 2 2 4" xfId="17638"/>
    <cellStyle name="Accent2 2 2 2 4 2" xfId="17639"/>
    <cellStyle name="Accent2 2 2 2 5" xfId="17640"/>
    <cellStyle name="Accent2 2 2 3" xfId="17641"/>
    <cellStyle name="Accent2 2 2 3 2" xfId="17642"/>
    <cellStyle name="Accent2 2 2 3 2 2" xfId="17643"/>
    <cellStyle name="Accent2 2 2 3 3" xfId="17644"/>
    <cellStyle name="Accent2 2 2 4" xfId="17645"/>
    <cellStyle name="Accent2 2 2 4 2" xfId="17646"/>
    <cellStyle name="Accent2 2 2 4 2 2" xfId="17647"/>
    <cellStyle name="Accent2 2 2 4 3" xfId="17648"/>
    <cellStyle name="Accent2 2 2 5" xfId="17649"/>
    <cellStyle name="Accent2 2 2 5 2" xfId="17650"/>
    <cellStyle name="Accent2 2 2 6" xfId="17651"/>
    <cellStyle name="Accent2 2 2 7" xfId="17652"/>
    <cellStyle name="Accent2 2 3" xfId="4837"/>
    <cellStyle name="Accent2 2 3 2" xfId="17653"/>
    <cellStyle name="Accent2 2 3 2 2" xfId="17654"/>
    <cellStyle name="Accent2 2 3 3" xfId="17655"/>
    <cellStyle name="Accent2 2 3 4" xfId="17656"/>
    <cellStyle name="Accent2 2 4" xfId="17657"/>
    <cellStyle name="Accent2 2 4 2" xfId="17658"/>
    <cellStyle name="Accent2 2 4 2 2" xfId="17659"/>
    <cellStyle name="Accent2 2 4 3" xfId="17660"/>
    <cellStyle name="Accent2 2 5" xfId="17661"/>
    <cellStyle name="Accent2 2 5 2" xfId="17662"/>
    <cellStyle name="Accent2 2 6" xfId="17663"/>
    <cellStyle name="Accent2 2 7" xfId="17664"/>
    <cellStyle name="Accent2 2 8" xfId="17665"/>
    <cellStyle name="Accent2 3" xfId="4838"/>
    <cellStyle name="Accent2 3 2" xfId="4839"/>
    <cellStyle name="Accent2 3 2 2" xfId="17666"/>
    <cellStyle name="Accent2 3 2 3" xfId="17667"/>
    <cellStyle name="Accent2 3 3" xfId="4840"/>
    <cellStyle name="Accent2 3 3 2" xfId="17668"/>
    <cellStyle name="Accent2 3 3 2 2" xfId="17669"/>
    <cellStyle name="Accent2 3 3 3" xfId="17670"/>
    <cellStyle name="Accent2 3 4" xfId="17671"/>
    <cellStyle name="Accent2 3 4 2" xfId="17672"/>
    <cellStyle name="Accent2 3 5" xfId="17673"/>
    <cellStyle name="Accent2 3 6" xfId="17674"/>
    <cellStyle name="Accent2 4" xfId="4841"/>
    <cellStyle name="Accent2 4 2" xfId="4842"/>
    <cellStyle name="Accent2 4 2 2" xfId="17675"/>
    <cellStyle name="Accent2 4 2 2 2" xfId="17676"/>
    <cellStyle name="Accent2 4 2 2 3" xfId="17677"/>
    <cellStyle name="Accent2 4 2 3" xfId="17678"/>
    <cellStyle name="Accent2 4 2 3 2" xfId="17679"/>
    <cellStyle name="Accent2 4 2 3 2 2" xfId="17680"/>
    <cellStyle name="Accent2 4 2 3 3" xfId="17681"/>
    <cellStyle name="Accent2 4 2 4" xfId="17682"/>
    <cellStyle name="Accent2 4 2 4 2" xfId="17683"/>
    <cellStyle name="Accent2 4 2 5" xfId="17684"/>
    <cellStyle name="Accent2 4 3" xfId="4843"/>
    <cellStyle name="Accent2 4 3 2" xfId="17685"/>
    <cellStyle name="Accent2 4 3 3" xfId="17686"/>
    <cellStyle name="Accent2 4 4" xfId="17687"/>
    <cellStyle name="Accent2 4 4 2" xfId="17688"/>
    <cellStyle name="Accent2 4 4 2 2" xfId="17689"/>
    <cellStyle name="Accent2 4 4 3" xfId="17690"/>
    <cellStyle name="Accent2 4 5" xfId="17691"/>
    <cellStyle name="Accent2 4 5 2" xfId="17692"/>
    <cellStyle name="Accent2 4 6" xfId="17693"/>
    <cellStyle name="Accent2 4 7" xfId="17694"/>
    <cellStyle name="Accent2 5" xfId="4844"/>
    <cellStyle name="Accent2 5 2" xfId="4845"/>
    <cellStyle name="Accent2 5 3" xfId="4846"/>
    <cellStyle name="Accent2 5 4" xfId="17695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6"/>
    <cellStyle name="Accent3 2 2 2 2" xfId="17697"/>
    <cellStyle name="Accent3 2 2 2 2 2" xfId="17698"/>
    <cellStyle name="Accent3 2 2 2 2 3" xfId="17699"/>
    <cellStyle name="Accent3 2 2 2 3" xfId="17700"/>
    <cellStyle name="Accent3 2 2 2 3 2" xfId="17701"/>
    <cellStyle name="Accent3 2 2 2 3 2 2" xfId="17702"/>
    <cellStyle name="Accent3 2 2 2 3 3" xfId="17703"/>
    <cellStyle name="Accent3 2 2 2 4" xfId="17704"/>
    <cellStyle name="Accent3 2 2 2 4 2" xfId="17705"/>
    <cellStyle name="Accent3 2 2 2 5" xfId="17706"/>
    <cellStyle name="Accent3 2 2 3" xfId="17707"/>
    <cellStyle name="Accent3 2 2 3 2" xfId="17708"/>
    <cellStyle name="Accent3 2 2 3 2 2" xfId="17709"/>
    <cellStyle name="Accent3 2 2 3 3" xfId="17710"/>
    <cellStyle name="Accent3 2 2 4" xfId="17711"/>
    <cellStyle name="Accent3 2 2 4 2" xfId="17712"/>
    <cellStyle name="Accent3 2 2 4 2 2" xfId="17713"/>
    <cellStyle name="Accent3 2 2 4 3" xfId="17714"/>
    <cellStyle name="Accent3 2 2 5" xfId="17715"/>
    <cellStyle name="Accent3 2 2 5 2" xfId="17716"/>
    <cellStyle name="Accent3 2 2 6" xfId="17717"/>
    <cellStyle name="Accent3 2 2 7" xfId="17718"/>
    <cellStyle name="Accent3 2 3" xfId="4853"/>
    <cellStyle name="Accent3 2 3 2" xfId="17719"/>
    <cellStyle name="Accent3 2 3 2 2" xfId="17720"/>
    <cellStyle name="Accent3 2 3 3" xfId="17721"/>
    <cellStyle name="Accent3 2 3 4" xfId="17722"/>
    <cellStyle name="Accent3 2 4" xfId="17723"/>
    <cellStyle name="Accent3 2 4 2" xfId="17724"/>
    <cellStyle name="Accent3 2 4 2 2" xfId="17725"/>
    <cellStyle name="Accent3 2 4 3" xfId="17726"/>
    <cellStyle name="Accent3 2 5" xfId="17727"/>
    <cellStyle name="Accent3 2 5 2" xfId="17728"/>
    <cellStyle name="Accent3 2 6" xfId="17729"/>
    <cellStyle name="Accent3 2 7" xfId="17730"/>
    <cellStyle name="Accent3 2 8" xfId="17731"/>
    <cellStyle name="Accent3 3" xfId="4854"/>
    <cellStyle name="Accent3 3 2" xfId="4855"/>
    <cellStyle name="Accent3 3 2 2" xfId="17732"/>
    <cellStyle name="Accent3 3 2 3" xfId="17733"/>
    <cellStyle name="Accent3 3 3" xfId="4856"/>
    <cellStyle name="Accent3 3 3 2" xfId="17734"/>
    <cellStyle name="Accent3 3 3 2 2" xfId="17735"/>
    <cellStyle name="Accent3 3 3 3" xfId="17736"/>
    <cellStyle name="Accent3 3 4" xfId="17737"/>
    <cellStyle name="Accent3 3 4 2" xfId="17738"/>
    <cellStyle name="Accent3 3 5" xfId="17739"/>
    <cellStyle name="Accent3 3 6" xfId="17740"/>
    <cellStyle name="Accent3 4" xfId="4857"/>
    <cellStyle name="Accent3 4 2" xfId="4858"/>
    <cellStyle name="Accent3 4 2 2" xfId="17741"/>
    <cellStyle name="Accent3 4 2 2 2" xfId="17742"/>
    <cellStyle name="Accent3 4 2 2 3" xfId="17743"/>
    <cellStyle name="Accent3 4 2 3" xfId="17744"/>
    <cellStyle name="Accent3 4 2 3 2" xfId="17745"/>
    <cellStyle name="Accent3 4 2 3 2 2" xfId="17746"/>
    <cellStyle name="Accent3 4 2 3 3" xfId="17747"/>
    <cellStyle name="Accent3 4 2 4" xfId="17748"/>
    <cellStyle name="Accent3 4 2 4 2" xfId="17749"/>
    <cellStyle name="Accent3 4 2 5" xfId="17750"/>
    <cellStyle name="Accent3 4 3" xfId="4859"/>
    <cellStyle name="Accent3 4 3 2" xfId="17751"/>
    <cellStyle name="Accent3 4 3 3" xfId="17752"/>
    <cellStyle name="Accent3 4 4" xfId="17753"/>
    <cellStyle name="Accent3 4 4 2" xfId="17754"/>
    <cellStyle name="Accent3 4 4 2 2" xfId="17755"/>
    <cellStyle name="Accent3 4 4 3" xfId="17756"/>
    <cellStyle name="Accent3 4 5" xfId="17757"/>
    <cellStyle name="Accent3 4 5 2" xfId="17758"/>
    <cellStyle name="Accent3 4 6" xfId="17759"/>
    <cellStyle name="Accent3 4 7" xfId="17760"/>
    <cellStyle name="Accent3 5" xfId="4860"/>
    <cellStyle name="Accent3 5 2" xfId="4861"/>
    <cellStyle name="Accent3 5 3" xfId="4862"/>
    <cellStyle name="Accent3 5 4" xfId="17761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2"/>
    <cellStyle name="Accent4 2 2 2 2" xfId="17763"/>
    <cellStyle name="Accent4 2 2 2 2 2" xfId="17764"/>
    <cellStyle name="Accent4 2 2 2 2 3" xfId="17765"/>
    <cellStyle name="Accent4 2 2 2 3" xfId="17766"/>
    <cellStyle name="Accent4 2 2 2 3 2" xfId="17767"/>
    <cellStyle name="Accent4 2 2 2 3 2 2" xfId="17768"/>
    <cellStyle name="Accent4 2 2 2 3 3" xfId="17769"/>
    <cellStyle name="Accent4 2 2 2 4" xfId="17770"/>
    <cellStyle name="Accent4 2 2 2 4 2" xfId="17771"/>
    <cellStyle name="Accent4 2 2 2 5" xfId="17772"/>
    <cellStyle name="Accent4 2 2 3" xfId="17773"/>
    <cellStyle name="Accent4 2 2 3 2" xfId="17774"/>
    <cellStyle name="Accent4 2 2 3 2 2" xfId="17775"/>
    <cellStyle name="Accent4 2 2 3 3" xfId="17776"/>
    <cellStyle name="Accent4 2 2 4" xfId="17777"/>
    <cellStyle name="Accent4 2 2 4 2" xfId="17778"/>
    <cellStyle name="Accent4 2 2 4 2 2" xfId="17779"/>
    <cellStyle name="Accent4 2 2 4 3" xfId="17780"/>
    <cellStyle name="Accent4 2 2 5" xfId="17781"/>
    <cellStyle name="Accent4 2 2 5 2" xfId="17782"/>
    <cellStyle name="Accent4 2 2 6" xfId="17783"/>
    <cellStyle name="Accent4 2 2 7" xfId="17784"/>
    <cellStyle name="Accent4 2 3" xfId="4869"/>
    <cellStyle name="Accent4 2 3 2" xfId="17785"/>
    <cellStyle name="Accent4 2 3 2 2" xfId="17786"/>
    <cellStyle name="Accent4 2 3 3" xfId="17787"/>
    <cellStyle name="Accent4 2 3 4" xfId="17788"/>
    <cellStyle name="Accent4 2 4" xfId="17789"/>
    <cellStyle name="Accent4 2 4 2" xfId="17790"/>
    <cellStyle name="Accent4 2 4 2 2" xfId="17791"/>
    <cellStyle name="Accent4 2 4 3" xfId="17792"/>
    <cellStyle name="Accent4 2 5" xfId="17793"/>
    <cellStyle name="Accent4 2 5 2" xfId="17794"/>
    <cellStyle name="Accent4 2 6" xfId="17795"/>
    <cellStyle name="Accent4 2 7" xfId="17796"/>
    <cellStyle name="Accent4 2 8" xfId="17797"/>
    <cellStyle name="Accent4 3" xfId="4870"/>
    <cellStyle name="Accent4 3 2" xfId="4871"/>
    <cellStyle name="Accent4 3 2 2" xfId="17798"/>
    <cellStyle name="Accent4 3 2 3" xfId="17799"/>
    <cellStyle name="Accent4 3 3" xfId="4872"/>
    <cellStyle name="Accent4 3 3 2" xfId="17800"/>
    <cellStyle name="Accent4 3 3 2 2" xfId="17801"/>
    <cellStyle name="Accent4 3 3 3" xfId="17802"/>
    <cellStyle name="Accent4 3 4" xfId="17803"/>
    <cellStyle name="Accent4 3 4 2" xfId="17804"/>
    <cellStyle name="Accent4 3 5" xfId="17805"/>
    <cellStyle name="Accent4 3 6" xfId="17806"/>
    <cellStyle name="Accent4 4" xfId="4873"/>
    <cellStyle name="Accent4 4 2" xfId="4874"/>
    <cellStyle name="Accent4 4 2 2" xfId="17807"/>
    <cellStyle name="Accent4 4 2 2 2" xfId="17808"/>
    <cellStyle name="Accent4 4 2 2 3" xfId="17809"/>
    <cellStyle name="Accent4 4 2 3" xfId="17810"/>
    <cellStyle name="Accent4 4 2 3 2" xfId="17811"/>
    <cellStyle name="Accent4 4 2 3 2 2" xfId="17812"/>
    <cellStyle name="Accent4 4 2 3 3" xfId="17813"/>
    <cellStyle name="Accent4 4 2 4" xfId="17814"/>
    <cellStyle name="Accent4 4 2 4 2" xfId="17815"/>
    <cellStyle name="Accent4 4 2 5" xfId="17816"/>
    <cellStyle name="Accent4 4 3" xfId="4875"/>
    <cellStyle name="Accent4 4 3 2" xfId="17817"/>
    <cellStyle name="Accent4 4 3 3" xfId="17818"/>
    <cellStyle name="Accent4 4 4" xfId="17819"/>
    <cellStyle name="Accent4 4 4 2" xfId="17820"/>
    <cellStyle name="Accent4 4 4 2 2" xfId="17821"/>
    <cellStyle name="Accent4 4 4 3" xfId="17822"/>
    <cellStyle name="Accent4 4 5" xfId="17823"/>
    <cellStyle name="Accent4 4 5 2" xfId="17824"/>
    <cellStyle name="Accent4 4 6" xfId="17825"/>
    <cellStyle name="Accent4 4 7" xfId="17826"/>
    <cellStyle name="Accent4 5" xfId="4876"/>
    <cellStyle name="Accent4 5 2" xfId="4877"/>
    <cellStyle name="Accent4 5 3" xfId="4878"/>
    <cellStyle name="Accent4 5 4" xfId="17827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8"/>
    <cellStyle name="Accent5 2 2 2 2" xfId="17829"/>
    <cellStyle name="Accent5 2 2 2 2 2" xfId="17830"/>
    <cellStyle name="Accent5 2 2 2 2 3" xfId="17831"/>
    <cellStyle name="Accent5 2 2 2 3" xfId="17832"/>
    <cellStyle name="Accent5 2 2 2 3 2" xfId="17833"/>
    <cellStyle name="Accent5 2 2 2 3 2 2" xfId="17834"/>
    <cellStyle name="Accent5 2 2 2 3 3" xfId="17835"/>
    <cellStyle name="Accent5 2 2 2 4" xfId="17836"/>
    <cellStyle name="Accent5 2 2 2 4 2" xfId="17837"/>
    <cellStyle name="Accent5 2 2 2 5" xfId="17838"/>
    <cellStyle name="Accent5 2 2 3" xfId="17839"/>
    <cellStyle name="Accent5 2 2 3 2" xfId="17840"/>
    <cellStyle name="Accent5 2 2 3 2 2" xfId="17841"/>
    <cellStyle name="Accent5 2 2 3 3" xfId="17842"/>
    <cellStyle name="Accent5 2 2 4" xfId="17843"/>
    <cellStyle name="Accent5 2 2 4 2" xfId="17844"/>
    <cellStyle name="Accent5 2 2 4 2 2" xfId="17845"/>
    <cellStyle name="Accent5 2 2 4 3" xfId="17846"/>
    <cellStyle name="Accent5 2 2 5" xfId="17847"/>
    <cellStyle name="Accent5 2 2 5 2" xfId="17848"/>
    <cellStyle name="Accent5 2 2 6" xfId="17849"/>
    <cellStyle name="Accent5 2 2 7" xfId="17850"/>
    <cellStyle name="Accent5 2 3" xfId="4885"/>
    <cellStyle name="Accent5 2 3 2" xfId="17851"/>
    <cellStyle name="Accent5 2 3 2 2" xfId="17852"/>
    <cellStyle name="Accent5 2 3 3" xfId="17853"/>
    <cellStyle name="Accent5 2 3 4" xfId="17854"/>
    <cellStyle name="Accent5 2 4" xfId="17855"/>
    <cellStyle name="Accent5 2 4 2" xfId="17856"/>
    <cellStyle name="Accent5 2 4 2 2" xfId="17857"/>
    <cellStyle name="Accent5 2 4 3" xfId="17858"/>
    <cellStyle name="Accent5 2 5" xfId="17859"/>
    <cellStyle name="Accent5 2 5 2" xfId="17860"/>
    <cellStyle name="Accent5 2 6" xfId="17861"/>
    <cellStyle name="Accent5 2 7" xfId="17862"/>
    <cellStyle name="Accent5 3" xfId="4886"/>
    <cellStyle name="Accent5 3 2" xfId="4887"/>
    <cellStyle name="Accent5 3 2 2" xfId="17863"/>
    <cellStyle name="Accent5 3 2 3" xfId="17864"/>
    <cellStyle name="Accent5 3 3" xfId="4888"/>
    <cellStyle name="Accent5 3 3 2" xfId="17865"/>
    <cellStyle name="Accent5 3 3 2 2" xfId="17866"/>
    <cellStyle name="Accent5 3 3 3" xfId="17867"/>
    <cellStyle name="Accent5 3 4" xfId="17868"/>
    <cellStyle name="Accent5 3 4 2" xfId="17869"/>
    <cellStyle name="Accent5 3 5" xfId="17870"/>
    <cellStyle name="Accent5 3 6" xfId="17871"/>
    <cellStyle name="Accent5 4" xfId="4889"/>
    <cellStyle name="Accent5 4 2" xfId="4890"/>
    <cellStyle name="Accent5 4 2 2" xfId="17872"/>
    <cellStyle name="Accent5 4 2 2 2" xfId="17873"/>
    <cellStyle name="Accent5 4 2 2 3" xfId="17874"/>
    <cellStyle name="Accent5 4 2 3" xfId="17875"/>
    <cellStyle name="Accent5 4 2 3 2" xfId="17876"/>
    <cellStyle name="Accent5 4 2 3 2 2" xfId="17877"/>
    <cellStyle name="Accent5 4 2 3 3" xfId="17878"/>
    <cellStyle name="Accent5 4 2 4" xfId="17879"/>
    <cellStyle name="Accent5 4 2 4 2" xfId="17880"/>
    <cellStyle name="Accent5 4 2 5" xfId="17881"/>
    <cellStyle name="Accent5 4 3" xfId="4891"/>
    <cellStyle name="Accent5 4 3 2" xfId="17882"/>
    <cellStyle name="Accent5 4 3 3" xfId="17883"/>
    <cellStyle name="Accent5 4 4" xfId="17884"/>
    <cellStyle name="Accent5 4 4 2" xfId="17885"/>
    <cellStyle name="Accent5 4 4 2 2" xfId="17886"/>
    <cellStyle name="Accent5 4 4 3" xfId="17887"/>
    <cellStyle name="Accent5 4 5" xfId="17888"/>
    <cellStyle name="Accent5 4 5 2" xfId="17889"/>
    <cellStyle name="Accent5 4 6" xfId="17890"/>
    <cellStyle name="Accent5 4 7" xfId="17891"/>
    <cellStyle name="Accent5 5" xfId="4892"/>
    <cellStyle name="Accent5 5 2" xfId="4893"/>
    <cellStyle name="Accent5 5 3" xfId="4894"/>
    <cellStyle name="Accent5 5 4" xfId="17892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3"/>
    <cellStyle name="Accent6 2 2 2 2" xfId="17894"/>
    <cellStyle name="Accent6 2 2 2 2 2" xfId="17895"/>
    <cellStyle name="Accent6 2 2 2 2 3" xfId="17896"/>
    <cellStyle name="Accent6 2 2 2 3" xfId="17897"/>
    <cellStyle name="Accent6 2 2 2 3 2" xfId="17898"/>
    <cellStyle name="Accent6 2 2 2 3 2 2" xfId="17899"/>
    <cellStyle name="Accent6 2 2 2 3 3" xfId="17900"/>
    <cellStyle name="Accent6 2 2 2 4" xfId="17901"/>
    <cellStyle name="Accent6 2 2 2 4 2" xfId="17902"/>
    <cellStyle name="Accent6 2 2 2 5" xfId="17903"/>
    <cellStyle name="Accent6 2 2 3" xfId="17904"/>
    <cellStyle name="Accent6 2 2 3 2" xfId="17905"/>
    <cellStyle name="Accent6 2 2 3 2 2" xfId="17906"/>
    <cellStyle name="Accent6 2 2 3 3" xfId="17907"/>
    <cellStyle name="Accent6 2 2 4" xfId="17908"/>
    <cellStyle name="Accent6 2 2 4 2" xfId="17909"/>
    <cellStyle name="Accent6 2 2 4 2 2" xfId="17910"/>
    <cellStyle name="Accent6 2 2 4 3" xfId="17911"/>
    <cellStyle name="Accent6 2 2 5" xfId="17912"/>
    <cellStyle name="Accent6 2 2 5 2" xfId="17913"/>
    <cellStyle name="Accent6 2 2 6" xfId="17914"/>
    <cellStyle name="Accent6 2 2 7" xfId="17915"/>
    <cellStyle name="Accent6 2 3" xfId="4901"/>
    <cellStyle name="Accent6 2 3 2" xfId="17916"/>
    <cellStyle name="Accent6 2 3 2 2" xfId="17917"/>
    <cellStyle name="Accent6 2 3 3" xfId="17918"/>
    <cellStyle name="Accent6 2 3 4" xfId="17919"/>
    <cellStyle name="Accent6 2 4" xfId="17920"/>
    <cellStyle name="Accent6 2 4 2" xfId="17921"/>
    <cellStyle name="Accent6 2 4 2 2" xfId="17922"/>
    <cellStyle name="Accent6 2 4 3" xfId="17923"/>
    <cellStyle name="Accent6 2 5" xfId="17924"/>
    <cellStyle name="Accent6 2 5 2" xfId="17925"/>
    <cellStyle name="Accent6 2 6" xfId="17926"/>
    <cellStyle name="Accent6 2 7" xfId="17927"/>
    <cellStyle name="Accent6 2 8" xfId="17928"/>
    <cellStyle name="Accent6 3" xfId="4902"/>
    <cellStyle name="Accent6 3 2" xfId="4903"/>
    <cellStyle name="Accent6 3 2 2" xfId="17929"/>
    <cellStyle name="Accent6 3 2 3" xfId="17930"/>
    <cellStyle name="Accent6 3 3" xfId="4904"/>
    <cellStyle name="Accent6 3 3 2" xfId="17931"/>
    <cellStyle name="Accent6 3 3 2 2" xfId="17932"/>
    <cellStyle name="Accent6 3 3 3" xfId="17933"/>
    <cellStyle name="Accent6 3 4" xfId="17934"/>
    <cellStyle name="Accent6 3 4 2" xfId="17935"/>
    <cellStyle name="Accent6 3 5" xfId="17936"/>
    <cellStyle name="Accent6 3 6" xfId="17937"/>
    <cellStyle name="Accent6 4" xfId="4905"/>
    <cellStyle name="Accent6 4 2" xfId="4906"/>
    <cellStyle name="Accent6 4 2 2" xfId="17938"/>
    <cellStyle name="Accent6 4 2 2 2" xfId="17939"/>
    <cellStyle name="Accent6 4 2 2 3" xfId="17940"/>
    <cellStyle name="Accent6 4 2 3" xfId="17941"/>
    <cellStyle name="Accent6 4 2 3 2" xfId="17942"/>
    <cellStyle name="Accent6 4 2 3 2 2" xfId="17943"/>
    <cellStyle name="Accent6 4 2 3 3" xfId="17944"/>
    <cellStyle name="Accent6 4 2 4" xfId="17945"/>
    <cellStyle name="Accent6 4 2 4 2" xfId="17946"/>
    <cellStyle name="Accent6 4 2 5" xfId="17947"/>
    <cellStyle name="Accent6 4 3" xfId="4907"/>
    <cellStyle name="Accent6 4 3 2" xfId="17948"/>
    <cellStyle name="Accent6 4 3 3" xfId="17949"/>
    <cellStyle name="Accent6 4 4" xfId="17950"/>
    <cellStyle name="Accent6 4 4 2" xfId="17951"/>
    <cellStyle name="Accent6 4 4 2 2" xfId="17952"/>
    <cellStyle name="Accent6 4 4 3" xfId="17953"/>
    <cellStyle name="Accent6 4 5" xfId="17954"/>
    <cellStyle name="Accent6 4 5 2" xfId="17955"/>
    <cellStyle name="Accent6 4 6" xfId="17956"/>
    <cellStyle name="Accent6 4 7" xfId="17957"/>
    <cellStyle name="Accent6 5" xfId="4908"/>
    <cellStyle name="Accent6 5 2" xfId="4909"/>
    <cellStyle name="Accent6 5 3" xfId="4910"/>
    <cellStyle name="Accent6 5 4" xfId="17958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9"/>
    <cellStyle name="Bad 2 2 2 2" xfId="17960"/>
    <cellStyle name="Bad 2 2 2 2 2" xfId="17961"/>
    <cellStyle name="Bad 2 2 2 2 3" xfId="17962"/>
    <cellStyle name="Bad 2 2 2 3" xfId="17963"/>
    <cellStyle name="Bad 2 2 2 3 2" xfId="17964"/>
    <cellStyle name="Bad 2 2 2 3 2 2" xfId="17965"/>
    <cellStyle name="Bad 2 2 2 3 3" xfId="17966"/>
    <cellStyle name="Bad 2 2 2 4" xfId="17967"/>
    <cellStyle name="Bad 2 2 2 4 2" xfId="17968"/>
    <cellStyle name="Bad 2 2 2 5" xfId="17969"/>
    <cellStyle name="Bad 2 2 3" xfId="17970"/>
    <cellStyle name="Bad 2 2 3 2" xfId="17971"/>
    <cellStyle name="Bad 2 2 3 2 2" xfId="17972"/>
    <cellStyle name="Bad 2 2 3 3" xfId="17973"/>
    <cellStyle name="Bad 2 2 4" xfId="17974"/>
    <cellStyle name="Bad 2 2 4 2" xfId="17975"/>
    <cellStyle name="Bad 2 2 4 2 2" xfId="17976"/>
    <cellStyle name="Bad 2 2 4 3" xfId="17977"/>
    <cellStyle name="Bad 2 2 5" xfId="17978"/>
    <cellStyle name="Bad 2 2 5 2" xfId="17979"/>
    <cellStyle name="Bad 2 2 6" xfId="17980"/>
    <cellStyle name="Bad 2 2 7" xfId="17981"/>
    <cellStyle name="Bad 2 3" xfId="4941"/>
    <cellStyle name="Bad 2 3 2" xfId="17982"/>
    <cellStyle name="Bad 2 3 2 2" xfId="17983"/>
    <cellStyle name="Bad 2 3 3" xfId="17984"/>
    <cellStyle name="Bad 2 3 4" xfId="17985"/>
    <cellStyle name="Bad 2 4" xfId="17986"/>
    <cellStyle name="Bad 2 4 2" xfId="17987"/>
    <cellStyle name="Bad 2 4 2 2" xfId="17988"/>
    <cellStyle name="Bad 2 4 3" xfId="17989"/>
    <cellStyle name="Bad 2 5" xfId="17990"/>
    <cellStyle name="Bad 2 5 2" xfId="17991"/>
    <cellStyle name="Bad 2 6" xfId="17992"/>
    <cellStyle name="Bad 2 7" xfId="17993"/>
    <cellStyle name="Bad 3" xfId="4942"/>
    <cellStyle name="Bad 3 2" xfId="4943"/>
    <cellStyle name="Bad 3 2 2" xfId="17994"/>
    <cellStyle name="Bad 3 2 3" xfId="17995"/>
    <cellStyle name="Bad 3 3" xfId="4944"/>
    <cellStyle name="Bad 3 3 2" xfId="17996"/>
    <cellStyle name="Bad 3 3 2 2" xfId="17997"/>
    <cellStyle name="Bad 3 3 3" xfId="17998"/>
    <cellStyle name="Bad 3 4" xfId="17999"/>
    <cellStyle name="Bad 3 4 2" xfId="18000"/>
    <cellStyle name="Bad 3 5" xfId="18001"/>
    <cellStyle name="Bad 3 6" xfId="18002"/>
    <cellStyle name="Bad 4" xfId="4945"/>
    <cellStyle name="Bad 4 2" xfId="4946"/>
    <cellStyle name="Bad 4 2 2" xfId="18003"/>
    <cellStyle name="Bad 4 2 2 2" xfId="18004"/>
    <cellStyle name="Bad 4 2 2 3" xfId="18005"/>
    <cellStyle name="Bad 4 2 3" xfId="18006"/>
    <cellStyle name="Bad 4 2 3 2" xfId="18007"/>
    <cellStyle name="Bad 4 2 3 2 2" xfId="18008"/>
    <cellStyle name="Bad 4 2 3 3" xfId="18009"/>
    <cellStyle name="Bad 4 2 4" xfId="18010"/>
    <cellStyle name="Bad 4 2 4 2" xfId="18011"/>
    <cellStyle name="Bad 4 2 5" xfId="18012"/>
    <cellStyle name="Bad 4 3" xfId="4947"/>
    <cellStyle name="Bad 4 3 2" xfId="18013"/>
    <cellStyle name="Bad 4 3 3" xfId="18014"/>
    <cellStyle name="Bad 4 4" xfId="18015"/>
    <cellStyle name="Bad 4 4 2" xfId="18016"/>
    <cellStyle name="Bad 4 4 2 2" xfId="18017"/>
    <cellStyle name="Bad 4 4 3" xfId="18018"/>
    <cellStyle name="Bad 4 5" xfId="18019"/>
    <cellStyle name="Bad 4 5 2" xfId="18020"/>
    <cellStyle name="Bad 4 6" xfId="18021"/>
    <cellStyle name="Bad 4 7" xfId="18022"/>
    <cellStyle name="Bad 5" xfId="4948"/>
    <cellStyle name="Bad 5 2" xfId="4949"/>
    <cellStyle name="Bad 5 3" xfId="4950"/>
    <cellStyle name="Bad 5 4" xfId="18023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4"/>
    <cellStyle name="Calc Currency (0) 2 2 2" xfId="18025"/>
    <cellStyle name="Calc Currency (0) 2 2 2 2" xfId="18026"/>
    <cellStyle name="Calc Currency (0) 2 2 3" xfId="18027"/>
    <cellStyle name="Calc Currency (0) 2 3" xfId="18028"/>
    <cellStyle name="Calc Currency (0) 2 3 2" xfId="18029"/>
    <cellStyle name="Calc Currency (0) 2 3 3" xfId="18030"/>
    <cellStyle name="Calc Currency (0) 2 4" xfId="18031"/>
    <cellStyle name="Calc Currency (0) 3" xfId="4972"/>
    <cellStyle name="Calc Currency (0) 3 2" xfId="18032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3"/>
    <cellStyle name="Calculation 2 10 2" xfId="18034"/>
    <cellStyle name="Calculation 2 10 3" xfId="18035"/>
    <cellStyle name="Calculation 2 11" xfId="18036"/>
    <cellStyle name="Calculation 2 11 2" xfId="18037"/>
    <cellStyle name="Calculation 2 11 3" xfId="18038"/>
    <cellStyle name="Calculation 2 12" xfId="18039"/>
    <cellStyle name="Calculation 2 12 2" xfId="18040"/>
    <cellStyle name="Calculation 2 12 3" xfId="18041"/>
    <cellStyle name="Calculation 2 13" xfId="18042"/>
    <cellStyle name="Calculation 2 13 2" xfId="18043"/>
    <cellStyle name="Calculation 2 13 3" xfId="18044"/>
    <cellStyle name="Calculation 2 14" xfId="18045"/>
    <cellStyle name="Calculation 2 15" xfId="18046"/>
    <cellStyle name="Calculation 2 16" xfId="18047"/>
    <cellStyle name="Calculation 2 2" xfId="4985"/>
    <cellStyle name="Calculation 2 2 10" xfId="18048"/>
    <cellStyle name="Calculation 2 2 10 2" xfId="18049"/>
    <cellStyle name="Calculation 2 2 10 3" xfId="18050"/>
    <cellStyle name="Calculation 2 2 11" xfId="18051"/>
    <cellStyle name="Calculation 2 2 11 2" xfId="18052"/>
    <cellStyle name="Calculation 2 2 11 3" xfId="18053"/>
    <cellStyle name="Calculation 2 2 12" xfId="18054"/>
    <cellStyle name="Calculation 2 2 13" xfId="18055"/>
    <cellStyle name="Calculation 2 2 14" xfId="18056"/>
    <cellStyle name="Calculation 2 2 2" xfId="18057"/>
    <cellStyle name="Calculation 2 2 2 10" xfId="18058"/>
    <cellStyle name="Calculation 2 2 2 10 2" xfId="18059"/>
    <cellStyle name="Calculation 2 2 2 10 3" xfId="18060"/>
    <cellStyle name="Calculation 2 2 2 11" xfId="18061"/>
    <cellStyle name="Calculation 2 2 2 12" xfId="18062"/>
    <cellStyle name="Calculation 2 2 2 13" xfId="18063"/>
    <cellStyle name="Calculation 2 2 2 2" xfId="18064"/>
    <cellStyle name="Calculation 2 2 2 2 2" xfId="18065"/>
    <cellStyle name="Calculation 2 2 2 2 2 2" xfId="18066"/>
    <cellStyle name="Calculation 2 2 2 2 2 2 2" xfId="18067"/>
    <cellStyle name="Calculation 2 2 2 2 2 2 3" xfId="18068"/>
    <cellStyle name="Calculation 2 2 2 2 2 3" xfId="18069"/>
    <cellStyle name="Calculation 2 2 2 2 2 3 2" xfId="18070"/>
    <cellStyle name="Calculation 2 2 2 2 2 3 3" xfId="18071"/>
    <cellStyle name="Calculation 2 2 2 2 2 4" xfId="18072"/>
    <cellStyle name="Calculation 2 2 2 2 2 4 2" xfId="18073"/>
    <cellStyle name="Calculation 2 2 2 2 2 4 3" xfId="18074"/>
    <cellStyle name="Calculation 2 2 2 2 2 5" xfId="18075"/>
    <cellStyle name="Calculation 2 2 2 2 2 6" xfId="18076"/>
    <cellStyle name="Calculation 2 2 2 2 2 7" xfId="18077"/>
    <cellStyle name="Calculation 2 2 2 2 3" xfId="18078"/>
    <cellStyle name="Calculation 2 2 2 2 3 2" xfId="18079"/>
    <cellStyle name="Calculation 2 2 2 2 3 3" xfId="18080"/>
    <cellStyle name="Calculation 2 2 2 2 4" xfId="18081"/>
    <cellStyle name="Calculation 2 2 2 2 4 2" xfId="18082"/>
    <cellStyle name="Calculation 2 2 2 2 4 3" xfId="18083"/>
    <cellStyle name="Calculation 2 2 2 2 5" xfId="18084"/>
    <cellStyle name="Calculation 2 2 2 2 5 2" xfId="18085"/>
    <cellStyle name="Calculation 2 2 2 2 5 3" xfId="18086"/>
    <cellStyle name="Calculation 2 2 2 2 6" xfId="18087"/>
    <cellStyle name="Calculation 2 2 2 2 6 2" xfId="18088"/>
    <cellStyle name="Calculation 2 2 2 2 6 3" xfId="18089"/>
    <cellStyle name="Calculation 2 2 2 2 7" xfId="18090"/>
    <cellStyle name="Calculation 2 2 2 2 8" xfId="18091"/>
    <cellStyle name="Calculation 2 2 2 2 9" xfId="18092"/>
    <cellStyle name="Calculation 2 2 2 3" xfId="18093"/>
    <cellStyle name="Calculation 2 2 2 3 2" xfId="18094"/>
    <cellStyle name="Calculation 2 2 2 3 2 2" xfId="18095"/>
    <cellStyle name="Calculation 2 2 2 3 2 3" xfId="18096"/>
    <cellStyle name="Calculation 2 2 2 3 2 4" xfId="18097"/>
    <cellStyle name="Calculation 2 2 2 3 3" xfId="18098"/>
    <cellStyle name="Calculation 2 2 2 3 3 2" xfId="18099"/>
    <cellStyle name="Calculation 2 2 2 3 3 3" xfId="18100"/>
    <cellStyle name="Calculation 2 2 2 3 4" xfId="18101"/>
    <cellStyle name="Calculation 2 2 2 3 4 2" xfId="18102"/>
    <cellStyle name="Calculation 2 2 2 3 4 3" xfId="18103"/>
    <cellStyle name="Calculation 2 2 2 3 5" xfId="18104"/>
    <cellStyle name="Calculation 2 2 2 3 5 2" xfId="18105"/>
    <cellStyle name="Calculation 2 2 2 3 5 3" xfId="18106"/>
    <cellStyle name="Calculation 2 2 2 3 6" xfId="18107"/>
    <cellStyle name="Calculation 2 2 2 3 6 2" xfId="18108"/>
    <cellStyle name="Calculation 2 2 2 3 6 3" xfId="18109"/>
    <cellStyle name="Calculation 2 2 2 3 7" xfId="18110"/>
    <cellStyle name="Calculation 2 2 2 3 8" xfId="18111"/>
    <cellStyle name="Calculation 2 2 2 3 9" xfId="18112"/>
    <cellStyle name="Calculation 2 2 2 4" xfId="18113"/>
    <cellStyle name="Calculation 2 2 2 4 2" xfId="18114"/>
    <cellStyle name="Calculation 2 2 2 4 2 2" xfId="18115"/>
    <cellStyle name="Calculation 2 2 2 4 2 3" xfId="18116"/>
    <cellStyle name="Calculation 2 2 2 4 3" xfId="18117"/>
    <cellStyle name="Calculation 2 2 2 4 3 2" xfId="18118"/>
    <cellStyle name="Calculation 2 2 2 4 3 3" xfId="18119"/>
    <cellStyle name="Calculation 2 2 2 4 4" xfId="18120"/>
    <cellStyle name="Calculation 2 2 2 4 4 2" xfId="18121"/>
    <cellStyle name="Calculation 2 2 2 4 4 3" xfId="18122"/>
    <cellStyle name="Calculation 2 2 2 4 5" xfId="18123"/>
    <cellStyle name="Calculation 2 2 2 4 5 2" xfId="18124"/>
    <cellStyle name="Calculation 2 2 2 4 5 3" xfId="18125"/>
    <cellStyle name="Calculation 2 2 2 4 6" xfId="18126"/>
    <cellStyle name="Calculation 2 2 2 4 7" xfId="18127"/>
    <cellStyle name="Calculation 2 2 2 4 8" xfId="18128"/>
    <cellStyle name="Calculation 2 2 2 5" xfId="18129"/>
    <cellStyle name="Calculation 2 2 2 5 2" xfId="18130"/>
    <cellStyle name="Calculation 2 2 2 5 2 2" xfId="18131"/>
    <cellStyle name="Calculation 2 2 2 5 2 3" xfId="18132"/>
    <cellStyle name="Calculation 2 2 2 5 3" xfId="18133"/>
    <cellStyle name="Calculation 2 2 2 5 4" xfId="18134"/>
    <cellStyle name="Calculation 2 2 2 6" xfId="18135"/>
    <cellStyle name="Calculation 2 2 2 6 2" xfId="18136"/>
    <cellStyle name="Calculation 2 2 2 6 2 2" xfId="18137"/>
    <cellStyle name="Calculation 2 2 2 6 2 3" xfId="18138"/>
    <cellStyle name="Calculation 2 2 2 6 3" xfId="18139"/>
    <cellStyle name="Calculation 2 2 2 6 4" xfId="18140"/>
    <cellStyle name="Calculation 2 2 2 7" xfId="18141"/>
    <cellStyle name="Calculation 2 2 2 7 2" xfId="18142"/>
    <cellStyle name="Calculation 2 2 2 7 2 2" xfId="18143"/>
    <cellStyle name="Calculation 2 2 2 7 2 3" xfId="18144"/>
    <cellStyle name="Calculation 2 2 2 7 3" xfId="18145"/>
    <cellStyle name="Calculation 2 2 2 7 4" xfId="18146"/>
    <cellStyle name="Calculation 2 2 2 8" xfId="18147"/>
    <cellStyle name="Calculation 2 2 2 8 2" xfId="18148"/>
    <cellStyle name="Calculation 2 2 2 8 3" xfId="18149"/>
    <cellStyle name="Calculation 2 2 2 9" xfId="18150"/>
    <cellStyle name="Calculation 2 2 2 9 2" xfId="18151"/>
    <cellStyle name="Calculation 2 2 2 9 3" xfId="18152"/>
    <cellStyle name="Calculation 2 2 3" xfId="18153"/>
    <cellStyle name="Calculation 2 2 3 2" xfId="18154"/>
    <cellStyle name="Calculation 2 2 3 2 2" xfId="18155"/>
    <cellStyle name="Calculation 2 2 3 2 2 2" xfId="18156"/>
    <cellStyle name="Calculation 2 2 3 2 2 3" xfId="18157"/>
    <cellStyle name="Calculation 2 2 3 2 3" xfId="18158"/>
    <cellStyle name="Calculation 2 2 3 2 3 2" xfId="18159"/>
    <cellStyle name="Calculation 2 2 3 2 3 3" xfId="18160"/>
    <cellStyle name="Calculation 2 2 3 2 4" xfId="18161"/>
    <cellStyle name="Calculation 2 2 3 2 4 2" xfId="18162"/>
    <cellStyle name="Calculation 2 2 3 2 4 3" xfId="18163"/>
    <cellStyle name="Calculation 2 2 3 2 5" xfId="18164"/>
    <cellStyle name="Calculation 2 2 3 2 6" xfId="18165"/>
    <cellStyle name="Calculation 2 2 3 2 7" xfId="18166"/>
    <cellStyle name="Calculation 2 2 3 3" xfId="18167"/>
    <cellStyle name="Calculation 2 2 3 3 2" xfId="18168"/>
    <cellStyle name="Calculation 2 2 3 3 3" xfId="18169"/>
    <cellStyle name="Calculation 2 2 3 4" xfId="18170"/>
    <cellStyle name="Calculation 2 2 3 4 2" xfId="18171"/>
    <cellStyle name="Calculation 2 2 3 4 3" xfId="18172"/>
    <cellStyle name="Calculation 2 2 3 5" xfId="18173"/>
    <cellStyle name="Calculation 2 2 3 5 2" xfId="18174"/>
    <cellStyle name="Calculation 2 2 3 5 3" xfId="18175"/>
    <cellStyle name="Calculation 2 2 3 6" xfId="18176"/>
    <cellStyle name="Calculation 2 2 3 6 2" xfId="18177"/>
    <cellStyle name="Calculation 2 2 3 6 3" xfId="18178"/>
    <cellStyle name="Calculation 2 2 3 7" xfId="18179"/>
    <cellStyle name="Calculation 2 2 3 8" xfId="18180"/>
    <cellStyle name="Calculation 2 2 3 9" xfId="18181"/>
    <cellStyle name="Calculation 2 2 4" xfId="18182"/>
    <cellStyle name="Calculation 2 2 4 2" xfId="18183"/>
    <cellStyle name="Calculation 2 2 4 2 2" xfId="18184"/>
    <cellStyle name="Calculation 2 2 4 2 3" xfId="18185"/>
    <cellStyle name="Calculation 2 2 4 2 4" xfId="18186"/>
    <cellStyle name="Calculation 2 2 4 3" xfId="18187"/>
    <cellStyle name="Calculation 2 2 4 3 2" xfId="18188"/>
    <cellStyle name="Calculation 2 2 4 3 3" xfId="18189"/>
    <cellStyle name="Calculation 2 2 4 4" xfId="18190"/>
    <cellStyle name="Calculation 2 2 4 4 2" xfId="18191"/>
    <cellStyle name="Calculation 2 2 4 4 3" xfId="18192"/>
    <cellStyle name="Calculation 2 2 4 5" xfId="18193"/>
    <cellStyle name="Calculation 2 2 4 5 2" xfId="18194"/>
    <cellStyle name="Calculation 2 2 4 5 3" xfId="18195"/>
    <cellStyle name="Calculation 2 2 4 6" xfId="18196"/>
    <cellStyle name="Calculation 2 2 4 6 2" xfId="18197"/>
    <cellStyle name="Calculation 2 2 4 6 3" xfId="18198"/>
    <cellStyle name="Calculation 2 2 4 7" xfId="18199"/>
    <cellStyle name="Calculation 2 2 4 8" xfId="18200"/>
    <cellStyle name="Calculation 2 2 4 9" xfId="18201"/>
    <cellStyle name="Calculation 2 2 5" xfId="18202"/>
    <cellStyle name="Calculation 2 2 5 2" xfId="18203"/>
    <cellStyle name="Calculation 2 2 5 2 2" xfId="18204"/>
    <cellStyle name="Calculation 2 2 5 2 3" xfId="18205"/>
    <cellStyle name="Calculation 2 2 5 3" xfId="18206"/>
    <cellStyle name="Calculation 2 2 5 3 2" xfId="18207"/>
    <cellStyle name="Calculation 2 2 5 3 3" xfId="18208"/>
    <cellStyle name="Calculation 2 2 5 4" xfId="18209"/>
    <cellStyle name="Calculation 2 2 5 4 2" xfId="18210"/>
    <cellStyle name="Calculation 2 2 5 4 3" xfId="18211"/>
    <cellStyle name="Calculation 2 2 5 5" xfId="18212"/>
    <cellStyle name="Calculation 2 2 5 5 2" xfId="18213"/>
    <cellStyle name="Calculation 2 2 5 5 3" xfId="18214"/>
    <cellStyle name="Calculation 2 2 5 6" xfId="18215"/>
    <cellStyle name="Calculation 2 2 5 7" xfId="18216"/>
    <cellStyle name="Calculation 2 2 5 8" xfId="18217"/>
    <cellStyle name="Calculation 2 2 6" xfId="18218"/>
    <cellStyle name="Calculation 2 2 6 2" xfId="18219"/>
    <cellStyle name="Calculation 2 2 6 2 2" xfId="18220"/>
    <cellStyle name="Calculation 2 2 6 2 3" xfId="18221"/>
    <cellStyle name="Calculation 2 2 6 3" xfId="18222"/>
    <cellStyle name="Calculation 2 2 6 4" xfId="18223"/>
    <cellStyle name="Calculation 2 2 7" xfId="18224"/>
    <cellStyle name="Calculation 2 2 7 2" xfId="18225"/>
    <cellStyle name="Calculation 2 2 7 2 2" xfId="18226"/>
    <cellStyle name="Calculation 2 2 7 2 3" xfId="18227"/>
    <cellStyle name="Calculation 2 2 7 3" xfId="18228"/>
    <cellStyle name="Calculation 2 2 7 4" xfId="18229"/>
    <cellStyle name="Calculation 2 2 8" xfId="18230"/>
    <cellStyle name="Calculation 2 2 8 2" xfId="18231"/>
    <cellStyle name="Calculation 2 2 8 2 2" xfId="18232"/>
    <cellStyle name="Calculation 2 2 8 2 3" xfId="18233"/>
    <cellStyle name="Calculation 2 2 8 3" xfId="18234"/>
    <cellStyle name="Calculation 2 2 8 4" xfId="18235"/>
    <cellStyle name="Calculation 2 2 9" xfId="18236"/>
    <cellStyle name="Calculation 2 2 9 2" xfId="18237"/>
    <cellStyle name="Calculation 2 2 9 3" xfId="18238"/>
    <cellStyle name="Calculation 2 3" xfId="4986"/>
    <cellStyle name="Calculation 2 3 10" xfId="18239"/>
    <cellStyle name="Calculation 2 3 10 2" xfId="18240"/>
    <cellStyle name="Calculation 2 3 10 3" xfId="18241"/>
    <cellStyle name="Calculation 2 3 11" xfId="18242"/>
    <cellStyle name="Calculation 2 3 11 2" xfId="18243"/>
    <cellStyle name="Calculation 2 3 11 3" xfId="18244"/>
    <cellStyle name="Calculation 2 3 12" xfId="18245"/>
    <cellStyle name="Calculation 2 3 13" xfId="18246"/>
    <cellStyle name="Calculation 2 3 14" xfId="18247"/>
    <cellStyle name="Calculation 2 3 2" xfId="18248"/>
    <cellStyle name="Calculation 2 3 2 10" xfId="18249"/>
    <cellStyle name="Calculation 2 3 2 10 2" xfId="18250"/>
    <cellStyle name="Calculation 2 3 2 10 3" xfId="18251"/>
    <cellStyle name="Calculation 2 3 2 11" xfId="18252"/>
    <cellStyle name="Calculation 2 3 2 12" xfId="18253"/>
    <cellStyle name="Calculation 2 3 2 13" xfId="18254"/>
    <cellStyle name="Calculation 2 3 2 2" xfId="18255"/>
    <cellStyle name="Calculation 2 3 2 2 2" xfId="18256"/>
    <cellStyle name="Calculation 2 3 2 2 2 2" xfId="18257"/>
    <cellStyle name="Calculation 2 3 2 2 2 3" xfId="18258"/>
    <cellStyle name="Calculation 2 3 2 2 3" xfId="18259"/>
    <cellStyle name="Calculation 2 3 2 2 4" xfId="18260"/>
    <cellStyle name="Calculation 2 3 2 3" xfId="18261"/>
    <cellStyle name="Calculation 2 3 2 3 2" xfId="18262"/>
    <cellStyle name="Calculation 2 3 2 3 2 2" xfId="18263"/>
    <cellStyle name="Calculation 2 3 2 3 2 3" xfId="18264"/>
    <cellStyle name="Calculation 2 3 2 3 3" xfId="18265"/>
    <cellStyle name="Calculation 2 3 2 3 4" xfId="18266"/>
    <cellStyle name="Calculation 2 3 2 4" xfId="18267"/>
    <cellStyle name="Calculation 2 3 2 4 2" xfId="18268"/>
    <cellStyle name="Calculation 2 3 2 4 2 2" xfId="18269"/>
    <cellStyle name="Calculation 2 3 2 4 2 3" xfId="18270"/>
    <cellStyle name="Calculation 2 3 2 4 3" xfId="18271"/>
    <cellStyle name="Calculation 2 3 2 4 4" xfId="18272"/>
    <cellStyle name="Calculation 2 3 2 5" xfId="18273"/>
    <cellStyle name="Calculation 2 3 2 5 2" xfId="18274"/>
    <cellStyle name="Calculation 2 3 2 5 3" xfId="18275"/>
    <cellStyle name="Calculation 2 3 2 6" xfId="18276"/>
    <cellStyle name="Calculation 2 3 2 6 2" xfId="18277"/>
    <cellStyle name="Calculation 2 3 2 6 3" xfId="18278"/>
    <cellStyle name="Calculation 2 3 2 7" xfId="18279"/>
    <cellStyle name="Calculation 2 3 2 7 2" xfId="18280"/>
    <cellStyle name="Calculation 2 3 2 7 3" xfId="18281"/>
    <cellStyle name="Calculation 2 3 2 8" xfId="18282"/>
    <cellStyle name="Calculation 2 3 2 8 2" xfId="18283"/>
    <cellStyle name="Calculation 2 3 2 8 3" xfId="18284"/>
    <cellStyle name="Calculation 2 3 2 9" xfId="18285"/>
    <cellStyle name="Calculation 2 3 2 9 2" xfId="18286"/>
    <cellStyle name="Calculation 2 3 2 9 3" xfId="18287"/>
    <cellStyle name="Calculation 2 3 3" xfId="18288"/>
    <cellStyle name="Calculation 2 3 3 2" xfId="18289"/>
    <cellStyle name="Calculation 2 3 3 2 2" xfId="18290"/>
    <cellStyle name="Calculation 2 3 3 2 3" xfId="18291"/>
    <cellStyle name="Calculation 2 3 3 3" xfId="18292"/>
    <cellStyle name="Calculation 2 3 3 4" xfId="18293"/>
    <cellStyle name="Calculation 2 3 4" xfId="18294"/>
    <cellStyle name="Calculation 2 3 4 2" xfId="18295"/>
    <cellStyle name="Calculation 2 3 4 2 2" xfId="18296"/>
    <cellStyle name="Calculation 2 3 4 2 3" xfId="18297"/>
    <cellStyle name="Calculation 2 3 4 3" xfId="18298"/>
    <cellStyle name="Calculation 2 3 4 4" xfId="18299"/>
    <cellStyle name="Calculation 2 3 5" xfId="18300"/>
    <cellStyle name="Calculation 2 3 5 2" xfId="18301"/>
    <cellStyle name="Calculation 2 3 5 2 2" xfId="18302"/>
    <cellStyle name="Calculation 2 3 5 2 3" xfId="18303"/>
    <cellStyle name="Calculation 2 3 5 3" xfId="18304"/>
    <cellStyle name="Calculation 2 3 5 4" xfId="18305"/>
    <cellStyle name="Calculation 2 3 6" xfId="18306"/>
    <cellStyle name="Calculation 2 3 6 2" xfId="18307"/>
    <cellStyle name="Calculation 2 3 6 3" xfId="18308"/>
    <cellStyle name="Calculation 2 3 7" xfId="18309"/>
    <cellStyle name="Calculation 2 3 7 2" xfId="18310"/>
    <cellStyle name="Calculation 2 3 7 3" xfId="18311"/>
    <cellStyle name="Calculation 2 3 8" xfId="18312"/>
    <cellStyle name="Calculation 2 3 8 2" xfId="18313"/>
    <cellStyle name="Calculation 2 3 8 3" xfId="18314"/>
    <cellStyle name="Calculation 2 3 9" xfId="18315"/>
    <cellStyle name="Calculation 2 3 9 2" xfId="18316"/>
    <cellStyle name="Calculation 2 3 9 3" xfId="18317"/>
    <cellStyle name="Calculation 2 4" xfId="18318"/>
    <cellStyle name="Calculation 2 4 10" xfId="18319"/>
    <cellStyle name="Calculation 2 4 10 2" xfId="18320"/>
    <cellStyle name="Calculation 2 4 10 3" xfId="18321"/>
    <cellStyle name="Calculation 2 4 11" xfId="18322"/>
    <cellStyle name="Calculation 2 4 12" xfId="18323"/>
    <cellStyle name="Calculation 2 4 13" xfId="18324"/>
    <cellStyle name="Calculation 2 4 2" xfId="18325"/>
    <cellStyle name="Calculation 2 4 2 2" xfId="18326"/>
    <cellStyle name="Calculation 2 4 2 2 2" xfId="18327"/>
    <cellStyle name="Calculation 2 4 2 2 3" xfId="18328"/>
    <cellStyle name="Calculation 2 4 2 3" xfId="18329"/>
    <cellStyle name="Calculation 2 4 2 4" xfId="18330"/>
    <cellStyle name="Calculation 2 4 2 5" xfId="18331"/>
    <cellStyle name="Calculation 2 4 3" xfId="18332"/>
    <cellStyle name="Calculation 2 4 3 2" xfId="18333"/>
    <cellStyle name="Calculation 2 4 3 2 2" xfId="18334"/>
    <cellStyle name="Calculation 2 4 3 2 3" xfId="18335"/>
    <cellStyle name="Calculation 2 4 3 3" xfId="18336"/>
    <cellStyle name="Calculation 2 4 3 4" xfId="18337"/>
    <cellStyle name="Calculation 2 4 4" xfId="18338"/>
    <cellStyle name="Calculation 2 4 4 2" xfId="18339"/>
    <cellStyle name="Calculation 2 4 4 2 2" xfId="18340"/>
    <cellStyle name="Calculation 2 4 4 2 3" xfId="18341"/>
    <cellStyle name="Calculation 2 4 4 3" xfId="18342"/>
    <cellStyle name="Calculation 2 4 4 4" xfId="18343"/>
    <cellStyle name="Calculation 2 4 5" xfId="18344"/>
    <cellStyle name="Calculation 2 4 5 2" xfId="18345"/>
    <cellStyle name="Calculation 2 4 5 2 2" xfId="18346"/>
    <cellStyle name="Calculation 2 4 5 2 3" xfId="18347"/>
    <cellStyle name="Calculation 2 4 5 3" xfId="18348"/>
    <cellStyle name="Calculation 2 4 5 4" xfId="18349"/>
    <cellStyle name="Calculation 2 4 6" xfId="18350"/>
    <cellStyle name="Calculation 2 4 6 2" xfId="18351"/>
    <cellStyle name="Calculation 2 4 6 3" xfId="18352"/>
    <cellStyle name="Calculation 2 4 7" xfId="18353"/>
    <cellStyle name="Calculation 2 4 7 2" xfId="18354"/>
    <cellStyle name="Calculation 2 4 7 3" xfId="18355"/>
    <cellStyle name="Calculation 2 4 8" xfId="18356"/>
    <cellStyle name="Calculation 2 4 8 2" xfId="18357"/>
    <cellStyle name="Calculation 2 4 8 3" xfId="18358"/>
    <cellStyle name="Calculation 2 4 9" xfId="18359"/>
    <cellStyle name="Calculation 2 4 9 2" xfId="18360"/>
    <cellStyle name="Calculation 2 4 9 3" xfId="18361"/>
    <cellStyle name="Calculation 2 5" xfId="18362"/>
    <cellStyle name="Calculation 2 5 2" xfId="18363"/>
    <cellStyle name="Calculation 2 5 2 2" xfId="18364"/>
    <cellStyle name="Calculation 2 5 2 3" xfId="18365"/>
    <cellStyle name="Calculation 2 5 3" xfId="18366"/>
    <cellStyle name="Calculation 2 5 3 2" xfId="18367"/>
    <cellStyle name="Calculation 2 5 3 3" xfId="18368"/>
    <cellStyle name="Calculation 2 5 4" xfId="18369"/>
    <cellStyle name="Calculation 2 5 4 2" xfId="18370"/>
    <cellStyle name="Calculation 2 5 4 3" xfId="18371"/>
    <cellStyle name="Calculation 2 5 5" xfId="18372"/>
    <cellStyle name="Calculation 2 5 5 2" xfId="18373"/>
    <cellStyle name="Calculation 2 5 5 3" xfId="18374"/>
    <cellStyle name="Calculation 2 5 6" xfId="18375"/>
    <cellStyle name="Calculation 2 5 7" xfId="18376"/>
    <cellStyle name="Calculation 2 5 8" xfId="18377"/>
    <cellStyle name="Calculation 2 6" xfId="18378"/>
    <cellStyle name="Calculation 2 6 2" xfId="18379"/>
    <cellStyle name="Calculation 2 6 2 2" xfId="18380"/>
    <cellStyle name="Calculation 2 6 2 3" xfId="18381"/>
    <cellStyle name="Calculation 2 6 3" xfId="18382"/>
    <cellStyle name="Calculation 2 6 4" xfId="18383"/>
    <cellStyle name="Calculation 2 7" xfId="18384"/>
    <cellStyle name="Calculation 2 7 2" xfId="18385"/>
    <cellStyle name="Calculation 2 7 2 2" xfId="18386"/>
    <cellStyle name="Calculation 2 7 2 3" xfId="18387"/>
    <cellStyle name="Calculation 2 7 3" xfId="18388"/>
    <cellStyle name="Calculation 2 7 4" xfId="18389"/>
    <cellStyle name="Calculation 2 8" xfId="18390"/>
    <cellStyle name="Calculation 2 8 2" xfId="18391"/>
    <cellStyle name="Calculation 2 8 2 2" xfId="18392"/>
    <cellStyle name="Calculation 2 8 2 3" xfId="18393"/>
    <cellStyle name="Calculation 2 8 3" xfId="18394"/>
    <cellStyle name="Calculation 2 8 4" xfId="18395"/>
    <cellStyle name="Calculation 2 9" xfId="18396"/>
    <cellStyle name="Calculation 2 9 2" xfId="18397"/>
    <cellStyle name="Calculation 2 9 2 2" xfId="18398"/>
    <cellStyle name="Calculation 2 9 2 3" xfId="18399"/>
    <cellStyle name="Calculation 2 9 3" xfId="18400"/>
    <cellStyle name="Calculation 2 9 4" xfId="18401"/>
    <cellStyle name="Calculation 3" xfId="4987"/>
    <cellStyle name="Calculation 3 10" xfId="18402"/>
    <cellStyle name="Calculation 3 10 2" xfId="18403"/>
    <cellStyle name="Calculation 3 10 3" xfId="18404"/>
    <cellStyle name="Calculation 3 11" xfId="18405"/>
    <cellStyle name="Calculation 3 11 2" xfId="18406"/>
    <cellStyle name="Calculation 3 11 3" xfId="18407"/>
    <cellStyle name="Calculation 3 12" xfId="18408"/>
    <cellStyle name="Calculation 3 13" xfId="18409"/>
    <cellStyle name="Calculation 3 14" xfId="18410"/>
    <cellStyle name="Calculation 3 2" xfId="4988"/>
    <cellStyle name="Calculation 3 2 10" xfId="18411"/>
    <cellStyle name="Calculation 3 2 10 2" xfId="18412"/>
    <cellStyle name="Calculation 3 2 10 3" xfId="18413"/>
    <cellStyle name="Calculation 3 2 11" xfId="18414"/>
    <cellStyle name="Calculation 3 2 12" xfId="18415"/>
    <cellStyle name="Calculation 3 2 13" xfId="18416"/>
    <cellStyle name="Calculation 3 2 2" xfId="18417"/>
    <cellStyle name="Calculation 3 2 2 2" xfId="18418"/>
    <cellStyle name="Calculation 3 2 2 2 2" xfId="18419"/>
    <cellStyle name="Calculation 3 2 2 2 3" xfId="18420"/>
    <cellStyle name="Calculation 3 2 2 3" xfId="18421"/>
    <cellStyle name="Calculation 3 2 2 3 2" xfId="18422"/>
    <cellStyle name="Calculation 3 2 2 3 3" xfId="18423"/>
    <cellStyle name="Calculation 3 2 2 4" xfId="18424"/>
    <cellStyle name="Calculation 3 2 2 4 2" xfId="18425"/>
    <cellStyle name="Calculation 3 2 2 4 3" xfId="18426"/>
    <cellStyle name="Calculation 3 2 2 5" xfId="18427"/>
    <cellStyle name="Calculation 3 2 2 5 2" xfId="18428"/>
    <cellStyle name="Calculation 3 2 2 5 3" xfId="18429"/>
    <cellStyle name="Calculation 3 2 2 6" xfId="18430"/>
    <cellStyle name="Calculation 3 2 2 7" xfId="18431"/>
    <cellStyle name="Calculation 3 2 2 8" xfId="18432"/>
    <cellStyle name="Calculation 3 2 3" xfId="18433"/>
    <cellStyle name="Calculation 3 2 3 2" xfId="18434"/>
    <cellStyle name="Calculation 3 2 3 2 2" xfId="18435"/>
    <cellStyle name="Calculation 3 2 3 2 3" xfId="18436"/>
    <cellStyle name="Calculation 3 2 3 3" xfId="18437"/>
    <cellStyle name="Calculation 3 2 3 4" xfId="18438"/>
    <cellStyle name="Calculation 3 2 4" xfId="18439"/>
    <cellStyle name="Calculation 3 2 4 2" xfId="18440"/>
    <cellStyle name="Calculation 3 2 4 2 2" xfId="18441"/>
    <cellStyle name="Calculation 3 2 4 2 3" xfId="18442"/>
    <cellStyle name="Calculation 3 2 4 3" xfId="18443"/>
    <cellStyle name="Calculation 3 2 4 4" xfId="18444"/>
    <cellStyle name="Calculation 3 2 5" xfId="18445"/>
    <cellStyle name="Calculation 3 2 5 2" xfId="18446"/>
    <cellStyle name="Calculation 3 2 5 2 2" xfId="18447"/>
    <cellStyle name="Calculation 3 2 5 2 3" xfId="18448"/>
    <cellStyle name="Calculation 3 2 5 3" xfId="18449"/>
    <cellStyle name="Calculation 3 2 5 4" xfId="18450"/>
    <cellStyle name="Calculation 3 2 6" xfId="18451"/>
    <cellStyle name="Calculation 3 2 6 2" xfId="18452"/>
    <cellStyle name="Calculation 3 2 6 3" xfId="18453"/>
    <cellStyle name="Calculation 3 2 7" xfId="18454"/>
    <cellStyle name="Calculation 3 2 7 2" xfId="18455"/>
    <cellStyle name="Calculation 3 2 7 3" xfId="18456"/>
    <cellStyle name="Calculation 3 2 8" xfId="18457"/>
    <cellStyle name="Calculation 3 2 8 2" xfId="18458"/>
    <cellStyle name="Calculation 3 2 8 3" xfId="18459"/>
    <cellStyle name="Calculation 3 2 9" xfId="18460"/>
    <cellStyle name="Calculation 3 2 9 2" xfId="18461"/>
    <cellStyle name="Calculation 3 2 9 3" xfId="18462"/>
    <cellStyle name="Calculation 3 3" xfId="4989"/>
    <cellStyle name="Calculation 3 3 2" xfId="18463"/>
    <cellStyle name="Calculation 3 3 2 2" xfId="18464"/>
    <cellStyle name="Calculation 3 3 2 3" xfId="18465"/>
    <cellStyle name="Calculation 3 3 2 4" xfId="18466"/>
    <cellStyle name="Calculation 3 3 3" xfId="18467"/>
    <cellStyle name="Calculation 3 3 3 2" xfId="18468"/>
    <cellStyle name="Calculation 3 3 3 3" xfId="18469"/>
    <cellStyle name="Calculation 3 3 4" xfId="18470"/>
    <cellStyle name="Calculation 3 3 4 2" xfId="18471"/>
    <cellStyle name="Calculation 3 3 4 3" xfId="18472"/>
    <cellStyle name="Calculation 3 3 5" xfId="18473"/>
    <cellStyle name="Calculation 3 3 5 2" xfId="18474"/>
    <cellStyle name="Calculation 3 3 5 3" xfId="18475"/>
    <cellStyle name="Calculation 3 3 6" xfId="18476"/>
    <cellStyle name="Calculation 3 3 6 2" xfId="18477"/>
    <cellStyle name="Calculation 3 3 6 3" xfId="18478"/>
    <cellStyle name="Calculation 3 3 7" xfId="18479"/>
    <cellStyle name="Calculation 3 3 8" xfId="18480"/>
    <cellStyle name="Calculation 3 3 9" xfId="18481"/>
    <cellStyle name="Calculation 3 4" xfId="18482"/>
    <cellStyle name="Calculation 3 4 2" xfId="18483"/>
    <cellStyle name="Calculation 3 4 2 2" xfId="18484"/>
    <cellStyle name="Calculation 3 4 2 3" xfId="18485"/>
    <cellStyle name="Calculation 3 4 3" xfId="18486"/>
    <cellStyle name="Calculation 3 4 3 2" xfId="18487"/>
    <cellStyle name="Calculation 3 4 3 3" xfId="18488"/>
    <cellStyle name="Calculation 3 4 4" xfId="18489"/>
    <cellStyle name="Calculation 3 4 4 2" xfId="18490"/>
    <cellStyle name="Calculation 3 4 4 3" xfId="18491"/>
    <cellStyle name="Calculation 3 4 5" xfId="18492"/>
    <cellStyle name="Calculation 3 4 5 2" xfId="18493"/>
    <cellStyle name="Calculation 3 4 5 3" xfId="18494"/>
    <cellStyle name="Calculation 3 4 6" xfId="18495"/>
    <cellStyle name="Calculation 3 4 7" xfId="18496"/>
    <cellStyle name="Calculation 3 4 8" xfId="18497"/>
    <cellStyle name="Calculation 3 5" xfId="18498"/>
    <cellStyle name="Calculation 3 5 2" xfId="18499"/>
    <cellStyle name="Calculation 3 5 2 2" xfId="18500"/>
    <cellStyle name="Calculation 3 5 2 3" xfId="18501"/>
    <cellStyle name="Calculation 3 5 3" xfId="18502"/>
    <cellStyle name="Calculation 3 5 4" xfId="18503"/>
    <cellStyle name="Calculation 3 6" xfId="18504"/>
    <cellStyle name="Calculation 3 6 2" xfId="18505"/>
    <cellStyle name="Calculation 3 6 2 2" xfId="18506"/>
    <cellStyle name="Calculation 3 6 2 3" xfId="18507"/>
    <cellStyle name="Calculation 3 6 3" xfId="18508"/>
    <cellStyle name="Calculation 3 6 4" xfId="18509"/>
    <cellStyle name="Calculation 3 7" xfId="18510"/>
    <cellStyle name="Calculation 3 7 2" xfId="18511"/>
    <cellStyle name="Calculation 3 7 2 2" xfId="18512"/>
    <cellStyle name="Calculation 3 7 2 3" xfId="18513"/>
    <cellStyle name="Calculation 3 7 3" xfId="18514"/>
    <cellStyle name="Calculation 3 7 4" xfId="18515"/>
    <cellStyle name="Calculation 3 8" xfId="18516"/>
    <cellStyle name="Calculation 3 8 2" xfId="18517"/>
    <cellStyle name="Calculation 3 8 3" xfId="18518"/>
    <cellStyle name="Calculation 3 9" xfId="18519"/>
    <cellStyle name="Calculation 3 9 2" xfId="18520"/>
    <cellStyle name="Calculation 3 9 3" xfId="18521"/>
    <cellStyle name="Calculation 4" xfId="4990"/>
    <cellStyle name="Calculation 4 10" xfId="18522"/>
    <cellStyle name="Calculation 4 10 2" xfId="18523"/>
    <cellStyle name="Calculation 4 10 3" xfId="18524"/>
    <cellStyle name="Calculation 4 11" xfId="18525"/>
    <cellStyle name="Calculation 4 11 2" xfId="18526"/>
    <cellStyle name="Calculation 4 11 3" xfId="18527"/>
    <cellStyle name="Calculation 4 12" xfId="18528"/>
    <cellStyle name="Calculation 4 13" xfId="18529"/>
    <cellStyle name="Calculation 4 14" xfId="18530"/>
    <cellStyle name="Calculation 4 2" xfId="4991"/>
    <cellStyle name="Calculation 4 2 10" xfId="18531"/>
    <cellStyle name="Calculation 4 2 10 2" xfId="18532"/>
    <cellStyle name="Calculation 4 2 10 3" xfId="18533"/>
    <cellStyle name="Calculation 4 2 11" xfId="18534"/>
    <cellStyle name="Calculation 4 2 12" xfId="18535"/>
    <cellStyle name="Calculation 4 2 13" xfId="18536"/>
    <cellStyle name="Calculation 4 2 2" xfId="18537"/>
    <cellStyle name="Calculation 4 2 2 2" xfId="18538"/>
    <cellStyle name="Calculation 4 2 2 2 2" xfId="18539"/>
    <cellStyle name="Calculation 4 2 2 2 2 2" xfId="18540"/>
    <cellStyle name="Calculation 4 2 2 2 2 3" xfId="18541"/>
    <cellStyle name="Calculation 4 2 2 2 3" xfId="18542"/>
    <cellStyle name="Calculation 4 2 2 2 3 2" xfId="18543"/>
    <cellStyle name="Calculation 4 2 2 2 3 3" xfId="18544"/>
    <cellStyle name="Calculation 4 2 2 2 4" xfId="18545"/>
    <cellStyle name="Calculation 4 2 2 2 4 2" xfId="18546"/>
    <cellStyle name="Calculation 4 2 2 2 4 3" xfId="18547"/>
    <cellStyle name="Calculation 4 2 2 2 5" xfId="18548"/>
    <cellStyle name="Calculation 4 2 2 2 6" xfId="18549"/>
    <cellStyle name="Calculation 4 2 2 2 7" xfId="18550"/>
    <cellStyle name="Calculation 4 2 2 3" xfId="18551"/>
    <cellStyle name="Calculation 4 2 2 3 2" xfId="18552"/>
    <cellStyle name="Calculation 4 2 2 3 3" xfId="18553"/>
    <cellStyle name="Calculation 4 2 2 4" xfId="18554"/>
    <cellStyle name="Calculation 4 2 2 4 2" xfId="18555"/>
    <cellStyle name="Calculation 4 2 2 4 3" xfId="18556"/>
    <cellStyle name="Calculation 4 2 2 5" xfId="18557"/>
    <cellStyle name="Calculation 4 2 2 5 2" xfId="18558"/>
    <cellStyle name="Calculation 4 2 2 5 3" xfId="18559"/>
    <cellStyle name="Calculation 4 2 2 6" xfId="18560"/>
    <cellStyle name="Calculation 4 2 2 6 2" xfId="18561"/>
    <cellStyle name="Calculation 4 2 2 6 3" xfId="18562"/>
    <cellStyle name="Calculation 4 2 2 7" xfId="18563"/>
    <cellStyle name="Calculation 4 2 2 8" xfId="18564"/>
    <cellStyle name="Calculation 4 2 2 9" xfId="18565"/>
    <cellStyle name="Calculation 4 2 3" xfId="18566"/>
    <cellStyle name="Calculation 4 2 3 2" xfId="18567"/>
    <cellStyle name="Calculation 4 2 3 2 2" xfId="18568"/>
    <cellStyle name="Calculation 4 2 3 2 3" xfId="18569"/>
    <cellStyle name="Calculation 4 2 3 2 4" xfId="18570"/>
    <cellStyle name="Calculation 4 2 3 3" xfId="18571"/>
    <cellStyle name="Calculation 4 2 3 3 2" xfId="18572"/>
    <cellStyle name="Calculation 4 2 3 3 3" xfId="18573"/>
    <cellStyle name="Calculation 4 2 3 4" xfId="18574"/>
    <cellStyle name="Calculation 4 2 3 4 2" xfId="18575"/>
    <cellStyle name="Calculation 4 2 3 4 3" xfId="18576"/>
    <cellStyle name="Calculation 4 2 3 5" xfId="18577"/>
    <cellStyle name="Calculation 4 2 3 5 2" xfId="18578"/>
    <cellStyle name="Calculation 4 2 3 5 3" xfId="18579"/>
    <cellStyle name="Calculation 4 2 3 6" xfId="18580"/>
    <cellStyle name="Calculation 4 2 3 6 2" xfId="18581"/>
    <cellStyle name="Calculation 4 2 3 6 3" xfId="18582"/>
    <cellStyle name="Calculation 4 2 3 7" xfId="18583"/>
    <cellStyle name="Calculation 4 2 3 8" xfId="18584"/>
    <cellStyle name="Calculation 4 2 3 9" xfId="18585"/>
    <cellStyle name="Calculation 4 2 4" xfId="18586"/>
    <cellStyle name="Calculation 4 2 4 2" xfId="18587"/>
    <cellStyle name="Calculation 4 2 4 2 2" xfId="18588"/>
    <cellStyle name="Calculation 4 2 4 2 3" xfId="18589"/>
    <cellStyle name="Calculation 4 2 4 3" xfId="18590"/>
    <cellStyle name="Calculation 4 2 4 3 2" xfId="18591"/>
    <cellStyle name="Calculation 4 2 4 3 3" xfId="18592"/>
    <cellStyle name="Calculation 4 2 4 4" xfId="18593"/>
    <cellStyle name="Calculation 4 2 4 4 2" xfId="18594"/>
    <cellStyle name="Calculation 4 2 4 4 3" xfId="18595"/>
    <cellStyle name="Calculation 4 2 4 5" xfId="18596"/>
    <cellStyle name="Calculation 4 2 4 5 2" xfId="18597"/>
    <cellStyle name="Calculation 4 2 4 5 3" xfId="18598"/>
    <cellStyle name="Calculation 4 2 4 6" xfId="18599"/>
    <cellStyle name="Calculation 4 2 4 7" xfId="18600"/>
    <cellStyle name="Calculation 4 2 4 8" xfId="18601"/>
    <cellStyle name="Calculation 4 2 5" xfId="18602"/>
    <cellStyle name="Calculation 4 2 5 2" xfId="18603"/>
    <cellStyle name="Calculation 4 2 5 2 2" xfId="18604"/>
    <cellStyle name="Calculation 4 2 5 2 3" xfId="18605"/>
    <cellStyle name="Calculation 4 2 5 3" xfId="18606"/>
    <cellStyle name="Calculation 4 2 5 4" xfId="18607"/>
    <cellStyle name="Calculation 4 2 6" xfId="18608"/>
    <cellStyle name="Calculation 4 2 6 2" xfId="18609"/>
    <cellStyle name="Calculation 4 2 6 2 2" xfId="18610"/>
    <cellStyle name="Calculation 4 2 6 2 3" xfId="18611"/>
    <cellStyle name="Calculation 4 2 6 3" xfId="18612"/>
    <cellStyle name="Calculation 4 2 6 4" xfId="18613"/>
    <cellStyle name="Calculation 4 2 7" xfId="18614"/>
    <cellStyle name="Calculation 4 2 7 2" xfId="18615"/>
    <cellStyle name="Calculation 4 2 7 2 2" xfId="18616"/>
    <cellStyle name="Calculation 4 2 7 2 3" xfId="18617"/>
    <cellStyle name="Calculation 4 2 7 3" xfId="18618"/>
    <cellStyle name="Calculation 4 2 7 4" xfId="18619"/>
    <cellStyle name="Calculation 4 2 8" xfId="18620"/>
    <cellStyle name="Calculation 4 2 8 2" xfId="18621"/>
    <cellStyle name="Calculation 4 2 8 3" xfId="18622"/>
    <cellStyle name="Calculation 4 2 9" xfId="18623"/>
    <cellStyle name="Calculation 4 2 9 2" xfId="18624"/>
    <cellStyle name="Calculation 4 2 9 3" xfId="18625"/>
    <cellStyle name="Calculation 4 3" xfId="4992"/>
    <cellStyle name="Calculation 4 3 2" xfId="18626"/>
    <cellStyle name="Calculation 4 3 2 2" xfId="18627"/>
    <cellStyle name="Calculation 4 3 2 2 2" xfId="18628"/>
    <cellStyle name="Calculation 4 3 2 2 3" xfId="18629"/>
    <cellStyle name="Calculation 4 3 2 3" xfId="18630"/>
    <cellStyle name="Calculation 4 3 2 3 2" xfId="18631"/>
    <cellStyle name="Calculation 4 3 2 3 3" xfId="18632"/>
    <cellStyle name="Calculation 4 3 2 4" xfId="18633"/>
    <cellStyle name="Calculation 4 3 2 4 2" xfId="18634"/>
    <cellStyle name="Calculation 4 3 2 4 3" xfId="18635"/>
    <cellStyle name="Calculation 4 3 2 5" xfId="18636"/>
    <cellStyle name="Calculation 4 3 2 6" xfId="18637"/>
    <cellStyle name="Calculation 4 3 2 7" xfId="18638"/>
    <cellStyle name="Calculation 4 3 3" xfId="18639"/>
    <cellStyle name="Calculation 4 3 3 2" xfId="18640"/>
    <cellStyle name="Calculation 4 3 3 3" xfId="18641"/>
    <cellStyle name="Calculation 4 3 4" xfId="18642"/>
    <cellStyle name="Calculation 4 3 4 2" xfId="18643"/>
    <cellStyle name="Calculation 4 3 4 3" xfId="18644"/>
    <cellStyle name="Calculation 4 3 5" xfId="18645"/>
    <cellStyle name="Calculation 4 3 5 2" xfId="18646"/>
    <cellStyle name="Calculation 4 3 5 3" xfId="18647"/>
    <cellStyle name="Calculation 4 3 6" xfId="18648"/>
    <cellStyle name="Calculation 4 3 6 2" xfId="18649"/>
    <cellStyle name="Calculation 4 3 6 3" xfId="18650"/>
    <cellStyle name="Calculation 4 3 7" xfId="18651"/>
    <cellStyle name="Calculation 4 3 8" xfId="18652"/>
    <cellStyle name="Calculation 4 3 9" xfId="18653"/>
    <cellStyle name="Calculation 4 4" xfId="18654"/>
    <cellStyle name="Calculation 4 4 2" xfId="18655"/>
    <cellStyle name="Calculation 4 4 2 2" xfId="18656"/>
    <cellStyle name="Calculation 4 4 2 3" xfId="18657"/>
    <cellStyle name="Calculation 4 4 2 4" xfId="18658"/>
    <cellStyle name="Calculation 4 4 3" xfId="18659"/>
    <cellStyle name="Calculation 4 4 3 2" xfId="18660"/>
    <cellStyle name="Calculation 4 4 3 3" xfId="18661"/>
    <cellStyle name="Calculation 4 4 4" xfId="18662"/>
    <cellStyle name="Calculation 4 4 4 2" xfId="18663"/>
    <cellStyle name="Calculation 4 4 4 3" xfId="18664"/>
    <cellStyle name="Calculation 4 4 5" xfId="18665"/>
    <cellStyle name="Calculation 4 4 5 2" xfId="18666"/>
    <cellStyle name="Calculation 4 4 5 3" xfId="18667"/>
    <cellStyle name="Calculation 4 4 6" xfId="18668"/>
    <cellStyle name="Calculation 4 4 6 2" xfId="18669"/>
    <cellStyle name="Calculation 4 4 6 3" xfId="18670"/>
    <cellStyle name="Calculation 4 4 7" xfId="18671"/>
    <cellStyle name="Calculation 4 4 8" xfId="18672"/>
    <cellStyle name="Calculation 4 4 9" xfId="18673"/>
    <cellStyle name="Calculation 4 5" xfId="18674"/>
    <cellStyle name="Calculation 4 5 2" xfId="18675"/>
    <cellStyle name="Calculation 4 5 2 2" xfId="18676"/>
    <cellStyle name="Calculation 4 5 2 3" xfId="18677"/>
    <cellStyle name="Calculation 4 5 3" xfId="18678"/>
    <cellStyle name="Calculation 4 5 3 2" xfId="18679"/>
    <cellStyle name="Calculation 4 5 3 3" xfId="18680"/>
    <cellStyle name="Calculation 4 5 4" xfId="18681"/>
    <cellStyle name="Calculation 4 5 4 2" xfId="18682"/>
    <cellStyle name="Calculation 4 5 4 3" xfId="18683"/>
    <cellStyle name="Calculation 4 5 5" xfId="18684"/>
    <cellStyle name="Calculation 4 5 5 2" xfId="18685"/>
    <cellStyle name="Calculation 4 5 5 3" xfId="18686"/>
    <cellStyle name="Calculation 4 5 6" xfId="18687"/>
    <cellStyle name="Calculation 4 5 7" xfId="18688"/>
    <cellStyle name="Calculation 4 5 8" xfId="18689"/>
    <cellStyle name="Calculation 4 6" xfId="18690"/>
    <cellStyle name="Calculation 4 6 2" xfId="18691"/>
    <cellStyle name="Calculation 4 6 2 2" xfId="18692"/>
    <cellStyle name="Calculation 4 6 2 3" xfId="18693"/>
    <cellStyle name="Calculation 4 6 3" xfId="18694"/>
    <cellStyle name="Calculation 4 6 4" xfId="18695"/>
    <cellStyle name="Calculation 4 7" xfId="18696"/>
    <cellStyle name="Calculation 4 7 2" xfId="18697"/>
    <cellStyle name="Calculation 4 7 2 2" xfId="18698"/>
    <cellStyle name="Calculation 4 7 2 3" xfId="18699"/>
    <cellStyle name="Calculation 4 7 3" xfId="18700"/>
    <cellStyle name="Calculation 4 7 4" xfId="18701"/>
    <cellStyle name="Calculation 4 8" xfId="18702"/>
    <cellStyle name="Calculation 4 8 2" xfId="18703"/>
    <cellStyle name="Calculation 4 8 2 2" xfId="18704"/>
    <cellStyle name="Calculation 4 8 2 3" xfId="18705"/>
    <cellStyle name="Calculation 4 8 3" xfId="18706"/>
    <cellStyle name="Calculation 4 8 4" xfId="18707"/>
    <cellStyle name="Calculation 4 9" xfId="18708"/>
    <cellStyle name="Calculation 4 9 2" xfId="18709"/>
    <cellStyle name="Calculation 4 9 3" xfId="18710"/>
    <cellStyle name="Calculation 5" xfId="4993"/>
    <cellStyle name="Calculation 5 10" xfId="18711"/>
    <cellStyle name="Calculation 5 11" xfId="18712"/>
    <cellStyle name="Calculation 5 12" xfId="18713"/>
    <cellStyle name="Calculation 5 13" xfId="18714"/>
    <cellStyle name="Calculation 5 2" xfId="4994"/>
    <cellStyle name="Calculation 5 2 2" xfId="18715"/>
    <cellStyle name="Calculation 5 2 2 2" xfId="18716"/>
    <cellStyle name="Calculation 5 2 2 3" xfId="18717"/>
    <cellStyle name="Calculation 5 2 3" xfId="18718"/>
    <cellStyle name="Calculation 5 2 4" xfId="18719"/>
    <cellStyle name="Calculation 5 3" xfId="4995"/>
    <cellStyle name="Calculation 5 3 2" xfId="18720"/>
    <cellStyle name="Calculation 5 3 2 2" xfId="18721"/>
    <cellStyle name="Calculation 5 3 2 3" xfId="18722"/>
    <cellStyle name="Calculation 5 3 3" xfId="18723"/>
    <cellStyle name="Calculation 5 3 4" xfId="18724"/>
    <cellStyle name="Calculation 5 4" xfId="18725"/>
    <cellStyle name="Calculation 5 4 2" xfId="18726"/>
    <cellStyle name="Calculation 5 4 2 2" xfId="18727"/>
    <cellStyle name="Calculation 5 4 2 3" xfId="18728"/>
    <cellStyle name="Calculation 5 4 3" xfId="18729"/>
    <cellStyle name="Calculation 5 4 4" xfId="18730"/>
    <cellStyle name="Calculation 5 5" xfId="18731"/>
    <cellStyle name="Calculation 5 5 2" xfId="18732"/>
    <cellStyle name="Calculation 5 5 2 2" xfId="18733"/>
    <cellStyle name="Calculation 5 5 2 3" xfId="18734"/>
    <cellStyle name="Calculation 5 5 3" xfId="18735"/>
    <cellStyle name="Calculation 5 5 4" xfId="18736"/>
    <cellStyle name="Calculation 5 6" xfId="18737"/>
    <cellStyle name="Calculation 5 6 2" xfId="18738"/>
    <cellStyle name="Calculation 5 6 3" xfId="18739"/>
    <cellStyle name="Calculation 5 7" xfId="18740"/>
    <cellStyle name="Calculation 5 7 2" xfId="18741"/>
    <cellStyle name="Calculation 5 7 3" xfId="18742"/>
    <cellStyle name="Calculation 5 8" xfId="18743"/>
    <cellStyle name="Calculation 5 8 2" xfId="18744"/>
    <cellStyle name="Calculation 5 8 3" xfId="18745"/>
    <cellStyle name="Calculation 5 9" xfId="18746"/>
    <cellStyle name="Calculation 5 9 2" xfId="18747"/>
    <cellStyle name="Calculation 5 9 3" xfId="18748"/>
    <cellStyle name="Calculation 6" xfId="4996"/>
    <cellStyle name="Calculation 6 10" xfId="18749"/>
    <cellStyle name="Calculation 6 11" xfId="18750"/>
    <cellStyle name="Calculation 6 12" xfId="18751"/>
    <cellStyle name="Calculation 6 2" xfId="15397"/>
    <cellStyle name="Calculation 6 2 2" xfId="18752"/>
    <cellStyle name="Calculation 6 2 3" xfId="18753"/>
    <cellStyle name="Calculation 6 3" xfId="18754"/>
    <cellStyle name="Calculation 6 3 2" xfId="18755"/>
    <cellStyle name="Calculation 6 3 3" xfId="18756"/>
    <cellStyle name="Calculation 6 4" xfId="18757"/>
    <cellStyle name="Calculation 6 4 2" xfId="18758"/>
    <cellStyle name="Calculation 6 4 3" xfId="18759"/>
    <cellStyle name="Calculation 6 5" xfId="18760"/>
    <cellStyle name="Calculation 6 5 2" xfId="18761"/>
    <cellStyle name="Calculation 6 5 3" xfId="18762"/>
    <cellStyle name="Calculation 6 6" xfId="18763"/>
    <cellStyle name="Calculation 6 6 2" xfId="18764"/>
    <cellStyle name="Calculation 6 6 3" xfId="18765"/>
    <cellStyle name="Calculation 6 7" xfId="18766"/>
    <cellStyle name="Calculation 6 7 2" xfId="18767"/>
    <cellStyle name="Calculation 6 7 3" xfId="18768"/>
    <cellStyle name="Calculation 6 8" xfId="18769"/>
    <cellStyle name="Calculation 6 8 2" xfId="18770"/>
    <cellStyle name="Calculation 6 8 3" xfId="18771"/>
    <cellStyle name="Calculation 6 9" xfId="18772"/>
    <cellStyle name="Calculation 6 9 2" xfId="18773"/>
    <cellStyle name="Calculation 6 9 3" xfId="18774"/>
    <cellStyle name="Calculation 7" xfId="4997"/>
    <cellStyle name="Calculation 7 2" xfId="15398"/>
    <cellStyle name="Calculation 8" xfId="15399"/>
    <cellStyle name="Calculation 9" xfId="18775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6"/>
    <cellStyle name="Check Cell 2 2 2 2" xfId="18777"/>
    <cellStyle name="Check Cell 2 2 2 2 2" xfId="18778"/>
    <cellStyle name="Check Cell 2 2 2 2 3" xfId="18779"/>
    <cellStyle name="Check Cell 2 2 2 3" xfId="18780"/>
    <cellStyle name="Check Cell 2 2 2 3 2" xfId="18781"/>
    <cellStyle name="Check Cell 2 2 2 3 2 2" xfId="18782"/>
    <cellStyle name="Check Cell 2 2 2 3 3" xfId="18783"/>
    <cellStyle name="Check Cell 2 2 2 4" xfId="18784"/>
    <cellStyle name="Check Cell 2 2 2 4 2" xfId="18785"/>
    <cellStyle name="Check Cell 2 2 2 5" xfId="18786"/>
    <cellStyle name="Check Cell 2 2 3" xfId="18787"/>
    <cellStyle name="Check Cell 2 2 3 2" xfId="18788"/>
    <cellStyle name="Check Cell 2 2 3 2 2" xfId="18789"/>
    <cellStyle name="Check Cell 2 2 3 3" xfId="18790"/>
    <cellStyle name="Check Cell 2 2 4" xfId="18791"/>
    <cellStyle name="Check Cell 2 2 4 2" xfId="18792"/>
    <cellStyle name="Check Cell 2 2 4 2 2" xfId="18793"/>
    <cellStyle name="Check Cell 2 2 4 3" xfId="18794"/>
    <cellStyle name="Check Cell 2 2 5" xfId="18795"/>
    <cellStyle name="Check Cell 2 2 5 2" xfId="18796"/>
    <cellStyle name="Check Cell 2 2 6" xfId="18797"/>
    <cellStyle name="Check Cell 2 2 7" xfId="18798"/>
    <cellStyle name="Check Cell 2 3" xfId="5002"/>
    <cellStyle name="Check Cell 2 3 2" xfId="18799"/>
    <cellStyle name="Check Cell 2 3 2 2" xfId="18800"/>
    <cellStyle name="Check Cell 2 3 3" xfId="18801"/>
    <cellStyle name="Check Cell 2 3 4" xfId="18802"/>
    <cellStyle name="Check Cell 2 4" xfId="18803"/>
    <cellStyle name="Check Cell 2 4 2" xfId="18804"/>
    <cellStyle name="Check Cell 2 4 2 2" xfId="18805"/>
    <cellStyle name="Check Cell 2 4 3" xfId="18806"/>
    <cellStyle name="Check Cell 2 5" xfId="18807"/>
    <cellStyle name="Check Cell 2 5 2" xfId="18808"/>
    <cellStyle name="Check Cell 2 6" xfId="18809"/>
    <cellStyle name="Check Cell 2 7" xfId="18810"/>
    <cellStyle name="Check Cell 2 8" xfId="18811"/>
    <cellStyle name="Check Cell 3" xfId="5003"/>
    <cellStyle name="Check Cell 3 2" xfId="5004"/>
    <cellStyle name="Check Cell 3 2 2" xfId="18812"/>
    <cellStyle name="Check Cell 3 2 3" xfId="18813"/>
    <cellStyle name="Check Cell 3 3" xfId="5005"/>
    <cellStyle name="Check Cell 3 3 2" xfId="18814"/>
    <cellStyle name="Check Cell 3 3 2 2" xfId="18815"/>
    <cellStyle name="Check Cell 3 3 3" xfId="18816"/>
    <cellStyle name="Check Cell 3 4" xfId="18817"/>
    <cellStyle name="Check Cell 3 4 2" xfId="18818"/>
    <cellStyle name="Check Cell 3 5" xfId="18819"/>
    <cellStyle name="Check Cell 3 6" xfId="18820"/>
    <cellStyle name="Check Cell 4" xfId="5006"/>
    <cellStyle name="Check Cell 4 2" xfId="5007"/>
    <cellStyle name="Check Cell 4 2 2" xfId="18821"/>
    <cellStyle name="Check Cell 4 2 2 2" xfId="18822"/>
    <cellStyle name="Check Cell 4 2 2 3" xfId="18823"/>
    <cellStyle name="Check Cell 4 2 3" xfId="18824"/>
    <cellStyle name="Check Cell 4 2 3 2" xfId="18825"/>
    <cellStyle name="Check Cell 4 2 3 2 2" xfId="18826"/>
    <cellStyle name="Check Cell 4 2 3 3" xfId="18827"/>
    <cellStyle name="Check Cell 4 2 4" xfId="18828"/>
    <cellStyle name="Check Cell 4 2 4 2" xfId="18829"/>
    <cellStyle name="Check Cell 4 2 5" xfId="18830"/>
    <cellStyle name="Check Cell 4 3" xfId="5008"/>
    <cellStyle name="Check Cell 4 3 2" xfId="18831"/>
    <cellStyle name="Check Cell 4 3 3" xfId="18832"/>
    <cellStyle name="Check Cell 4 4" xfId="18833"/>
    <cellStyle name="Check Cell 4 4 2" xfId="18834"/>
    <cellStyle name="Check Cell 4 4 2 2" xfId="18835"/>
    <cellStyle name="Check Cell 4 4 3" xfId="18836"/>
    <cellStyle name="Check Cell 4 5" xfId="18837"/>
    <cellStyle name="Check Cell 4 5 2" xfId="18838"/>
    <cellStyle name="Check Cell 4 6" xfId="18839"/>
    <cellStyle name="Check Cell 4 7" xfId="18840"/>
    <cellStyle name="Check Cell 5" xfId="5009"/>
    <cellStyle name="Check Cell 5 2" xfId="5010"/>
    <cellStyle name="Check Cell 5 3" xfId="5011"/>
    <cellStyle name="Check Cell 5 4" xfId="18841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2"/>
    <cellStyle name="Comma [0] 2 3" xfId="5030"/>
    <cellStyle name="Comma [0] 2 3 2" xfId="18843"/>
    <cellStyle name="Comma [0] 2 4" xfId="5031"/>
    <cellStyle name="Comma [0] 3" xfId="18844"/>
    <cellStyle name="Comma [0] 3 2" xfId="18845"/>
    <cellStyle name="Comma [0] 4 2" xfId="18846"/>
    <cellStyle name="Comma [0] 4 2 2" xfId="18847"/>
    <cellStyle name="Comma [0]_94??)?" xfId="5032"/>
    <cellStyle name="Comma 2" xfId="5033"/>
    <cellStyle name="Comma 2 2" xfId="18848"/>
    <cellStyle name="Comma 2 2 2" xfId="18849"/>
    <cellStyle name="Comma 2 2 2 2" xfId="18850"/>
    <cellStyle name="Comma 2 2 2 3" xfId="18851"/>
    <cellStyle name="Comma 2 2 3" xfId="18852"/>
    <cellStyle name="Comma 2 2 4" xfId="18853"/>
    <cellStyle name="Comma 2 2 4 2" xfId="18854"/>
    <cellStyle name="Comma 2 2 5" xfId="18855"/>
    <cellStyle name="Comma 2 2 5 2" xfId="18856"/>
    <cellStyle name="Comma 2 2 6" xfId="18857"/>
    <cellStyle name="Comma 2 3" xfId="18858"/>
    <cellStyle name="Comma 2 3 2" xfId="18859"/>
    <cellStyle name="Comma 2 3 3" xfId="18860"/>
    <cellStyle name="Comma 2 3 4" xfId="18861"/>
    <cellStyle name="Comma 2 3 5" xfId="18862"/>
    <cellStyle name="Comma 2 4" xfId="18863"/>
    <cellStyle name="Comma 2 4 2" xfId="18864"/>
    <cellStyle name="Comma 2 4 3" xfId="18865"/>
    <cellStyle name="Comma 2 5" xfId="18866"/>
    <cellStyle name="Comma 3" xfId="18867"/>
    <cellStyle name="Comma 3 2" xfId="18868"/>
    <cellStyle name="Comma 3 2 2" xfId="18869"/>
    <cellStyle name="Comma 3 3" xfId="18870"/>
    <cellStyle name="Comma 3 3 2" xfId="18871"/>
    <cellStyle name="Comma 3 4" xfId="18872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3"/>
    <cellStyle name="Comma0 11" xfId="18874"/>
    <cellStyle name="Comma0 12" xfId="18875"/>
    <cellStyle name="Comma0 13" xfId="18876"/>
    <cellStyle name="Comma0 14" xfId="18877"/>
    <cellStyle name="Comma0 15" xfId="18878"/>
    <cellStyle name="Comma0 16" xfId="18879"/>
    <cellStyle name="Comma0 17" xfId="18880"/>
    <cellStyle name="Comma0 18" xfId="18881"/>
    <cellStyle name="Comma0 19" xfId="18882"/>
    <cellStyle name="Comma0 2" xfId="5049"/>
    <cellStyle name="Comma0 2 2" xfId="18883"/>
    <cellStyle name="Comma0 2 2 2" xfId="18884"/>
    <cellStyle name="Comma0 2 2 3" xfId="18885"/>
    <cellStyle name="Comma0 2 3" xfId="18886"/>
    <cellStyle name="Comma0 2 3 2" xfId="18887"/>
    <cellStyle name="Comma0 2 4" xfId="18888"/>
    <cellStyle name="Comma0 20" xfId="18889"/>
    <cellStyle name="Comma0 21" xfId="18890"/>
    <cellStyle name="Comma0 22" xfId="18891"/>
    <cellStyle name="Comma0 23" xfId="18892"/>
    <cellStyle name="Comma0 24" xfId="18893"/>
    <cellStyle name="Comma0 25" xfId="18894"/>
    <cellStyle name="Comma0 26" xfId="18895"/>
    <cellStyle name="Comma0 27" xfId="18896"/>
    <cellStyle name="Comma0 28" xfId="18897"/>
    <cellStyle name="Comma0 29" xfId="18898"/>
    <cellStyle name="Comma0 3" xfId="5050"/>
    <cellStyle name="Comma0 3 2" xfId="18899"/>
    <cellStyle name="Comma0 30" xfId="18900"/>
    <cellStyle name="Comma0 31" xfId="18901"/>
    <cellStyle name="Comma0 32" xfId="18902"/>
    <cellStyle name="Comma0 33" xfId="18903"/>
    <cellStyle name="Comma0 34" xfId="18904"/>
    <cellStyle name="Comma0 35" xfId="18905"/>
    <cellStyle name="Comma0 36" xfId="18906"/>
    <cellStyle name="Comma0 37" xfId="18907"/>
    <cellStyle name="Comma0 38" xfId="18908"/>
    <cellStyle name="Comma0 39" xfId="18909"/>
    <cellStyle name="Comma0 4" xfId="18910"/>
    <cellStyle name="Comma0 40" xfId="18911"/>
    <cellStyle name="Comma0 41" xfId="18912"/>
    <cellStyle name="Comma0 42" xfId="18913"/>
    <cellStyle name="Comma0 43" xfId="18914"/>
    <cellStyle name="Comma0 44" xfId="18915"/>
    <cellStyle name="Comma0 45" xfId="18916"/>
    <cellStyle name="Comma0 46" xfId="18917"/>
    <cellStyle name="Comma0 47" xfId="18918"/>
    <cellStyle name="Comma0 48" xfId="18919"/>
    <cellStyle name="Comma0 49" xfId="18920"/>
    <cellStyle name="Comma0 5" xfId="18921"/>
    <cellStyle name="Comma0 50" xfId="18922"/>
    <cellStyle name="Comma0 6" xfId="18923"/>
    <cellStyle name="Comma0 7" xfId="18924"/>
    <cellStyle name="Comma0 8" xfId="18925"/>
    <cellStyle name="Comma0 9" xfId="18926"/>
    <cellStyle name="Comma0_012-(KMX) BTL Schedules for KHH_Cebu" xfId="5051"/>
    <cellStyle name="Commentaire 2" xfId="18927"/>
    <cellStyle name="Commentaire 2 2" xfId="18928"/>
    <cellStyle name="Commentaire 2 2 2" xfId="18929"/>
    <cellStyle name="Commentaire 2 3" xfId="18930"/>
    <cellStyle name="Commentaire 2 3 2" xfId="18931"/>
    <cellStyle name="Commentaire 2 4" xfId="18932"/>
    <cellStyle name="Commentaire 2 4 2" xfId="18933"/>
    <cellStyle name="Commentaire 2 4 3" xfId="18934"/>
    <cellStyle name="Commentaire 2 4 4" xfId="18935"/>
    <cellStyle name="Commentaire 2 5" xfId="18936"/>
    <cellStyle name="Commentaire 2 5 2" xfId="18937"/>
    <cellStyle name="Commentaire 2 5 3" xfId="18938"/>
    <cellStyle name="Commentaire 2 6" xfId="18939"/>
    <cellStyle name="Commentaire 2 7" xfId="18940"/>
    <cellStyle name="Commentaire 2 7 2" xfId="18941"/>
    <cellStyle name="Commentaire 2 7 3" xfId="18942"/>
    <cellStyle name="Commentaire 2 8" xfId="18943"/>
    <cellStyle name="Commentaire 2 8 2" xfId="18944"/>
    <cellStyle name="Commentaire 2 8 2 2" xfId="18945"/>
    <cellStyle name="Commentaire 2 8 2 2 2" xfId="18946"/>
    <cellStyle name="Commentaire 2 8 2 3" xfId="18947"/>
    <cellStyle name="Commentaire 2 8 3" xfId="18948"/>
    <cellStyle name="Copied" xfId="5052"/>
    <cellStyle name="Copied 2" xfId="5053"/>
    <cellStyle name="Copied 2 2" xfId="5054"/>
    <cellStyle name="Copied 2 3" xfId="5055"/>
    <cellStyle name="Copied 2 4" xfId="18949"/>
    <cellStyle name="Copied 2 5" xfId="18950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1"/>
    <cellStyle name="Currency 2 3" xfId="18952"/>
    <cellStyle name="Currency 3" xfId="18953"/>
    <cellStyle name="Currency 3 2" xfId="18954"/>
    <cellStyle name="Currency 4" xfId="18955"/>
    <cellStyle name="Currency_94?? (2) (" xfId="5081"/>
    <cellStyle name="Currency0" xfId="5082"/>
    <cellStyle name="Currency0 2" xfId="5083"/>
    <cellStyle name="Currency0 2 2" xfId="18956"/>
    <cellStyle name="Currency0 2 2 2" xfId="18957"/>
    <cellStyle name="Currency0 2 2 3" xfId="18958"/>
    <cellStyle name="Currency0 2 3" xfId="18959"/>
    <cellStyle name="Currency0 2 3 2" xfId="18960"/>
    <cellStyle name="Currency0 2 4" xfId="18961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2"/>
    <cellStyle name="Date 2 2 3" xfId="18963"/>
    <cellStyle name="Date 2 3" xfId="5089"/>
    <cellStyle name="Date 3" xfId="5090"/>
    <cellStyle name="Date 3 2" xfId="5091"/>
    <cellStyle name="Date 3 2 2" xfId="18964"/>
    <cellStyle name="Date 3 2 3" xfId="18965"/>
    <cellStyle name="Date 3 3" xfId="5092"/>
    <cellStyle name="Date 3 3 2" xfId="18966"/>
    <cellStyle name="Date 3 4" xfId="18967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8"/>
    <cellStyle name="Entered" xfId="5107"/>
    <cellStyle name="Entered 2" xfId="5108"/>
    <cellStyle name="Entered 2 2" xfId="5109"/>
    <cellStyle name="Entered 2 3" xfId="5110"/>
    <cellStyle name="Entered 2 4" xfId="18969"/>
    <cellStyle name="Entered 2 5" xfId="18970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1"/>
    <cellStyle name="Explanatory Text 2 2 2 2" xfId="18972"/>
    <cellStyle name="Explanatory Text 2 2 2 2 2" xfId="18973"/>
    <cellStyle name="Explanatory Text 2 2 2 3" xfId="18974"/>
    <cellStyle name="Explanatory Text 2 2 2 3 2" xfId="18975"/>
    <cellStyle name="Explanatory Text 2 2 2 3 2 2" xfId="18976"/>
    <cellStyle name="Explanatory Text 2 2 2 4" xfId="18977"/>
    <cellStyle name="Explanatory Text 2 2 2 4 2" xfId="18978"/>
    <cellStyle name="Explanatory Text 2 2 3" xfId="18979"/>
    <cellStyle name="Explanatory Text 2 2 3 2" xfId="18980"/>
    <cellStyle name="Explanatory Text 2 2 3 2 2" xfId="18981"/>
    <cellStyle name="Explanatory Text 2 2 4" xfId="18982"/>
    <cellStyle name="Explanatory Text 2 2 4 2" xfId="18983"/>
    <cellStyle name="Explanatory Text 2 2 4 2 2" xfId="18984"/>
    <cellStyle name="Explanatory Text 2 2 5" xfId="18985"/>
    <cellStyle name="Explanatory Text 2 2 5 2" xfId="18986"/>
    <cellStyle name="Explanatory Text 2 2 6" xfId="18987"/>
    <cellStyle name="Explanatory Text 2 3" xfId="5137"/>
    <cellStyle name="Explanatory Text 2 3 2" xfId="18988"/>
    <cellStyle name="Explanatory Text 2 3 2 2" xfId="18989"/>
    <cellStyle name="Explanatory Text 2 3 3" xfId="18990"/>
    <cellStyle name="Explanatory Text 2 3 4" xfId="18991"/>
    <cellStyle name="Explanatory Text 2 4" xfId="18992"/>
    <cellStyle name="Explanatory Text 2 4 2" xfId="18993"/>
    <cellStyle name="Explanatory Text 2 4 2 2" xfId="18994"/>
    <cellStyle name="Explanatory Text 2 5" xfId="18995"/>
    <cellStyle name="Explanatory Text 2 5 2" xfId="18996"/>
    <cellStyle name="Explanatory Text 2 6" xfId="18997"/>
    <cellStyle name="Explanatory Text 2 7" xfId="18998"/>
    <cellStyle name="Explanatory Text 3" xfId="5138"/>
    <cellStyle name="Explanatory Text 3 2" xfId="5139"/>
    <cellStyle name="Explanatory Text 3 2 2" xfId="18999"/>
    <cellStyle name="Explanatory Text 3 3" xfId="5140"/>
    <cellStyle name="Explanatory Text 3 3 2" xfId="19000"/>
    <cellStyle name="Explanatory Text 3 3 2 2" xfId="19001"/>
    <cellStyle name="Explanatory Text 3 4" xfId="19002"/>
    <cellStyle name="Explanatory Text 3 4 2" xfId="19003"/>
    <cellStyle name="Explanatory Text 3 5" xfId="19004"/>
    <cellStyle name="Explanatory Text 4" xfId="5141"/>
    <cellStyle name="Explanatory Text 4 2" xfId="5142"/>
    <cellStyle name="Explanatory Text 4 2 2" xfId="19005"/>
    <cellStyle name="Explanatory Text 4 2 2 2" xfId="19006"/>
    <cellStyle name="Explanatory Text 4 2 3" xfId="19007"/>
    <cellStyle name="Explanatory Text 4 2 3 2" xfId="19008"/>
    <cellStyle name="Explanatory Text 4 2 3 2 2" xfId="19009"/>
    <cellStyle name="Explanatory Text 4 2 4" xfId="19010"/>
    <cellStyle name="Explanatory Text 4 2 4 2" xfId="19011"/>
    <cellStyle name="Explanatory Text 4 3" xfId="5143"/>
    <cellStyle name="Explanatory Text 4 3 2" xfId="19012"/>
    <cellStyle name="Explanatory Text 4 4" xfId="19013"/>
    <cellStyle name="Explanatory Text 4 4 2" xfId="19014"/>
    <cellStyle name="Explanatory Text 4 4 2 2" xfId="19015"/>
    <cellStyle name="Explanatory Text 4 5" xfId="19016"/>
    <cellStyle name="Explanatory Text 4 5 2" xfId="19017"/>
    <cellStyle name="Explanatory Text 4 6" xfId="19018"/>
    <cellStyle name="Explanatory Text 4 7" xfId="19019"/>
    <cellStyle name="Explanatory Text 5" xfId="5144"/>
    <cellStyle name="Explanatory Text 5 2" xfId="5145"/>
    <cellStyle name="Explanatory Text 5 3" xfId="5146"/>
    <cellStyle name="Explanatory Text 5 4" xfId="19020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1"/>
    <cellStyle name="Fixed 2 2 2" xfId="19022"/>
    <cellStyle name="Fixed 2 3" xfId="19023"/>
    <cellStyle name="Fixed 3" xfId="5152"/>
    <cellStyle name="Fixed 3 2" xfId="19024"/>
    <cellStyle name="Fixed 3 2 2" xfId="19025"/>
    <cellStyle name="Fixed 3 2 3" xfId="19026"/>
    <cellStyle name="Fixed 3 3" xfId="19027"/>
    <cellStyle name="Fixed 3 3 2" xfId="19028"/>
    <cellStyle name="Fixed 3 4" xfId="19029"/>
    <cellStyle name="Fixed 4" xfId="19030"/>
    <cellStyle name="Fixed 4 2" xfId="19031"/>
    <cellStyle name="Fixed_012-(KMX) BTL Schedules for KHH_Cebu" xfId="5153"/>
    <cellStyle name="Good" xfId="5154"/>
    <cellStyle name="Good 2" xfId="5155"/>
    <cellStyle name="Good 2 2" xfId="5156"/>
    <cellStyle name="Good 2 2 2" xfId="19032"/>
    <cellStyle name="Good 2 2 2 2" xfId="19033"/>
    <cellStyle name="Good 2 2 2 2 2" xfId="19034"/>
    <cellStyle name="Good 2 2 2 2 3" xfId="19035"/>
    <cellStyle name="Good 2 2 2 3" xfId="19036"/>
    <cellStyle name="Good 2 2 2 3 2" xfId="19037"/>
    <cellStyle name="Good 2 2 2 3 2 2" xfId="19038"/>
    <cellStyle name="Good 2 2 2 3 3" xfId="19039"/>
    <cellStyle name="Good 2 2 2 4" xfId="19040"/>
    <cellStyle name="Good 2 2 2 4 2" xfId="19041"/>
    <cellStyle name="Good 2 2 2 5" xfId="19042"/>
    <cellStyle name="Good 2 2 3" xfId="19043"/>
    <cellStyle name="Good 2 2 3 2" xfId="19044"/>
    <cellStyle name="Good 2 2 3 2 2" xfId="19045"/>
    <cellStyle name="Good 2 2 3 3" xfId="19046"/>
    <cellStyle name="Good 2 2 4" xfId="19047"/>
    <cellStyle name="Good 2 2 4 2" xfId="19048"/>
    <cellStyle name="Good 2 2 4 2 2" xfId="19049"/>
    <cellStyle name="Good 2 2 4 3" xfId="19050"/>
    <cellStyle name="Good 2 2 5" xfId="19051"/>
    <cellStyle name="Good 2 2 5 2" xfId="19052"/>
    <cellStyle name="Good 2 2 6" xfId="19053"/>
    <cellStyle name="Good 2 2 7" xfId="19054"/>
    <cellStyle name="Good 2 3" xfId="5157"/>
    <cellStyle name="Good 2 3 2" xfId="19055"/>
    <cellStyle name="Good 2 3 2 2" xfId="19056"/>
    <cellStyle name="Good 2 3 3" xfId="19057"/>
    <cellStyle name="Good 2 3 4" xfId="19058"/>
    <cellStyle name="Good 2 4" xfId="19059"/>
    <cellStyle name="Good 2 4 2" xfId="19060"/>
    <cellStyle name="Good 2 4 2 2" xfId="19061"/>
    <cellStyle name="Good 2 4 3" xfId="19062"/>
    <cellStyle name="Good 2 5" xfId="19063"/>
    <cellStyle name="Good 2 5 2" xfId="19064"/>
    <cellStyle name="Good 2 6" xfId="19065"/>
    <cellStyle name="Good 2 7" xfId="19066"/>
    <cellStyle name="Good 3" xfId="5158"/>
    <cellStyle name="Good 3 2" xfId="5159"/>
    <cellStyle name="Good 3 2 2" xfId="19067"/>
    <cellStyle name="Good 3 2 3" xfId="19068"/>
    <cellStyle name="Good 3 3" xfId="5160"/>
    <cellStyle name="Good 3 3 2" xfId="19069"/>
    <cellStyle name="Good 3 3 2 2" xfId="19070"/>
    <cellStyle name="Good 3 3 3" xfId="19071"/>
    <cellStyle name="Good 3 4" xfId="19072"/>
    <cellStyle name="Good 3 4 2" xfId="19073"/>
    <cellStyle name="Good 3 5" xfId="19074"/>
    <cellStyle name="Good 3 6" xfId="19075"/>
    <cellStyle name="Good 4" xfId="5161"/>
    <cellStyle name="Good 4 2" xfId="5162"/>
    <cellStyle name="Good 4 2 2" xfId="19076"/>
    <cellStyle name="Good 4 2 2 2" xfId="19077"/>
    <cellStyle name="Good 4 2 2 3" xfId="19078"/>
    <cellStyle name="Good 4 2 3" xfId="19079"/>
    <cellStyle name="Good 4 2 3 2" xfId="19080"/>
    <cellStyle name="Good 4 2 3 2 2" xfId="19081"/>
    <cellStyle name="Good 4 2 3 3" xfId="19082"/>
    <cellStyle name="Good 4 2 4" xfId="19083"/>
    <cellStyle name="Good 4 2 4 2" xfId="19084"/>
    <cellStyle name="Good 4 2 5" xfId="19085"/>
    <cellStyle name="Good 4 3" xfId="5163"/>
    <cellStyle name="Good 4 3 2" xfId="19086"/>
    <cellStyle name="Good 4 3 3" xfId="19087"/>
    <cellStyle name="Good 4 4" xfId="19088"/>
    <cellStyle name="Good 4 4 2" xfId="19089"/>
    <cellStyle name="Good 4 4 2 2" xfId="19090"/>
    <cellStyle name="Good 4 4 3" xfId="19091"/>
    <cellStyle name="Good 4 5" xfId="19092"/>
    <cellStyle name="Good 4 5 2" xfId="19093"/>
    <cellStyle name="Good 4 6" xfId="19094"/>
    <cellStyle name="Good 4 7" xfId="19095"/>
    <cellStyle name="Good 5" xfId="5164"/>
    <cellStyle name="Good 5 2" xfId="5165"/>
    <cellStyle name="Good 5 3" xfId="5166"/>
    <cellStyle name="Good 5 4" xfId="19096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7"/>
    <cellStyle name="Grey 2 2 2" xfId="19098"/>
    <cellStyle name="Grey 2 2 3" xfId="19099"/>
    <cellStyle name="Grey 2 3" xfId="19100"/>
    <cellStyle name="Grey 2 3 2" xfId="19101"/>
    <cellStyle name="Grey 2 4" xfId="19102"/>
    <cellStyle name="Grey 3" xfId="19103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4"/>
    <cellStyle name="Header1 2 3" xfId="5177"/>
    <cellStyle name="Header1 2 3 2" xfId="19105"/>
    <cellStyle name="Header1 2 4" xfId="19106"/>
    <cellStyle name="Header1 2 4 2" xfId="19107"/>
    <cellStyle name="Header1 2 5" xfId="19108"/>
    <cellStyle name="Header1 2 5 2" xfId="19109"/>
    <cellStyle name="Header1 2 6" xfId="19110"/>
    <cellStyle name="Header1 2 7" xfId="19111"/>
    <cellStyle name="Header1 3" xfId="5178"/>
    <cellStyle name="Header1 3 2" xfId="5179"/>
    <cellStyle name="Header1 3 2 2" xfId="19112"/>
    <cellStyle name="Header1 3 3" xfId="5180"/>
    <cellStyle name="Header1 3 3 2" xfId="19113"/>
    <cellStyle name="Header1 3 4" xfId="19114"/>
    <cellStyle name="Header1 3 5" xfId="19115"/>
    <cellStyle name="Header1 4" xfId="5181"/>
    <cellStyle name="Header1 4 2" xfId="5182"/>
    <cellStyle name="Header1 4 2 2" xfId="19116"/>
    <cellStyle name="Header1 4 3" xfId="5183"/>
    <cellStyle name="Header1 4 4" xfId="19117"/>
    <cellStyle name="Header1 5" xfId="5184"/>
    <cellStyle name="Header1 5 2" xfId="19118"/>
    <cellStyle name="Header1 6" xfId="5185"/>
    <cellStyle name="Header1 7" xfId="19119"/>
    <cellStyle name="Header2" xfId="5186"/>
    <cellStyle name="Header2 10" xfId="19120"/>
    <cellStyle name="Header2 11" xfId="19121"/>
    <cellStyle name="Header2 2" xfId="5187"/>
    <cellStyle name="Header2 2 10" xfId="19122"/>
    <cellStyle name="Header2 2 11" xfId="19123"/>
    <cellStyle name="Header2 2 2" xfId="5188"/>
    <cellStyle name="Header2 2 2 2" xfId="19124"/>
    <cellStyle name="Header2 2 2 2 2" xfId="19125"/>
    <cellStyle name="Header2 2 2 3" xfId="19126"/>
    <cellStyle name="Header2 2 2 3 2" xfId="19127"/>
    <cellStyle name="Header2 2 2 4" xfId="19128"/>
    <cellStyle name="Header2 2 3" xfId="5189"/>
    <cellStyle name="Header2 2 3 2" xfId="19129"/>
    <cellStyle name="Header2 2 3 2 2" xfId="19130"/>
    <cellStyle name="Header2 2 3 3" xfId="19131"/>
    <cellStyle name="Header2 2 3 3 2" xfId="19132"/>
    <cellStyle name="Header2 2 3 4" xfId="19133"/>
    <cellStyle name="Header2 2 3 4 2" xfId="19134"/>
    <cellStyle name="Header2 2 3 5" xfId="19135"/>
    <cellStyle name="Header2 2 4" xfId="5190"/>
    <cellStyle name="Header2 2 4 2" xfId="19136"/>
    <cellStyle name="Header2 2 4 2 2" xfId="19137"/>
    <cellStyle name="Header2 2 4 3" xfId="19138"/>
    <cellStyle name="Header2 2 5" xfId="19139"/>
    <cellStyle name="Header2 2 5 2" xfId="19140"/>
    <cellStyle name="Header2 2 5 2 2" xfId="19141"/>
    <cellStyle name="Header2 2 5 3" xfId="19142"/>
    <cellStyle name="Header2 2 6" xfId="19143"/>
    <cellStyle name="Header2 2 6 2" xfId="19144"/>
    <cellStyle name="Header2 2 6 2 2" xfId="19145"/>
    <cellStyle name="Header2 2 6 3" xfId="19146"/>
    <cellStyle name="Header2 2 7" xfId="19147"/>
    <cellStyle name="Header2 2 7 2" xfId="19148"/>
    <cellStyle name="Header2 2 7 2 2" xfId="19149"/>
    <cellStyle name="Header2 2 7 3" xfId="19150"/>
    <cellStyle name="Header2 2 8" xfId="19151"/>
    <cellStyle name="Header2 2 8 2" xfId="19152"/>
    <cellStyle name="Header2 2 9" xfId="19153"/>
    <cellStyle name="Header2 2 9 2" xfId="19154"/>
    <cellStyle name="Header2 3" xfId="5191"/>
    <cellStyle name="Header2 3 2" xfId="5192"/>
    <cellStyle name="Header2 3 2 2" xfId="19155"/>
    <cellStyle name="Header2 3 2 2 2" xfId="19156"/>
    <cellStyle name="Header2 3 2 3" xfId="19157"/>
    <cellStyle name="Header2 3 2 3 2" xfId="19158"/>
    <cellStyle name="Header2 3 2 4" xfId="19159"/>
    <cellStyle name="Header2 3 3" xfId="5193"/>
    <cellStyle name="Header2 3 3 2" xfId="19160"/>
    <cellStyle name="Header2 3 4" xfId="5194"/>
    <cellStyle name="Header2 3 4 2" xfId="19161"/>
    <cellStyle name="Header2 3 5" xfId="19162"/>
    <cellStyle name="Header2 3 5 2" xfId="19163"/>
    <cellStyle name="Header2 3 6" xfId="19164"/>
    <cellStyle name="Header2 3 6 2" xfId="19165"/>
    <cellStyle name="Header2 3 7" xfId="19166"/>
    <cellStyle name="Header2 3 8" xfId="19167"/>
    <cellStyle name="Header2 4" xfId="5195"/>
    <cellStyle name="Header2 4 2" xfId="5196"/>
    <cellStyle name="Header2 4 2 2" xfId="19168"/>
    <cellStyle name="Header2 4 3" xfId="5197"/>
    <cellStyle name="Header2 4 3 2" xfId="19169"/>
    <cellStyle name="Header2 4 4" xfId="5198"/>
    <cellStyle name="Header2 4 4 2" xfId="19170"/>
    <cellStyle name="Header2 4 5" xfId="19171"/>
    <cellStyle name="Header2 4 5 2" xfId="19172"/>
    <cellStyle name="Header2 4 6" xfId="19173"/>
    <cellStyle name="Header2 4 6 2" xfId="19174"/>
    <cellStyle name="Header2 4 7" xfId="19175"/>
    <cellStyle name="Header2 4 8" xfId="19176"/>
    <cellStyle name="Header2 5" xfId="5199"/>
    <cellStyle name="Header2 5 2" xfId="19177"/>
    <cellStyle name="Header2 5 2 2" xfId="19178"/>
    <cellStyle name="Header2 5 3" xfId="19179"/>
    <cellStyle name="Header2 6" xfId="5200"/>
    <cellStyle name="Header2 6 2" xfId="19180"/>
    <cellStyle name="Header2 6 2 2" xfId="19181"/>
    <cellStyle name="Header2 6 3" xfId="19182"/>
    <cellStyle name="Header2 7" xfId="5201"/>
    <cellStyle name="Header2 7 2" xfId="19183"/>
    <cellStyle name="Header2 7 2 2" xfId="19184"/>
    <cellStyle name="Header2 7 3" xfId="19185"/>
    <cellStyle name="Header2 8" xfId="19186"/>
    <cellStyle name="Header2 8 2" xfId="19187"/>
    <cellStyle name="Header2 8 2 2" xfId="19188"/>
    <cellStyle name="Header2 8 3" xfId="19189"/>
    <cellStyle name="Header2 9" xfId="19190"/>
    <cellStyle name="Header2 9 2" xfId="19191"/>
    <cellStyle name="Heading" xfId="5202"/>
    <cellStyle name="Heading 1" xfId="5203"/>
    <cellStyle name="Heading 1 2" xfId="5204"/>
    <cellStyle name="Heading 1 2 2" xfId="5205"/>
    <cellStyle name="Heading 1 2 2 2" xfId="19192"/>
    <cellStyle name="Heading 1 2 2 2 2" xfId="19193"/>
    <cellStyle name="Heading 1 2 2 2 2 2" xfId="19194"/>
    <cellStyle name="Heading 1 2 2 2 3" xfId="19195"/>
    <cellStyle name="Heading 1 2 2 2 3 2" xfId="19196"/>
    <cellStyle name="Heading 1 2 2 2 3 2 2" xfId="19197"/>
    <cellStyle name="Heading 1 2 2 2 4" xfId="19198"/>
    <cellStyle name="Heading 1 2 2 2 4 2" xfId="19199"/>
    <cellStyle name="Heading 1 2 2 3" xfId="19200"/>
    <cellStyle name="Heading 1 2 2 3 2" xfId="19201"/>
    <cellStyle name="Heading 1 2 2 3 2 2" xfId="19202"/>
    <cellStyle name="Heading 1 2 2 4" xfId="19203"/>
    <cellStyle name="Heading 1 2 2 4 2" xfId="19204"/>
    <cellStyle name="Heading 1 2 2 4 2 2" xfId="19205"/>
    <cellStyle name="Heading 1 2 2 5" xfId="19206"/>
    <cellStyle name="Heading 1 2 2 5 2" xfId="19207"/>
    <cellStyle name="Heading 1 2 2 6" xfId="19208"/>
    <cellStyle name="Heading 1 2 2 7" xfId="19209"/>
    <cellStyle name="Heading 1 2 3" xfId="5206"/>
    <cellStyle name="Heading 1 2 3 2" xfId="19210"/>
    <cellStyle name="Heading 1 2 3 2 2" xfId="19211"/>
    <cellStyle name="Heading 1 2 3 3" xfId="19212"/>
    <cellStyle name="Heading 1 2 3 4" xfId="19213"/>
    <cellStyle name="Heading 1 2 4" xfId="19214"/>
    <cellStyle name="Heading 1 2 4 2" xfId="19215"/>
    <cellStyle name="Heading 1 2 4 2 2" xfId="19216"/>
    <cellStyle name="Heading 1 2 5" xfId="19217"/>
    <cellStyle name="Heading 1 2 5 2" xfId="19218"/>
    <cellStyle name="Heading 1 2 5 2 2" xfId="19219"/>
    <cellStyle name="Heading 1 2 6" xfId="19220"/>
    <cellStyle name="Heading 1 3" xfId="5207"/>
    <cellStyle name="Heading 1 3 2" xfId="5208"/>
    <cellStyle name="Heading 1 3 2 2" xfId="19221"/>
    <cellStyle name="Heading 1 3 2 3" xfId="19222"/>
    <cellStyle name="Heading 1 3 2 3 2" xfId="19223"/>
    <cellStyle name="Heading 1 3 2 4" xfId="19224"/>
    <cellStyle name="Heading 1 3 3" xfId="5209"/>
    <cellStyle name="Heading 1 3 3 2" xfId="19225"/>
    <cellStyle name="Heading 1 3 4" xfId="19226"/>
    <cellStyle name="Heading 1 3 4 2" xfId="19227"/>
    <cellStyle name="Heading 1 3 4 2 2" xfId="19228"/>
    <cellStyle name="Heading 1 3 5" xfId="19229"/>
    <cellStyle name="Heading 1 3 5 2" xfId="19230"/>
    <cellStyle name="Heading 1 3 6" xfId="19231"/>
    <cellStyle name="Heading 1 3 7" xfId="19232"/>
    <cellStyle name="Heading 1 4" xfId="5210"/>
    <cellStyle name="Heading 1 4 2" xfId="5211"/>
    <cellStyle name="Heading 1 4 2 2" xfId="19233"/>
    <cellStyle name="Heading 1 4 2 2 2" xfId="19234"/>
    <cellStyle name="Heading 1 4 2 3" xfId="19235"/>
    <cellStyle name="Heading 1 4 2 3 2" xfId="19236"/>
    <cellStyle name="Heading 1 4 2 3 2 2" xfId="19237"/>
    <cellStyle name="Heading 1 4 2 4" xfId="19238"/>
    <cellStyle name="Heading 1 4 2 4 2" xfId="19239"/>
    <cellStyle name="Heading 1 4 3" xfId="5212"/>
    <cellStyle name="Heading 1 4 3 2" xfId="19240"/>
    <cellStyle name="Heading 1 4 4" xfId="19241"/>
    <cellStyle name="Heading 1 4 4 2" xfId="19242"/>
    <cellStyle name="Heading 1 4 4 2 2" xfId="19243"/>
    <cellStyle name="Heading 1 4 5" xfId="19244"/>
    <cellStyle name="Heading 1 4 5 2" xfId="19245"/>
    <cellStyle name="Heading 1 4 6" xfId="19246"/>
    <cellStyle name="Heading 1 4 7" xfId="19247"/>
    <cellStyle name="Heading 1 5" xfId="5213"/>
    <cellStyle name="Heading 1 5 2" xfId="19248"/>
    <cellStyle name="Heading 1 5 3" xfId="19249"/>
    <cellStyle name="Heading 1 5 4" xfId="19250"/>
    <cellStyle name="Heading 1 6" xfId="5214"/>
    <cellStyle name="Heading 10" xfId="5215"/>
    <cellStyle name="Heading 10 2" xfId="19251"/>
    <cellStyle name="Heading 10 3" xfId="19252"/>
    <cellStyle name="Heading 11" xfId="5216"/>
    <cellStyle name="Heading 11 2" xfId="19253"/>
    <cellStyle name="Heading 11 3" xfId="19254"/>
    <cellStyle name="Heading 12" xfId="19255"/>
    <cellStyle name="Heading 12 2" xfId="19256"/>
    <cellStyle name="Heading 12 3" xfId="19257"/>
    <cellStyle name="Heading 13" xfId="19258"/>
    <cellStyle name="Heading 14" xfId="19259"/>
    <cellStyle name="Heading 2" xfId="5217"/>
    <cellStyle name="Heading 2 2" xfId="5218"/>
    <cellStyle name="Heading 2 2 2" xfId="5219"/>
    <cellStyle name="Heading 2 2 2 2" xfId="19260"/>
    <cellStyle name="Heading 2 2 2 2 2" xfId="19261"/>
    <cellStyle name="Heading 2 2 2 2 2 2" xfId="19262"/>
    <cellStyle name="Heading 2 2 2 2 3" xfId="19263"/>
    <cellStyle name="Heading 2 2 2 2 3 2" xfId="19264"/>
    <cellStyle name="Heading 2 2 2 2 3 2 2" xfId="19265"/>
    <cellStyle name="Heading 2 2 2 2 4" xfId="19266"/>
    <cellStyle name="Heading 2 2 2 2 4 2" xfId="19267"/>
    <cellStyle name="Heading 2 2 2 3" xfId="19268"/>
    <cellStyle name="Heading 2 2 2 3 2" xfId="19269"/>
    <cellStyle name="Heading 2 2 2 3 2 2" xfId="19270"/>
    <cellStyle name="Heading 2 2 2 4" xfId="19271"/>
    <cellStyle name="Heading 2 2 2 4 2" xfId="19272"/>
    <cellStyle name="Heading 2 2 2 4 2 2" xfId="19273"/>
    <cellStyle name="Heading 2 2 2 5" xfId="19274"/>
    <cellStyle name="Heading 2 2 2 5 2" xfId="19275"/>
    <cellStyle name="Heading 2 2 2 6" xfId="19276"/>
    <cellStyle name="Heading 2 2 2 7" xfId="19277"/>
    <cellStyle name="Heading 2 2 3" xfId="5220"/>
    <cellStyle name="Heading 2 2 3 2" xfId="19278"/>
    <cellStyle name="Heading 2 2 3 2 2" xfId="19279"/>
    <cellStyle name="Heading 2 2 3 3" xfId="19280"/>
    <cellStyle name="Heading 2 2 3 4" xfId="19281"/>
    <cellStyle name="Heading 2 2 4" xfId="19282"/>
    <cellStyle name="Heading 2 2 4 2" xfId="19283"/>
    <cellStyle name="Heading 2 2 4 2 2" xfId="19284"/>
    <cellStyle name="Heading 2 2 5" xfId="19285"/>
    <cellStyle name="Heading 2 2 5 2" xfId="19286"/>
    <cellStyle name="Heading 2 2 5 2 2" xfId="19287"/>
    <cellStyle name="Heading 2 2 6" xfId="19288"/>
    <cellStyle name="Heading 2 3" xfId="5221"/>
    <cellStyle name="Heading 2 3 2" xfId="5222"/>
    <cellStyle name="Heading 2 3 2 2" xfId="19289"/>
    <cellStyle name="Heading 2 3 2 2 2" xfId="19290"/>
    <cellStyle name="Heading 2 3 2 3" xfId="19291"/>
    <cellStyle name="Heading 2 3 2 3 2" xfId="19292"/>
    <cellStyle name="Heading 2 3 2 4" xfId="19293"/>
    <cellStyle name="Heading 2 3 2 5" xfId="19294"/>
    <cellStyle name="Heading 2 3 3" xfId="5223"/>
    <cellStyle name="Heading 2 3 3 2" xfId="19295"/>
    <cellStyle name="Heading 2 3 4" xfId="19296"/>
    <cellStyle name="Heading 2 3 4 2" xfId="19297"/>
    <cellStyle name="Heading 2 3 4 2 2" xfId="19298"/>
    <cellStyle name="Heading 2 3 5" xfId="19299"/>
    <cellStyle name="Heading 2 3 5 2" xfId="19300"/>
    <cellStyle name="Heading 2 3 6" xfId="19301"/>
    <cellStyle name="Heading 2 3 7" xfId="19302"/>
    <cellStyle name="Heading 2 4" xfId="5224"/>
    <cellStyle name="Heading 2 4 2" xfId="5225"/>
    <cellStyle name="Heading 2 4 2 2" xfId="19303"/>
    <cellStyle name="Heading 2 4 2 2 2" xfId="19304"/>
    <cellStyle name="Heading 2 4 2 3" xfId="19305"/>
    <cellStyle name="Heading 2 4 2 3 2" xfId="19306"/>
    <cellStyle name="Heading 2 4 2 3 2 2" xfId="19307"/>
    <cellStyle name="Heading 2 4 2 4" xfId="19308"/>
    <cellStyle name="Heading 2 4 2 4 2" xfId="19309"/>
    <cellStyle name="Heading 2 4 3" xfId="5226"/>
    <cellStyle name="Heading 2 4 3 2" xfId="19310"/>
    <cellStyle name="Heading 2 4 4" xfId="19311"/>
    <cellStyle name="Heading 2 4 4 2" xfId="19312"/>
    <cellStyle name="Heading 2 4 4 2 2" xfId="19313"/>
    <cellStyle name="Heading 2 4 5" xfId="19314"/>
    <cellStyle name="Heading 2 4 5 2" xfId="19315"/>
    <cellStyle name="Heading 2 4 6" xfId="19316"/>
    <cellStyle name="Heading 2 4 7" xfId="19317"/>
    <cellStyle name="Heading 2 5" xfId="5227"/>
    <cellStyle name="Heading 2 5 2" xfId="19318"/>
    <cellStyle name="Heading 2 5 3" xfId="19319"/>
    <cellStyle name="Heading 2 5 4" xfId="19320"/>
    <cellStyle name="Heading 2 6" xfId="5228"/>
    <cellStyle name="Heading 3" xfId="5229"/>
    <cellStyle name="Heading 3 2" xfId="5230"/>
    <cellStyle name="Heading 3 2 2" xfId="5231"/>
    <cellStyle name="Heading 3 2 2 2" xfId="19321"/>
    <cellStyle name="Heading 3 2 2 2 2" xfId="19322"/>
    <cellStyle name="Heading 3 2 2 2 2 2" xfId="19323"/>
    <cellStyle name="Heading 3 2 2 2 3" xfId="19324"/>
    <cellStyle name="Heading 3 2 2 2 3 2" xfId="19325"/>
    <cellStyle name="Heading 3 2 2 2 3 2 2" xfId="19326"/>
    <cellStyle name="Heading 3 2 2 2 3 2 3" xfId="19327"/>
    <cellStyle name="Heading 3 2 2 2 3 3" xfId="19328"/>
    <cellStyle name="Heading 3 2 2 2 4" xfId="19329"/>
    <cellStyle name="Heading 3 2 2 2 4 2" xfId="19330"/>
    <cellStyle name="Heading 3 2 2 2 4 3" xfId="19331"/>
    <cellStyle name="Heading 3 2 2 2 5" xfId="19332"/>
    <cellStyle name="Heading 3 2 2 3" xfId="19333"/>
    <cellStyle name="Heading 3 2 2 3 2" xfId="19334"/>
    <cellStyle name="Heading 3 2 2 3 2 2" xfId="19335"/>
    <cellStyle name="Heading 3 2 2 3 2 3" xfId="19336"/>
    <cellStyle name="Heading 3 2 2 3 3" xfId="19337"/>
    <cellStyle name="Heading 3 2 2 4" xfId="19338"/>
    <cellStyle name="Heading 3 2 2 4 2" xfId="19339"/>
    <cellStyle name="Heading 3 2 2 4 2 2" xfId="19340"/>
    <cellStyle name="Heading 3 2 2 4 2 3" xfId="19341"/>
    <cellStyle name="Heading 3 2 2 4 3" xfId="19342"/>
    <cellStyle name="Heading 3 2 2 5" xfId="19343"/>
    <cellStyle name="Heading 3 2 2 5 2" xfId="19344"/>
    <cellStyle name="Heading 3 2 2 5 3" xfId="19345"/>
    <cellStyle name="Heading 3 2 2 6" xfId="19346"/>
    <cellStyle name="Heading 3 2 2 7" xfId="19347"/>
    <cellStyle name="Heading 3 2 2 8" xfId="19348"/>
    <cellStyle name="Heading 3 2 3" xfId="5232"/>
    <cellStyle name="Heading 3 2 3 2" xfId="19349"/>
    <cellStyle name="Heading 3 2 3 2 2" xfId="19350"/>
    <cellStyle name="Heading 3 2 3 2 3" xfId="19351"/>
    <cellStyle name="Heading 3 2 3 3" xfId="19352"/>
    <cellStyle name="Heading 3 2 4" xfId="19353"/>
    <cellStyle name="Heading 3 2 4 2" xfId="19354"/>
    <cellStyle name="Heading 3 2 4 2 2" xfId="19355"/>
    <cellStyle name="Heading 3 2 4 2 3" xfId="19356"/>
    <cellStyle name="Heading 3 2 4 3" xfId="19357"/>
    <cellStyle name="Heading 3 2 5" xfId="19358"/>
    <cellStyle name="Heading 3 2 5 2" xfId="19359"/>
    <cellStyle name="Heading 3 2 5 3" xfId="19360"/>
    <cellStyle name="Heading 3 2 6" xfId="19361"/>
    <cellStyle name="Heading 3 2 6 2" xfId="19362"/>
    <cellStyle name="Heading 3 2 7" xfId="19363"/>
    <cellStyle name="Heading 3 2 8" xfId="19364"/>
    <cellStyle name="Heading 3 3" xfId="5233"/>
    <cellStyle name="Heading 3 3 2" xfId="5234"/>
    <cellStyle name="Heading 3 3 2 2" xfId="19365"/>
    <cellStyle name="Heading 3 3 2 3" xfId="19366"/>
    <cellStyle name="Heading 3 3 2 4" xfId="19367"/>
    <cellStyle name="Heading 3 3 3" xfId="5235"/>
    <cellStyle name="Heading 3 3 3 2" xfId="19368"/>
    <cellStyle name="Heading 3 3 3 2 2" xfId="19369"/>
    <cellStyle name="Heading 3 3 3 2 3" xfId="19370"/>
    <cellStyle name="Heading 3 3 3 3" xfId="19371"/>
    <cellStyle name="Heading 3 3 4" xfId="19372"/>
    <cellStyle name="Heading 3 3 4 2" xfId="19373"/>
    <cellStyle name="Heading 3 3 4 3" xfId="19374"/>
    <cellStyle name="Heading 3 3 5" xfId="19375"/>
    <cellStyle name="Heading 3 3 6" xfId="19376"/>
    <cellStyle name="Heading 3 4" xfId="5236"/>
    <cellStyle name="Heading 3 4 2" xfId="5237"/>
    <cellStyle name="Heading 3 4 2 2" xfId="19377"/>
    <cellStyle name="Heading 3 4 2 2 2" xfId="19378"/>
    <cellStyle name="Heading 3 4 2 3" xfId="19379"/>
    <cellStyle name="Heading 3 4 2 3 2" xfId="19380"/>
    <cellStyle name="Heading 3 4 2 3 2 2" xfId="19381"/>
    <cellStyle name="Heading 3 4 2 3 2 3" xfId="19382"/>
    <cellStyle name="Heading 3 4 2 3 3" xfId="19383"/>
    <cellStyle name="Heading 3 4 2 4" xfId="19384"/>
    <cellStyle name="Heading 3 4 2 4 2" xfId="19385"/>
    <cellStyle name="Heading 3 4 2 4 3" xfId="19386"/>
    <cellStyle name="Heading 3 4 2 5" xfId="19387"/>
    <cellStyle name="Heading 3 4 3" xfId="5238"/>
    <cellStyle name="Heading 3 4 3 2" xfId="19388"/>
    <cellStyle name="Heading 3 4 4" xfId="19389"/>
    <cellStyle name="Heading 3 4 4 2" xfId="19390"/>
    <cellStyle name="Heading 3 4 4 2 2" xfId="19391"/>
    <cellStyle name="Heading 3 4 4 2 3" xfId="19392"/>
    <cellStyle name="Heading 3 4 4 3" xfId="19393"/>
    <cellStyle name="Heading 3 4 5" xfId="19394"/>
    <cellStyle name="Heading 3 4 5 2" xfId="19395"/>
    <cellStyle name="Heading 3 4 5 3" xfId="19396"/>
    <cellStyle name="Heading 3 4 6" xfId="19397"/>
    <cellStyle name="Heading 3 4 7" xfId="19398"/>
    <cellStyle name="Heading 3 5" xfId="5239"/>
    <cellStyle name="Heading 3 5 2" xfId="5240"/>
    <cellStyle name="Heading 3 5 3" xfId="5241"/>
    <cellStyle name="Heading 3 5 3 2" xfId="19399"/>
    <cellStyle name="Heading 3 5 4" xfId="19400"/>
    <cellStyle name="Heading 3 6" xfId="5242"/>
    <cellStyle name="Heading 3 7" xfId="5243"/>
    <cellStyle name="Heading 3 8" xfId="19401"/>
    <cellStyle name="Heading 3_012-(KMX) BTL Schedules for KHH_Cebu" xfId="5244"/>
    <cellStyle name="Heading 4" xfId="5245"/>
    <cellStyle name="Heading 4 2" xfId="5246"/>
    <cellStyle name="Heading 4 2 2" xfId="5247"/>
    <cellStyle name="Heading 4 2 2 2" xfId="19402"/>
    <cellStyle name="Heading 4 2 2 2 2" xfId="19403"/>
    <cellStyle name="Heading 4 2 2 2 2 2" xfId="19404"/>
    <cellStyle name="Heading 4 2 2 2 3" xfId="19405"/>
    <cellStyle name="Heading 4 2 2 2 3 2" xfId="19406"/>
    <cellStyle name="Heading 4 2 2 2 3 2 2" xfId="19407"/>
    <cellStyle name="Heading 4 2 2 2 4" xfId="19408"/>
    <cellStyle name="Heading 4 2 2 2 4 2" xfId="19409"/>
    <cellStyle name="Heading 4 2 2 3" xfId="19410"/>
    <cellStyle name="Heading 4 2 2 3 2" xfId="19411"/>
    <cellStyle name="Heading 4 2 2 3 2 2" xfId="19412"/>
    <cellStyle name="Heading 4 2 2 4" xfId="19413"/>
    <cellStyle name="Heading 4 2 2 4 2" xfId="19414"/>
    <cellStyle name="Heading 4 2 2 4 2 2" xfId="19415"/>
    <cellStyle name="Heading 4 2 2 5" xfId="19416"/>
    <cellStyle name="Heading 4 2 2 5 2" xfId="19417"/>
    <cellStyle name="Heading 4 2 2 6" xfId="19418"/>
    <cellStyle name="Heading 4 2 2 7" xfId="19419"/>
    <cellStyle name="Heading 4 2 3" xfId="5248"/>
    <cellStyle name="Heading 4 2 3 2" xfId="19420"/>
    <cellStyle name="Heading 4 2 3 2 2" xfId="19421"/>
    <cellStyle name="Heading 4 2 4" xfId="19422"/>
    <cellStyle name="Heading 4 2 4 2" xfId="19423"/>
    <cellStyle name="Heading 4 2 4 2 2" xfId="19424"/>
    <cellStyle name="Heading 4 2 5" xfId="19425"/>
    <cellStyle name="Heading 4 2 5 2" xfId="19426"/>
    <cellStyle name="Heading 4 2 6" xfId="19427"/>
    <cellStyle name="Heading 4 2 7" xfId="19428"/>
    <cellStyle name="Heading 4 3" xfId="5249"/>
    <cellStyle name="Heading 4 3 2" xfId="5250"/>
    <cellStyle name="Heading 4 3 2 2" xfId="19429"/>
    <cellStyle name="Heading 4 3 2 3" xfId="19430"/>
    <cellStyle name="Heading 4 3 3" xfId="5251"/>
    <cellStyle name="Heading 4 3 3 2" xfId="19431"/>
    <cellStyle name="Heading 4 3 3 2 2" xfId="19432"/>
    <cellStyle name="Heading 4 3 4" xfId="19433"/>
    <cellStyle name="Heading 4 3 4 2" xfId="19434"/>
    <cellStyle name="Heading 4 3 5" xfId="19435"/>
    <cellStyle name="Heading 4 4" xfId="5252"/>
    <cellStyle name="Heading 4 4 2" xfId="5253"/>
    <cellStyle name="Heading 4 4 2 2" xfId="19436"/>
    <cellStyle name="Heading 4 4 2 2 2" xfId="19437"/>
    <cellStyle name="Heading 4 4 2 3" xfId="19438"/>
    <cellStyle name="Heading 4 4 2 3 2" xfId="19439"/>
    <cellStyle name="Heading 4 4 2 3 2 2" xfId="19440"/>
    <cellStyle name="Heading 4 4 2 4" xfId="19441"/>
    <cellStyle name="Heading 4 4 2 4 2" xfId="19442"/>
    <cellStyle name="Heading 4 4 3" xfId="5254"/>
    <cellStyle name="Heading 4 4 3 2" xfId="19443"/>
    <cellStyle name="Heading 4 4 4" xfId="19444"/>
    <cellStyle name="Heading 4 4 4 2" xfId="19445"/>
    <cellStyle name="Heading 4 4 4 2 2" xfId="19446"/>
    <cellStyle name="Heading 4 4 5" xfId="19447"/>
    <cellStyle name="Heading 4 4 5 2" xfId="19448"/>
    <cellStyle name="Heading 4 4 6" xfId="19449"/>
    <cellStyle name="Heading 4 5" xfId="5255"/>
    <cellStyle name="Heading 4 5 2" xfId="5256"/>
    <cellStyle name="Heading 4 5 3" xfId="5257"/>
    <cellStyle name="Heading 4 5 3 2" xfId="19450"/>
    <cellStyle name="Heading 4 5 4" xfId="19451"/>
    <cellStyle name="Heading 4 6" xfId="5258"/>
    <cellStyle name="Heading 4 7" xfId="5259"/>
    <cellStyle name="Heading 4_012-(KMX) BTL Schedules for KHH_Cebu" xfId="5260"/>
    <cellStyle name="Heading 5" xfId="5261"/>
    <cellStyle name="Heading 5 10" xfId="19452"/>
    <cellStyle name="Heading 5 11" xfId="19453"/>
    <cellStyle name="Heading 5 2" xfId="5262"/>
    <cellStyle name="Heading 5 2 2" xfId="19454"/>
    <cellStyle name="Heading 5 2 3" xfId="19455"/>
    <cellStyle name="Heading 5 3" xfId="5263"/>
    <cellStyle name="Heading 5 3 2" xfId="19456"/>
    <cellStyle name="Heading 5 3 3" xfId="19457"/>
    <cellStyle name="Heading 5 4" xfId="5264"/>
    <cellStyle name="Heading 5 4 2" xfId="19458"/>
    <cellStyle name="Heading 5 4 3" xfId="19459"/>
    <cellStyle name="Heading 5 5" xfId="19460"/>
    <cellStyle name="Heading 5 5 2" xfId="19461"/>
    <cellStyle name="Heading 5 5 3" xfId="19462"/>
    <cellStyle name="Heading 5 6" xfId="19463"/>
    <cellStyle name="Heading 5 6 2" xfId="19464"/>
    <cellStyle name="Heading 5 6 3" xfId="19465"/>
    <cellStyle name="Heading 5 7" xfId="19466"/>
    <cellStyle name="Heading 5 7 2" xfId="19467"/>
    <cellStyle name="Heading 5 7 3" xfId="19468"/>
    <cellStyle name="Heading 5 8" xfId="19469"/>
    <cellStyle name="Heading 5 8 2" xfId="19470"/>
    <cellStyle name="Heading 5 8 3" xfId="19471"/>
    <cellStyle name="Heading 5 9" xfId="19472"/>
    <cellStyle name="Heading 5 9 2" xfId="19473"/>
    <cellStyle name="Heading 5 9 3" xfId="19474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5"/>
    <cellStyle name="Heading 9 3" xfId="19476"/>
    <cellStyle name="Heading_Mindanao study" xfId="5278"/>
    <cellStyle name="Heading1" xfId="5279"/>
    <cellStyle name="Heading1 1" xfId="5280"/>
    <cellStyle name="Heading1 2" xfId="19477"/>
    <cellStyle name="Heading1 2 2" xfId="19478"/>
    <cellStyle name="Heading1 2 2 2" xfId="19479"/>
    <cellStyle name="Heading1 2 2 3" xfId="19480"/>
    <cellStyle name="Heading1 2 3" xfId="19481"/>
    <cellStyle name="Heading1 2 3 2" xfId="19482"/>
    <cellStyle name="Heading1 2 3 3" xfId="19483"/>
    <cellStyle name="Heading1 2 4" xfId="19484"/>
    <cellStyle name="Heading1 3" xfId="19485"/>
    <cellStyle name="Heading1_(RVS)中東線運價獲利分析-2013預估" xfId="5281"/>
    <cellStyle name="Heading2" xfId="5282"/>
    <cellStyle name="Heading2 2" xfId="19486"/>
    <cellStyle name="Heading2 2 2" xfId="19487"/>
    <cellStyle name="Heading2 2 2 2" xfId="19488"/>
    <cellStyle name="Heading2 2 2 3" xfId="19489"/>
    <cellStyle name="Heading2 2 3" xfId="19490"/>
    <cellStyle name="Heading2 2 3 2" xfId="19491"/>
    <cellStyle name="Heading2 2 3 3" xfId="19492"/>
    <cellStyle name="Heading2 2 4" xfId="19493"/>
    <cellStyle name="Heading2 2 5" xfId="19494"/>
    <cellStyle name="Heading2 3" xfId="19495"/>
    <cellStyle name="Hyperlink" xfId="19496"/>
    <cellStyle name="Hyperlink 10" xfId="19497"/>
    <cellStyle name="Hyperlink 10 2" xfId="19498"/>
    <cellStyle name="Hyperlink 10 3" xfId="19499"/>
    <cellStyle name="Hyperlink 11" xfId="19500"/>
    <cellStyle name="Hyperlink 11 2" xfId="19501"/>
    <cellStyle name="Hyperlink 11 2 2" xfId="19502"/>
    <cellStyle name="Hyperlink 12" xfId="19503"/>
    <cellStyle name="Hyperlink 12 2" xfId="19504"/>
    <cellStyle name="Hyperlink 13" xfId="19505"/>
    <cellStyle name="Hyperlink 14" xfId="19506"/>
    <cellStyle name="Hyperlink 2" xfId="19507"/>
    <cellStyle name="Hyperlink 2 10" xfId="19508"/>
    <cellStyle name="Hyperlink 2 11" xfId="19509"/>
    <cellStyle name="Hyperlink 2 12" xfId="19510"/>
    <cellStyle name="Hyperlink 2 2" xfId="19511"/>
    <cellStyle name="Hyperlink 2 2 2" xfId="19512"/>
    <cellStyle name="Hyperlink 2 2 2 2" xfId="19513"/>
    <cellStyle name="Hyperlink 2 2 2 2 2" xfId="19514"/>
    <cellStyle name="Hyperlink 2 2 2 2 3" xfId="19515"/>
    <cellStyle name="Hyperlink 2 2 2 3" xfId="19516"/>
    <cellStyle name="Hyperlink 2 2 2 3 2" xfId="19517"/>
    <cellStyle name="Hyperlink 2 2 2 3 2 2" xfId="19518"/>
    <cellStyle name="Hyperlink 2 2 2 3 3" xfId="19519"/>
    <cellStyle name="Hyperlink 2 2 2 4" xfId="19520"/>
    <cellStyle name="Hyperlink 2 2 2 5" xfId="19521"/>
    <cellStyle name="Hyperlink 2 2 2 6" xfId="19522"/>
    <cellStyle name="Hyperlink 2 2 3" xfId="19523"/>
    <cellStyle name="Hyperlink 2 2 3 2" xfId="19524"/>
    <cellStyle name="Hyperlink 2 2 3 2 2" xfId="19525"/>
    <cellStyle name="Hyperlink 2 2 3 2 3" xfId="19526"/>
    <cellStyle name="Hyperlink 2 2 3 3" xfId="19527"/>
    <cellStyle name="Hyperlink 2 2 3 3 2" xfId="19528"/>
    <cellStyle name="Hyperlink 2 2 3 4" xfId="19529"/>
    <cellStyle name="Hyperlink 2 2 4" xfId="19530"/>
    <cellStyle name="Hyperlink 2 2 4 2" xfId="19531"/>
    <cellStyle name="Hyperlink 2 2 4 3" xfId="19532"/>
    <cellStyle name="Hyperlink 2 2 5" xfId="19533"/>
    <cellStyle name="Hyperlink 2 2 5 2" xfId="19534"/>
    <cellStyle name="Hyperlink 2 2 5 3" xfId="19535"/>
    <cellStyle name="Hyperlink 2 2 6" xfId="19536"/>
    <cellStyle name="Hyperlink 2 2 7" xfId="19537"/>
    <cellStyle name="Hyperlink 2 2 8" xfId="19538"/>
    <cellStyle name="Hyperlink 2 3" xfId="19539"/>
    <cellStyle name="Hyperlink 2 3 2" xfId="19540"/>
    <cellStyle name="Hyperlink 2 3 2 2" xfId="19541"/>
    <cellStyle name="Hyperlink 2 3 2 3" xfId="19542"/>
    <cellStyle name="Hyperlink 2 3 3" xfId="19543"/>
    <cellStyle name="Hyperlink 2 3 3 2" xfId="19544"/>
    <cellStyle name="Hyperlink 2 3 3 2 2" xfId="19545"/>
    <cellStyle name="Hyperlink 2 3 4" xfId="19546"/>
    <cellStyle name="Hyperlink 2 3 4 2" xfId="19547"/>
    <cellStyle name="Hyperlink 2 3 5" xfId="19548"/>
    <cellStyle name="Hyperlink 2 4" xfId="19549"/>
    <cellStyle name="Hyperlink 2 4 2" xfId="19550"/>
    <cellStyle name="Hyperlink 2 4 3" xfId="19551"/>
    <cellStyle name="Hyperlink 2 4 4" xfId="19552"/>
    <cellStyle name="Hyperlink 2 5" xfId="19553"/>
    <cellStyle name="Hyperlink 2 5 2" xfId="19554"/>
    <cellStyle name="Hyperlink 2 5 2 2" xfId="19555"/>
    <cellStyle name="Hyperlink 2 6" xfId="19556"/>
    <cellStyle name="Hyperlink 2 6 2" xfId="19557"/>
    <cellStyle name="Hyperlink 2 6 2 2" xfId="19558"/>
    <cellStyle name="Hyperlink 2 7" xfId="19559"/>
    <cellStyle name="Hyperlink 2 7 2" xfId="19560"/>
    <cellStyle name="Hyperlink 2 8" xfId="19561"/>
    <cellStyle name="Hyperlink 2 9" xfId="19562"/>
    <cellStyle name="Hyperlink 3" xfId="19563"/>
    <cellStyle name="Hyperlink 3 2" xfId="19564"/>
    <cellStyle name="Hyperlink 3 2 2" xfId="19565"/>
    <cellStyle name="Hyperlink 3 2 2 2" xfId="19566"/>
    <cellStyle name="Hyperlink 3 2 2 2 2" xfId="19567"/>
    <cellStyle name="Hyperlink 3 2 2 3" xfId="19568"/>
    <cellStyle name="Hyperlink 3 2 3" xfId="19569"/>
    <cellStyle name="Hyperlink 3 2 3 2" xfId="19570"/>
    <cellStyle name="Hyperlink 3 2 3 2 2" xfId="19571"/>
    <cellStyle name="Hyperlink 3 2 4" xfId="19572"/>
    <cellStyle name="Hyperlink 3 2 4 2" xfId="19573"/>
    <cellStyle name="Hyperlink 3 2 5" xfId="19574"/>
    <cellStyle name="Hyperlink 3 2 6" xfId="19575"/>
    <cellStyle name="Hyperlink 3 3" xfId="19576"/>
    <cellStyle name="Hyperlink 3 3 2" xfId="19577"/>
    <cellStyle name="Hyperlink 3 3 2 2" xfId="19578"/>
    <cellStyle name="Hyperlink 3 3 2 3" xfId="19579"/>
    <cellStyle name="Hyperlink 3 3 3" xfId="19580"/>
    <cellStyle name="Hyperlink 3 3 4" xfId="19581"/>
    <cellStyle name="Hyperlink 3 3 5" xfId="19582"/>
    <cellStyle name="Hyperlink 3 4" xfId="19583"/>
    <cellStyle name="Hyperlink 3 4 2" xfId="19584"/>
    <cellStyle name="Hyperlink 3 4 3" xfId="19585"/>
    <cellStyle name="Hyperlink 3 4 4" xfId="19586"/>
    <cellStyle name="Hyperlink 3 5" xfId="19587"/>
    <cellStyle name="Hyperlink 3 5 2" xfId="19588"/>
    <cellStyle name="Hyperlink 3 5 3" xfId="19589"/>
    <cellStyle name="Hyperlink 3 6" xfId="19590"/>
    <cellStyle name="Hyperlink 3 7" xfId="19591"/>
    <cellStyle name="Hyperlink 3 8" xfId="19592"/>
    <cellStyle name="Hyperlink 3 9" xfId="19593"/>
    <cellStyle name="Hyperlink 4" xfId="19594"/>
    <cellStyle name="Hyperlink 4 2" xfId="19595"/>
    <cellStyle name="Hyperlink 4 2 2" xfId="19596"/>
    <cellStyle name="Hyperlink 4 2 2 2" xfId="19597"/>
    <cellStyle name="Hyperlink 4 2 2 3" xfId="19598"/>
    <cellStyle name="Hyperlink 4 2 2 4" xfId="19599"/>
    <cellStyle name="Hyperlink 4 2 3" xfId="19600"/>
    <cellStyle name="Hyperlink 4 2 3 2" xfId="19601"/>
    <cellStyle name="Hyperlink 4 2 4" xfId="19602"/>
    <cellStyle name="Hyperlink 4 2 5" xfId="19603"/>
    <cellStyle name="Hyperlink 4 2 6" xfId="19604"/>
    <cellStyle name="Hyperlink 4 2 7" xfId="19605"/>
    <cellStyle name="Hyperlink 4 3" xfId="19606"/>
    <cellStyle name="Hyperlink 4 3 2" xfId="19607"/>
    <cellStyle name="Hyperlink 4 3 2 2" xfId="19608"/>
    <cellStyle name="Hyperlink 4 3 2 2 2" xfId="19609"/>
    <cellStyle name="Hyperlink 4 3 2 3" xfId="19610"/>
    <cellStyle name="Hyperlink 4 3 2 4" xfId="19611"/>
    <cellStyle name="Hyperlink 4 3 3" xfId="19612"/>
    <cellStyle name="Hyperlink 4 3 4" xfId="19613"/>
    <cellStyle name="Hyperlink 4 3 5" xfId="19614"/>
    <cellStyle name="Hyperlink 4 4" xfId="19615"/>
    <cellStyle name="Hyperlink 4 4 2" xfId="19616"/>
    <cellStyle name="Hyperlink 4 4 2 2" xfId="19617"/>
    <cellStyle name="Hyperlink 4 4 3" xfId="19618"/>
    <cellStyle name="Hyperlink 4 4 4" xfId="19619"/>
    <cellStyle name="Hyperlink 4 5" xfId="19620"/>
    <cellStyle name="Hyperlink 4 5 2" xfId="19621"/>
    <cellStyle name="Hyperlink 4 6" xfId="19622"/>
    <cellStyle name="Hyperlink 4 7" xfId="19623"/>
    <cellStyle name="Hyperlink 4 8" xfId="19624"/>
    <cellStyle name="Hyperlink 5" xfId="19625"/>
    <cellStyle name="Hyperlink 5 2" xfId="19626"/>
    <cellStyle name="Hyperlink 5 2 2" xfId="19627"/>
    <cellStyle name="Hyperlink 5 2 2 2" xfId="19628"/>
    <cellStyle name="Hyperlink 5 2 2 2 2" xfId="19629"/>
    <cellStyle name="Hyperlink 5 2 3" xfId="19630"/>
    <cellStyle name="Hyperlink 5 2 3 2" xfId="19631"/>
    <cellStyle name="Hyperlink 5 2 3 2 2" xfId="19632"/>
    <cellStyle name="Hyperlink 5 2 4" xfId="19633"/>
    <cellStyle name="Hyperlink 5 2 4 2" xfId="19634"/>
    <cellStyle name="Hyperlink 5 2 5" xfId="19635"/>
    <cellStyle name="Hyperlink 5 3" xfId="19636"/>
    <cellStyle name="Hyperlink 5 3 2" xfId="19637"/>
    <cellStyle name="Hyperlink 5 3 2 2" xfId="19638"/>
    <cellStyle name="Hyperlink 5 3 3" xfId="19639"/>
    <cellStyle name="Hyperlink 5 4" xfId="19640"/>
    <cellStyle name="Hyperlink 5 4 2" xfId="19641"/>
    <cellStyle name="Hyperlink 5 4 2 2" xfId="19642"/>
    <cellStyle name="Hyperlink 5 5" xfId="19643"/>
    <cellStyle name="Hyperlink 5 5 2" xfId="19644"/>
    <cellStyle name="Hyperlink 5 5 3" xfId="19645"/>
    <cellStyle name="Hyperlink 5 6" xfId="19646"/>
    <cellStyle name="Hyperlink 5 7" xfId="19647"/>
    <cellStyle name="Hyperlink 5 8" xfId="19648"/>
    <cellStyle name="Hyperlink 6" xfId="19649"/>
    <cellStyle name="Hyperlink 6 2" xfId="19650"/>
    <cellStyle name="Hyperlink 6 2 2" xfId="19651"/>
    <cellStyle name="Hyperlink 6 2 2 2" xfId="19652"/>
    <cellStyle name="Hyperlink 6 2 2 2 2" xfId="19653"/>
    <cellStyle name="Hyperlink 6 2 3" xfId="19654"/>
    <cellStyle name="Hyperlink 6 2 3 2" xfId="19655"/>
    <cellStyle name="Hyperlink 6 2 3 2 2" xfId="19656"/>
    <cellStyle name="Hyperlink 6 2 4" xfId="19657"/>
    <cellStyle name="Hyperlink 6 2 4 2" xfId="19658"/>
    <cellStyle name="Hyperlink 6 3" xfId="19659"/>
    <cellStyle name="Hyperlink 6 3 2" xfId="19660"/>
    <cellStyle name="Hyperlink 6 4" xfId="19661"/>
    <cellStyle name="Hyperlink 6 4 2" xfId="19662"/>
    <cellStyle name="Hyperlink 6 4 2 2" xfId="19663"/>
    <cellStyle name="Hyperlink 6 5" xfId="19664"/>
    <cellStyle name="Hyperlink 6 5 2" xfId="19665"/>
    <cellStyle name="Hyperlink 6 6" xfId="19666"/>
    <cellStyle name="Hyperlink 7" xfId="19667"/>
    <cellStyle name="Hyperlink 7 2" xfId="19668"/>
    <cellStyle name="Hyperlink 7 2 2" xfId="19669"/>
    <cellStyle name="Hyperlink 7 2 3" xfId="19670"/>
    <cellStyle name="Hyperlink 7 3" xfId="19671"/>
    <cellStyle name="Hyperlink 7 3 2" xfId="19672"/>
    <cellStyle name="Hyperlink 7 3 2 2" xfId="19673"/>
    <cellStyle name="Hyperlink 7 4" xfId="19674"/>
    <cellStyle name="Hyperlink 7 4 2" xfId="19675"/>
    <cellStyle name="Hyperlink 7 5" xfId="19676"/>
    <cellStyle name="Hyperlink 7 6" xfId="19677"/>
    <cellStyle name="Hyperlink 8" xfId="19678"/>
    <cellStyle name="Hyperlink 8 2" xfId="19679"/>
    <cellStyle name="Hyperlink 8 3" xfId="19680"/>
    <cellStyle name="Hyperlink 8 4" xfId="19681"/>
    <cellStyle name="Hyperlink 9" xfId="19682"/>
    <cellStyle name="Hyperlink 9 2" xfId="19683"/>
    <cellStyle name="Hyperlink 9 3" xfId="19684"/>
    <cellStyle name="Hyperlink 9 4" xfId="19685"/>
    <cellStyle name="Hyperlink 9 4 2" xfId="19686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7"/>
    <cellStyle name="Input [yellow] 10 2" xfId="19688"/>
    <cellStyle name="Input [yellow] 10 3" xfId="19689"/>
    <cellStyle name="Input [yellow] 11" xfId="19690"/>
    <cellStyle name="Input [yellow] 12" xfId="19691"/>
    <cellStyle name="Input [yellow] 2" xfId="5291"/>
    <cellStyle name="Input [yellow] 2 10" xfId="19692"/>
    <cellStyle name="Input [yellow] 2 10 2" xfId="19693"/>
    <cellStyle name="Input [yellow] 2 10 3" xfId="19694"/>
    <cellStyle name="Input [yellow] 2 11" xfId="19695"/>
    <cellStyle name="Input [yellow] 2 12" xfId="19696"/>
    <cellStyle name="Input [yellow] 2 13" xfId="19697"/>
    <cellStyle name="Input [yellow] 2 2" xfId="19698"/>
    <cellStyle name="Input [yellow] 2 2 2" xfId="19699"/>
    <cellStyle name="Input [yellow] 2 2 2 2" xfId="19700"/>
    <cellStyle name="Input [yellow] 2 2 2 3" xfId="19701"/>
    <cellStyle name="Input [yellow] 2 2 2 4" xfId="19702"/>
    <cellStyle name="Input [yellow] 2 2 3" xfId="19703"/>
    <cellStyle name="Input [yellow] 2 2 4" xfId="19704"/>
    <cellStyle name="Input [yellow] 2 2 5" xfId="19705"/>
    <cellStyle name="Input [yellow] 2 3" xfId="19706"/>
    <cellStyle name="Input [yellow] 2 3 2" xfId="19707"/>
    <cellStyle name="Input [yellow] 2 3 2 2" xfId="19708"/>
    <cellStyle name="Input [yellow] 2 3 3" xfId="19709"/>
    <cellStyle name="Input [yellow] 2 3 4" xfId="19710"/>
    <cellStyle name="Input [yellow] 2 4" xfId="19711"/>
    <cellStyle name="Input [yellow] 2 4 2" xfId="19712"/>
    <cellStyle name="Input [yellow] 2 4 3" xfId="19713"/>
    <cellStyle name="Input [yellow] 2 5" xfId="19714"/>
    <cellStyle name="Input [yellow] 2 5 2" xfId="19715"/>
    <cellStyle name="Input [yellow] 2 5 3" xfId="19716"/>
    <cellStyle name="Input [yellow] 2 6" xfId="19717"/>
    <cellStyle name="Input [yellow] 2 6 2" xfId="19718"/>
    <cellStyle name="Input [yellow] 2 6 3" xfId="19719"/>
    <cellStyle name="Input [yellow] 2 7" xfId="19720"/>
    <cellStyle name="Input [yellow] 2 7 2" xfId="19721"/>
    <cellStyle name="Input [yellow] 2 7 3" xfId="19722"/>
    <cellStyle name="Input [yellow] 2 8" xfId="19723"/>
    <cellStyle name="Input [yellow] 2 8 2" xfId="19724"/>
    <cellStyle name="Input [yellow] 2 8 3" xfId="19725"/>
    <cellStyle name="Input [yellow] 2 9" xfId="19726"/>
    <cellStyle name="Input [yellow] 2 9 2" xfId="19727"/>
    <cellStyle name="Input [yellow] 2 9 3" xfId="19728"/>
    <cellStyle name="Input [yellow] 3" xfId="5292"/>
    <cellStyle name="Input [yellow] 3 2" xfId="19729"/>
    <cellStyle name="Input [yellow] 3 2 2" xfId="19730"/>
    <cellStyle name="Input [yellow] 3 2 3" xfId="19731"/>
    <cellStyle name="Input [yellow] 3 3" xfId="19732"/>
    <cellStyle name="Input [yellow] 3 4" xfId="19733"/>
    <cellStyle name="Input [yellow] 4" xfId="5293"/>
    <cellStyle name="Input [yellow] 4 2" xfId="19734"/>
    <cellStyle name="Input [yellow] 4 3" xfId="19735"/>
    <cellStyle name="Input [yellow] 5" xfId="13003"/>
    <cellStyle name="Input [yellow] 5 2" xfId="19736"/>
    <cellStyle name="Input [yellow] 5 3" xfId="19737"/>
    <cellStyle name="Input [yellow] 6" xfId="19738"/>
    <cellStyle name="Input [yellow] 6 2" xfId="19739"/>
    <cellStyle name="Input [yellow] 6 3" xfId="19740"/>
    <cellStyle name="Input [yellow] 7" xfId="19741"/>
    <cellStyle name="Input [yellow] 7 2" xfId="19742"/>
    <cellStyle name="Input [yellow] 7 3" xfId="19743"/>
    <cellStyle name="Input [yellow] 8" xfId="19744"/>
    <cellStyle name="Input [yellow] 8 2" xfId="19745"/>
    <cellStyle name="Input [yellow] 8 3" xfId="19746"/>
    <cellStyle name="Input [yellow] 9" xfId="19747"/>
    <cellStyle name="Input [yellow] 9 2" xfId="19748"/>
    <cellStyle name="Input [yellow] 9 3" xfId="19749"/>
    <cellStyle name="Input 10" xfId="19750"/>
    <cellStyle name="Input 10 10" xfId="19751"/>
    <cellStyle name="Input 10 10 2" xfId="19752"/>
    <cellStyle name="Input 10 10 3" xfId="19753"/>
    <cellStyle name="Input 10 11" xfId="19754"/>
    <cellStyle name="Input 10 12" xfId="19755"/>
    <cellStyle name="Input 10 13" xfId="19756"/>
    <cellStyle name="Input 10 2" xfId="19757"/>
    <cellStyle name="Input 10 2 10" xfId="19758"/>
    <cellStyle name="Input 10 2 11" xfId="19759"/>
    <cellStyle name="Input 10 2 2" xfId="19760"/>
    <cellStyle name="Input 10 2 2 2" xfId="19761"/>
    <cellStyle name="Input 10 2 2 3" xfId="19762"/>
    <cellStyle name="Input 10 2 3" xfId="19763"/>
    <cellStyle name="Input 10 2 3 2" xfId="19764"/>
    <cellStyle name="Input 10 2 3 3" xfId="19765"/>
    <cellStyle name="Input 10 2 4" xfId="19766"/>
    <cellStyle name="Input 10 2 4 2" xfId="19767"/>
    <cellStyle name="Input 10 2 4 3" xfId="19768"/>
    <cellStyle name="Input 10 2 5" xfId="19769"/>
    <cellStyle name="Input 10 2 5 2" xfId="19770"/>
    <cellStyle name="Input 10 2 5 3" xfId="19771"/>
    <cellStyle name="Input 10 2 6" xfId="19772"/>
    <cellStyle name="Input 10 2 6 2" xfId="19773"/>
    <cellStyle name="Input 10 2 6 3" xfId="19774"/>
    <cellStyle name="Input 10 2 7" xfId="19775"/>
    <cellStyle name="Input 10 2 7 2" xfId="19776"/>
    <cellStyle name="Input 10 2 7 3" xfId="19777"/>
    <cellStyle name="Input 10 2 8" xfId="19778"/>
    <cellStyle name="Input 10 2 8 2" xfId="19779"/>
    <cellStyle name="Input 10 2 8 3" xfId="19780"/>
    <cellStyle name="Input 10 2 9" xfId="19781"/>
    <cellStyle name="Input 10 2 9 2" xfId="19782"/>
    <cellStyle name="Input 10 2 9 3" xfId="19783"/>
    <cellStyle name="Input 10 3" xfId="19784"/>
    <cellStyle name="Input 10 3 2" xfId="19785"/>
    <cellStyle name="Input 10 3 3" xfId="19786"/>
    <cellStyle name="Input 10 4" xfId="19787"/>
    <cellStyle name="Input 10 4 2" xfId="19788"/>
    <cellStyle name="Input 10 4 3" xfId="19789"/>
    <cellStyle name="Input 10 5" xfId="19790"/>
    <cellStyle name="Input 10 5 2" xfId="19791"/>
    <cellStyle name="Input 10 5 3" xfId="19792"/>
    <cellStyle name="Input 10 6" xfId="19793"/>
    <cellStyle name="Input 10 6 2" xfId="19794"/>
    <cellStyle name="Input 10 6 3" xfId="19795"/>
    <cellStyle name="Input 10 7" xfId="19796"/>
    <cellStyle name="Input 10 7 2" xfId="19797"/>
    <cellStyle name="Input 10 7 3" xfId="19798"/>
    <cellStyle name="Input 10 8" xfId="19799"/>
    <cellStyle name="Input 10 8 2" xfId="19800"/>
    <cellStyle name="Input 10 8 3" xfId="19801"/>
    <cellStyle name="Input 10 9" xfId="19802"/>
    <cellStyle name="Input 10 9 2" xfId="19803"/>
    <cellStyle name="Input 10 9 3" xfId="19804"/>
    <cellStyle name="Input 11" xfId="19805"/>
    <cellStyle name="Input 11 10" xfId="19806"/>
    <cellStyle name="Input 11 10 2" xfId="19807"/>
    <cellStyle name="Input 11 10 3" xfId="19808"/>
    <cellStyle name="Input 11 11" xfId="19809"/>
    <cellStyle name="Input 11 12" xfId="19810"/>
    <cellStyle name="Input 11 13" xfId="19811"/>
    <cellStyle name="Input 11 2" xfId="19812"/>
    <cellStyle name="Input 11 2 10" xfId="19813"/>
    <cellStyle name="Input 11 2 11" xfId="19814"/>
    <cellStyle name="Input 11 2 2" xfId="19815"/>
    <cellStyle name="Input 11 2 2 2" xfId="19816"/>
    <cellStyle name="Input 11 2 2 3" xfId="19817"/>
    <cellStyle name="Input 11 2 3" xfId="19818"/>
    <cellStyle name="Input 11 2 3 2" xfId="19819"/>
    <cellStyle name="Input 11 2 3 3" xfId="19820"/>
    <cellStyle name="Input 11 2 4" xfId="19821"/>
    <cellStyle name="Input 11 2 4 2" xfId="19822"/>
    <cellStyle name="Input 11 2 4 3" xfId="19823"/>
    <cellStyle name="Input 11 2 5" xfId="19824"/>
    <cellStyle name="Input 11 2 5 2" xfId="19825"/>
    <cellStyle name="Input 11 2 5 3" xfId="19826"/>
    <cellStyle name="Input 11 2 6" xfId="19827"/>
    <cellStyle name="Input 11 2 6 2" xfId="19828"/>
    <cellStyle name="Input 11 2 6 3" xfId="19829"/>
    <cellStyle name="Input 11 2 7" xfId="19830"/>
    <cellStyle name="Input 11 2 7 2" xfId="19831"/>
    <cellStyle name="Input 11 2 7 3" xfId="19832"/>
    <cellStyle name="Input 11 2 8" xfId="19833"/>
    <cellStyle name="Input 11 2 8 2" xfId="19834"/>
    <cellStyle name="Input 11 2 8 3" xfId="19835"/>
    <cellStyle name="Input 11 2 9" xfId="19836"/>
    <cellStyle name="Input 11 2 9 2" xfId="19837"/>
    <cellStyle name="Input 11 2 9 3" xfId="19838"/>
    <cellStyle name="Input 11 3" xfId="19839"/>
    <cellStyle name="Input 11 3 2" xfId="19840"/>
    <cellStyle name="Input 11 3 3" xfId="19841"/>
    <cellStyle name="Input 11 4" xfId="19842"/>
    <cellStyle name="Input 11 4 2" xfId="19843"/>
    <cellStyle name="Input 11 4 3" xfId="19844"/>
    <cellStyle name="Input 11 5" xfId="19845"/>
    <cellStyle name="Input 11 5 2" xfId="19846"/>
    <cellStyle name="Input 11 5 3" xfId="19847"/>
    <cellStyle name="Input 11 6" xfId="19848"/>
    <cellStyle name="Input 11 6 2" xfId="19849"/>
    <cellStyle name="Input 11 6 3" xfId="19850"/>
    <cellStyle name="Input 11 7" xfId="19851"/>
    <cellStyle name="Input 11 7 2" xfId="19852"/>
    <cellStyle name="Input 11 7 3" xfId="19853"/>
    <cellStyle name="Input 11 8" xfId="19854"/>
    <cellStyle name="Input 11 8 2" xfId="19855"/>
    <cellStyle name="Input 11 8 3" xfId="19856"/>
    <cellStyle name="Input 11 9" xfId="19857"/>
    <cellStyle name="Input 11 9 2" xfId="19858"/>
    <cellStyle name="Input 11 9 3" xfId="19859"/>
    <cellStyle name="Input 12" xfId="19860"/>
    <cellStyle name="Input 12 10" xfId="19861"/>
    <cellStyle name="Input 12 10 2" xfId="19862"/>
    <cellStyle name="Input 12 10 3" xfId="19863"/>
    <cellStyle name="Input 12 11" xfId="19864"/>
    <cellStyle name="Input 12 12" xfId="19865"/>
    <cellStyle name="Input 12 13" xfId="19866"/>
    <cellStyle name="Input 12 2" xfId="19867"/>
    <cellStyle name="Input 12 2 10" xfId="19868"/>
    <cellStyle name="Input 12 2 11" xfId="19869"/>
    <cellStyle name="Input 12 2 2" xfId="19870"/>
    <cellStyle name="Input 12 2 2 2" xfId="19871"/>
    <cellStyle name="Input 12 2 2 3" xfId="19872"/>
    <cellStyle name="Input 12 2 3" xfId="19873"/>
    <cellStyle name="Input 12 2 3 2" xfId="19874"/>
    <cellStyle name="Input 12 2 3 3" xfId="19875"/>
    <cellStyle name="Input 12 2 4" xfId="19876"/>
    <cellStyle name="Input 12 2 4 2" xfId="19877"/>
    <cellStyle name="Input 12 2 4 3" xfId="19878"/>
    <cellStyle name="Input 12 2 5" xfId="19879"/>
    <cellStyle name="Input 12 2 5 2" xfId="19880"/>
    <cellStyle name="Input 12 2 5 3" xfId="19881"/>
    <cellStyle name="Input 12 2 6" xfId="19882"/>
    <cellStyle name="Input 12 2 6 2" xfId="19883"/>
    <cellStyle name="Input 12 2 6 3" xfId="19884"/>
    <cellStyle name="Input 12 2 7" xfId="19885"/>
    <cellStyle name="Input 12 2 7 2" xfId="19886"/>
    <cellStyle name="Input 12 2 7 3" xfId="19887"/>
    <cellStyle name="Input 12 2 8" xfId="19888"/>
    <cellStyle name="Input 12 2 8 2" xfId="19889"/>
    <cellStyle name="Input 12 2 8 3" xfId="19890"/>
    <cellStyle name="Input 12 2 9" xfId="19891"/>
    <cellStyle name="Input 12 2 9 2" xfId="19892"/>
    <cellStyle name="Input 12 2 9 3" xfId="19893"/>
    <cellStyle name="Input 12 3" xfId="19894"/>
    <cellStyle name="Input 12 3 2" xfId="19895"/>
    <cellStyle name="Input 12 3 3" xfId="19896"/>
    <cellStyle name="Input 12 4" xfId="19897"/>
    <cellStyle name="Input 12 4 2" xfId="19898"/>
    <cellStyle name="Input 12 4 3" xfId="19899"/>
    <cellStyle name="Input 12 5" xfId="19900"/>
    <cellStyle name="Input 12 5 2" xfId="19901"/>
    <cellStyle name="Input 12 5 3" xfId="19902"/>
    <cellStyle name="Input 12 6" xfId="19903"/>
    <cellStyle name="Input 12 6 2" xfId="19904"/>
    <cellStyle name="Input 12 6 3" xfId="19905"/>
    <cellStyle name="Input 12 7" xfId="19906"/>
    <cellStyle name="Input 12 7 2" xfId="19907"/>
    <cellStyle name="Input 12 7 3" xfId="19908"/>
    <cellStyle name="Input 12 8" xfId="19909"/>
    <cellStyle name="Input 12 8 2" xfId="19910"/>
    <cellStyle name="Input 12 8 3" xfId="19911"/>
    <cellStyle name="Input 12 9" xfId="19912"/>
    <cellStyle name="Input 12 9 2" xfId="19913"/>
    <cellStyle name="Input 12 9 3" xfId="19914"/>
    <cellStyle name="Input 13" xfId="19915"/>
    <cellStyle name="Input 13 10" xfId="19916"/>
    <cellStyle name="Input 13 10 2" xfId="19917"/>
    <cellStyle name="Input 13 10 3" xfId="19918"/>
    <cellStyle name="Input 13 11" xfId="19919"/>
    <cellStyle name="Input 13 12" xfId="19920"/>
    <cellStyle name="Input 13 13" xfId="19921"/>
    <cellStyle name="Input 13 2" xfId="19922"/>
    <cellStyle name="Input 13 2 10" xfId="19923"/>
    <cellStyle name="Input 13 2 11" xfId="19924"/>
    <cellStyle name="Input 13 2 2" xfId="19925"/>
    <cellStyle name="Input 13 2 2 2" xfId="19926"/>
    <cellStyle name="Input 13 2 2 3" xfId="19927"/>
    <cellStyle name="Input 13 2 3" xfId="19928"/>
    <cellStyle name="Input 13 2 3 2" xfId="19929"/>
    <cellStyle name="Input 13 2 3 3" xfId="19930"/>
    <cellStyle name="Input 13 2 4" xfId="19931"/>
    <cellStyle name="Input 13 2 4 2" xfId="19932"/>
    <cellStyle name="Input 13 2 4 3" xfId="19933"/>
    <cellStyle name="Input 13 2 5" xfId="19934"/>
    <cellStyle name="Input 13 2 5 2" xfId="19935"/>
    <cellStyle name="Input 13 2 5 3" xfId="19936"/>
    <cellStyle name="Input 13 2 6" xfId="19937"/>
    <cellStyle name="Input 13 2 6 2" xfId="19938"/>
    <cellStyle name="Input 13 2 6 3" xfId="19939"/>
    <cellStyle name="Input 13 2 7" xfId="19940"/>
    <cellStyle name="Input 13 2 7 2" xfId="19941"/>
    <cellStyle name="Input 13 2 7 3" xfId="19942"/>
    <cellStyle name="Input 13 2 8" xfId="19943"/>
    <cellStyle name="Input 13 2 8 2" xfId="19944"/>
    <cellStyle name="Input 13 2 8 3" xfId="19945"/>
    <cellStyle name="Input 13 2 9" xfId="19946"/>
    <cellStyle name="Input 13 2 9 2" xfId="19947"/>
    <cellStyle name="Input 13 2 9 3" xfId="19948"/>
    <cellStyle name="Input 13 3" xfId="19949"/>
    <cellStyle name="Input 13 3 2" xfId="19950"/>
    <cellStyle name="Input 13 3 3" xfId="19951"/>
    <cellStyle name="Input 13 4" xfId="19952"/>
    <cellStyle name="Input 13 4 2" xfId="19953"/>
    <cellStyle name="Input 13 4 3" xfId="19954"/>
    <cellStyle name="Input 13 5" xfId="19955"/>
    <cellStyle name="Input 13 5 2" xfId="19956"/>
    <cellStyle name="Input 13 5 3" xfId="19957"/>
    <cellStyle name="Input 13 6" xfId="19958"/>
    <cellStyle name="Input 13 6 2" xfId="19959"/>
    <cellStyle name="Input 13 6 3" xfId="19960"/>
    <cellStyle name="Input 13 7" xfId="19961"/>
    <cellStyle name="Input 13 7 2" xfId="19962"/>
    <cellStyle name="Input 13 7 3" xfId="19963"/>
    <cellStyle name="Input 13 8" xfId="19964"/>
    <cellStyle name="Input 13 8 2" xfId="19965"/>
    <cellStyle name="Input 13 8 3" xfId="19966"/>
    <cellStyle name="Input 13 9" xfId="19967"/>
    <cellStyle name="Input 13 9 2" xfId="19968"/>
    <cellStyle name="Input 13 9 3" xfId="19969"/>
    <cellStyle name="Input 14" xfId="19970"/>
    <cellStyle name="Input 14 10" xfId="19971"/>
    <cellStyle name="Input 14 10 2" xfId="19972"/>
    <cellStyle name="Input 14 10 3" xfId="19973"/>
    <cellStyle name="Input 14 11" xfId="19974"/>
    <cellStyle name="Input 14 12" xfId="19975"/>
    <cellStyle name="Input 14 13" xfId="19976"/>
    <cellStyle name="Input 14 2" xfId="19977"/>
    <cellStyle name="Input 14 2 10" xfId="19978"/>
    <cellStyle name="Input 14 2 11" xfId="19979"/>
    <cellStyle name="Input 14 2 2" xfId="19980"/>
    <cellStyle name="Input 14 2 2 2" xfId="19981"/>
    <cellStyle name="Input 14 2 2 3" xfId="19982"/>
    <cellStyle name="Input 14 2 3" xfId="19983"/>
    <cellStyle name="Input 14 2 3 2" xfId="19984"/>
    <cellStyle name="Input 14 2 3 3" xfId="19985"/>
    <cellStyle name="Input 14 2 4" xfId="19986"/>
    <cellStyle name="Input 14 2 4 2" xfId="19987"/>
    <cellStyle name="Input 14 2 4 3" xfId="19988"/>
    <cellStyle name="Input 14 2 5" xfId="19989"/>
    <cellStyle name="Input 14 2 5 2" xfId="19990"/>
    <cellStyle name="Input 14 2 5 3" xfId="19991"/>
    <cellStyle name="Input 14 2 6" xfId="19992"/>
    <cellStyle name="Input 14 2 6 2" xfId="19993"/>
    <cellStyle name="Input 14 2 6 3" xfId="19994"/>
    <cellStyle name="Input 14 2 7" xfId="19995"/>
    <cellStyle name="Input 14 2 7 2" xfId="19996"/>
    <cellStyle name="Input 14 2 7 3" xfId="19997"/>
    <cellStyle name="Input 14 2 8" xfId="19998"/>
    <cellStyle name="Input 14 2 8 2" xfId="19999"/>
    <cellStyle name="Input 14 2 8 3" xfId="20000"/>
    <cellStyle name="Input 14 2 9" xfId="20001"/>
    <cellStyle name="Input 14 2 9 2" xfId="20002"/>
    <cellStyle name="Input 14 2 9 3" xfId="20003"/>
    <cellStyle name="Input 14 3" xfId="20004"/>
    <cellStyle name="Input 14 3 2" xfId="20005"/>
    <cellStyle name="Input 14 3 3" xfId="20006"/>
    <cellStyle name="Input 14 4" xfId="20007"/>
    <cellStyle name="Input 14 4 2" xfId="20008"/>
    <cellStyle name="Input 14 4 3" xfId="20009"/>
    <cellStyle name="Input 14 5" xfId="20010"/>
    <cellStyle name="Input 14 5 2" xfId="20011"/>
    <cellStyle name="Input 14 5 3" xfId="20012"/>
    <cellStyle name="Input 14 6" xfId="20013"/>
    <cellStyle name="Input 14 6 2" xfId="20014"/>
    <cellStyle name="Input 14 6 3" xfId="20015"/>
    <cellStyle name="Input 14 7" xfId="20016"/>
    <cellStyle name="Input 14 7 2" xfId="20017"/>
    <cellStyle name="Input 14 7 3" xfId="20018"/>
    <cellStyle name="Input 14 8" xfId="20019"/>
    <cellStyle name="Input 14 8 2" xfId="20020"/>
    <cellStyle name="Input 14 8 3" xfId="20021"/>
    <cellStyle name="Input 14 9" xfId="20022"/>
    <cellStyle name="Input 14 9 2" xfId="20023"/>
    <cellStyle name="Input 14 9 3" xfId="20024"/>
    <cellStyle name="Input 15" xfId="20025"/>
    <cellStyle name="Input 15 10" xfId="20026"/>
    <cellStyle name="Input 15 10 2" xfId="20027"/>
    <cellStyle name="Input 15 10 3" xfId="20028"/>
    <cellStyle name="Input 15 11" xfId="20029"/>
    <cellStyle name="Input 15 12" xfId="20030"/>
    <cellStyle name="Input 15 13" xfId="20031"/>
    <cellStyle name="Input 15 2" xfId="20032"/>
    <cellStyle name="Input 15 2 10" xfId="20033"/>
    <cellStyle name="Input 15 2 11" xfId="20034"/>
    <cellStyle name="Input 15 2 2" xfId="20035"/>
    <cellStyle name="Input 15 2 2 2" xfId="20036"/>
    <cellStyle name="Input 15 2 2 3" xfId="20037"/>
    <cellStyle name="Input 15 2 3" xfId="20038"/>
    <cellStyle name="Input 15 2 3 2" xfId="20039"/>
    <cellStyle name="Input 15 2 3 3" xfId="20040"/>
    <cellStyle name="Input 15 2 4" xfId="20041"/>
    <cellStyle name="Input 15 2 4 2" xfId="20042"/>
    <cellStyle name="Input 15 2 4 3" xfId="20043"/>
    <cellStyle name="Input 15 2 5" xfId="20044"/>
    <cellStyle name="Input 15 2 5 2" xfId="20045"/>
    <cellStyle name="Input 15 2 5 3" xfId="20046"/>
    <cellStyle name="Input 15 2 6" xfId="20047"/>
    <cellStyle name="Input 15 2 6 2" xfId="20048"/>
    <cellStyle name="Input 15 2 6 3" xfId="20049"/>
    <cellStyle name="Input 15 2 7" xfId="20050"/>
    <cellStyle name="Input 15 2 7 2" xfId="20051"/>
    <cellStyle name="Input 15 2 7 3" xfId="20052"/>
    <cellStyle name="Input 15 2 8" xfId="20053"/>
    <cellStyle name="Input 15 2 8 2" xfId="20054"/>
    <cellStyle name="Input 15 2 8 3" xfId="20055"/>
    <cellStyle name="Input 15 2 9" xfId="20056"/>
    <cellStyle name="Input 15 2 9 2" xfId="20057"/>
    <cellStyle name="Input 15 2 9 3" xfId="20058"/>
    <cellStyle name="Input 15 3" xfId="20059"/>
    <cellStyle name="Input 15 3 2" xfId="20060"/>
    <cellStyle name="Input 15 3 3" xfId="20061"/>
    <cellStyle name="Input 15 4" xfId="20062"/>
    <cellStyle name="Input 15 4 2" xfId="20063"/>
    <cellStyle name="Input 15 4 3" xfId="20064"/>
    <cellStyle name="Input 15 5" xfId="20065"/>
    <cellStyle name="Input 15 5 2" xfId="20066"/>
    <cellStyle name="Input 15 5 3" xfId="20067"/>
    <cellStyle name="Input 15 6" xfId="20068"/>
    <cellStyle name="Input 15 6 2" xfId="20069"/>
    <cellStyle name="Input 15 6 3" xfId="20070"/>
    <cellStyle name="Input 15 7" xfId="20071"/>
    <cellStyle name="Input 15 7 2" xfId="20072"/>
    <cellStyle name="Input 15 7 3" xfId="20073"/>
    <cellStyle name="Input 15 8" xfId="20074"/>
    <cellStyle name="Input 15 8 2" xfId="20075"/>
    <cellStyle name="Input 15 8 3" xfId="20076"/>
    <cellStyle name="Input 15 9" xfId="20077"/>
    <cellStyle name="Input 15 9 2" xfId="20078"/>
    <cellStyle name="Input 15 9 3" xfId="20079"/>
    <cellStyle name="Input 16" xfId="20080"/>
    <cellStyle name="Input 16 10" xfId="20081"/>
    <cellStyle name="Input 16 10 2" xfId="20082"/>
    <cellStyle name="Input 16 10 3" xfId="20083"/>
    <cellStyle name="Input 16 11" xfId="20084"/>
    <cellStyle name="Input 16 12" xfId="20085"/>
    <cellStyle name="Input 16 13" xfId="20086"/>
    <cellStyle name="Input 16 2" xfId="20087"/>
    <cellStyle name="Input 16 2 10" xfId="20088"/>
    <cellStyle name="Input 16 2 11" xfId="20089"/>
    <cellStyle name="Input 16 2 2" xfId="20090"/>
    <cellStyle name="Input 16 2 2 2" xfId="20091"/>
    <cellStyle name="Input 16 2 2 3" xfId="20092"/>
    <cellStyle name="Input 16 2 3" xfId="20093"/>
    <cellStyle name="Input 16 2 3 2" xfId="20094"/>
    <cellStyle name="Input 16 2 3 3" xfId="20095"/>
    <cellStyle name="Input 16 2 4" xfId="20096"/>
    <cellStyle name="Input 16 2 4 2" xfId="20097"/>
    <cellStyle name="Input 16 2 4 3" xfId="20098"/>
    <cellStyle name="Input 16 2 5" xfId="20099"/>
    <cellStyle name="Input 16 2 5 2" xfId="20100"/>
    <cellStyle name="Input 16 2 5 3" xfId="20101"/>
    <cellStyle name="Input 16 2 6" xfId="20102"/>
    <cellStyle name="Input 16 2 6 2" xfId="20103"/>
    <cellStyle name="Input 16 2 6 3" xfId="20104"/>
    <cellStyle name="Input 16 2 7" xfId="20105"/>
    <cellStyle name="Input 16 2 7 2" xfId="20106"/>
    <cellStyle name="Input 16 2 7 3" xfId="20107"/>
    <cellStyle name="Input 16 2 8" xfId="20108"/>
    <cellStyle name="Input 16 2 8 2" xfId="20109"/>
    <cellStyle name="Input 16 2 8 3" xfId="20110"/>
    <cellStyle name="Input 16 2 9" xfId="20111"/>
    <cellStyle name="Input 16 2 9 2" xfId="20112"/>
    <cellStyle name="Input 16 2 9 3" xfId="20113"/>
    <cellStyle name="Input 16 3" xfId="20114"/>
    <cellStyle name="Input 16 3 2" xfId="20115"/>
    <cellStyle name="Input 16 3 3" xfId="20116"/>
    <cellStyle name="Input 16 4" xfId="20117"/>
    <cellStyle name="Input 16 4 2" xfId="20118"/>
    <cellStyle name="Input 16 4 3" xfId="20119"/>
    <cellStyle name="Input 16 5" xfId="20120"/>
    <cellStyle name="Input 16 5 2" xfId="20121"/>
    <cellStyle name="Input 16 5 3" xfId="20122"/>
    <cellStyle name="Input 16 6" xfId="20123"/>
    <cellStyle name="Input 16 6 2" xfId="20124"/>
    <cellStyle name="Input 16 6 3" xfId="20125"/>
    <cellStyle name="Input 16 7" xfId="20126"/>
    <cellStyle name="Input 16 7 2" xfId="20127"/>
    <cellStyle name="Input 16 7 3" xfId="20128"/>
    <cellStyle name="Input 16 8" xfId="20129"/>
    <cellStyle name="Input 16 8 2" xfId="20130"/>
    <cellStyle name="Input 16 8 3" xfId="20131"/>
    <cellStyle name="Input 16 9" xfId="20132"/>
    <cellStyle name="Input 16 9 2" xfId="20133"/>
    <cellStyle name="Input 16 9 3" xfId="20134"/>
    <cellStyle name="Input 17" xfId="20135"/>
    <cellStyle name="Input 17 10" xfId="20136"/>
    <cellStyle name="Input 17 10 2" xfId="20137"/>
    <cellStyle name="Input 17 10 3" xfId="20138"/>
    <cellStyle name="Input 17 11" xfId="20139"/>
    <cellStyle name="Input 17 12" xfId="20140"/>
    <cellStyle name="Input 17 13" xfId="20141"/>
    <cellStyle name="Input 17 2" xfId="20142"/>
    <cellStyle name="Input 17 2 10" xfId="20143"/>
    <cellStyle name="Input 17 2 11" xfId="20144"/>
    <cellStyle name="Input 17 2 2" xfId="20145"/>
    <cellStyle name="Input 17 2 2 2" xfId="20146"/>
    <cellStyle name="Input 17 2 2 3" xfId="20147"/>
    <cellStyle name="Input 17 2 3" xfId="20148"/>
    <cellStyle name="Input 17 2 3 2" xfId="20149"/>
    <cellStyle name="Input 17 2 3 3" xfId="20150"/>
    <cellStyle name="Input 17 2 4" xfId="20151"/>
    <cellStyle name="Input 17 2 4 2" xfId="20152"/>
    <cellStyle name="Input 17 2 4 3" xfId="20153"/>
    <cellStyle name="Input 17 2 5" xfId="20154"/>
    <cellStyle name="Input 17 2 5 2" xfId="20155"/>
    <cellStyle name="Input 17 2 5 3" xfId="20156"/>
    <cellStyle name="Input 17 2 6" xfId="20157"/>
    <cellStyle name="Input 17 2 6 2" xfId="20158"/>
    <cellStyle name="Input 17 2 6 3" xfId="20159"/>
    <cellStyle name="Input 17 2 7" xfId="20160"/>
    <cellStyle name="Input 17 2 7 2" xfId="20161"/>
    <cellStyle name="Input 17 2 7 3" xfId="20162"/>
    <cellStyle name="Input 17 2 8" xfId="20163"/>
    <cellStyle name="Input 17 2 8 2" xfId="20164"/>
    <cellStyle name="Input 17 2 8 3" xfId="20165"/>
    <cellStyle name="Input 17 2 9" xfId="20166"/>
    <cellStyle name="Input 17 2 9 2" xfId="20167"/>
    <cellStyle name="Input 17 2 9 3" xfId="20168"/>
    <cellStyle name="Input 17 3" xfId="20169"/>
    <cellStyle name="Input 17 3 2" xfId="20170"/>
    <cellStyle name="Input 17 3 3" xfId="20171"/>
    <cellStyle name="Input 17 4" xfId="20172"/>
    <cellStyle name="Input 17 4 2" xfId="20173"/>
    <cellStyle name="Input 17 4 3" xfId="20174"/>
    <cellStyle name="Input 17 5" xfId="20175"/>
    <cellStyle name="Input 17 5 2" xfId="20176"/>
    <cellStyle name="Input 17 5 3" xfId="20177"/>
    <cellStyle name="Input 17 6" xfId="20178"/>
    <cellStyle name="Input 17 6 2" xfId="20179"/>
    <cellStyle name="Input 17 6 3" xfId="20180"/>
    <cellStyle name="Input 17 7" xfId="20181"/>
    <cellStyle name="Input 17 7 2" xfId="20182"/>
    <cellStyle name="Input 17 7 3" xfId="20183"/>
    <cellStyle name="Input 17 8" xfId="20184"/>
    <cellStyle name="Input 17 8 2" xfId="20185"/>
    <cellStyle name="Input 17 8 3" xfId="20186"/>
    <cellStyle name="Input 17 9" xfId="20187"/>
    <cellStyle name="Input 17 9 2" xfId="20188"/>
    <cellStyle name="Input 17 9 3" xfId="20189"/>
    <cellStyle name="Input 18" xfId="20190"/>
    <cellStyle name="Input 18 10" xfId="20191"/>
    <cellStyle name="Input 18 10 2" xfId="20192"/>
    <cellStyle name="Input 18 10 3" xfId="20193"/>
    <cellStyle name="Input 18 11" xfId="20194"/>
    <cellStyle name="Input 18 12" xfId="20195"/>
    <cellStyle name="Input 18 2" xfId="20196"/>
    <cellStyle name="Input 18 2 10" xfId="20197"/>
    <cellStyle name="Input 18 2 11" xfId="20198"/>
    <cellStyle name="Input 18 2 2" xfId="20199"/>
    <cellStyle name="Input 18 2 2 2" xfId="20200"/>
    <cellStyle name="Input 18 2 2 3" xfId="20201"/>
    <cellStyle name="Input 18 2 3" xfId="20202"/>
    <cellStyle name="Input 18 2 3 2" xfId="20203"/>
    <cellStyle name="Input 18 2 3 3" xfId="20204"/>
    <cellStyle name="Input 18 2 4" xfId="20205"/>
    <cellStyle name="Input 18 2 4 2" xfId="20206"/>
    <cellStyle name="Input 18 2 4 3" xfId="20207"/>
    <cellStyle name="Input 18 2 5" xfId="20208"/>
    <cellStyle name="Input 18 2 5 2" xfId="20209"/>
    <cellStyle name="Input 18 2 5 3" xfId="20210"/>
    <cellStyle name="Input 18 2 6" xfId="20211"/>
    <cellStyle name="Input 18 2 6 2" xfId="20212"/>
    <cellStyle name="Input 18 2 6 3" xfId="20213"/>
    <cellStyle name="Input 18 2 7" xfId="20214"/>
    <cellStyle name="Input 18 2 7 2" xfId="20215"/>
    <cellStyle name="Input 18 2 7 3" xfId="20216"/>
    <cellStyle name="Input 18 2 8" xfId="20217"/>
    <cellStyle name="Input 18 2 8 2" xfId="20218"/>
    <cellStyle name="Input 18 2 8 3" xfId="20219"/>
    <cellStyle name="Input 18 2 9" xfId="20220"/>
    <cellStyle name="Input 18 2 9 2" xfId="20221"/>
    <cellStyle name="Input 18 2 9 3" xfId="20222"/>
    <cellStyle name="Input 18 3" xfId="20223"/>
    <cellStyle name="Input 18 3 2" xfId="20224"/>
    <cellStyle name="Input 18 3 3" xfId="20225"/>
    <cellStyle name="Input 18 4" xfId="20226"/>
    <cellStyle name="Input 18 4 2" xfId="20227"/>
    <cellStyle name="Input 18 4 3" xfId="20228"/>
    <cellStyle name="Input 18 5" xfId="20229"/>
    <cellStyle name="Input 18 5 2" xfId="20230"/>
    <cellStyle name="Input 18 5 3" xfId="20231"/>
    <cellStyle name="Input 18 6" xfId="20232"/>
    <cellStyle name="Input 18 6 2" xfId="20233"/>
    <cellStyle name="Input 18 6 3" xfId="20234"/>
    <cellStyle name="Input 18 7" xfId="20235"/>
    <cellStyle name="Input 18 7 2" xfId="20236"/>
    <cellStyle name="Input 18 7 3" xfId="20237"/>
    <cellStyle name="Input 18 8" xfId="20238"/>
    <cellStyle name="Input 18 8 2" xfId="20239"/>
    <cellStyle name="Input 18 8 3" xfId="20240"/>
    <cellStyle name="Input 18 9" xfId="20241"/>
    <cellStyle name="Input 18 9 2" xfId="20242"/>
    <cellStyle name="Input 18 9 3" xfId="20243"/>
    <cellStyle name="Input 19" xfId="20244"/>
    <cellStyle name="Input 19 10" xfId="20245"/>
    <cellStyle name="Input 19 10 2" xfId="20246"/>
    <cellStyle name="Input 19 10 3" xfId="20247"/>
    <cellStyle name="Input 19 11" xfId="20248"/>
    <cellStyle name="Input 19 12" xfId="20249"/>
    <cellStyle name="Input 19 2" xfId="20250"/>
    <cellStyle name="Input 19 2 10" xfId="20251"/>
    <cellStyle name="Input 19 2 11" xfId="20252"/>
    <cellStyle name="Input 19 2 2" xfId="20253"/>
    <cellStyle name="Input 19 2 2 2" xfId="20254"/>
    <cellStyle name="Input 19 2 2 3" xfId="20255"/>
    <cellStyle name="Input 19 2 3" xfId="20256"/>
    <cellStyle name="Input 19 2 3 2" xfId="20257"/>
    <cellStyle name="Input 19 2 3 3" xfId="20258"/>
    <cellStyle name="Input 19 2 4" xfId="20259"/>
    <cellStyle name="Input 19 2 4 2" xfId="20260"/>
    <cellStyle name="Input 19 2 4 3" xfId="20261"/>
    <cellStyle name="Input 19 2 5" xfId="20262"/>
    <cellStyle name="Input 19 2 5 2" xfId="20263"/>
    <cellStyle name="Input 19 2 5 3" xfId="20264"/>
    <cellStyle name="Input 19 2 6" xfId="20265"/>
    <cellStyle name="Input 19 2 6 2" xfId="20266"/>
    <cellStyle name="Input 19 2 6 3" xfId="20267"/>
    <cellStyle name="Input 19 2 7" xfId="20268"/>
    <cellStyle name="Input 19 2 7 2" xfId="20269"/>
    <cellStyle name="Input 19 2 7 3" xfId="20270"/>
    <cellStyle name="Input 19 2 8" xfId="20271"/>
    <cellStyle name="Input 19 2 8 2" xfId="20272"/>
    <cellStyle name="Input 19 2 8 3" xfId="20273"/>
    <cellStyle name="Input 19 2 9" xfId="20274"/>
    <cellStyle name="Input 19 2 9 2" xfId="20275"/>
    <cellStyle name="Input 19 2 9 3" xfId="20276"/>
    <cellStyle name="Input 19 3" xfId="20277"/>
    <cellStyle name="Input 19 3 2" xfId="20278"/>
    <cellStyle name="Input 19 3 3" xfId="20279"/>
    <cellStyle name="Input 19 4" xfId="20280"/>
    <cellStyle name="Input 19 4 2" xfId="20281"/>
    <cellStyle name="Input 19 4 3" xfId="20282"/>
    <cellStyle name="Input 19 5" xfId="20283"/>
    <cellStyle name="Input 19 5 2" xfId="20284"/>
    <cellStyle name="Input 19 5 3" xfId="20285"/>
    <cellStyle name="Input 19 6" xfId="20286"/>
    <cellStyle name="Input 19 6 2" xfId="20287"/>
    <cellStyle name="Input 19 6 3" xfId="20288"/>
    <cellStyle name="Input 19 7" xfId="20289"/>
    <cellStyle name="Input 19 7 2" xfId="20290"/>
    <cellStyle name="Input 19 7 3" xfId="20291"/>
    <cellStyle name="Input 19 8" xfId="20292"/>
    <cellStyle name="Input 19 8 2" xfId="20293"/>
    <cellStyle name="Input 19 8 3" xfId="20294"/>
    <cellStyle name="Input 19 9" xfId="20295"/>
    <cellStyle name="Input 19 9 2" xfId="20296"/>
    <cellStyle name="Input 19 9 3" xfId="20297"/>
    <cellStyle name="Input 2" xfId="5294"/>
    <cellStyle name="Input 2 10" xfId="20298"/>
    <cellStyle name="Input 2 10 2" xfId="20299"/>
    <cellStyle name="Input 2 10 3" xfId="20300"/>
    <cellStyle name="Input 2 11" xfId="20301"/>
    <cellStyle name="Input 2 11 2" xfId="20302"/>
    <cellStyle name="Input 2 11 3" xfId="20303"/>
    <cellStyle name="Input 2 12" xfId="20304"/>
    <cellStyle name="Input 2 12 2" xfId="20305"/>
    <cellStyle name="Input 2 12 3" xfId="20306"/>
    <cellStyle name="Input 2 13" xfId="20307"/>
    <cellStyle name="Input 2 13 2" xfId="20308"/>
    <cellStyle name="Input 2 13 3" xfId="20309"/>
    <cellStyle name="Input 2 14" xfId="20310"/>
    <cellStyle name="Input 2 15" xfId="20311"/>
    <cellStyle name="Input 2 16" xfId="20312"/>
    <cellStyle name="Input 2 2" xfId="5295"/>
    <cellStyle name="Input 2 2 10" xfId="20313"/>
    <cellStyle name="Input 2 2 10 2" xfId="20314"/>
    <cellStyle name="Input 2 2 10 3" xfId="20315"/>
    <cellStyle name="Input 2 2 11" xfId="20316"/>
    <cellStyle name="Input 2 2 11 2" xfId="20317"/>
    <cellStyle name="Input 2 2 11 3" xfId="20318"/>
    <cellStyle name="Input 2 2 12" xfId="20319"/>
    <cellStyle name="Input 2 2 13" xfId="20320"/>
    <cellStyle name="Input 2 2 14" xfId="20321"/>
    <cellStyle name="Input 2 2 2" xfId="20322"/>
    <cellStyle name="Input 2 2 2 10" xfId="20323"/>
    <cellStyle name="Input 2 2 2 10 2" xfId="20324"/>
    <cellStyle name="Input 2 2 2 10 3" xfId="20325"/>
    <cellStyle name="Input 2 2 2 11" xfId="20326"/>
    <cellStyle name="Input 2 2 2 12" xfId="20327"/>
    <cellStyle name="Input 2 2 2 13" xfId="20328"/>
    <cellStyle name="Input 2 2 2 2" xfId="20329"/>
    <cellStyle name="Input 2 2 2 2 2" xfId="20330"/>
    <cellStyle name="Input 2 2 2 2 2 2" xfId="20331"/>
    <cellStyle name="Input 2 2 2 2 2 2 2" xfId="20332"/>
    <cellStyle name="Input 2 2 2 2 2 2 3" xfId="20333"/>
    <cellStyle name="Input 2 2 2 2 2 3" xfId="20334"/>
    <cellStyle name="Input 2 2 2 2 2 3 2" xfId="20335"/>
    <cellStyle name="Input 2 2 2 2 2 3 3" xfId="20336"/>
    <cellStyle name="Input 2 2 2 2 2 4" xfId="20337"/>
    <cellStyle name="Input 2 2 2 2 2 4 2" xfId="20338"/>
    <cellStyle name="Input 2 2 2 2 2 4 3" xfId="20339"/>
    <cellStyle name="Input 2 2 2 2 2 5" xfId="20340"/>
    <cellStyle name="Input 2 2 2 2 2 6" xfId="20341"/>
    <cellStyle name="Input 2 2 2 2 2 7" xfId="20342"/>
    <cellStyle name="Input 2 2 2 2 3" xfId="20343"/>
    <cellStyle name="Input 2 2 2 2 3 2" xfId="20344"/>
    <cellStyle name="Input 2 2 2 2 3 3" xfId="20345"/>
    <cellStyle name="Input 2 2 2 2 4" xfId="20346"/>
    <cellStyle name="Input 2 2 2 2 4 2" xfId="20347"/>
    <cellStyle name="Input 2 2 2 2 4 3" xfId="20348"/>
    <cellStyle name="Input 2 2 2 2 5" xfId="20349"/>
    <cellStyle name="Input 2 2 2 2 5 2" xfId="20350"/>
    <cellStyle name="Input 2 2 2 2 5 3" xfId="20351"/>
    <cellStyle name="Input 2 2 2 2 6" xfId="20352"/>
    <cellStyle name="Input 2 2 2 2 6 2" xfId="20353"/>
    <cellStyle name="Input 2 2 2 2 6 3" xfId="20354"/>
    <cellStyle name="Input 2 2 2 2 7" xfId="20355"/>
    <cellStyle name="Input 2 2 2 2 8" xfId="20356"/>
    <cellStyle name="Input 2 2 2 2 9" xfId="20357"/>
    <cellStyle name="Input 2 2 2 3" xfId="20358"/>
    <cellStyle name="Input 2 2 2 3 2" xfId="20359"/>
    <cellStyle name="Input 2 2 2 3 2 2" xfId="20360"/>
    <cellStyle name="Input 2 2 2 3 2 3" xfId="20361"/>
    <cellStyle name="Input 2 2 2 3 2 4" xfId="20362"/>
    <cellStyle name="Input 2 2 2 3 3" xfId="20363"/>
    <cellStyle name="Input 2 2 2 3 3 2" xfId="20364"/>
    <cellStyle name="Input 2 2 2 3 3 3" xfId="20365"/>
    <cellStyle name="Input 2 2 2 3 4" xfId="20366"/>
    <cellStyle name="Input 2 2 2 3 4 2" xfId="20367"/>
    <cellStyle name="Input 2 2 2 3 4 3" xfId="20368"/>
    <cellStyle name="Input 2 2 2 3 5" xfId="20369"/>
    <cellStyle name="Input 2 2 2 3 5 2" xfId="20370"/>
    <cellStyle name="Input 2 2 2 3 5 3" xfId="20371"/>
    <cellStyle name="Input 2 2 2 3 6" xfId="20372"/>
    <cellStyle name="Input 2 2 2 3 6 2" xfId="20373"/>
    <cellStyle name="Input 2 2 2 3 6 3" xfId="20374"/>
    <cellStyle name="Input 2 2 2 3 7" xfId="20375"/>
    <cellStyle name="Input 2 2 2 3 8" xfId="20376"/>
    <cellStyle name="Input 2 2 2 3 9" xfId="20377"/>
    <cellStyle name="Input 2 2 2 4" xfId="20378"/>
    <cellStyle name="Input 2 2 2 4 2" xfId="20379"/>
    <cellStyle name="Input 2 2 2 4 2 2" xfId="20380"/>
    <cellStyle name="Input 2 2 2 4 2 3" xfId="20381"/>
    <cellStyle name="Input 2 2 2 4 3" xfId="20382"/>
    <cellStyle name="Input 2 2 2 4 3 2" xfId="20383"/>
    <cellStyle name="Input 2 2 2 4 3 3" xfId="20384"/>
    <cellStyle name="Input 2 2 2 4 4" xfId="20385"/>
    <cellStyle name="Input 2 2 2 4 4 2" xfId="20386"/>
    <cellStyle name="Input 2 2 2 4 4 3" xfId="20387"/>
    <cellStyle name="Input 2 2 2 4 5" xfId="20388"/>
    <cellStyle name="Input 2 2 2 4 5 2" xfId="20389"/>
    <cellStyle name="Input 2 2 2 4 5 3" xfId="20390"/>
    <cellStyle name="Input 2 2 2 4 6" xfId="20391"/>
    <cellStyle name="Input 2 2 2 4 7" xfId="20392"/>
    <cellStyle name="Input 2 2 2 4 8" xfId="20393"/>
    <cellStyle name="Input 2 2 2 5" xfId="20394"/>
    <cellStyle name="Input 2 2 2 5 2" xfId="20395"/>
    <cellStyle name="Input 2 2 2 5 2 2" xfId="20396"/>
    <cellStyle name="Input 2 2 2 5 2 3" xfId="20397"/>
    <cellStyle name="Input 2 2 2 5 3" xfId="20398"/>
    <cellStyle name="Input 2 2 2 5 4" xfId="20399"/>
    <cellStyle name="Input 2 2 2 6" xfId="20400"/>
    <cellStyle name="Input 2 2 2 6 2" xfId="20401"/>
    <cellStyle name="Input 2 2 2 6 2 2" xfId="20402"/>
    <cellStyle name="Input 2 2 2 6 2 3" xfId="20403"/>
    <cellStyle name="Input 2 2 2 6 3" xfId="20404"/>
    <cellStyle name="Input 2 2 2 6 4" xfId="20405"/>
    <cellStyle name="Input 2 2 2 7" xfId="20406"/>
    <cellStyle name="Input 2 2 2 7 2" xfId="20407"/>
    <cellStyle name="Input 2 2 2 7 2 2" xfId="20408"/>
    <cellStyle name="Input 2 2 2 7 2 3" xfId="20409"/>
    <cellStyle name="Input 2 2 2 7 3" xfId="20410"/>
    <cellStyle name="Input 2 2 2 7 4" xfId="20411"/>
    <cellStyle name="Input 2 2 2 8" xfId="20412"/>
    <cellStyle name="Input 2 2 2 8 2" xfId="20413"/>
    <cellStyle name="Input 2 2 2 8 3" xfId="20414"/>
    <cellStyle name="Input 2 2 2 9" xfId="20415"/>
    <cellStyle name="Input 2 2 2 9 2" xfId="20416"/>
    <cellStyle name="Input 2 2 2 9 3" xfId="20417"/>
    <cellStyle name="Input 2 2 3" xfId="20418"/>
    <cellStyle name="Input 2 2 3 2" xfId="20419"/>
    <cellStyle name="Input 2 2 3 2 2" xfId="20420"/>
    <cellStyle name="Input 2 2 3 2 2 2" xfId="20421"/>
    <cellStyle name="Input 2 2 3 2 2 3" xfId="20422"/>
    <cellStyle name="Input 2 2 3 2 3" xfId="20423"/>
    <cellStyle name="Input 2 2 3 2 3 2" xfId="20424"/>
    <cellStyle name="Input 2 2 3 2 3 3" xfId="20425"/>
    <cellStyle name="Input 2 2 3 2 4" xfId="20426"/>
    <cellStyle name="Input 2 2 3 2 4 2" xfId="20427"/>
    <cellStyle name="Input 2 2 3 2 4 3" xfId="20428"/>
    <cellStyle name="Input 2 2 3 2 5" xfId="20429"/>
    <cellStyle name="Input 2 2 3 2 6" xfId="20430"/>
    <cellStyle name="Input 2 2 3 2 7" xfId="20431"/>
    <cellStyle name="Input 2 2 3 3" xfId="20432"/>
    <cellStyle name="Input 2 2 3 3 2" xfId="20433"/>
    <cellStyle name="Input 2 2 3 3 3" xfId="20434"/>
    <cellStyle name="Input 2 2 3 4" xfId="20435"/>
    <cellStyle name="Input 2 2 3 4 2" xfId="20436"/>
    <cellStyle name="Input 2 2 3 4 3" xfId="20437"/>
    <cellStyle name="Input 2 2 3 5" xfId="20438"/>
    <cellStyle name="Input 2 2 3 5 2" xfId="20439"/>
    <cellStyle name="Input 2 2 3 5 3" xfId="20440"/>
    <cellStyle name="Input 2 2 3 6" xfId="20441"/>
    <cellStyle name="Input 2 2 3 6 2" xfId="20442"/>
    <cellStyle name="Input 2 2 3 6 3" xfId="20443"/>
    <cellStyle name="Input 2 2 3 7" xfId="20444"/>
    <cellStyle name="Input 2 2 3 8" xfId="20445"/>
    <cellStyle name="Input 2 2 3 9" xfId="20446"/>
    <cellStyle name="Input 2 2 4" xfId="20447"/>
    <cellStyle name="Input 2 2 4 2" xfId="20448"/>
    <cellStyle name="Input 2 2 4 2 2" xfId="20449"/>
    <cellStyle name="Input 2 2 4 2 3" xfId="20450"/>
    <cellStyle name="Input 2 2 4 2 4" xfId="20451"/>
    <cellStyle name="Input 2 2 4 3" xfId="20452"/>
    <cellStyle name="Input 2 2 4 3 2" xfId="20453"/>
    <cellStyle name="Input 2 2 4 3 3" xfId="20454"/>
    <cellStyle name="Input 2 2 4 4" xfId="20455"/>
    <cellStyle name="Input 2 2 4 4 2" xfId="20456"/>
    <cellStyle name="Input 2 2 4 4 3" xfId="20457"/>
    <cellStyle name="Input 2 2 4 5" xfId="20458"/>
    <cellStyle name="Input 2 2 4 5 2" xfId="20459"/>
    <cellStyle name="Input 2 2 4 5 3" xfId="20460"/>
    <cellStyle name="Input 2 2 4 6" xfId="20461"/>
    <cellStyle name="Input 2 2 4 6 2" xfId="20462"/>
    <cellStyle name="Input 2 2 4 6 3" xfId="20463"/>
    <cellStyle name="Input 2 2 4 7" xfId="20464"/>
    <cellStyle name="Input 2 2 4 8" xfId="20465"/>
    <cellStyle name="Input 2 2 4 9" xfId="20466"/>
    <cellStyle name="Input 2 2 5" xfId="20467"/>
    <cellStyle name="Input 2 2 5 2" xfId="20468"/>
    <cellStyle name="Input 2 2 5 2 2" xfId="20469"/>
    <cellStyle name="Input 2 2 5 2 3" xfId="20470"/>
    <cellStyle name="Input 2 2 5 3" xfId="20471"/>
    <cellStyle name="Input 2 2 5 3 2" xfId="20472"/>
    <cellStyle name="Input 2 2 5 3 3" xfId="20473"/>
    <cellStyle name="Input 2 2 5 4" xfId="20474"/>
    <cellStyle name="Input 2 2 5 4 2" xfId="20475"/>
    <cellStyle name="Input 2 2 5 4 3" xfId="20476"/>
    <cellStyle name="Input 2 2 5 5" xfId="20477"/>
    <cellStyle name="Input 2 2 5 5 2" xfId="20478"/>
    <cellStyle name="Input 2 2 5 5 3" xfId="20479"/>
    <cellStyle name="Input 2 2 5 6" xfId="20480"/>
    <cellStyle name="Input 2 2 5 7" xfId="20481"/>
    <cellStyle name="Input 2 2 5 8" xfId="20482"/>
    <cellStyle name="Input 2 2 6" xfId="20483"/>
    <cellStyle name="Input 2 2 6 2" xfId="20484"/>
    <cellStyle name="Input 2 2 6 2 2" xfId="20485"/>
    <cellStyle name="Input 2 2 6 2 3" xfId="20486"/>
    <cellStyle name="Input 2 2 6 3" xfId="20487"/>
    <cellStyle name="Input 2 2 6 4" xfId="20488"/>
    <cellStyle name="Input 2 2 7" xfId="20489"/>
    <cellStyle name="Input 2 2 7 2" xfId="20490"/>
    <cellStyle name="Input 2 2 7 2 2" xfId="20491"/>
    <cellStyle name="Input 2 2 7 2 3" xfId="20492"/>
    <cellStyle name="Input 2 2 7 3" xfId="20493"/>
    <cellStyle name="Input 2 2 7 4" xfId="20494"/>
    <cellStyle name="Input 2 2 8" xfId="20495"/>
    <cellStyle name="Input 2 2 8 2" xfId="20496"/>
    <cellStyle name="Input 2 2 8 2 2" xfId="20497"/>
    <cellStyle name="Input 2 2 8 2 3" xfId="20498"/>
    <cellStyle name="Input 2 2 8 3" xfId="20499"/>
    <cellStyle name="Input 2 2 8 4" xfId="20500"/>
    <cellStyle name="Input 2 2 9" xfId="20501"/>
    <cellStyle name="Input 2 2 9 2" xfId="20502"/>
    <cellStyle name="Input 2 2 9 3" xfId="20503"/>
    <cellStyle name="Input 2 3" xfId="5296"/>
    <cellStyle name="Input 2 3 10" xfId="20504"/>
    <cellStyle name="Input 2 3 10 2" xfId="20505"/>
    <cellStyle name="Input 2 3 10 3" xfId="20506"/>
    <cellStyle name="Input 2 3 11" xfId="20507"/>
    <cellStyle name="Input 2 3 11 2" xfId="20508"/>
    <cellStyle name="Input 2 3 11 3" xfId="20509"/>
    <cellStyle name="Input 2 3 12" xfId="20510"/>
    <cellStyle name="Input 2 3 13" xfId="20511"/>
    <cellStyle name="Input 2 3 14" xfId="20512"/>
    <cellStyle name="Input 2 3 2" xfId="20513"/>
    <cellStyle name="Input 2 3 2 10" xfId="20514"/>
    <cellStyle name="Input 2 3 2 10 2" xfId="20515"/>
    <cellStyle name="Input 2 3 2 10 3" xfId="20516"/>
    <cellStyle name="Input 2 3 2 11" xfId="20517"/>
    <cellStyle name="Input 2 3 2 12" xfId="20518"/>
    <cellStyle name="Input 2 3 2 13" xfId="20519"/>
    <cellStyle name="Input 2 3 2 2" xfId="20520"/>
    <cellStyle name="Input 2 3 2 2 2" xfId="20521"/>
    <cellStyle name="Input 2 3 2 2 2 2" xfId="20522"/>
    <cellStyle name="Input 2 3 2 2 2 3" xfId="20523"/>
    <cellStyle name="Input 2 3 2 2 3" xfId="20524"/>
    <cellStyle name="Input 2 3 2 2 4" xfId="20525"/>
    <cellStyle name="Input 2 3 2 3" xfId="20526"/>
    <cellStyle name="Input 2 3 2 3 2" xfId="20527"/>
    <cellStyle name="Input 2 3 2 3 2 2" xfId="20528"/>
    <cellStyle name="Input 2 3 2 3 2 3" xfId="20529"/>
    <cellStyle name="Input 2 3 2 3 3" xfId="20530"/>
    <cellStyle name="Input 2 3 2 3 4" xfId="20531"/>
    <cellStyle name="Input 2 3 2 4" xfId="20532"/>
    <cellStyle name="Input 2 3 2 4 2" xfId="20533"/>
    <cellStyle name="Input 2 3 2 4 2 2" xfId="20534"/>
    <cellStyle name="Input 2 3 2 4 2 3" xfId="20535"/>
    <cellStyle name="Input 2 3 2 4 3" xfId="20536"/>
    <cellStyle name="Input 2 3 2 4 4" xfId="20537"/>
    <cellStyle name="Input 2 3 2 5" xfId="20538"/>
    <cellStyle name="Input 2 3 2 5 2" xfId="20539"/>
    <cellStyle name="Input 2 3 2 5 3" xfId="20540"/>
    <cellStyle name="Input 2 3 2 6" xfId="20541"/>
    <cellStyle name="Input 2 3 2 6 2" xfId="20542"/>
    <cellStyle name="Input 2 3 2 6 3" xfId="20543"/>
    <cellStyle name="Input 2 3 2 7" xfId="20544"/>
    <cellStyle name="Input 2 3 2 7 2" xfId="20545"/>
    <cellStyle name="Input 2 3 2 7 3" xfId="20546"/>
    <cellStyle name="Input 2 3 2 8" xfId="20547"/>
    <cellStyle name="Input 2 3 2 8 2" xfId="20548"/>
    <cellStyle name="Input 2 3 2 8 3" xfId="20549"/>
    <cellStyle name="Input 2 3 2 9" xfId="20550"/>
    <cellStyle name="Input 2 3 2 9 2" xfId="20551"/>
    <cellStyle name="Input 2 3 2 9 3" xfId="20552"/>
    <cellStyle name="Input 2 3 3" xfId="20553"/>
    <cellStyle name="Input 2 3 3 2" xfId="20554"/>
    <cellStyle name="Input 2 3 3 2 2" xfId="20555"/>
    <cellStyle name="Input 2 3 3 2 3" xfId="20556"/>
    <cellStyle name="Input 2 3 3 3" xfId="20557"/>
    <cellStyle name="Input 2 3 3 4" xfId="20558"/>
    <cellStyle name="Input 2 3 4" xfId="20559"/>
    <cellStyle name="Input 2 3 4 2" xfId="20560"/>
    <cellStyle name="Input 2 3 4 2 2" xfId="20561"/>
    <cellStyle name="Input 2 3 4 2 3" xfId="20562"/>
    <cellStyle name="Input 2 3 4 3" xfId="20563"/>
    <cellStyle name="Input 2 3 4 4" xfId="20564"/>
    <cellStyle name="Input 2 3 5" xfId="20565"/>
    <cellStyle name="Input 2 3 5 2" xfId="20566"/>
    <cellStyle name="Input 2 3 5 2 2" xfId="20567"/>
    <cellStyle name="Input 2 3 5 2 3" xfId="20568"/>
    <cellStyle name="Input 2 3 5 3" xfId="20569"/>
    <cellStyle name="Input 2 3 5 4" xfId="20570"/>
    <cellStyle name="Input 2 3 6" xfId="20571"/>
    <cellStyle name="Input 2 3 6 2" xfId="20572"/>
    <cellStyle name="Input 2 3 6 3" xfId="20573"/>
    <cellStyle name="Input 2 3 7" xfId="20574"/>
    <cellStyle name="Input 2 3 7 2" xfId="20575"/>
    <cellStyle name="Input 2 3 7 3" xfId="20576"/>
    <cellStyle name="Input 2 3 8" xfId="20577"/>
    <cellStyle name="Input 2 3 8 2" xfId="20578"/>
    <cellStyle name="Input 2 3 8 3" xfId="20579"/>
    <cellStyle name="Input 2 3 9" xfId="20580"/>
    <cellStyle name="Input 2 3 9 2" xfId="20581"/>
    <cellStyle name="Input 2 3 9 3" xfId="20582"/>
    <cellStyle name="Input 2 4" xfId="20583"/>
    <cellStyle name="Input 2 4 10" xfId="20584"/>
    <cellStyle name="Input 2 4 10 2" xfId="20585"/>
    <cellStyle name="Input 2 4 10 3" xfId="20586"/>
    <cellStyle name="Input 2 4 11" xfId="20587"/>
    <cellStyle name="Input 2 4 12" xfId="20588"/>
    <cellStyle name="Input 2 4 13" xfId="20589"/>
    <cellStyle name="Input 2 4 2" xfId="20590"/>
    <cellStyle name="Input 2 4 2 2" xfId="20591"/>
    <cellStyle name="Input 2 4 2 2 2" xfId="20592"/>
    <cellStyle name="Input 2 4 2 2 3" xfId="20593"/>
    <cellStyle name="Input 2 4 2 3" xfId="20594"/>
    <cellStyle name="Input 2 4 2 4" xfId="20595"/>
    <cellStyle name="Input 2 4 2 5" xfId="20596"/>
    <cellStyle name="Input 2 4 3" xfId="20597"/>
    <cellStyle name="Input 2 4 3 2" xfId="20598"/>
    <cellStyle name="Input 2 4 3 2 2" xfId="20599"/>
    <cellStyle name="Input 2 4 3 2 3" xfId="20600"/>
    <cellStyle name="Input 2 4 3 3" xfId="20601"/>
    <cellStyle name="Input 2 4 3 4" xfId="20602"/>
    <cellStyle name="Input 2 4 4" xfId="20603"/>
    <cellStyle name="Input 2 4 4 2" xfId="20604"/>
    <cellStyle name="Input 2 4 4 2 2" xfId="20605"/>
    <cellStyle name="Input 2 4 4 2 3" xfId="20606"/>
    <cellStyle name="Input 2 4 4 3" xfId="20607"/>
    <cellStyle name="Input 2 4 4 4" xfId="20608"/>
    <cellStyle name="Input 2 4 5" xfId="20609"/>
    <cellStyle name="Input 2 4 5 2" xfId="20610"/>
    <cellStyle name="Input 2 4 5 2 2" xfId="20611"/>
    <cellStyle name="Input 2 4 5 2 3" xfId="20612"/>
    <cellStyle name="Input 2 4 5 3" xfId="20613"/>
    <cellStyle name="Input 2 4 5 4" xfId="20614"/>
    <cellStyle name="Input 2 4 6" xfId="20615"/>
    <cellStyle name="Input 2 4 6 2" xfId="20616"/>
    <cellStyle name="Input 2 4 6 3" xfId="20617"/>
    <cellStyle name="Input 2 4 7" xfId="20618"/>
    <cellStyle name="Input 2 4 7 2" xfId="20619"/>
    <cellStyle name="Input 2 4 7 3" xfId="20620"/>
    <cellStyle name="Input 2 4 8" xfId="20621"/>
    <cellStyle name="Input 2 4 8 2" xfId="20622"/>
    <cellStyle name="Input 2 4 8 3" xfId="20623"/>
    <cellStyle name="Input 2 4 9" xfId="20624"/>
    <cellStyle name="Input 2 4 9 2" xfId="20625"/>
    <cellStyle name="Input 2 4 9 3" xfId="20626"/>
    <cellStyle name="Input 2 5" xfId="20627"/>
    <cellStyle name="Input 2 5 2" xfId="20628"/>
    <cellStyle name="Input 2 5 2 2" xfId="20629"/>
    <cellStyle name="Input 2 5 2 3" xfId="20630"/>
    <cellStyle name="Input 2 5 3" xfId="20631"/>
    <cellStyle name="Input 2 5 3 2" xfId="20632"/>
    <cellStyle name="Input 2 5 3 3" xfId="20633"/>
    <cellStyle name="Input 2 5 4" xfId="20634"/>
    <cellStyle name="Input 2 5 4 2" xfId="20635"/>
    <cellStyle name="Input 2 5 4 3" xfId="20636"/>
    <cellStyle name="Input 2 5 5" xfId="20637"/>
    <cellStyle name="Input 2 5 5 2" xfId="20638"/>
    <cellStyle name="Input 2 5 5 3" xfId="20639"/>
    <cellStyle name="Input 2 5 6" xfId="20640"/>
    <cellStyle name="Input 2 5 7" xfId="20641"/>
    <cellStyle name="Input 2 5 8" xfId="20642"/>
    <cellStyle name="Input 2 6" xfId="20643"/>
    <cellStyle name="Input 2 6 2" xfId="20644"/>
    <cellStyle name="Input 2 6 2 2" xfId="20645"/>
    <cellStyle name="Input 2 6 2 3" xfId="20646"/>
    <cellStyle name="Input 2 6 3" xfId="20647"/>
    <cellStyle name="Input 2 6 4" xfId="20648"/>
    <cellStyle name="Input 2 7" xfId="20649"/>
    <cellStyle name="Input 2 7 2" xfId="20650"/>
    <cellStyle name="Input 2 7 2 2" xfId="20651"/>
    <cellStyle name="Input 2 7 2 3" xfId="20652"/>
    <cellStyle name="Input 2 7 3" xfId="20653"/>
    <cellStyle name="Input 2 7 4" xfId="20654"/>
    <cellStyle name="Input 2 8" xfId="20655"/>
    <cellStyle name="Input 2 8 2" xfId="20656"/>
    <cellStyle name="Input 2 8 2 2" xfId="20657"/>
    <cellStyle name="Input 2 8 2 3" xfId="20658"/>
    <cellStyle name="Input 2 8 3" xfId="20659"/>
    <cellStyle name="Input 2 8 4" xfId="20660"/>
    <cellStyle name="Input 2 9" xfId="20661"/>
    <cellStyle name="Input 2 9 2" xfId="20662"/>
    <cellStyle name="Input 2 9 2 2" xfId="20663"/>
    <cellStyle name="Input 2 9 2 3" xfId="20664"/>
    <cellStyle name="Input 2 9 3" xfId="20665"/>
    <cellStyle name="Input 2 9 4" xfId="20666"/>
    <cellStyle name="Input 20" xfId="20667"/>
    <cellStyle name="Input 20 10" xfId="20668"/>
    <cellStyle name="Input 20 10 2" xfId="20669"/>
    <cellStyle name="Input 20 10 3" xfId="20670"/>
    <cellStyle name="Input 20 11" xfId="20671"/>
    <cellStyle name="Input 20 12" xfId="20672"/>
    <cellStyle name="Input 20 2" xfId="20673"/>
    <cellStyle name="Input 20 2 10" xfId="20674"/>
    <cellStyle name="Input 20 2 11" xfId="20675"/>
    <cellStyle name="Input 20 2 2" xfId="20676"/>
    <cellStyle name="Input 20 2 2 2" xfId="20677"/>
    <cellStyle name="Input 20 2 2 3" xfId="20678"/>
    <cellStyle name="Input 20 2 3" xfId="20679"/>
    <cellStyle name="Input 20 2 3 2" xfId="20680"/>
    <cellStyle name="Input 20 2 3 3" xfId="20681"/>
    <cellStyle name="Input 20 2 4" xfId="20682"/>
    <cellStyle name="Input 20 2 4 2" xfId="20683"/>
    <cellStyle name="Input 20 2 4 3" xfId="20684"/>
    <cellStyle name="Input 20 2 5" xfId="20685"/>
    <cellStyle name="Input 20 2 5 2" xfId="20686"/>
    <cellStyle name="Input 20 2 5 3" xfId="20687"/>
    <cellStyle name="Input 20 2 6" xfId="20688"/>
    <cellStyle name="Input 20 2 6 2" xfId="20689"/>
    <cellStyle name="Input 20 2 6 3" xfId="20690"/>
    <cellStyle name="Input 20 2 7" xfId="20691"/>
    <cellStyle name="Input 20 2 7 2" xfId="20692"/>
    <cellStyle name="Input 20 2 7 3" xfId="20693"/>
    <cellStyle name="Input 20 2 8" xfId="20694"/>
    <cellStyle name="Input 20 2 8 2" xfId="20695"/>
    <cellStyle name="Input 20 2 8 3" xfId="20696"/>
    <cellStyle name="Input 20 2 9" xfId="20697"/>
    <cellStyle name="Input 20 2 9 2" xfId="20698"/>
    <cellStyle name="Input 20 2 9 3" xfId="20699"/>
    <cellStyle name="Input 20 3" xfId="20700"/>
    <cellStyle name="Input 20 3 2" xfId="20701"/>
    <cellStyle name="Input 20 3 3" xfId="20702"/>
    <cellStyle name="Input 20 4" xfId="20703"/>
    <cellStyle name="Input 20 4 2" xfId="20704"/>
    <cellStyle name="Input 20 4 3" xfId="20705"/>
    <cellStyle name="Input 20 5" xfId="20706"/>
    <cellStyle name="Input 20 5 2" xfId="20707"/>
    <cellStyle name="Input 20 5 3" xfId="20708"/>
    <cellStyle name="Input 20 6" xfId="20709"/>
    <cellStyle name="Input 20 6 2" xfId="20710"/>
    <cellStyle name="Input 20 6 3" xfId="20711"/>
    <cellStyle name="Input 20 7" xfId="20712"/>
    <cellStyle name="Input 20 7 2" xfId="20713"/>
    <cellStyle name="Input 20 7 3" xfId="20714"/>
    <cellStyle name="Input 20 8" xfId="20715"/>
    <cellStyle name="Input 20 8 2" xfId="20716"/>
    <cellStyle name="Input 20 8 3" xfId="20717"/>
    <cellStyle name="Input 20 9" xfId="20718"/>
    <cellStyle name="Input 20 9 2" xfId="20719"/>
    <cellStyle name="Input 20 9 3" xfId="20720"/>
    <cellStyle name="Input 21" xfId="20721"/>
    <cellStyle name="Input 21 10" xfId="20722"/>
    <cellStyle name="Input 21 10 2" xfId="20723"/>
    <cellStyle name="Input 21 10 3" xfId="20724"/>
    <cellStyle name="Input 21 11" xfId="20725"/>
    <cellStyle name="Input 21 12" xfId="20726"/>
    <cellStyle name="Input 21 2" xfId="20727"/>
    <cellStyle name="Input 21 2 10" xfId="20728"/>
    <cellStyle name="Input 21 2 11" xfId="20729"/>
    <cellStyle name="Input 21 2 2" xfId="20730"/>
    <cellStyle name="Input 21 2 2 2" xfId="20731"/>
    <cellStyle name="Input 21 2 2 3" xfId="20732"/>
    <cellStyle name="Input 21 2 3" xfId="20733"/>
    <cellStyle name="Input 21 2 3 2" xfId="20734"/>
    <cellStyle name="Input 21 2 3 3" xfId="20735"/>
    <cellStyle name="Input 21 2 4" xfId="20736"/>
    <cellStyle name="Input 21 2 4 2" xfId="20737"/>
    <cellStyle name="Input 21 2 4 3" xfId="20738"/>
    <cellStyle name="Input 21 2 5" xfId="20739"/>
    <cellStyle name="Input 21 2 5 2" xfId="20740"/>
    <cellStyle name="Input 21 2 5 3" xfId="20741"/>
    <cellStyle name="Input 21 2 6" xfId="20742"/>
    <cellStyle name="Input 21 2 6 2" xfId="20743"/>
    <cellStyle name="Input 21 2 6 3" xfId="20744"/>
    <cellStyle name="Input 21 2 7" xfId="20745"/>
    <cellStyle name="Input 21 2 7 2" xfId="20746"/>
    <cellStyle name="Input 21 2 7 3" xfId="20747"/>
    <cellStyle name="Input 21 2 8" xfId="20748"/>
    <cellStyle name="Input 21 2 8 2" xfId="20749"/>
    <cellStyle name="Input 21 2 8 3" xfId="20750"/>
    <cellStyle name="Input 21 2 9" xfId="20751"/>
    <cellStyle name="Input 21 2 9 2" xfId="20752"/>
    <cellStyle name="Input 21 2 9 3" xfId="20753"/>
    <cellStyle name="Input 21 3" xfId="20754"/>
    <cellStyle name="Input 21 3 2" xfId="20755"/>
    <cellStyle name="Input 21 3 3" xfId="20756"/>
    <cellStyle name="Input 21 4" xfId="20757"/>
    <cellStyle name="Input 21 4 2" xfId="20758"/>
    <cellStyle name="Input 21 4 3" xfId="20759"/>
    <cellStyle name="Input 21 5" xfId="20760"/>
    <cellStyle name="Input 21 5 2" xfId="20761"/>
    <cellStyle name="Input 21 5 3" xfId="20762"/>
    <cellStyle name="Input 21 6" xfId="20763"/>
    <cellStyle name="Input 21 6 2" xfId="20764"/>
    <cellStyle name="Input 21 6 3" xfId="20765"/>
    <cellStyle name="Input 21 7" xfId="20766"/>
    <cellStyle name="Input 21 7 2" xfId="20767"/>
    <cellStyle name="Input 21 7 3" xfId="20768"/>
    <cellStyle name="Input 21 8" xfId="20769"/>
    <cellStyle name="Input 21 8 2" xfId="20770"/>
    <cellStyle name="Input 21 8 3" xfId="20771"/>
    <cellStyle name="Input 21 9" xfId="20772"/>
    <cellStyle name="Input 21 9 2" xfId="20773"/>
    <cellStyle name="Input 21 9 3" xfId="20774"/>
    <cellStyle name="Input 22" xfId="20775"/>
    <cellStyle name="Input 22 10" xfId="20776"/>
    <cellStyle name="Input 22 10 2" xfId="20777"/>
    <cellStyle name="Input 22 10 3" xfId="20778"/>
    <cellStyle name="Input 22 11" xfId="20779"/>
    <cellStyle name="Input 22 12" xfId="20780"/>
    <cellStyle name="Input 22 2" xfId="20781"/>
    <cellStyle name="Input 22 2 10" xfId="20782"/>
    <cellStyle name="Input 22 2 11" xfId="20783"/>
    <cellStyle name="Input 22 2 2" xfId="20784"/>
    <cellStyle name="Input 22 2 2 2" xfId="20785"/>
    <cellStyle name="Input 22 2 2 3" xfId="20786"/>
    <cellStyle name="Input 22 2 3" xfId="20787"/>
    <cellStyle name="Input 22 2 3 2" xfId="20788"/>
    <cellStyle name="Input 22 2 3 3" xfId="20789"/>
    <cellStyle name="Input 22 2 4" xfId="20790"/>
    <cellStyle name="Input 22 2 4 2" xfId="20791"/>
    <cellStyle name="Input 22 2 4 3" xfId="20792"/>
    <cellStyle name="Input 22 2 5" xfId="20793"/>
    <cellStyle name="Input 22 2 5 2" xfId="20794"/>
    <cellStyle name="Input 22 2 5 3" xfId="20795"/>
    <cellStyle name="Input 22 2 6" xfId="20796"/>
    <cellStyle name="Input 22 2 6 2" xfId="20797"/>
    <cellStyle name="Input 22 2 6 3" xfId="20798"/>
    <cellStyle name="Input 22 2 7" xfId="20799"/>
    <cellStyle name="Input 22 2 7 2" xfId="20800"/>
    <cellStyle name="Input 22 2 7 3" xfId="20801"/>
    <cellStyle name="Input 22 2 8" xfId="20802"/>
    <cellStyle name="Input 22 2 8 2" xfId="20803"/>
    <cellStyle name="Input 22 2 8 3" xfId="20804"/>
    <cellStyle name="Input 22 2 9" xfId="20805"/>
    <cellStyle name="Input 22 2 9 2" xfId="20806"/>
    <cellStyle name="Input 22 2 9 3" xfId="20807"/>
    <cellStyle name="Input 22 3" xfId="20808"/>
    <cellStyle name="Input 22 3 2" xfId="20809"/>
    <cellStyle name="Input 22 3 3" xfId="20810"/>
    <cellStyle name="Input 22 4" xfId="20811"/>
    <cellStyle name="Input 22 4 2" xfId="20812"/>
    <cellStyle name="Input 22 4 3" xfId="20813"/>
    <cellStyle name="Input 22 5" xfId="20814"/>
    <cellStyle name="Input 22 5 2" xfId="20815"/>
    <cellStyle name="Input 22 5 3" xfId="20816"/>
    <cellStyle name="Input 22 6" xfId="20817"/>
    <cellStyle name="Input 22 6 2" xfId="20818"/>
    <cellStyle name="Input 22 6 3" xfId="20819"/>
    <cellStyle name="Input 22 7" xfId="20820"/>
    <cellStyle name="Input 22 7 2" xfId="20821"/>
    <cellStyle name="Input 22 7 3" xfId="20822"/>
    <cellStyle name="Input 22 8" xfId="20823"/>
    <cellStyle name="Input 22 8 2" xfId="20824"/>
    <cellStyle name="Input 22 8 3" xfId="20825"/>
    <cellStyle name="Input 22 9" xfId="20826"/>
    <cellStyle name="Input 22 9 2" xfId="20827"/>
    <cellStyle name="Input 22 9 3" xfId="20828"/>
    <cellStyle name="Input 23" xfId="20829"/>
    <cellStyle name="Input 23 10" xfId="20830"/>
    <cellStyle name="Input 23 10 2" xfId="20831"/>
    <cellStyle name="Input 23 10 3" xfId="20832"/>
    <cellStyle name="Input 23 11" xfId="20833"/>
    <cellStyle name="Input 23 12" xfId="20834"/>
    <cellStyle name="Input 23 2" xfId="20835"/>
    <cellStyle name="Input 23 2 10" xfId="20836"/>
    <cellStyle name="Input 23 2 11" xfId="20837"/>
    <cellStyle name="Input 23 2 2" xfId="20838"/>
    <cellStyle name="Input 23 2 2 2" xfId="20839"/>
    <cellStyle name="Input 23 2 2 3" xfId="20840"/>
    <cellStyle name="Input 23 2 3" xfId="20841"/>
    <cellStyle name="Input 23 2 3 2" xfId="20842"/>
    <cellStyle name="Input 23 2 3 3" xfId="20843"/>
    <cellStyle name="Input 23 2 4" xfId="20844"/>
    <cellStyle name="Input 23 2 4 2" xfId="20845"/>
    <cellStyle name="Input 23 2 4 3" xfId="20846"/>
    <cellStyle name="Input 23 2 5" xfId="20847"/>
    <cellStyle name="Input 23 2 5 2" xfId="20848"/>
    <cellStyle name="Input 23 2 5 3" xfId="20849"/>
    <cellStyle name="Input 23 2 6" xfId="20850"/>
    <cellStyle name="Input 23 2 6 2" xfId="20851"/>
    <cellStyle name="Input 23 2 6 3" xfId="20852"/>
    <cellStyle name="Input 23 2 7" xfId="20853"/>
    <cellStyle name="Input 23 2 7 2" xfId="20854"/>
    <cellStyle name="Input 23 2 7 3" xfId="20855"/>
    <cellStyle name="Input 23 2 8" xfId="20856"/>
    <cellStyle name="Input 23 2 8 2" xfId="20857"/>
    <cellStyle name="Input 23 2 8 3" xfId="20858"/>
    <cellStyle name="Input 23 2 9" xfId="20859"/>
    <cellStyle name="Input 23 2 9 2" xfId="20860"/>
    <cellStyle name="Input 23 2 9 3" xfId="20861"/>
    <cellStyle name="Input 23 3" xfId="20862"/>
    <cellStyle name="Input 23 3 2" xfId="20863"/>
    <cellStyle name="Input 23 3 3" xfId="20864"/>
    <cellStyle name="Input 23 4" xfId="20865"/>
    <cellStyle name="Input 23 4 2" xfId="20866"/>
    <cellStyle name="Input 23 4 3" xfId="20867"/>
    <cellStyle name="Input 23 5" xfId="20868"/>
    <cellStyle name="Input 23 5 2" xfId="20869"/>
    <cellStyle name="Input 23 5 3" xfId="20870"/>
    <cellStyle name="Input 23 6" xfId="20871"/>
    <cellStyle name="Input 23 6 2" xfId="20872"/>
    <cellStyle name="Input 23 6 3" xfId="20873"/>
    <cellStyle name="Input 23 7" xfId="20874"/>
    <cellStyle name="Input 23 7 2" xfId="20875"/>
    <cellStyle name="Input 23 7 3" xfId="20876"/>
    <cellStyle name="Input 23 8" xfId="20877"/>
    <cellStyle name="Input 23 8 2" xfId="20878"/>
    <cellStyle name="Input 23 8 3" xfId="20879"/>
    <cellStyle name="Input 23 9" xfId="20880"/>
    <cellStyle name="Input 23 9 2" xfId="20881"/>
    <cellStyle name="Input 23 9 3" xfId="20882"/>
    <cellStyle name="Input 24" xfId="20883"/>
    <cellStyle name="Input 24 10" xfId="20884"/>
    <cellStyle name="Input 24 10 2" xfId="20885"/>
    <cellStyle name="Input 24 10 3" xfId="20886"/>
    <cellStyle name="Input 24 11" xfId="20887"/>
    <cellStyle name="Input 24 12" xfId="20888"/>
    <cellStyle name="Input 24 2" xfId="20889"/>
    <cellStyle name="Input 24 2 10" xfId="20890"/>
    <cellStyle name="Input 24 2 11" xfId="20891"/>
    <cellStyle name="Input 24 2 2" xfId="20892"/>
    <cellStyle name="Input 24 2 2 2" xfId="20893"/>
    <cellStyle name="Input 24 2 2 3" xfId="20894"/>
    <cellStyle name="Input 24 2 3" xfId="20895"/>
    <cellStyle name="Input 24 2 3 2" xfId="20896"/>
    <cellStyle name="Input 24 2 3 3" xfId="20897"/>
    <cellStyle name="Input 24 2 4" xfId="20898"/>
    <cellStyle name="Input 24 2 4 2" xfId="20899"/>
    <cellStyle name="Input 24 2 4 3" xfId="20900"/>
    <cellStyle name="Input 24 2 5" xfId="20901"/>
    <cellStyle name="Input 24 2 5 2" xfId="20902"/>
    <cellStyle name="Input 24 2 5 3" xfId="20903"/>
    <cellStyle name="Input 24 2 6" xfId="20904"/>
    <cellStyle name="Input 24 2 6 2" xfId="20905"/>
    <cellStyle name="Input 24 2 6 3" xfId="20906"/>
    <cellStyle name="Input 24 2 7" xfId="20907"/>
    <cellStyle name="Input 24 2 7 2" xfId="20908"/>
    <cellStyle name="Input 24 2 7 3" xfId="20909"/>
    <cellStyle name="Input 24 2 8" xfId="20910"/>
    <cellStyle name="Input 24 2 8 2" xfId="20911"/>
    <cellStyle name="Input 24 2 8 3" xfId="20912"/>
    <cellStyle name="Input 24 2 9" xfId="20913"/>
    <cellStyle name="Input 24 2 9 2" xfId="20914"/>
    <cellStyle name="Input 24 2 9 3" xfId="20915"/>
    <cellStyle name="Input 24 3" xfId="20916"/>
    <cellStyle name="Input 24 3 2" xfId="20917"/>
    <cellStyle name="Input 24 3 3" xfId="20918"/>
    <cellStyle name="Input 24 4" xfId="20919"/>
    <cellStyle name="Input 24 4 2" xfId="20920"/>
    <cellStyle name="Input 24 4 3" xfId="20921"/>
    <cellStyle name="Input 24 5" xfId="20922"/>
    <cellStyle name="Input 24 5 2" xfId="20923"/>
    <cellStyle name="Input 24 5 3" xfId="20924"/>
    <cellStyle name="Input 24 6" xfId="20925"/>
    <cellStyle name="Input 24 6 2" xfId="20926"/>
    <cellStyle name="Input 24 6 3" xfId="20927"/>
    <cellStyle name="Input 24 7" xfId="20928"/>
    <cellStyle name="Input 24 7 2" xfId="20929"/>
    <cellStyle name="Input 24 7 3" xfId="20930"/>
    <cellStyle name="Input 24 8" xfId="20931"/>
    <cellStyle name="Input 24 8 2" xfId="20932"/>
    <cellStyle name="Input 24 8 3" xfId="20933"/>
    <cellStyle name="Input 24 9" xfId="20934"/>
    <cellStyle name="Input 24 9 2" xfId="20935"/>
    <cellStyle name="Input 24 9 3" xfId="20936"/>
    <cellStyle name="Input 25" xfId="20937"/>
    <cellStyle name="Input 25 10" xfId="20938"/>
    <cellStyle name="Input 25 10 2" xfId="20939"/>
    <cellStyle name="Input 25 10 3" xfId="20940"/>
    <cellStyle name="Input 25 11" xfId="20941"/>
    <cellStyle name="Input 25 12" xfId="20942"/>
    <cellStyle name="Input 25 2" xfId="20943"/>
    <cellStyle name="Input 25 2 10" xfId="20944"/>
    <cellStyle name="Input 25 2 11" xfId="20945"/>
    <cellStyle name="Input 25 2 2" xfId="20946"/>
    <cellStyle name="Input 25 2 2 2" xfId="20947"/>
    <cellStyle name="Input 25 2 2 3" xfId="20948"/>
    <cellStyle name="Input 25 2 3" xfId="20949"/>
    <cellStyle name="Input 25 2 3 2" xfId="20950"/>
    <cellStyle name="Input 25 2 3 3" xfId="20951"/>
    <cellStyle name="Input 25 2 4" xfId="20952"/>
    <cellStyle name="Input 25 2 4 2" xfId="20953"/>
    <cellStyle name="Input 25 2 4 3" xfId="20954"/>
    <cellStyle name="Input 25 2 5" xfId="20955"/>
    <cellStyle name="Input 25 2 5 2" xfId="20956"/>
    <cellStyle name="Input 25 2 5 3" xfId="20957"/>
    <cellStyle name="Input 25 2 6" xfId="20958"/>
    <cellStyle name="Input 25 2 6 2" xfId="20959"/>
    <cellStyle name="Input 25 2 6 3" xfId="20960"/>
    <cellStyle name="Input 25 2 7" xfId="20961"/>
    <cellStyle name="Input 25 2 7 2" xfId="20962"/>
    <cellStyle name="Input 25 2 7 3" xfId="20963"/>
    <cellStyle name="Input 25 2 8" xfId="20964"/>
    <cellStyle name="Input 25 2 8 2" xfId="20965"/>
    <cellStyle name="Input 25 2 8 3" xfId="20966"/>
    <cellStyle name="Input 25 2 9" xfId="20967"/>
    <cellStyle name="Input 25 2 9 2" xfId="20968"/>
    <cellStyle name="Input 25 2 9 3" xfId="20969"/>
    <cellStyle name="Input 25 3" xfId="20970"/>
    <cellStyle name="Input 25 3 2" xfId="20971"/>
    <cellStyle name="Input 25 3 3" xfId="20972"/>
    <cellStyle name="Input 25 4" xfId="20973"/>
    <cellStyle name="Input 25 4 2" xfId="20974"/>
    <cellStyle name="Input 25 4 3" xfId="20975"/>
    <cellStyle name="Input 25 5" xfId="20976"/>
    <cellStyle name="Input 25 5 2" xfId="20977"/>
    <cellStyle name="Input 25 5 3" xfId="20978"/>
    <cellStyle name="Input 25 6" xfId="20979"/>
    <cellStyle name="Input 25 6 2" xfId="20980"/>
    <cellStyle name="Input 25 6 3" xfId="20981"/>
    <cellStyle name="Input 25 7" xfId="20982"/>
    <cellStyle name="Input 25 7 2" xfId="20983"/>
    <cellStyle name="Input 25 7 3" xfId="20984"/>
    <cellStyle name="Input 25 8" xfId="20985"/>
    <cellStyle name="Input 25 8 2" xfId="20986"/>
    <cellStyle name="Input 25 8 3" xfId="20987"/>
    <cellStyle name="Input 25 9" xfId="20988"/>
    <cellStyle name="Input 25 9 2" xfId="20989"/>
    <cellStyle name="Input 25 9 3" xfId="20990"/>
    <cellStyle name="Input 26" xfId="20991"/>
    <cellStyle name="Input 26 10" xfId="20992"/>
    <cellStyle name="Input 26 10 2" xfId="20993"/>
    <cellStyle name="Input 26 10 3" xfId="20994"/>
    <cellStyle name="Input 26 11" xfId="20995"/>
    <cellStyle name="Input 26 12" xfId="20996"/>
    <cellStyle name="Input 26 2" xfId="20997"/>
    <cellStyle name="Input 26 2 10" xfId="20998"/>
    <cellStyle name="Input 26 2 11" xfId="20999"/>
    <cellStyle name="Input 26 2 2" xfId="21000"/>
    <cellStyle name="Input 26 2 2 2" xfId="21001"/>
    <cellStyle name="Input 26 2 2 3" xfId="21002"/>
    <cellStyle name="Input 26 2 3" xfId="21003"/>
    <cellStyle name="Input 26 2 3 2" xfId="21004"/>
    <cellStyle name="Input 26 2 3 3" xfId="21005"/>
    <cellStyle name="Input 26 2 4" xfId="21006"/>
    <cellStyle name="Input 26 2 4 2" xfId="21007"/>
    <cellStyle name="Input 26 2 4 3" xfId="21008"/>
    <cellStyle name="Input 26 2 5" xfId="21009"/>
    <cellStyle name="Input 26 2 5 2" xfId="21010"/>
    <cellStyle name="Input 26 2 5 3" xfId="21011"/>
    <cellStyle name="Input 26 2 6" xfId="21012"/>
    <cellStyle name="Input 26 2 6 2" xfId="21013"/>
    <cellStyle name="Input 26 2 6 3" xfId="21014"/>
    <cellStyle name="Input 26 2 7" xfId="21015"/>
    <cellStyle name="Input 26 2 7 2" xfId="21016"/>
    <cellStyle name="Input 26 2 7 3" xfId="21017"/>
    <cellStyle name="Input 26 2 8" xfId="21018"/>
    <cellStyle name="Input 26 2 8 2" xfId="21019"/>
    <cellStyle name="Input 26 2 8 3" xfId="21020"/>
    <cellStyle name="Input 26 2 9" xfId="21021"/>
    <cellStyle name="Input 26 2 9 2" xfId="21022"/>
    <cellStyle name="Input 26 2 9 3" xfId="21023"/>
    <cellStyle name="Input 26 3" xfId="21024"/>
    <cellStyle name="Input 26 3 2" xfId="21025"/>
    <cellStyle name="Input 26 3 3" xfId="21026"/>
    <cellStyle name="Input 26 4" xfId="21027"/>
    <cellStyle name="Input 26 4 2" xfId="21028"/>
    <cellStyle name="Input 26 4 3" xfId="21029"/>
    <cellStyle name="Input 26 5" xfId="21030"/>
    <cellStyle name="Input 26 5 2" xfId="21031"/>
    <cellStyle name="Input 26 5 3" xfId="21032"/>
    <cellStyle name="Input 26 6" xfId="21033"/>
    <cellStyle name="Input 26 6 2" xfId="21034"/>
    <cellStyle name="Input 26 6 3" xfId="21035"/>
    <cellStyle name="Input 26 7" xfId="21036"/>
    <cellStyle name="Input 26 7 2" xfId="21037"/>
    <cellStyle name="Input 26 7 3" xfId="21038"/>
    <cellStyle name="Input 26 8" xfId="21039"/>
    <cellStyle name="Input 26 8 2" xfId="21040"/>
    <cellStyle name="Input 26 8 3" xfId="21041"/>
    <cellStyle name="Input 26 9" xfId="21042"/>
    <cellStyle name="Input 26 9 2" xfId="21043"/>
    <cellStyle name="Input 26 9 3" xfId="21044"/>
    <cellStyle name="Input 27" xfId="21045"/>
    <cellStyle name="Input 27 10" xfId="21046"/>
    <cellStyle name="Input 27 10 2" xfId="21047"/>
    <cellStyle name="Input 27 10 3" xfId="21048"/>
    <cellStyle name="Input 27 11" xfId="21049"/>
    <cellStyle name="Input 27 12" xfId="21050"/>
    <cellStyle name="Input 27 2" xfId="21051"/>
    <cellStyle name="Input 27 2 10" xfId="21052"/>
    <cellStyle name="Input 27 2 11" xfId="21053"/>
    <cellStyle name="Input 27 2 2" xfId="21054"/>
    <cellStyle name="Input 27 2 2 2" xfId="21055"/>
    <cellStyle name="Input 27 2 2 3" xfId="21056"/>
    <cellStyle name="Input 27 2 3" xfId="21057"/>
    <cellStyle name="Input 27 2 3 2" xfId="21058"/>
    <cellStyle name="Input 27 2 3 3" xfId="21059"/>
    <cellStyle name="Input 27 2 4" xfId="21060"/>
    <cellStyle name="Input 27 2 4 2" xfId="21061"/>
    <cellStyle name="Input 27 2 4 3" xfId="21062"/>
    <cellStyle name="Input 27 2 5" xfId="21063"/>
    <cellStyle name="Input 27 2 5 2" xfId="21064"/>
    <cellStyle name="Input 27 2 5 3" xfId="21065"/>
    <cellStyle name="Input 27 2 6" xfId="21066"/>
    <cellStyle name="Input 27 2 6 2" xfId="21067"/>
    <cellStyle name="Input 27 2 6 3" xfId="21068"/>
    <cellStyle name="Input 27 2 7" xfId="21069"/>
    <cellStyle name="Input 27 2 7 2" xfId="21070"/>
    <cellStyle name="Input 27 2 7 3" xfId="21071"/>
    <cellStyle name="Input 27 2 8" xfId="21072"/>
    <cellStyle name="Input 27 2 8 2" xfId="21073"/>
    <cellStyle name="Input 27 2 8 3" xfId="21074"/>
    <cellStyle name="Input 27 2 9" xfId="21075"/>
    <cellStyle name="Input 27 2 9 2" xfId="21076"/>
    <cellStyle name="Input 27 2 9 3" xfId="21077"/>
    <cellStyle name="Input 27 3" xfId="21078"/>
    <cellStyle name="Input 27 3 2" xfId="21079"/>
    <cellStyle name="Input 27 3 3" xfId="21080"/>
    <cellStyle name="Input 27 4" xfId="21081"/>
    <cellStyle name="Input 27 4 2" xfId="21082"/>
    <cellStyle name="Input 27 4 3" xfId="21083"/>
    <cellStyle name="Input 27 5" xfId="21084"/>
    <cellStyle name="Input 27 5 2" xfId="21085"/>
    <cellStyle name="Input 27 5 3" xfId="21086"/>
    <cellStyle name="Input 27 6" xfId="21087"/>
    <cellStyle name="Input 27 6 2" xfId="21088"/>
    <cellStyle name="Input 27 6 3" xfId="21089"/>
    <cellStyle name="Input 27 7" xfId="21090"/>
    <cellStyle name="Input 27 7 2" xfId="21091"/>
    <cellStyle name="Input 27 7 3" xfId="21092"/>
    <cellStyle name="Input 27 8" xfId="21093"/>
    <cellStyle name="Input 27 8 2" xfId="21094"/>
    <cellStyle name="Input 27 8 3" xfId="21095"/>
    <cellStyle name="Input 27 9" xfId="21096"/>
    <cellStyle name="Input 27 9 2" xfId="21097"/>
    <cellStyle name="Input 27 9 3" xfId="21098"/>
    <cellStyle name="Input 28" xfId="21099"/>
    <cellStyle name="Input 28 10" xfId="21100"/>
    <cellStyle name="Input 28 10 2" xfId="21101"/>
    <cellStyle name="Input 28 10 3" xfId="21102"/>
    <cellStyle name="Input 28 11" xfId="21103"/>
    <cellStyle name="Input 28 12" xfId="21104"/>
    <cellStyle name="Input 28 2" xfId="21105"/>
    <cellStyle name="Input 28 2 10" xfId="21106"/>
    <cellStyle name="Input 28 2 11" xfId="21107"/>
    <cellStyle name="Input 28 2 2" xfId="21108"/>
    <cellStyle name="Input 28 2 2 2" xfId="21109"/>
    <cellStyle name="Input 28 2 2 3" xfId="21110"/>
    <cellStyle name="Input 28 2 3" xfId="21111"/>
    <cellStyle name="Input 28 2 3 2" xfId="21112"/>
    <cellStyle name="Input 28 2 3 3" xfId="21113"/>
    <cellStyle name="Input 28 2 4" xfId="21114"/>
    <cellStyle name="Input 28 2 4 2" xfId="21115"/>
    <cellStyle name="Input 28 2 4 3" xfId="21116"/>
    <cellStyle name="Input 28 2 5" xfId="21117"/>
    <cellStyle name="Input 28 2 5 2" xfId="21118"/>
    <cellStyle name="Input 28 2 5 3" xfId="21119"/>
    <cellStyle name="Input 28 2 6" xfId="21120"/>
    <cellStyle name="Input 28 2 6 2" xfId="21121"/>
    <cellStyle name="Input 28 2 6 3" xfId="21122"/>
    <cellStyle name="Input 28 2 7" xfId="21123"/>
    <cellStyle name="Input 28 2 7 2" xfId="21124"/>
    <cellStyle name="Input 28 2 7 3" xfId="21125"/>
    <cellStyle name="Input 28 2 8" xfId="21126"/>
    <cellStyle name="Input 28 2 8 2" xfId="21127"/>
    <cellStyle name="Input 28 2 8 3" xfId="21128"/>
    <cellStyle name="Input 28 2 9" xfId="21129"/>
    <cellStyle name="Input 28 2 9 2" xfId="21130"/>
    <cellStyle name="Input 28 2 9 3" xfId="21131"/>
    <cellStyle name="Input 28 3" xfId="21132"/>
    <cellStyle name="Input 28 3 2" xfId="21133"/>
    <cellStyle name="Input 28 3 3" xfId="21134"/>
    <cellStyle name="Input 28 4" xfId="21135"/>
    <cellStyle name="Input 28 4 2" xfId="21136"/>
    <cellStyle name="Input 28 4 3" xfId="21137"/>
    <cellStyle name="Input 28 5" xfId="21138"/>
    <cellStyle name="Input 28 5 2" xfId="21139"/>
    <cellStyle name="Input 28 5 3" xfId="21140"/>
    <cellStyle name="Input 28 6" xfId="21141"/>
    <cellStyle name="Input 28 6 2" xfId="21142"/>
    <cellStyle name="Input 28 6 3" xfId="21143"/>
    <cellStyle name="Input 28 7" xfId="21144"/>
    <cellStyle name="Input 28 7 2" xfId="21145"/>
    <cellStyle name="Input 28 7 3" xfId="21146"/>
    <cellStyle name="Input 28 8" xfId="21147"/>
    <cellStyle name="Input 28 8 2" xfId="21148"/>
    <cellStyle name="Input 28 8 3" xfId="21149"/>
    <cellStyle name="Input 28 9" xfId="21150"/>
    <cellStyle name="Input 28 9 2" xfId="21151"/>
    <cellStyle name="Input 28 9 3" xfId="21152"/>
    <cellStyle name="Input 29" xfId="21153"/>
    <cellStyle name="Input 29 10" xfId="21154"/>
    <cellStyle name="Input 29 10 2" xfId="21155"/>
    <cellStyle name="Input 29 10 3" xfId="21156"/>
    <cellStyle name="Input 29 11" xfId="21157"/>
    <cellStyle name="Input 29 12" xfId="21158"/>
    <cellStyle name="Input 29 2" xfId="21159"/>
    <cellStyle name="Input 29 2 10" xfId="21160"/>
    <cellStyle name="Input 29 2 11" xfId="21161"/>
    <cellStyle name="Input 29 2 2" xfId="21162"/>
    <cellStyle name="Input 29 2 2 2" xfId="21163"/>
    <cellStyle name="Input 29 2 2 3" xfId="21164"/>
    <cellStyle name="Input 29 2 3" xfId="21165"/>
    <cellStyle name="Input 29 2 3 2" xfId="21166"/>
    <cellStyle name="Input 29 2 3 3" xfId="21167"/>
    <cellStyle name="Input 29 2 4" xfId="21168"/>
    <cellStyle name="Input 29 2 4 2" xfId="21169"/>
    <cellStyle name="Input 29 2 4 3" xfId="21170"/>
    <cellStyle name="Input 29 2 5" xfId="21171"/>
    <cellStyle name="Input 29 2 5 2" xfId="21172"/>
    <cellStyle name="Input 29 2 5 3" xfId="21173"/>
    <cellStyle name="Input 29 2 6" xfId="21174"/>
    <cellStyle name="Input 29 2 6 2" xfId="21175"/>
    <cellStyle name="Input 29 2 6 3" xfId="21176"/>
    <cellStyle name="Input 29 2 7" xfId="21177"/>
    <cellStyle name="Input 29 2 7 2" xfId="21178"/>
    <cellStyle name="Input 29 2 7 3" xfId="21179"/>
    <cellStyle name="Input 29 2 8" xfId="21180"/>
    <cellStyle name="Input 29 2 8 2" xfId="21181"/>
    <cellStyle name="Input 29 2 8 3" xfId="21182"/>
    <cellStyle name="Input 29 2 9" xfId="21183"/>
    <cellStyle name="Input 29 2 9 2" xfId="21184"/>
    <cellStyle name="Input 29 2 9 3" xfId="21185"/>
    <cellStyle name="Input 29 3" xfId="21186"/>
    <cellStyle name="Input 29 3 2" xfId="21187"/>
    <cellStyle name="Input 29 3 3" xfId="21188"/>
    <cellStyle name="Input 29 4" xfId="21189"/>
    <cellStyle name="Input 29 4 2" xfId="21190"/>
    <cellStyle name="Input 29 4 3" xfId="21191"/>
    <cellStyle name="Input 29 5" xfId="21192"/>
    <cellStyle name="Input 29 5 2" xfId="21193"/>
    <cellStyle name="Input 29 5 3" xfId="21194"/>
    <cellStyle name="Input 29 6" xfId="21195"/>
    <cellStyle name="Input 29 6 2" xfId="21196"/>
    <cellStyle name="Input 29 6 3" xfId="21197"/>
    <cellStyle name="Input 29 7" xfId="21198"/>
    <cellStyle name="Input 29 7 2" xfId="21199"/>
    <cellStyle name="Input 29 7 3" xfId="21200"/>
    <cellStyle name="Input 29 8" xfId="21201"/>
    <cellStyle name="Input 29 8 2" xfId="21202"/>
    <cellStyle name="Input 29 8 3" xfId="21203"/>
    <cellStyle name="Input 29 9" xfId="21204"/>
    <cellStyle name="Input 29 9 2" xfId="21205"/>
    <cellStyle name="Input 29 9 3" xfId="21206"/>
    <cellStyle name="Input 3" xfId="5297"/>
    <cellStyle name="Input 3 10" xfId="21207"/>
    <cellStyle name="Input 3 10 2" xfId="21208"/>
    <cellStyle name="Input 3 10 3" xfId="21209"/>
    <cellStyle name="Input 3 11" xfId="21210"/>
    <cellStyle name="Input 3 11 2" xfId="21211"/>
    <cellStyle name="Input 3 11 3" xfId="21212"/>
    <cellStyle name="Input 3 12" xfId="21213"/>
    <cellStyle name="Input 3 12 2" xfId="21214"/>
    <cellStyle name="Input 3 12 3" xfId="21215"/>
    <cellStyle name="Input 3 13" xfId="21216"/>
    <cellStyle name="Input 3 13 2" xfId="21217"/>
    <cellStyle name="Input 3 13 3" xfId="21218"/>
    <cellStyle name="Input 3 14" xfId="21219"/>
    <cellStyle name="Input 3 15" xfId="21220"/>
    <cellStyle name="Input 3 16" xfId="21221"/>
    <cellStyle name="Input 3 2" xfId="5298"/>
    <cellStyle name="Input 3 2 10" xfId="21222"/>
    <cellStyle name="Input 3 2 10 2" xfId="21223"/>
    <cellStyle name="Input 3 2 10 3" xfId="21224"/>
    <cellStyle name="Input 3 2 11" xfId="21225"/>
    <cellStyle name="Input 3 2 11 2" xfId="21226"/>
    <cellStyle name="Input 3 2 11 3" xfId="21227"/>
    <cellStyle name="Input 3 2 12" xfId="21228"/>
    <cellStyle name="Input 3 2 13" xfId="21229"/>
    <cellStyle name="Input 3 2 14" xfId="21230"/>
    <cellStyle name="Input 3 2 2" xfId="21231"/>
    <cellStyle name="Input 3 2 2 10" xfId="21232"/>
    <cellStyle name="Input 3 2 2 10 2" xfId="21233"/>
    <cellStyle name="Input 3 2 2 10 3" xfId="21234"/>
    <cellStyle name="Input 3 2 2 11" xfId="21235"/>
    <cellStyle name="Input 3 2 2 12" xfId="21236"/>
    <cellStyle name="Input 3 2 2 13" xfId="21237"/>
    <cellStyle name="Input 3 2 2 2" xfId="21238"/>
    <cellStyle name="Input 3 2 2 2 2" xfId="21239"/>
    <cellStyle name="Input 3 2 2 2 2 2" xfId="21240"/>
    <cellStyle name="Input 3 2 2 2 2 3" xfId="21241"/>
    <cellStyle name="Input 3 2 2 2 3" xfId="21242"/>
    <cellStyle name="Input 3 2 2 2 4" xfId="21243"/>
    <cellStyle name="Input 3 2 2 3" xfId="21244"/>
    <cellStyle name="Input 3 2 2 3 2" xfId="21245"/>
    <cellStyle name="Input 3 2 2 3 2 2" xfId="21246"/>
    <cellStyle name="Input 3 2 2 3 2 3" xfId="21247"/>
    <cellStyle name="Input 3 2 2 3 3" xfId="21248"/>
    <cellStyle name="Input 3 2 2 3 4" xfId="21249"/>
    <cellStyle name="Input 3 2 2 4" xfId="21250"/>
    <cellStyle name="Input 3 2 2 4 2" xfId="21251"/>
    <cellStyle name="Input 3 2 2 4 2 2" xfId="21252"/>
    <cellStyle name="Input 3 2 2 4 2 3" xfId="21253"/>
    <cellStyle name="Input 3 2 2 4 3" xfId="21254"/>
    <cellStyle name="Input 3 2 2 4 4" xfId="21255"/>
    <cellStyle name="Input 3 2 2 5" xfId="21256"/>
    <cellStyle name="Input 3 2 2 5 2" xfId="21257"/>
    <cellStyle name="Input 3 2 2 5 3" xfId="21258"/>
    <cellStyle name="Input 3 2 2 6" xfId="21259"/>
    <cellStyle name="Input 3 2 2 6 2" xfId="21260"/>
    <cellStyle name="Input 3 2 2 6 3" xfId="21261"/>
    <cellStyle name="Input 3 2 2 7" xfId="21262"/>
    <cellStyle name="Input 3 2 2 7 2" xfId="21263"/>
    <cellStyle name="Input 3 2 2 7 3" xfId="21264"/>
    <cellStyle name="Input 3 2 2 8" xfId="21265"/>
    <cellStyle name="Input 3 2 2 8 2" xfId="21266"/>
    <cellStyle name="Input 3 2 2 8 3" xfId="21267"/>
    <cellStyle name="Input 3 2 2 9" xfId="21268"/>
    <cellStyle name="Input 3 2 2 9 2" xfId="21269"/>
    <cellStyle name="Input 3 2 2 9 3" xfId="21270"/>
    <cellStyle name="Input 3 2 3" xfId="21271"/>
    <cellStyle name="Input 3 2 3 2" xfId="21272"/>
    <cellStyle name="Input 3 2 3 2 2" xfId="21273"/>
    <cellStyle name="Input 3 2 3 2 3" xfId="21274"/>
    <cellStyle name="Input 3 2 3 3" xfId="21275"/>
    <cellStyle name="Input 3 2 3 4" xfId="21276"/>
    <cellStyle name="Input 3 2 4" xfId="21277"/>
    <cellStyle name="Input 3 2 4 2" xfId="21278"/>
    <cellStyle name="Input 3 2 4 2 2" xfId="21279"/>
    <cellStyle name="Input 3 2 4 2 3" xfId="21280"/>
    <cellStyle name="Input 3 2 4 3" xfId="21281"/>
    <cellStyle name="Input 3 2 4 4" xfId="21282"/>
    <cellStyle name="Input 3 2 5" xfId="21283"/>
    <cellStyle name="Input 3 2 5 2" xfId="21284"/>
    <cellStyle name="Input 3 2 5 2 2" xfId="21285"/>
    <cellStyle name="Input 3 2 5 2 3" xfId="21286"/>
    <cellStyle name="Input 3 2 5 3" xfId="21287"/>
    <cellStyle name="Input 3 2 5 4" xfId="21288"/>
    <cellStyle name="Input 3 2 6" xfId="21289"/>
    <cellStyle name="Input 3 2 6 2" xfId="21290"/>
    <cellStyle name="Input 3 2 6 3" xfId="21291"/>
    <cellStyle name="Input 3 2 7" xfId="21292"/>
    <cellStyle name="Input 3 2 7 2" xfId="21293"/>
    <cellStyle name="Input 3 2 7 3" xfId="21294"/>
    <cellStyle name="Input 3 2 8" xfId="21295"/>
    <cellStyle name="Input 3 2 8 2" xfId="21296"/>
    <cellStyle name="Input 3 2 8 3" xfId="21297"/>
    <cellStyle name="Input 3 2 9" xfId="21298"/>
    <cellStyle name="Input 3 2 9 2" xfId="21299"/>
    <cellStyle name="Input 3 2 9 3" xfId="21300"/>
    <cellStyle name="Input 3 3" xfId="5299"/>
    <cellStyle name="Input 3 3 10" xfId="21301"/>
    <cellStyle name="Input 3 3 10 2" xfId="21302"/>
    <cellStyle name="Input 3 3 10 3" xfId="21303"/>
    <cellStyle name="Input 3 3 11" xfId="21304"/>
    <cellStyle name="Input 3 3 11 2" xfId="21305"/>
    <cellStyle name="Input 3 3 11 3" xfId="21306"/>
    <cellStyle name="Input 3 3 12" xfId="21307"/>
    <cellStyle name="Input 3 3 13" xfId="21308"/>
    <cellStyle name="Input 3 3 14" xfId="21309"/>
    <cellStyle name="Input 3 3 2" xfId="21310"/>
    <cellStyle name="Input 3 3 2 10" xfId="21311"/>
    <cellStyle name="Input 3 3 2 10 2" xfId="21312"/>
    <cellStyle name="Input 3 3 2 10 3" xfId="21313"/>
    <cellStyle name="Input 3 3 2 11" xfId="21314"/>
    <cellStyle name="Input 3 3 2 12" xfId="21315"/>
    <cellStyle name="Input 3 3 2 13" xfId="21316"/>
    <cellStyle name="Input 3 3 2 2" xfId="21317"/>
    <cellStyle name="Input 3 3 2 2 2" xfId="21318"/>
    <cellStyle name="Input 3 3 2 2 3" xfId="21319"/>
    <cellStyle name="Input 3 3 2 3" xfId="21320"/>
    <cellStyle name="Input 3 3 2 3 2" xfId="21321"/>
    <cellStyle name="Input 3 3 2 3 3" xfId="21322"/>
    <cellStyle name="Input 3 3 2 4" xfId="21323"/>
    <cellStyle name="Input 3 3 2 4 2" xfId="21324"/>
    <cellStyle name="Input 3 3 2 4 3" xfId="21325"/>
    <cellStyle name="Input 3 3 2 5" xfId="21326"/>
    <cellStyle name="Input 3 3 2 5 2" xfId="21327"/>
    <cellStyle name="Input 3 3 2 5 3" xfId="21328"/>
    <cellStyle name="Input 3 3 2 6" xfId="21329"/>
    <cellStyle name="Input 3 3 2 6 2" xfId="21330"/>
    <cellStyle name="Input 3 3 2 6 3" xfId="21331"/>
    <cellStyle name="Input 3 3 2 7" xfId="21332"/>
    <cellStyle name="Input 3 3 2 7 2" xfId="21333"/>
    <cellStyle name="Input 3 3 2 7 3" xfId="21334"/>
    <cellStyle name="Input 3 3 2 8" xfId="21335"/>
    <cellStyle name="Input 3 3 2 8 2" xfId="21336"/>
    <cellStyle name="Input 3 3 2 8 3" xfId="21337"/>
    <cellStyle name="Input 3 3 2 9" xfId="21338"/>
    <cellStyle name="Input 3 3 2 9 2" xfId="21339"/>
    <cellStyle name="Input 3 3 2 9 3" xfId="21340"/>
    <cellStyle name="Input 3 3 3" xfId="21341"/>
    <cellStyle name="Input 3 3 3 2" xfId="21342"/>
    <cellStyle name="Input 3 3 3 2 2" xfId="21343"/>
    <cellStyle name="Input 3 3 3 2 3" xfId="21344"/>
    <cellStyle name="Input 3 3 3 3" xfId="21345"/>
    <cellStyle name="Input 3 3 3 4" xfId="21346"/>
    <cellStyle name="Input 3 3 4" xfId="21347"/>
    <cellStyle name="Input 3 3 4 2" xfId="21348"/>
    <cellStyle name="Input 3 3 4 2 2" xfId="21349"/>
    <cellStyle name="Input 3 3 4 2 3" xfId="21350"/>
    <cellStyle name="Input 3 3 4 3" xfId="21351"/>
    <cellStyle name="Input 3 3 4 4" xfId="21352"/>
    <cellStyle name="Input 3 3 5" xfId="21353"/>
    <cellStyle name="Input 3 3 5 2" xfId="21354"/>
    <cellStyle name="Input 3 3 5 2 2" xfId="21355"/>
    <cellStyle name="Input 3 3 5 2 3" xfId="21356"/>
    <cellStyle name="Input 3 3 5 3" xfId="21357"/>
    <cellStyle name="Input 3 3 5 4" xfId="21358"/>
    <cellStyle name="Input 3 3 6" xfId="21359"/>
    <cellStyle name="Input 3 3 6 2" xfId="21360"/>
    <cellStyle name="Input 3 3 6 3" xfId="21361"/>
    <cellStyle name="Input 3 3 7" xfId="21362"/>
    <cellStyle name="Input 3 3 7 2" xfId="21363"/>
    <cellStyle name="Input 3 3 7 3" xfId="21364"/>
    <cellStyle name="Input 3 3 8" xfId="21365"/>
    <cellStyle name="Input 3 3 8 2" xfId="21366"/>
    <cellStyle name="Input 3 3 8 3" xfId="21367"/>
    <cellStyle name="Input 3 3 9" xfId="21368"/>
    <cellStyle name="Input 3 3 9 2" xfId="21369"/>
    <cellStyle name="Input 3 3 9 3" xfId="21370"/>
    <cellStyle name="Input 3 4" xfId="21371"/>
    <cellStyle name="Input 3 4 10" xfId="21372"/>
    <cellStyle name="Input 3 4 10 2" xfId="21373"/>
    <cellStyle name="Input 3 4 10 3" xfId="21374"/>
    <cellStyle name="Input 3 4 11" xfId="21375"/>
    <cellStyle name="Input 3 4 12" xfId="21376"/>
    <cellStyle name="Input 3 4 13" xfId="21377"/>
    <cellStyle name="Input 3 4 2" xfId="21378"/>
    <cellStyle name="Input 3 4 2 2" xfId="21379"/>
    <cellStyle name="Input 3 4 2 2 2" xfId="21380"/>
    <cellStyle name="Input 3 4 2 2 3" xfId="21381"/>
    <cellStyle name="Input 3 4 2 3" xfId="21382"/>
    <cellStyle name="Input 3 4 2 4" xfId="21383"/>
    <cellStyle name="Input 3 4 3" xfId="21384"/>
    <cellStyle name="Input 3 4 3 2" xfId="21385"/>
    <cellStyle name="Input 3 4 3 2 2" xfId="21386"/>
    <cellStyle name="Input 3 4 3 2 3" xfId="21387"/>
    <cellStyle name="Input 3 4 3 3" xfId="21388"/>
    <cellStyle name="Input 3 4 3 4" xfId="21389"/>
    <cellStyle name="Input 3 4 4" xfId="21390"/>
    <cellStyle name="Input 3 4 4 2" xfId="21391"/>
    <cellStyle name="Input 3 4 4 2 2" xfId="21392"/>
    <cellStyle name="Input 3 4 4 2 3" xfId="21393"/>
    <cellStyle name="Input 3 4 4 3" xfId="21394"/>
    <cellStyle name="Input 3 4 4 4" xfId="21395"/>
    <cellStyle name="Input 3 4 5" xfId="21396"/>
    <cellStyle name="Input 3 4 5 2" xfId="21397"/>
    <cellStyle name="Input 3 4 5 3" xfId="21398"/>
    <cellStyle name="Input 3 4 6" xfId="21399"/>
    <cellStyle name="Input 3 4 6 2" xfId="21400"/>
    <cellStyle name="Input 3 4 6 3" xfId="21401"/>
    <cellStyle name="Input 3 4 7" xfId="21402"/>
    <cellStyle name="Input 3 4 7 2" xfId="21403"/>
    <cellStyle name="Input 3 4 7 3" xfId="21404"/>
    <cellStyle name="Input 3 4 8" xfId="21405"/>
    <cellStyle name="Input 3 4 8 2" xfId="21406"/>
    <cellStyle name="Input 3 4 8 3" xfId="21407"/>
    <cellStyle name="Input 3 4 9" xfId="21408"/>
    <cellStyle name="Input 3 4 9 2" xfId="21409"/>
    <cellStyle name="Input 3 4 9 3" xfId="21410"/>
    <cellStyle name="Input 3 5" xfId="21411"/>
    <cellStyle name="Input 3 5 2" xfId="21412"/>
    <cellStyle name="Input 3 5 2 2" xfId="21413"/>
    <cellStyle name="Input 3 5 2 3" xfId="21414"/>
    <cellStyle name="Input 3 5 3" xfId="21415"/>
    <cellStyle name="Input 3 5 4" xfId="21416"/>
    <cellStyle name="Input 3 6" xfId="21417"/>
    <cellStyle name="Input 3 6 2" xfId="21418"/>
    <cellStyle name="Input 3 6 2 2" xfId="21419"/>
    <cellStyle name="Input 3 6 2 3" xfId="21420"/>
    <cellStyle name="Input 3 6 3" xfId="21421"/>
    <cellStyle name="Input 3 6 4" xfId="21422"/>
    <cellStyle name="Input 3 7" xfId="21423"/>
    <cellStyle name="Input 3 7 2" xfId="21424"/>
    <cellStyle name="Input 3 7 2 2" xfId="21425"/>
    <cellStyle name="Input 3 7 2 3" xfId="21426"/>
    <cellStyle name="Input 3 7 3" xfId="21427"/>
    <cellStyle name="Input 3 7 4" xfId="21428"/>
    <cellStyle name="Input 3 8" xfId="21429"/>
    <cellStyle name="Input 3 8 2" xfId="21430"/>
    <cellStyle name="Input 3 8 3" xfId="21431"/>
    <cellStyle name="Input 3 9" xfId="21432"/>
    <cellStyle name="Input 3 9 2" xfId="21433"/>
    <cellStyle name="Input 3 9 3" xfId="21434"/>
    <cellStyle name="Input 30" xfId="21435"/>
    <cellStyle name="Input 30 10" xfId="21436"/>
    <cellStyle name="Input 30 10 2" xfId="21437"/>
    <cellStyle name="Input 30 10 3" xfId="21438"/>
    <cellStyle name="Input 30 11" xfId="21439"/>
    <cellStyle name="Input 30 12" xfId="21440"/>
    <cellStyle name="Input 30 2" xfId="21441"/>
    <cellStyle name="Input 30 2 10" xfId="21442"/>
    <cellStyle name="Input 30 2 11" xfId="21443"/>
    <cellStyle name="Input 30 2 2" xfId="21444"/>
    <cellStyle name="Input 30 2 2 2" xfId="21445"/>
    <cellStyle name="Input 30 2 2 3" xfId="21446"/>
    <cellStyle name="Input 30 2 3" xfId="21447"/>
    <cellStyle name="Input 30 2 3 2" xfId="21448"/>
    <cellStyle name="Input 30 2 3 3" xfId="21449"/>
    <cellStyle name="Input 30 2 4" xfId="21450"/>
    <cellStyle name="Input 30 2 4 2" xfId="21451"/>
    <cellStyle name="Input 30 2 4 3" xfId="21452"/>
    <cellStyle name="Input 30 2 5" xfId="21453"/>
    <cellStyle name="Input 30 2 5 2" xfId="21454"/>
    <cellStyle name="Input 30 2 5 3" xfId="21455"/>
    <cellStyle name="Input 30 2 6" xfId="21456"/>
    <cellStyle name="Input 30 2 6 2" xfId="21457"/>
    <cellStyle name="Input 30 2 6 3" xfId="21458"/>
    <cellStyle name="Input 30 2 7" xfId="21459"/>
    <cellStyle name="Input 30 2 7 2" xfId="21460"/>
    <cellStyle name="Input 30 2 7 3" xfId="21461"/>
    <cellStyle name="Input 30 2 8" xfId="21462"/>
    <cellStyle name="Input 30 2 8 2" xfId="21463"/>
    <cellStyle name="Input 30 2 8 3" xfId="21464"/>
    <cellStyle name="Input 30 2 9" xfId="21465"/>
    <cellStyle name="Input 30 2 9 2" xfId="21466"/>
    <cellStyle name="Input 30 2 9 3" xfId="21467"/>
    <cellStyle name="Input 30 3" xfId="21468"/>
    <cellStyle name="Input 30 3 2" xfId="21469"/>
    <cellStyle name="Input 30 3 3" xfId="21470"/>
    <cellStyle name="Input 30 4" xfId="21471"/>
    <cellStyle name="Input 30 4 2" xfId="21472"/>
    <cellStyle name="Input 30 4 3" xfId="21473"/>
    <cellStyle name="Input 30 5" xfId="21474"/>
    <cellStyle name="Input 30 5 2" xfId="21475"/>
    <cellStyle name="Input 30 5 3" xfId="21476"/>
    <cellStyle name="Input 30 6" xfId="21477"/>
    <cellStyle name="Input 30 6 2" xfId="21478"/>
    <cellStyle name="Input 30 6 3" xfId="21479"/>
    <cellStyle name="Input 30 7" xfId="21480"/>
    <cellStyle name="Input 30 7 2" xfId="21481"/>
    <cellStyle name="Input 30 7 3" xfId="21482"/>
    <cellStyle name="Input 30 8" xfId="21483"/>
    <cellStyle name="Input 30 8 2" xfId="21484"/>
    <cellStyle name="Input 30 8 3" xfId="21485"/>
    <cellStyle name="Input 30 9" xfId="21486"/>
    <cellStyle name="Input 30 9 2" xfId="21487"/>
    <cellStyle name="Input 30 9 3" xfId="21488"/>
    <cellStyle name="Input 31" xfId="21489"/>
    <cellStyle name="Input 31 10" xfId="21490"/>
    <cellStyle name="Input 31 10 2" xfId="21491"/>
    <cellStyle name="Input 31 10 3" xfId="21492"/>
    <cellStyle name="Input 31 11" xfId="21493"/>
    <cellStyle name="Input 31 12" xfId="21494"/>
    <cellStyle name="Input 31 2" xfId="21495"/>
    <cellStyle name="Input 31 2 10" xfId="21496"/>
    <cellStyle name="Input 31 2 11" xfId="21497"/>
    <cellStyle name="Input 31 2 2" xfId="21498"/>
    <cellStyle name="Input 31 2 2 2" xfId="21499"/>
    <cellStyle name="Input 31 2 2 3" xfId="21500"/>
    <cellStyle name="Input 31 2 3" xfId="21501"/>
    <cellStyle name="Input 31 2 3 2" xfId="21502"/>
    <cellStyle name="Input 31 2 3 3" xfId="21503"/>
    <cellStyle name="Input 31 2 4" xfId="21504"/>
    <cellStyle name="Input 31 2 4 2" xfId="21505"/>
    <cellStyle name="Input 31 2 4 3" xfId="21506"/>
    <cellStyle name="Input 31 2 5" xfId="21507"/>
    <cellStyle name="Input 31 2 5 2" xfId="21508"/>
    <cellStyle name="Input 31 2 5 3" xfId="21509"/>
    <cellStyle name="Input 31 2 6" xfId="21510"/>
    <cellStyle name="Input 31 2 6 2" xfId="21511"/>
    <cellStyle name="Input 31 2 6 3" xfId="21512"/>
    <cellStyle name="Input 31 2 7" xfId="21513"/>
    <cellStyle name="Input 31 2 7 2" xfId="21514"/>
    <cellStyle name="Input 31 2 7 3" xfId="21515"/>
    <cellStyle name="Input 31 2 8" xfId="21516"/>
    <cellStyle name="Input 31 2 8 2" xfId="21517"/>
    <cellStyle name="Input 31 2 8 3" xfId="21518"/>
    <cellStyle name="Input 31 2 9" xfId="21519"/>
    <cellStyle name="Input 31 2 9 2" xfId="21520"/>
    <cellStyle name="Input 31 2 9 3" xfId="21521"/>
    <cellStyle name="Input 31 3" xfId="21522"/>
    <cellStyle name="Input 31 3 2" xfId="21523"/>
    <cellStyle name="Input 31 3 3" xfId="21524"/>
    <cellStyle name="Input 31 4" xfId="21525"/>
    <cellStyle name="Input 31 4 2" xfId="21526"/>
    <cellStyle name="Input 31 4 3" xfId="21527"/>
    <cellStyle name="Input 31 5" xfId="21528"/>
    <cellStyle name="Input 31 5 2" xfId="21529"/>
    <cellStyle name="Input 31 5 3" xfId="21530"/>
    <cellStyle name="Input 31 6" xfId="21531"/>
    <cellStyle name="Input 31 6 2" xfId="21532"/>
    <cellStyle name="Input 31 6 3" xfId="21533"/>
    <cellStyle name="Input 31 7" xfId="21534"/>
    <cellStyle name="Input 31 7 2" xfId="21535"/>
    <cellStyle name="Input 31 7 3" xfId="21536"/>
    <cellStyle name="Input 31 8" xfId="21537"/>
    <cellStyle name="Input 31 8 2" xfId="21538"/>
    <cellStyle name="Input 31 8 3" xfId="21539"/>
    <cellStyle name="Input 31 9" xfId="21540"/>
    <cellStyle name="Input 31 9 2" xfId="21541"/>
    <cellStyle name="Input 31 9 3" xfId="21542"/>
    <cellStyle name="Input 32" xfId="21543"/>
    <cellStyle name="Input 32 10" xfId="21544"/>
    <cellStyle name="Input 32 11" xfId="21545"/>
    <cellStyle name="Input 32 2" xfId="21546"/>
    <cellStyle name="Input 32 2 2" xfId="21547"/>
    <cellStyle name="Input 32 2 3" xfId="21548"/>
    <cellStyle name="Input 32 3" xfId="21549"/>
    <cellStyle name="Input 32 3 2" xfId="21550"/>
    <cellStyle name="Input 32 3 3" xfId="21551"/>
    <cellStyle name="Input 32 4" xfId="21552"/>
    <cellStyle name="Input 32 4 2" xfId="21553"/>
    <cellStyle name="Input 32 4 3" xfId="21554"/>
    <cellStyle name="Input 32 5" xfId="21555"/>
    <cellStyle name="Input 32 5 2" xfId="21556"/>
    <cellStyle name="Input 32 5 3" xfId="21557"/>
    <cellStyle name="Input 32 6" xfId="21558"/>
    <cellStyle name="Input 32 6 2" xfId="21559"/>
    <cellStyle name="Input 32 6 3" xfId="21560"/>
    <cellStyle name="Input 32 7" xfId="21561"/>
    <cellStyle name="Input 32 7 2" xfId="21562"/>
    <cellStyle name="Input 32 7 3" xfId="21563"/>
    <cellStyle name="Input 32 8" xfId="21564"/>
    <cellStyle name="Input 32 8 2" xfId="21565"/>
    <cellStyle name="Input 32 8 3" xfId="21566"/>
    <cellStyle name="Input 32 9" xfId="21567"/>
    <cellStyle name="Input 32 9 2" xfId="21568"/>
    <cellStyle name="Input 32 9 3" xfId="21569"/>
    <cellStyle name="Input 33" xfId="21570"/>
    <cellStyle name="Input 33 10" xfId="21571"/>
    <cellStyle name="Input 33 11" xfId="21572"/>
    <cellStyle name="Input 33 2" xfId="21573"/>
    <cellStyle name="Input 33 2 2" xfId="21574"/>
    <cellStyle name="Input 33 2 3" xfId="21575"/>
    <cellStyle name="Input 33 3" xfId="21576"/>
    <cellStyle name="Input 33 3 2" xfId="21577"/>
    <cellStyle name="Input 33 3 3" xfId="21578"/>
    <cellStyle name="Input 33 4" xfId="21579"/>
    <cellStyle name="Input 33 4 2" xfId="21580"/>
    <cellStyle name="Input 33 4 3" xfId="21581"/>
    <cellStyle name="Input 33 5" xfId="21582"/>
    <cellStyle name="Input 33 5 2" xfId="21583"/>
    <cellStyle name="Input 33 5 3" xfId="21584"/>
    <cellStyle name="Input 33 6" xfId="21585"/>
    <cellStyle name="Input 33 6 2" xfId="21586"/>
    <cellStyle name="Input 33 6 3" xfId="21587"/>
    <cellStyle name="Input 33 7" xfId="21588"/>
    <cellStyle name="Input 33 7 2" xfId="21589"/>
    <cellStyle name="Input 33 7 3" xfId="21590"/>
    <cellStyle name="Input 33 8" xfId="21591"/>
    <cellStyle name="Input 33 8 2" xfId="21592"/>
    <cellStyle name="Input 33 8 3" xfId="21593"/>
    <cellStyle name="Input 33 9" xfId="21594"/>
    <cellStyle name="Input 33 9 2" xfId="21595"/>
    <cellStyle name="Input 33 9 3" xfId="21596"/>
    <cellStyle name="Input 34" xfId="21597"/>
    <cellStyle name="Input 35" xfId="21598"/>
    <cellStyle name="Input 36" xfId="21599"/>
    <cellStyle name="Input 4" xfId="5300"/>
    <cellStyle name="Input 4 10" xfId="21600"/>
    <cellStyle name="Input 4 10 2" xfId="21601"/>
    <cellStyle name="Input 4 10 3" xfId="21602"/>
    <cellStyle name="Input 4 11" xfId="21603"/>
    <cellStyle name="Input 4 11 2" xfId="21604"/>
    <cellStyle name="Input 4 11 3" xfId="21605"/>
    <cellStyle name="Input 4 12" xfId="21606"/>
    <cellStyle name="Input 4 12 2" xfId="21607"/>
    <cellStyle name="Input 4 12 3" xfId="21608"/>
    <cellStyle name="Input 4 13" xfId="21609"/>
    <cellStyle name="Input 4 13 2" xfId="21610"/>
    <cellStyle name="Input 4 13 3" xfId="21611"/>
    <cellStyle name="Input 4 14" xfId="21612"/>
    <cellStyle name="Input 4 15" xfId="21613"/>
    <cellStyle name="Input 4 16" xfId="21614"/>
    <cellStyle name="Input 4 2" xfId="5301"/>
    <cellStyle name="Input 4 2 10" xfId="21615"/>
    <cellStyle name="Input 4 2 10 2" xfId="21616"/>
    <cellStyle name="Input 4 2 10 3" xfId="21617"/>
    <cellStyle name="Input 4 2 11" xfId="21618"/>
    <cellStyle name="Input 4 2 11 2" xfId="21619"/>
    <cellStyle name="Input 4 2 11 3" xfId="21620"/>
    <cellStyle name="Input 4 2 12" xfId="21621"/>
    <cellStyle name="Input 4 2 13" xfId="21622"/>
    <cellStyle name="Input 4 2 14" xfId="21623"/>
    <cellStyle name="Input 4 2 2" xfId="21624"/>
    <cellStyle name="Input 4 2 2 10" xfId="21625"/>
    <cellStyle name="Input 4 2 2 10 2" xfId="21626"/>
    <cellStyle name="Input 4 2 2 10 3" xfId="21627"/>
    <cellStyle name="Input 4 2 2 11" xfId="21628"/>
    <cellStyle name="Input 4 2 2 12" xfId="21629"/>
    <cellStyle name="Input 4 2 2 13" xfId="21630"/>
    <cellStyle name="Input 4 2 2 2" xfId="21631"/>
    <cellStyle name="Input 4 2 2 2 2" xfId="21632"/>
    <cellStyle name="Input 4 2 2 2 2 2" xfId="21633"/>
    <cellStyle name="Input 4 2 2 2 2 3" xfId="21634"/>
    <cellStyle name="Input 4 2 2 2 3" xfId="21635"/>
    <cellStyle name="Input 4 2 2 2 3 2" xfId="21636"/>
    <cellStyle name="Input 4 2 2 2 3 3" xfId="21637"/>
    <cellStyle name="Input 4 2 2 2 4" xfId="21638"/>
    <cellStyle name="Input 4 2 2 2 4 2" xfId="21639"/>
    <cellStyle name="Input 4 2 2 2 4 3" xfId="21640"/>
    <cellStyle name="Input 4 2 2 2 5" xfId="21641"/>
    <cellStyle name="Input 4 2 2 2 5 2" xfId="21642"/>
    <cellStyle name="Input 4 2 2 2 5 3" xfId="21643"/>
    <cellStyle name="Input 4 2 2 2 6" xfId="21644"/>
    <cellStyle name="Input 4 2 2 2 7" xfId="21645"/>
    <cellStyle name="Input 4 2 2 2 8" xfId="21646"/>
    <cellStyle name="Input 4 2 2 3" xfId="21647"/>
    <cellStyle name="Input 4 2 2 3 2" xfId="21648"/>
    <cellStyle name="Input 4 2 2 3 2 2" xfId="21649"/>
    <cellStyle name="Input 4 2 2 3 2 3" xfId="21650"/>
    <cellStyle name="Input 4 2 2 3 3" xfId="21651"/>
    <cellStyle name="Input 4 2 2 3 4" xfId="21652"/>
    <cellStyle name="Input 4 2 2 4" xfId="21653"/>
    <cellStyle name="Input 4 2 2 4 2" xfId="21654"/>
    <cellStyle name="Input 4 2 2 4 2 2" xfId="21655"/>
    <cellStyle name="Input 4 2 2 4 2 3" xfId="21656"/>
    <cellStyle name="Input 4 2 2 4 3" xfId="21657"/>
    <cellStyle name="Input 4 2 2 4 4" xfId="21658"/>
    <cellStyle name="Input 4 2 2 5" xfId="21659"/>
    <cellStyle name="Input 4 2 2 5 2" xfId="21660"/>
    <cellStyle name="Input 4 2 2 5 2 2" xfId="21661"/>
    <cellStyle name="Input 4 2 2 5 2 3" xfId="21662"/>
    <cellStyle name="Input 4 2 2 5 3" xfId="21663"/>
    <cellStyle name="Input 4 2 2 5 4" xfId="21664"/>
    <cellStyle name="Input 4 2 2 6" xfId="21665"/>
    <cellStyle name="Input 4 2 2 6 2" xfId="21666"/>
    <cellStyle name="Input 4 2 2 6 3" xfId="21667"/>
    <cellStyle name="Input 4 2 2 7" xfId="21668"/>
    <cellStyle name="Input 4 2 2 7 2" xfId="21669"/>
    <cellStyle name="Input 4 2 2 7 3" xfId="21670"/>
    <cellStyle name="Input 4 2 2 8" xfId="21671"/>
    <cellStyle name="Input 4 2 2 8 2" xfId="21672"/>
    <cellStyle name="Input 4 2 2 8 3" xfId="21673"/>
    <cellStyle name="Input 4 2 2 9" xfId="21674"/>
    <cellStyle name="Input 4 2 2 9 2" xfId="21675"/>
    <cellStyle name="Input 4 2 2 9 3" xfId="21676"/>
    <cellStyle name="Input 4 2 3" xfId="21677"/>
    <cellStyle name="Input 4 2 3 2" xfId="21678"/>
    <cellStyle name="Input 4 2 3 2 2" xfId="21679"/>
    <cellStyle name="Input 4 2 3 2 3" xfId="21680"/>
    <cellStyle name="Input 4 2 3 2 4" xfId="21681"/>
    <cellStyle name="Input 4 2 3 3" xfId="21682"/>
    <cellStyle name="Input 4 2 3 3 2" xfId="21683"/>
    <cellStyle name="Input 4 2 3 3 3" xfId="21684"/>
    <cellStyle name="Input 4 2 3 4" xfId="21685"/>
    <cellStyle name="Input 4 2 3 4 2" xfId="21686"/>
    <cellStyle name="Input 4 2 3 4 3" xfId="21687"/>
    <cellStyle name="Input 4 2 3 5" xfId="21688"/>
    <cellStyle name="Input 4 2 3 5 2" xfId="21689"/>
    <cellStyle name="Input 4 2 3 5 3" xfId="21690"/>
    <cellStyle name="Input 4 2 3 6" xfId="21691"/>
    <cellStyle name="Input 4 2 3 6 2" xfId="21692"/>
    <cellStyle name="Input 4 2 3 6 3" xfId="21693"/>
    <cellStyle name="Input 4 2 3 7" xfId="21694"/>
    <cellStyle name="Input 4 2 3 8" xfId="21695"/>
    <cellStyle name="Input 4 2 3 9" xfId="21696"/>
    <cellStyle name="Input 4 2 4" xfId="21697"/>
    <cellStyle name="Input 4 2 4 2" xfId="21698"/>
    <cellStyle name="Input 4 2 4 2 2" xfId="21699"/>
    <cellStyle name="Input 4 2 4 2 3" xfId="21700"/>
    <cellStyle name="Input 4 2 4 3" xfId="21701"/>
    <cellStyle name="Input 4 2 4 3 2" xfId="21702"/>
    <cellStyle name="Input 4 2 4 3 3" xfId="21703"/>
    <cellStyle name="Input 4 2 4 4" xfId="21704"/>
    <cellStyle name="Input 4 2 4 4 2" xfId="21705"/>
    <cellStyle name="Input 4 2 4 4 3" xfId="21706"/>
    <cellStyle name="Input 4 2 4 5" xfId="21707"/>
    <cellStyle name="Input 4 2 4 5 2" xfId="21708"/>
    <cellStyle name="Input 4 2 4 5 3" xfId="21709"/>
    <cellStyle name="Input 4 2 4 6" xfId="21710"/>
    <cellStyle name="Input 4 2 4 7" xfId="21711"/>
    <cellStyle name="Input 4 2 4 8" xfId="21712"/>
    <cellStyle name="Input 4 2 5" xfId="21713"/>
    <cellStyle name="Input 4 2 5 2" xfId="21714"/>
    <cellStyle name="Input 4 2 5 2 2" xfId="21715"/>
    <cellStyle name="Input 4 2 5 2 3" xfId="21716"/>
    <cellStyle name="Input 4 2 5 3" xfId="21717"/>
    <cellStyle name="Input 4 2 5 4" xfId="21718"/>
    <cellStyle name="Input 4 2 6" xfId="21719"/>
    <cellStyle name="Input 4 2 6 2" xfId="21720"/>
    <cellStyle name="Input 4 2 6 2 2" xfId="21721"/>
    <cellStyle name="Input 4 2 6 2 3" xfId="21722"/>
    <cellStyle name="Input 4 2 6 3" xfId="21723"/>
    <cellStyle name="Input 4 2 6 4" xfId="21724"/>
    <cellStyle name="Input 4 2 7" xfId="21725"/>
    <cellStyle name="Input 4 2 7 2" xfId="21726"/>
    <cellStyle name="Input 4 2 7 2 2" xfId="21727"/>
    <cellStyle name="Input 4 2 7 2 3" xfId="21728"/>
    <cellStyle name="Input 4 2 7 3" xfId="21729"/>
    <cellStyle name="Input 4 2 7 4" xfId="21730"/>
    <cellStyle name="Input 4 2 8" xfId="21731"/>
    <cellStyle name="Input 4 2 8 2" xfId="21732"/>
    <cellStyle name="Input 4 2 8 3" xfId="21733"/>
    <cellStyle name="Input 4 2 9" xfId="21734"/>
    <cellStyle name="Input 4 2 9 2" xfId="21735"/>
    <cellStyle name="Input 4 2 9 3" xfId="21736"/>
    <cellStyle name="Input 4 3" xfId="5302"/>
    <cellStyle name="Input 4 3 10" xfId="21737"/>
    <cellStyle name="Input 4 3 10 2" xfId="21738"/>
    <cellStyle name="Input 4 3 10 3" xfId="21739"/>
    <cellStyle name="Input 4 3 11" xfId="21740"/>
    <cellStyle name="Input 4 3 11 2" xfId="21741"/>
    <cellStyle name="Input 4 3 11 3" xfId="21742"/>
    <cellStyle name="Input 4 3 12" xfId="21743"/>
    <cellStyle name="Input 4 3 13" xfId="21744"/>
    <cellStyle name="Input 4 3 14" xfId="21745"/>
    <cellStyle name="Input 4 3 2" xfId="21746"/>
    <cellStyle name="Input 4 3 2 10" xfId="21747"/>
    <cellStyle name="Input 4 3 2 10 2" xfId="21748"/>
    <cellStyle name="Input 4 3 2 10 3" xfId="21749"/>
    <cellStyle name="Input 4 3 2 11" xfId="21750"/>
    <cellStyle name="Input 4 3 2 12" xfId="21751"/>
    <cellStyle name="Input 4 3 2 13" xfId="21752"/>
    <cellStyle name="Input 4 3 2 2" xfId="21753"/>
    <cellStyle name="Input 4 3 2 2 2" xfId="21754"/>
    <cellStyle name="Input 4 3 2 2 2 2" xfId="21755"/>
    <cellStyle name="Input 4 3 2 2 2 3" xfId="21756"/>
    <cellStyle name="Input 4 3 2 2 3" xfId="21757"/>
    <cellStyle name="Input 4 3 2 2 4" xfId="21758"/>
    <cellStyle name="Input 4 3 2 3" xfId="21759"/>
    <cellStyle name="Input 4 3 2 3 2" xfId="21760"/>
    <cellStyle name="Input 4 3 2 3 2 2" xfId="21761"/>
    <cellStyle name="Input 4 3 2 3 2 3" xfId="21762"/>
    <cellStyle name="Input 4 3 2 3 3" xfId="21763"/>
    <cellStyle name="Input 4 3 2 3 4" xfId="21764"/>
    <cellStyle name="Input 4 3 2 4" xfId="21765"/>
    <cellStyle name="Input 4 3 2 4 2" xfId="21766"/>
    <cellStyle name="Input 4 3 2 4 2 2" xfId="21767"/>
    <cellStyle name="Input 4 3 2 4 2 3" xfId="21768"/>
    <cellStyle name="Input 4 3 2 4 3" xfId="21769"/>
    <cellStyle name="Input 4 3 2 4 4" xfId="21770"/>
    <cellStyle name="Input 4 3 2 5" xfId="21771"/>
    <cellStyle name="Input 4 3 2 5 2" xfId="21772"/>
    <cellStyle name="Input 4 3 2 5 3" xfId="21773"/>
    <cellStyle name="Input 4 3 2 6" xfId="21774"/>
    <cellStyle name="Input 4 3 2 6 2" xfId="21775"/>
    <cellStyle name="Input 4 3 2 6 3" xfId="21776"/>
    <cellStyle name="Input 4 3 2 7" xfId="21777"/>
    <cellStyle name="Input 4 3 2 7 2" xfId="21778"/>
    <cellStyle name="Input 4 3 2 7 3" xfId="21779"/>
    <cellStyle name="Input 4 3 2 8" xfId="21780"/>
    <cellStyle name="Input 4 3 2 8 2" xfId="21781"/>
    <cellStyle name="Input 4 3 2 8 3" xfId="21782"/>
    <cellStyle name="Input 4 3 2 9" xfId="21783"/>
    <cellStyle name="Input 4 3 2 9 2" xfId="21784"/>
    <cellStyle name="Input 4 3 2 9 3" xfId="21785"/>
    <cellStyle name="Input 4 3 3" xfId="21786"/>
    <cellStyle name="Input 4 3 3 2" xfId="21787"/>
    <cellStyle name="Input 4 3 3 2 2" xfId="21788"/>
    <cellStyle name="Input 4 3 3 2 3" xfId="21789"/>
    <cellStyle name="Input 4 3 3 3" xfId="21790"/>
    <cellStyle name="Input 4 3 3 4" xfId="21791"/>
    <cellStyle name="Input 4 3 4" xfId="21792"/>
    <cellStyle name="Input 4 3 4 2" xfId="21793"/>
    <cellStyle name="Input 4 3 4 2 2" xfId="21794"/>
    <cellStyle name="Input 4 3 4 2 3" xfId="21795"/>
    <cellStyle name="Input 4 3 4 3" xfId="21796"/>
    <cellStyle name="Input 4 3 4 4" xfId="21797"/>
    <cellStyle name="Input 4 3 5" xfId="21798"/>
    <cellStyle name="Input 4 3 5 2" xfId="21799"/>
    <cellStyle name="Input 4 3 5 2 2" xfId="21800"/>
    <cellStyle name="Input 4 3 5 2 3" xfId="21801"/>
    <cellStyle name="Input 4 3 5 3" xfId="21802"/>
    <cellStyle name="Input 4 3 5 4" xfId="21803"/>
    <cellStyle name="Input 4 3 6" xfId="21804"/>
    <cellStyle name="Input 4 3 6 2" xfId="21805"/>
    <cellStyle name="Input 4 3 6 3" xfId="21806"/>
    <cellStyle name="Input 4 3 7" xfId="21807"/>
    <cellStyle name="Input 4 3 7 2" xfId="21808"/>
    <cellStyle name="Input 4 3 7 3" xfId="21809"/>
    <cellStyle name="Input 4 3 8" xfId="21810"/>
    <cellStyle name="Input 4 3 8 2" xfId="21811"/>
    <cellStyle name="Input 4 3 8 3" xfId="21812"/>
    <cellStyle name="Input 4 3 9" xfId="21813"/>
    <cellStyle name="Input 4 3 9 2" xfId="21814"/>
    <cellStyle name="Input 4 3 9 3" xfId="21815"/>
    <cellStyle name="Input 4 4" xfId="21816"/>
    <cellStyle name="Input 4 4 10" xfId="21817"/>
    <cellStyle name="Input 4 4 10 2" xfId="21818"/>
    <cellStyle name="Input 4 4 10 3" xfId="21819"/>
    <cellStyle name="Input 4 4 11" xfId="21820"/>
    <cellStyle name="Input 4 4 12" xfId="21821"/>
    <cellStyle name="Input 4 4 13" xfId="21822"/>
    <cellStyle name="Input 4 4 2" xfId="21823"/>
    <cellStyle name="Input 4 4 2 2" xfId="21824"/>
    <cellStyle name="Input 4 4 2 2 2" xfId="21825"/>
    <cellStyle name="Input 4 4 2 2 3" xfId="21826"/>
    <cellStyle name="Input 4 4 2 3" xfId="21827"/>
    <cellStyle name="Input 4 4 2 4" xfId="21828"/>
    <cellStyle name="Input 4 4 2 5" xfId="21829"/>
    <cellStyle name="Input 4 4 3" xfId="21830"/>
    <cellStyle name="Input 4 4 3 2" xfId="21831"/>
    <cellStyle name="Input 4 4 3 2 2" xfId="21832"/>
    <cellStyle name="Input 4 4 3 2 3" xfId="21833"/>
    <cellStyle name="Input 4 4 3 3" xfId="21834"/>
    <cellStyle name="Input 4 4 3 4" xfId="21835"/>
    <cellStyle name="Input 4 4 4" xfId="21836"/>
    <cellStyle name="Input 4 4 4 2" xfId="21837"/>
    <cellStyle name="Input 4 4 4 2 2" xfId="21838"/>
    <cellStyle name="Input 4 4 4 2 3" xfId="21839"/>
    <cellStyle name="Input 4 4 4 3" xfId="21840"/>
    <cellStyle name="Input 4 4 4 4" xfId="21841"/>
    <cellStyle name="Input 4 4 5" xfId="21842"/>
    <cellStyle name="Input 4 4 5 2" xfId="21843"/>
    <cellStyle name="Input 4 4 5 2 2" xfId="21844"/>
    <cellStyle name="Input 4 4 5 2 3" xfId="21845"/>
    <cellStyle name="Input 4 4 5 3" xfId="21846"/>
    <cellStyle name="Input 4 4 5 4" xfId="21847"/>
    <cellStyle name="Input 4 4 6" xfId="21848"/>
    <cellStyle name="Input 4 4 6 2" xfId="21849"/>
    <cellStyle name="Input 4 4 6 3" xfId="21850"/>
    <cellStyle name="Input 4 4 7" xfId="21851"/>
    <cellStyle name="Input 4 4 7 2" xfId="21852"/>
    <cellStyle name="Input 4 4 7 3" xfId="21853"/>
    <cellStyle name="Input 4 4 8" xfId="21854"/>
    <cellStyle name="Input 4 4 8 2" xfId="21855"/>
    <cellStyle name="Input 4 4 8 3" xfId="21856"/>
    <cellStyle name="Input 4 4 9" xfId="21857"/>
    <cellStyle name="Input 4 4 9 2" xfId="21858"/>
    <cellStyle name="Input 4 4 9 3" xfId="21859"/>
    <cellStyle name="Input 4 5" xfId="21860"/>
    <cellStyle name="Input 4 5 2" xfId="21861"/>
    <cellStyle name="Input 4 5 2 2" xfId="21862"/>
    <cellStyle name="Input 4 5 2 3" xfId="21863"/>
    <cellStyle name="Input 4 5 3" xfId="21864"/>
    <cellStyle name="Input 4 5 3 2" xfId="21865"/>
    <cellStyle name="Input 4 5 3 3" xfId="21866"/>
    <cellStyle name="Input 4 5 4" xfId="21867"/>
    <cellStyle name="Input 4 5 4 2" xfId="21868"/>
    <cellStyle name="Input 4 5 4 3" xfId="21869"/>
    <cellStyle name="Input 4 5 5" xfId="21870"/>
    <cellStyle name="Input 4 5 5 2" xfId="21871"/>
    <cellStyle name="Input 4 5 5 3" xfId="21872"/>
    <cellStyle name="Input 4 5 6" xfId="21873"/>
    <cellStyle name="Input 4 5 7" xfId="21874"/>
    <cellStyle name="Input 4 5 8" xfId="21875"/>
    <cellStyle name="Input 4 6" xfId="21876"/>
    <cellStyle name="Input 4 6 2" xfId="21877"/>
    <cellStyle name="Input 4 6 2 2" xfId="21878"/>
    <cellStyle name="Input 4 6 2 3" xfId="21879"/>
    <cellStyle name="Input 4 6 3" xfId="21880"/>
    <cellStyle name="Input 4 6 4" xfId="21881"/>
    <cellStyle name="Input 4 7" xfId="21882"/>
    <cellStyle name="Input 4 7 2" xfId="21883"/>
    <cellStyle name="Input 4 7 2 2" xfId="21884"/>
    <cellStyle name="Input 4 7 2 3" xfId="21885"/>
    <cellStyle name="Input 4 7 3" xfId="21886"/>
    <cellStyle name="Input 4 7 4" xfId="21887"/>
    <cellStyle name="Input 4 8" xfId="21888"/>
    <cellStyle name="Input 4 8 2" xfId="21889"/>
    <cellStyle name="Input 4 8 2 2" xfId="21890"/>
    <cellStyle name="Input 4 8 2 3" xfId="21891"/>
    <cellStyle name="Input 4 8 3" xfId="21892"/>
    <cellStyle name="Input 4 8 4" xfId="21893"/>
    <cellStyle name="Input 4 9" xfId="21894"/>
    <cellStyle name="Input 4 9 2" xfId="21895"/>
    <cellStyle name="Input 4 9 3" xfId="21896"/>
    <cellStyle name="Input 5" xfId="5303"/>
    <cellStyle name="Input 5 10" xfId="21897"/>
    <cellStyle name="Input 5 10 2" xfId="21898"/>
    <cellStyle name="Input 5 10 3" xfId="21899"/>
    <cellStyle name="Input 5 11" xfId="21900"/>
    <cellStyle name="Input 5 11 2" xfId="21901"/>
    <cellStyle name="Input 5 11 3" xfId="21902"/>
    <cellStyle name="Input 5 12" xfId="21903"/>
    <cellStyle name="Input 5 12 2" xfId="21904"/>
    <cellStyle name="Input 5 12 3" xfId="21905"/>
    <cellStyle name="Input 5 13" xfId="21906"/>
    <cellStyle name="Input 5 14" xfId="21907"/>
    <cellStyle name="Input 5 15" xfId="21908"/>
    <cellStyle name="Input 5 2" xfId="5304"/>
    <cellStyle name="Input 5 2 10" xfId="21909"/>
    <cellStyle name="Input 5 2 10 2" xfId="21910"/>
    <cellStyle name="Input 5 2 10 3" xfId="21911"/>
    <cellStyle name="Input 5 2 11" xfId="21912"/>
    <cellStyle name="Input 5 2 11 2" xfId="21913"/>
    <cellStyle name="Input 5 2 11 3" xfId="21914"/>
    <cellStyle name="Input 5 2 12" xfId="21915"/>
    <cellStyle name="Input 5 2 13" xfId="21916"/>
    <cellStyle name="Input 5 2 14" xfId="21917"/>
    <cellStyle name="Input 5 2 2" xfId="21918"/>
    <cellStyle name="Input 5 2 2 10" xfId="21919"/>
    <cellStyle name="Input 5 2 2 10 2" xfId="21920"/>
    <cellStyle name="Input 5 2 2 10 3" xfId="21921"/>
    <cellStyle name="Input 5 2 2 11" xfId="21922"/>
    <cellStyle name="Input 5 2 2 12" xfId="21923"/>
    <cellStyle name="Input 5 2 2 13" xfId="21924"/>
    <cellStyle name="Input 5 2 2 2" xfId="21925"/>
    <cellStyle name="Input 5 2 2 2 2" xfId="21926"/>
    <cellStyle name="Input 5 2 2 2 2 2" xfId="21927"/>
    <cellStyle name="Input 5 2 2 2 2 3" xfId="21928"/>
    <cellStyle name="Input 5 2 2 2 3" xfId="21929"/>
    <cellStyle name="Input 5 2 2 2 3 2" xfId="21930"/>
    <cellStyle name="Input 5 2 2 2 3 3" xfId="21931"/>
    <cellStyle name="Input 5 2 2 2 4" xfId="21932"/>
    <cellStyle name="Input 5 2 2 2 4 2" xfId="21933"/>
    <cellStyle name="Input 5 2 2 2 4 3" xfId="21934"/>
    <cellStyle name="Input 5 2 2 2 5" xfId="21935"/>
    <cellStyle name="Input 5 2 2 2 5 2" xfId="21936"/>
    <cellStyle name="Input 5 2 2 2 5 3" xfId="21937"/>
    <cellStyle name="Input 5 2 2 2 6" xfId="21938"/>
    <cellStyle name="Input 5 2 2 2 7" xfId="21939"/>
    <cellStyle name="Input 5 2 2 2 8" xfId="21940"/>
    <cellStyle name="Input 5 2 2 3" xfId="21941"/>
    <cellStyle name="Input 5 2 2 3 2" xfId="21942"/>
    <cellStyle name="Input 5 2 2 3 2 2" xfId="21943"/>
    <cellStyle name="Input 5 2 2 3 2 3" xfId="21944"/>
    <cellStyle name="Input 5 2 2 3 3" xfId="21945"/>
    <cellStyle name="Input 5 2 2 3 4" xfId="21946"/>
    <cellStyle name="Input 5 2 2 4" xfId="21947"/>
    <cellStyle name="Input 5 2 2 4 2" xfId="21948"/>
    <cellStyle name="Input 5 2 2 4 2 2" xfId="21949"/>
    <cellStyle name="Input 5 2 2 4 2 3" xfId="21950"/>
    <cellStyle name="Input 5 2 2 4 3" xfId="21951"/>
    <cellStyle name="Input 5 2 2 4 4" xfId="21952"/>
    <cellStyle name="Input 5 2 2 5" xfId="21953"/>
    <cellStyle name="Input 5 2 2 5 2" xfId="21954"/>
    <cellStyle name="Input 5 2 2 5 2 2" xfId="21955"/>
    <cellStyle name="Input 5 2 2 5 2 3" xfId="21956"/>
    <cellStyle name="Input 5 2 2 5 3" xfId="21957"/>
    <cellStyle name="Input 5 2 2 5 4" xfId="21958"/>
    <cellStyle name="Input 5 2 2 6" xfId="21959"/>
    <cellStyle name="Input 5 2 2 6 2" xfId="21960"/>
    <cellStyle name="Input 5 2 2 6 3" xfId="21961"/>
    <cellStyle name="Input 5 2 2 7" xfId="21962"/>
    <cellStyle name="Input 5 2 2 7 2" xfId="21963"/>
    <cellStyle name="Input 5 2 2 7 3" xfId="21964"/>
    <cellStyle name="Input 5 2 2 8" xfId="21965"/>
    <cellStyle name="Input 5 2 2 8 2" xfId="21966"/>
    <cellStyle name="Input 5 2 2 8 3" xfId="21967"/>
    <cellStyle name="Input 5 2 2 9" xfId="21968"/>
    <cellStyle name="Input 5 2 2 9 2" xfId="21969"/>
    <cellStyle name="Input 5 2 2 9 3" xfId="21970"/>
    <cellStyle name="Input 5 2 3" xfId="21971"/>
    <cellStyle name="Input 5 2 3 2" xfId="21972"/>
    <cellStyle name="Input 5 2 3 2 2" xfId="21973"/>
    <cellStyle name="Input 5 2 3 2 3" xfId="21974"/>
    <cellStyle name="Input 5 2 3 2 4" xfId="21975"/>
    <cellStyle name="Input 5 2 3 3" xfId="21976"/>
    <cellStyle name="Input 5 2 3 3 2" xfId="21977"/>
    <cellStyle name="Input 5 2 3 3 3" xfId="21978"/>
    <cellStyle name="Input 5 2 3 4" xfId="21979"/>
    <cellStyle name="Input 5 2 3 4 2" xfId="21980"/>
    <cellStyle name="Input 5 2 3 4 3" xfId="21981"/>
    <cellStyle name="Input 5 2 3 5" xfId="21982"/>
    <cellStyle name="Input 5 2 3 5 2" xfId="21983"/>
    <cellStyle name="Input 5 2 3 5 3" xfId="21984"/>
    <cellStyle name="Input 5 2 3 6" xfId="21985"/>
    <cellStyle name="Input 5 2 3 6 2" xfId="21986"/>
    <cellStyle name="Input 5 2 3 6 3" xfId="21987"/>
    <cellStyle name="Input 5 2 3 7" xfId="21988"/>
    <cellStyle name="Input 5 2 3 8" xfId="21989"/>
    <cellStyle name="Input 5 2 3 9" xfId="21990"/>
    <cellStyle name="Input 5 2 4" xfId="21991"/>
    <cellStyle name="Input 5 2 4 2" xfId="21992"/>
    <cellStyle name="Input 5 2 4 2 2" xfId="21993"/>
    <cellStyle name="Input 5 2 4 2 3" xfId="21994"/>
    <cellStyle name="Input 5 2 4 3" xfId="21995"/>
    <cellStyle name="Input 5 2 4 3 2" xfId="21996"/>
    <cellStyle name="Input 5 2 4 3 3" xfId="21997"/>
    <cellStyle name="Input 5 2 4 4" xfId="21998"/>
    <cellStyle name="Input 5 2 4 4 2" xfId="21999"/>
    <cellStyle name="Input 5 2 4 4 3" xfId="22000"/>
    <cellStyle name="Input 5 2 4 5" xfId="22001"/>
    <cellStyle name="Input 5 2 4 5 2" xfId="22002"/>
    <cellStyle name="Input 5 2 4 5 3" xfId="22003"/>
    <cellStyle name="Input 5 2 4 6" xfId="22004"/>
    <cellStyle name="Input 5 2 4 7" xfId="22005"/>
    <cellStyle name="Input 5 2 4 8" xfId="22006"/>
    <cellStyle name="Input 5 2 5" xfId="22007"/>
    <cellStyle name="Input 5 2 5 2" xfId="22008"/>
    <cellStyle name="Input 5 2 5 2 2" xfId="22009"/>
    <cellStyle name="Input 5 2 5 2 3" xfId="22010"/>
    <cellStyle name="Input 5 2 5 3" xfId="22011"/>
    <cellStyle name="Input 5 2 5 4" xfId="22012"/>
    <cellStyle name="Input 5 2 6" xfId="22013"/>
    <cellStyle name="Input 5 2 6 2" xfId="22014"/>
    <cellStyle name="Input 5 2 6 2 2" xfId="22015"/>
    <cellStyle name="Input 5 2 6 2 3" xfId="22016"/>
    <cellStyle name="Input 5 2 6 3" xfId="22017"/>
    <cellStyle name="Input 5 2 6 4" xfId="22018"/>
    <cellStyle name="Input 5 2 7" xfId="22019"/>
    <cellStyle name="Input 5 2 7 2" xfId="22020"/>
    <cellStyle name="Input 5 2 7 2 2" xfId="22021"/>
    <cellStyle name="Input 5 2 7 2 3" xfId="22022"/>
    <cellStyle name="Input 5 2 7 3" xfId="22023"/>
    <cellStyle name="Input 5 2 7 4" xfId="22024"/>
    <cellStyle name="Input 5 2 8" xfId="22025"/>
    <cellStyle name="Input 5 2 8 2" xfId="22026"/>
    <cellStyle name="Input 5 2 8 3" xfId="22027"/>
    <cellStyle name="Input 5 2 9" xfId="22028"/>
    <cellStyle name="Input 5 2 9 2" xfId="22029"/>
    <cellStyle name="Input 5 2 9 3" xfId="22030"/>
    <cellStyle name="Input 5 3" xfId="5305"/>
    <cellStyle name="Input 5 3 10" xfId="22031"/>
    <cellStyle name="Input 5 3 10 2" xfId="22032"/>
    <cellStyle name="Input 5 3 10 3" xfId="22033"/>
    <cellStyle name="Input 5 3 11" xfId="22034"/>
    <cellStyle name="Input 5 3 12" xfId="22035"/>
    <cellStyle name="Input 5 3 13" xfId="22036"/>
    <cellStyle name="Input 5 3 2" xfId="22037"/>
    <cellStyle name="Input 5 3 2 2" xfId="22038"/>
    <cellStyle name="Input 5 3 2 2 2" xfId="22039"/>
    <cellStyle name="Input 5 3 2 2 3" xfId="22040"/>
    <cellStyle name="Input 5 3 2 3" xfId="22041"/>
    <cellStyle name="Input 5 3 2 3 2" xfId="22042"/>
    <cellStyle name="Input 5 3 2 3 3" xfId="22043"/>
    <cellStyle name="Input 5 3 2 4" xfId="22044"/>
    <cellStyle name="Input 5 3 2 4 2" xfId="22045"/>
    <cellStyle name="Input 5 3 2 4 3" xfId="22046"/>
    <cellStyle name="Input 5 3 2 5" xfId="22047"/>
    <cellStyle name="Input 5 3 2 5 2" xfId="22048"/>
    <cellStyle name="Input 5 3 2 5 3" xfId="22049"/>
    <cellStyle name="Input 5 3 2 6" xfId="22050"/>
    <cellStyle name="Input 5 3 2 7" xfId="22051"/>
    <cellStyle name="Input 5 3 2 8" xfId="22052"/>
    <cellStyle name="Input 5 3 3" xfId="22053"/>
    <cellStyle name="Input 5 3 3 2" xfId="22054"/>
    <cellStyle name="Input 5 3 3 2 2" xfId="22055"/>
    <cellStyle name="Input 5 3 3 2 3" xfId="22056"/>
    <cellStyle name="Input 5 3 3 3" xfId="22057"/>
    <cellStyle name="Input 5 3 3 4" xfId="22058"/>
    <cellStyle name="Input 5 3 4" xfId="22059"/>
    <cellStyle name="Input 5 3 4 2" xfId="22060"/>
    <cellStyle name="Input 5 3 4 2 2" xfId="22061"/>
    <cellStyle name="Input 5 3 4 2 3" xfId="22062"/>
    <cellStyle name="Input 5 3 4 3" xfId="22063"/>
    <cellStyle name="Input 5 3 4 4" xfId="22064"/>
    <cellStyle name="Input 5 3 5" xfId="22065"/>
    <cellStyle name="Input 5 3 5 2" xfId="22066"/>
    <cellStyle name="Input 5 3 5 2 2" xfId="22067"/>
    <cellStyle name="Input 5 3 5 2 3" xfId="22068"/>
    <cellStyle name="Input 5 3 5 3" xfId="22069"/>
    <cellStyle name="Input 5 3 5 4" xfId="22070"/>
    <cellStyle name="Input 5 3 6" xfId="22071"/>
    <cellStyle name="Input 5 3 6 2" xfId="22072"/>
    <cellStyle name="Input 5 3 6 3" xfId="22073"/>
    <cellStyle name="Input 5 3 7" xfId="22074"/>
    <cellStyle name="Input 5 3 7 2" xfId="22075"/>
    <cellStyle name="Input 5 3 7 3" xfId="22076"/>
    <cellStyle name="Input 5 3 8" xfId="22077"/>
    <cellStyle name="Input 5 3 8 2" xfId="22078"/>
    <cellStyle name="Input 5 3 8 3" xfId="22079"/>
    <cellStyle name="Input 5 3 9" xfId="22080"/>
    <cellStyle name="Input 5 3 9 2" xfId="22081"/>
    <cellStyle name="Input 5 3 9 3" xfId="22082"/>
    <cellStyle name="Input 5 4" xfId="22083"/>
    <cellStyle name="Input 5 4 2" xfId="22084"/>
    <cellStyle name="Input 5 4 2 2" xfId="22085"/>
    <cellStyle name="Input 5 4 2 3" xfId="22086"/>
    <cellStyle name="Input 5 4 2 4" xfId="22087"/>
    <cellStyle name="Input 5 4 3" xfId="22088"/>
    <cellStyle name="Input 5 4 3 2" xfId="22089"/>
    <cellStyle name="Input 5 4 3 3" xfId="22090"/>
    <cellStyle name="Input 5 4 4" xfId="22091"/>
    <cellStyle name="Input 5 4 4 2" xfId="22092"/>
    <cellStyle name="Input 5 4 4 3" xfId="22093"/>
    <cellStyle name="Input 5 4 5" xfId="22094"/>
    <cellStyle name="Input 5 4 5 2" xfId="22095"/>
    <cellStyle name="Input 5 4 5 3" xfId="22096"/>
    <cellStyle name="Input 5 4 6" xfId="22097"/>
    <cellStyle name="Input 5 4 6 2" xfId="22098"/>
    <cellStyle name="Input 5 4 6 3" xfId="22099"/>
    <cellStyle name="Input 5 4 7" xfId="22100"/>
    <cellStyle name="Input 5 4 8" xfId="22101"/>
    <cellStyle name="Input 5 4 9" xfId="22102"/>
    <cellStyle name="Input 5 5" xfId="22103"/>
    <cellStyle name="Input 5 5 2" xfId="22104"/>
    <cellStyle name="Input 5 5 2 2" xfId="22105"/>
    <cellStyle name="Input 5 5 2 3" xfId="22106"/>
    <cellStyle name="Input 5 5 3" xfId="22107"/>
    <cellStyle name="Input 5 5 3 2" xfId="22108"/>
    <cellStyle name="Input 5 5 3 3" xfId="22109"/>
    <cellStyle name="Input 5 5 4" xfId="22110"/>
    <cellStyle name="Input 5 5 4 2" xfId="22111"/>
    <cellStyle name="Input 5 5 4 3" xfId="22112"/>
    <cellStyle name="Input 5 5 5" xfId="22113"/>
    <cellStyle name="Input 5 5 5 2" xfId="22114"/>
    <cellStyle name="Input 5 5 5 3" xfId="22115"/>
    <cellStyle name="Input 5 5 6" xfId="22116"/>
    <cellStyle name="Input 5 5 7" xfId="22117"/>
    <cellStyle name="Input 5 5 8" xfId="22118"/>
    <cellStyle name="Input 5 6" xfId="22119"/>
    <cellStyle name="Input 5 6 2" xfId="22120"/>
    <cellStyle name="Input 5 6 2 2" xfId="22121"/>
    <cellStyle name="Input 5 6 2 3" xfId="22122"/>
    <cellStyle name="Input 5 6 3" xfId="22123"/>
    <cellStyle name="Input 5 6 4" xfId="22124"/>
    <cellStyle name="Input 5 7" xfId="22125"/>
    <cellStyle name="Input 5 7 2" xfId="22126"/>
    <cellStyle name="Input 5 7 2 2" xfId="22127"/>
    <cellStyle name="Input 5 7 2 3" xfId="22128"/>
    <cellStyle name="Input 5 7 3" xfId="22129"/>
    <cellStyle name="Input 5 7 4" xfId="22130"/>
    <cellStyle name="Input 5 8" xfId="22131"/>
    <cellStyle name="Input 5 8 2" xfId="22132"/>
    <cellStyle name="Input 5 8 2 2" xfId="22133"/>
    <cellStyle name="Input 5 8 2 3" xfId="22134"/>
    <cellStyle name="Input 5 8 3" xfId="22135"/>
    <cellStyle name="Input 5 8 4" xfId="22136"/>
    <cellStyle name="Input 5 9" xfId="22137"/>
    <cellStyle name="Input 5 9 2" xfId="22138"/>
    <cellStyle name="Input 5 9 3" xfId="22139"/>
    <cellStyle name="Input 6" xfId="5306"/>
    <cellStyle name="Input 6 10" xfId="22140"/>
    <cellStyle name="Input 6 10 2" xfId="22141"/>
    <cellStyle name="Input 6 10 3" xfId="22142"/>
    <cellStyle name="Input 6 11" xfId="22143"/>
    <cellStyle name="Input 6 11 2" xfId="22144"/>
    <cellStyle name="Input 6 11 3" xfId="22145"/>
    <cellStyle name="Input 6 12" xfId="22146"/>
    <cellStyle name="Input 6 13" xfId="22147"/>
    <cellStyle name="Input 6 14" xfId="22148"/>
    <cellStyle name="Input 6 15" xfId="22149"/>
    <cellStyle name="Input 6 2" xfId="5307"/>
    <cellStyle name="Input 6 2 10" xfId="22150"/>
    <cellStyle name="Input 6 2 10 2" xfId="22151"/>
    <cellStyle name="Input 6 2 10 3" xfId="22152"/>
    <cellStyle name="Input 6 2 11" xfId="22153"/>
    <cellStyle name="Input 6 2 11 2" xfId="22154"/>
    <cellStyle name="Input 6 2 11 3" xfId="22155"/>
    <cellStyle name="Input 6 2 12" xfId="22156"/>
    <cellStyle name="Input 6 2 13" xfId="22157"/>
    <cellStyle name="Input 6 2 2" xfId="22158"/>
    <cellStyle name="Input 6 2 2 10" xfId="22159"/>
    <cellStyle name="Input 6 2 2 11" xfId="22160"/>
    <cellStyle name="Input 6 2 2 2" xfId="22161"/>
    <cellStyle name="Input 6 2 2 2 2" xfId="22162"/>
    <cellStyle name="Input 6 2 2 2 3" xfId="22163"/>
    <cellStyle name="Input 6 2 2 3" xfId="22164"/>
    <cellStyle name="Input 6 2 2 3 2" xfId="22165"/>
    <cellStyle name="Input 6 2 2 3 3" xfId="22166"/>
    <cellStyle name="Input 6 2 2 4" xfId="22167"/>
    <cellStyle name="Input 6 2 2 4 2" xfId="22168"/>
    <cellStyle name="Input 6 2 2 4 3" xfId="22169"/>
    <cellStyle name="Input 6 2 2 5" xfId="22170"/>
    <cellStyle name="Input 6 2 2 5 2" xfId="22171"/>
    <cellStyle name="Input 6 2 2 5 3" xfId="22172"/>
    <cellStyle name="Input 6 2 2 6" xfId="22173"/>
    <cellStyle name="Input 6 2 2 6 2" xfId="22174"/>
    <cellStyle name="Input 6 2 2 6 3" xfId="22175"/>
    <cellStyle name="Input 6 2 2 7" xfId="22176"/>
    <cellStyle name="Input 6 2 2 7 2" xfId="22177"/>
    <cellStyle name="Input 6 2 2 7 3" xfId="22178"/>
    <cellStyle name="Input 6 2 2 8" xfId="22179"/>
    <cellStyle name="Input 6 2 2 8 2" xfId="22180"/>
    <cellStyle name="Input 6 2 2 8 3" xfId="22181"/>
    <cellStyle name="Input 6 2 2 9" xfId="22182"/>
    <cellStyle name="Input 6 2 2 9 2" xfId="22183"/>
    <cellStyle name="Input 6 2 2 9 3" xfId="22184"/>
    <cellStyle name="Input 6 2 3" xfId="22185"/>
    <cellStyle name="Input 6 2 3 2" xfId="22186"/>
    <cellStyle name="Input 6 2 3 3" xfId="22187"/>
    <cellStyle name="Input 6 2 4" xfId="22188"/>
    <cellStyle name="Input 6 2 4 2" xfId="22189"/>
    <cellStyle name="Input 6 2 4 3" xfId="22190"/>
    <cellStyle name="Input 6 2 5" xfId="22191"/>
    <cellStyle name="Input 6 2 5 2" xfId="22192"/>
    <cellStyle name="Input 6 2 5 3" xfId="22193"/>
    <cellStyle name="Input 6 2 6" xfId="22194"/>
    <cellStyle name="Input 6 2 6 2" xfId="22195"/>
    <cellStyle name="Input 6 2 6 3" xfId="22196"/>
    <cellStyle name="Input 6 2 7" xfId="22197"/>
    <cellStyle name="Input 6 2 7 2" xfId="22198"/>
    <cellStyle name="Input 6 2 7 3" xfId="22199"/>
    <cellStyle name="Input 6 2 8" xfId="22200"/>
    <cellStyle name="Input 6 2 8 2" xfId="22201"/>
    <cellStyle name="Input 6 2 8 3" xfId="22202"/>
    <cellStyle name="Input 6 2 9" xfId="22203"/>
    <cellStyle name="Input 6 2 9 2" xfId="22204"/>
    <cellStyle name="Input 6 2 9 3" xfId="22205"/>
    <cellStyle name="Input 6 3" xfId="5308"/>
    <cellStyle name="Input 6 3 10" xfId="22206"/>
    <cellStyle name="Input 6 3 10 2" xfId="22207"/>
    <cellStyle name="Input 6 3 10 3" xfId="22208"/>
    <cellStyle name="Input 6 3 11" xfId="22209"/>
    <cellStyle name="Input 6 3 12" xfId="22210"/>
    <cellStyle name="Input 6 3 2" xfId="22211"/>
    <cellStyle name="Input 6 3 2 2" xfId="22212"/>
    <cellStyle name="Input 6 3 2 3" xfId="22213"/>
    <cellStyle name="Input 6 3 3" xfId="22214"/>
    <cellStyle name="Input 6 3 3 2" xfId="22215"/>
    <cellStyle name="Input 6 3 3 3" xfId="22216"/>
    <cellStyle name="Input 6 3 4" xfId="22217"/>
    <cellStyle name="Input 6 3 4 2" xfId="22218"/>
    <cellStyle name="Input 6 3 4 3" xfId="22219"/>
    <cellStyle name="Input 6 3 5" xfId="22220"/>
    <cellStyle name="Input 6 3 5 2" xfId="22221"/>
    <cellStyle name="Input 6 3 5 3" xfId="22222"/>
    <cellStyle name="Input 6 3 6" xfId="22223"/>
    <cellStyle name="Input 6 3 6 2" xfId="22224"/>
    <cellStyle name="Input 6 3 6 3" xfId="22225"/>
    <cellStyle name="Input 6 3 7" xfId="22226"/>
    <cellStyle name="Input 6 3 7 2" xfId="22227"/>
    <cellStyle name="Input 6 3 7 3" xfId="22228"/>
    <cellStyle name="Input 6 3 8" xfId="22229"/>
    <cellStyle name="Input 6 3 8 2" xfId="22230"/>
    <cellStyle name="Input 6 3 8 3" xfId="22231"/>
    <cellStyle name="Input 6 3 9" xfId="22232"/>
    <cellStyle name="Input 6 3 9 2" xfId="22233"/>
    <cellStyle name="Input 6 3 9 3" xfId="22234"/>
    <cellStyle name="Input 6 4" xfId="22235"/>
    <cellStyle name="Input 6 4 2" xfId="22236"/>
    <cellStyle name="Input 6 4 2 2" xfId="22237"/>
    <cellStyle name="Input 6 4 2 3" xfId="22238"/>
    <cellStyle name="Input 6 4 3" xfId="22239"/>
    <cellStyle name="Input 6 4 4" xfId="22240"/>
    <cellStyle name="Input 6 5" xfId="22241"/>
    <cellStyle name="Input 6 5 2" xfId="22242"/>
    <cellStyle name="Input 6 5 2 2" xfId="22243"/>
    <cellStyle name="Input 6 5 2 3" xfId="22244"/>
    <cellStyle name="Input 6 5 3" xfId="22245"/>
    <cellStyle name="Input 6 5 4" xfId="22246"/>
    <cellStyle name="Input 6 6" xfId="22247"/>
    <cellStyle name="Input 6 6 2" xfId="22248"/>
    <cellStyle name="Input 6 6 3" xfId="22249"/>
    <cellStyle name="Input 6 7" xfId="22250"/>
    <cellStyle name="Input 6 7 2" xfId="22251"/>
    <cellStyle name="Input 6 7 3" xfId="22252"/>
    <cellStyle name="Input 6 8" xfId="22253"/>
    <cellStyle name="Input 6 8 2" xfId="22254"/>
    <cellStyle name="Input 6 8 3" xfId="22255"/>
    <cellStyle name="Input 6 9" xfId="22256"/>
    <cellStyle name="Input 6 9 2" xfId="22257"/>
    <cellStyle name="Input 6 9 3" xfId="22258"/>
    <cellStyle name="Input 7" xfId="5309"/>
    <cellStyle name="Input 7 10" xfId="22259"/>
    <cellStyle name="Input 7 10 2" xfId="22260"/>
    <cellStyle name="Input 7 10 3" xfId="22261"/>
    <cellStyle name="Input 7 11" xfId="22262"/>
    <cellStyle name="Input 7 11 2" xfId="22263"/>
    <cellStyle name="Input 7 11 3" xfId="22264"/>
    <cellStyle name="Input 7 12" xfId="22265"/>
    <cellStyle name="Input 7 13" xfId="22266"/>
    <cellStyle name="Input 7 14" xfId="22267"/>
    <cellStyle name="Input 7 15" xfId="22268"/>
    <cellStyle name="Input 7 2" xfId="15400"/>
    <cellStyle name="Input 7 2 10" xfId="22269"/>
    <cellStyle name="Input 7 2 10 2" xfId="22270"/>
    <cellStyle name="Input 7 2 10 3" xfId="22271"/>
    <cellStyle name="Input 7 2 11" xfId="22272"/>
    <cellStyle name="Input 7 2 12" xfId="22273"/>
    <cellStyle name="Input 7 2 2" xfId="22274"/>
    <cellStyle name="Input 7 2 2 10" xfId="22275"/>
    <cellStyle name="Input 7 2 2 11" xfId="22276"/>
    <cellStyle name="Input 7 2 2 2" xfId="22277"/>
    <cellStyle name="Input 7 2 2 2 2" xfId="22278"/>
    <cellStyle name="Input 7 2 2 2 3" xfId="22279"/>
    <cellStyle name="Input 7 2 2 3" xfId="22280"/>
    <cellStyle name="Input 7 2 2 3 2" xfId="22281"/>
    <cellStyle name="Input 7 2 2 3 3" xfId="22282"/>
    <cellStyle name="Input 7 2 2 4" xfId="22283"/>
    <cellStyle name="Input 7 2 2 4 2" xfId="22284"/>
    <cellStyle name="Input 7 2 2 4 3" xfId="22285"/>
    <cellStyle name="Input 7 2 2 5" xfId="22286"/>
    <cellStyle name="Input 7 2 2 5 2" xfId="22287"/>
    <cellStyle name="Input 7 2 2 5 3" xfId="22288"/>
    <cellStyle name="Input 7 2 2 6" xfId="22289"/>
    <cellStyle name="Input 7 2 2 6 2" xfId="22290"/>
    <cellStyle name="Input 7 2 2 6 3" xfId="22291"/>
    <cellStyle name="Input 7 2 2 7" xfId="22292"/>
    <cellStyle name="Input 7 2 2 7 2" xfId="22293"/>
    <cellStyle name="Input 7 2 2 7 3" xfId="22294"/>
    <cellStyle name="Input 7 2 2 8" xfId="22295"/>
    <cellStyle name="Input 7 2 2 8 2" xfId="22296"/>
    <cellStyle name="Input 7 2 2 8 3" xfId="22297"/>
    <cellStyle name="Input 7 2 2 9" xfId="22298"/>
    <cellStyle name="Input 7 2 2 9 2" xfId="22299"/>
    <cellStyle name="Input 7 2 2 9 3" xfId="22300"/>
    <cellStyle name="Input 7 2 3" xfId="22301"/>
    <cellStyle name="Input 7 2 3 2" xfId="22302"/>
    <cellStyle name="Input 7 2 3 3" xfId="22303"/>
    <cellStyle name="Input 7 2 4" xfId="22304"/>
    <cellStyle name="Input 7 2 4 2" xfId="22305"/>
    <cellStyle name="Input 7 2 4 3" xfId="22306"/>
    <cellStyle name="Input 7 2 5" xfId="22307"/>
    <cellStyle name="Input 7 2 5 2" xfId="22308"/>
    <cellStyle name="Input 7 2 5 3" xfId="22309"/>
    <cellStyle name="Input 7 2 6" xfId="22310"/>
    <cellStyle name="Input 7 2 6 2" xfId="22311"/>
    <cellStyle name="Input 7 2 6 3" xfId="22312"/>
    <cellStyle name="Input 7 2 7" xfId="22313"/>
    <cellStyle name="Input 7 2 7 2" xfId="22314"/>
    <cellStyle name="Input 7 2 7 3" xfId="22315"/>
    <cellStyle name="Input 7 2 8" xfId="22316"/>
    <cellStyle name="Input 7 2 8 2" xfId="22317"/>
    <cellStyle name="Input 7 2 8 3" xfId="22318"/>
    <cellStyle name="Input 7 2 9" xfId="22319"/>
    <cellStyle name="Input 7 2 9 2" xfId="22320"/>
    <cellStyle name="Input 7 2 9 3" xfId="22321"/>
    <cellStyle name="Input 7 3" xfId="22322"/>
    <cellStyle name="Input 7 3 10" xfId="22323"/>
    <cellStyle name="Input 7 3 11" xfId="22324"/>
    <cellStyle name="Input 7 3 2" xfId="22325"/>
    <cellStyle name="Input 7 3 2 2" xfId="22326"/>
    <cellStyle name="Input 7 3 2 3" xfId="22327"/>
    <cellStyle name="Input 7 3 3" xfId="22328"/>
    <cellStyle name="Input 7 3 3 2" xfId="22329"/>
    <cellStyle name="Input 7 3 3 3" xfId="22330"/>
    <cellStyle name="Input 7 3 4" xfId="22331"/>
    <cellStyle name="Input 7 3 4 2" xfId="22332"/>
    <cellStyle name="Input 7 3 4 3" xfId="22333"/>
    <cellStyle name="Input 7 3 5" xfId="22334"/>
    <cellStyle name="Input 7 3 5 2" xfId="22335"/>
    <cellStyle name="Input 7 3 5 3" xfId="22336"/>
    <cellStyle name="Input 7 3 6" xfId="22337"/>
    <cellStyle name="Input 7 3 6 2" xfId="22338"/>
    <cellStyle name="Input 7 3 6 3" xfId="22339"/>
    <cellStyle name="Input 7 3 7" xfId="22340"/>
    <cellStyle name="Input 7 3 7 2" xfId="22341"/>
    <cellStyle name="Input 7 3 7 3" xfId="22342"/>
    <cellStyle name="Input 7 3 8" xfId="22343"/>
    <cellStyle name="Input 7 3 8 2" xfId="22344"/>
    <cellStyle name="Input 7 3 8 3" xfId="22345"/>
    <cellStyle name="Input 7 3 9" xfId="22346"/>
    <cellStyle name="Input 7 3 9 2" xfId="22347"/>
    <cellStyle name="Input 7 3 9 3" xfId="22348"/>
    <cellStyle name="Input 7 4" xfId="22349"/>
    <cellStyle name="Input 7 4 2" xfId="22350"/>
    <cellStyle name="Input 7 4 3" xfId="22351"/>
    <cellStyle name="Input 7 5" xfId="22352"/>
    <cellStyle name="Input 7 5 2" xfId="22353"/>
    <cellStyle name="Input 7 5 3" xfId="22354"/>
    <cellStyle name="Input 7 6" xfId="22355"/>
    <cellStyle name="Input 7 6 2" xfId="22356"/>
    <cellStyle name="Input 7 6 3" xfId="22357"/>
    <cellStyle name="Input 7 7" xfId="22358"/>
    <cellStyle name="Input 7 7 2" xfId="22359"/>
    <cellStyle name="Input 7 7 3" xfId="22360"/>
    <cellStyle name="Input 7 8" xfId="22361"/>
    <cellStyle name="Input 7 8 2" xfId="22362"/>
    <cellStyle name="Input 7 8 3" xfId="22363"/>
    <cellStyle name="Input 7 9" xfId="22364"/>
    <cellStyle name="Input 7 9 2" xfId="22365"/>
    <cellStyle name="Input 7 9 3" xfId="22366"/>
    <cellStyle name="Input 8" xfId="5310"/>
    <cellStyle name="Input 8 10" xfId="22367"/>
    <cellStyle name="Input 8 10 2" xfId="22368"/>
    <cellStyle name="Input 8 10 3" xfId="22369"/>
    <cellStyle name="Input 8 11" xfId="22370"/>
    <cellStyle name="Input 8 11 2" xfId="22371"/>
    <cellStyle name="Input 8 11 3" xfId="22372"/>
    <cellStyle name="Input 8 12" xfId="22373"/>
    <cellStyle name="Input 8 13" xfId="22374"/>
    <cellStyle name="Input 8 14" xfId="22375"/>
    <cellStyle name="Input 8 2" xfId="22376"/>
    <cellStyle name="Input 8 2 10" xfId="22377"/>
    <cellStyle name="Input 8 2 10 2" xfId="22378"/>
    <cellStyle name="Input 8 2 10 3" xfId="22379"/>
    <cellStyle name="Input 8 2 11" xfId="22380"/>
    <cellStyle name="Input 8 2 12" xfId="22381"/>
    <cellStyle name="Input 8 2 2" xfId="22382"/>
    <cellStyle name="Input 8 2 2 10" xfId="22383"/>
    <cellStyle name="Input 8 2 2 11" xfId="22384"/>
    <cellStyle name="Input 8 2 2 2" xfId="22385"/>
    <cellStyle name="Input 8 2 2 2 2" xfId="22386"/>
    <cellStyle name="Input 8 2 2 2 3" xfId="22387"/>
    <cellStyle name="Input 8 2 2 3" xfId="22388"/>
    <cellStyle name="Input 8 2 2 3 2" xfId="22389"/>
    <cellStyle name="Input 8 2 2 3 3" xfId="22390"/>
    <cellStyle name="Input 8 2 2 4" xfId="22391"/>
    <cellStyle name="Input 8 2 2 4 2" xfId="22392"/>
    <cellStyle name="Input 8 2 2 4 3" xfId="22393"/>
    <cellStyle name="Input 8 2 2 5" xfId="22394"/>
    <cellStyle name="Input 8 2 2 5 2" xfId="22395"/>
    <cellStyle name="Input 8 2 2 5 3" xfId="22396"/>
    <cellStyle name="Input 8 2 2 6" xfId="22397"/>
    <cellStyle name="Input 8 2 2 6 2" xfId="22398"/>
    <cellStyle name="Input 8 2 2 6 3" xfId="22399"/>
    <cellStyle name="Input 8 2 2 7" xfId="22400"/>
    <cellStyle name="Input 8 2 2 7 2" xfId="22401"/>
    <cellStyle name="Input 8 2 2 7 3" xfId="22402"/>
    <cellStyle name="Input 8 2 2 8" xfId="22403"/>
    <cellStyle name="Input 8 2 2 8 2" xfId="22404"/>
    <cellStyle name="Input 8 2 2 8 3" xfId="22405"/>
    <cellStyle name="Input 8 2 2 9" xfId="22406"/>
    <cellStyle name="Input 8 2 2 9 2" xfId="22407"/>
    <cellStyle name="Input 8 2 2 9 3" xfId="22408"/>
    <cellStyle name="Input 8 2 3" xfId="22409"/>
    <cellStyle name="Input 8 2 3 2" xfId="22410"/>
    <cellStyle name="Input 8 2 3 3" xfId="22411"/>
    <cellStyle name="Input 8 2 4" xfId="22412"/>
    <cellStyle name="Input 8 2 4 2" xfId="22413"/>
    <cellStyle name="Input 8 2 4 3" xfId="22414"/>
    <cellStyle name="Input 8 2 5" xfId="22415"/>
    <cellStyle name="Input 8 2 5 2" xfId="22416"/>
    <cellStyle name="Input 8 2 5 3" xfId="22417"/>
    <cellStyle name="Input 8 2 6" xfId="22418"/>
    <cellStyle name="Input 8 2 6 2" xfId="22419"/>
    <cellStyle name="Input 8 2 6 3" xfId="22420"/>
    <cellStyle name="Input 8 2 7" xfId="22421"/>
    <cellStyle name="Input 8 2 7 2" xfId="22422"/>
    <cellStyle name="Input 8 2 7 3" xfId="22423"/>
    <cellStyle name="Input 8 2 8" xfId="22424"/>
    <cellStyle name="Input 8 2 8 2" xfId="22425"/>
    <cellStyle name="Input 8 2 8 3" xfId="22426"/>
    <cellStyle name="Input 8 2 9" xfId="22427"/>
    <cellStyle name="Input 8 2 9 2" xfId="22428"/>
    <cellStyle name="Input 8 2 9 3" xfId="22429"/>
    <cellStyle name="Input 8 3" xfId="22430"/>
    <cellStyle name="Input 8 3 10" xfId="22431"/>
    <cellStyle name="Input 8 3 11" xfId="22432"/>
    <cellStyle name="Input 8 3 2" xfId="22433"/>
    <cellStyle name="Input 8 3 2 2" xfId="22434"/>
    <cellStyle name="Input 8 3 2 3" xfId="22435"/>
    <cellStyle name="Input 8 3 3" xfId="22436"/>
    <cellStyle name="Input 8 3 3 2" xfId="22437"/>
    <cellStyle name="Input 8 3 3 3" xfId="22438"/>
    <cellStyle name="Input 8 3 4" xfId="22439"/>
    <cellStyle name="Input 8 3 4 2" xfId="22440"/>
    <cellStyle name="Input 8 3 4 3" xfId="22441"/>
    <cellStyle name="Input 8 3 5" xfId="22442"/>
    <cellStyle name="Input 8 3 5 2" xfId="22443"/>
    <cellStyle name="Input 8 3 5 3" xfId="22444"/>
    <cellStyle name="Input 8 3 6" xfId="22445"/>
    <cellStyle name="Input 8 3 6 2" xfId="22446"/>
    <cellStyle name="Input 8 3 6 3" xfId="22447"/>
    <cellStyle name="Input 8 3 7" xfId="22448"/>
    <cellStyle name="Input 8 3 7 2" xfId="22449"/>
    <cellStyle name="Input 8 3 7 3" xfId="22450"/>
    <cellStyle name="Input 8 3 8" xfId="22451"/>
    <cellStyle name="Input 8 3 8 2" xfId="22452"/>
    <cellStyle name="Input 8 3 8 3" xfId="22453"/>
    <cellStyle name="Input 8 3 9" xfId="22454"/>
    <cellStyle name="Input 8 3 9 2" xfId="22455"/>
    <cellStyle name="Input 8 3 9 3" xfId="22456"/>
    <cellStyle name="Input 8 4" xfId="22457"/>
    <cellStyle name="Input 8 4 2" xfId="22458"/>
    <cellStyle name="Input 8 4 3" xfId="22459"/>
    <cellStyle name="Input 8 5" xfId="22460"/>
    <cellStyle name="Input 8 5 2" xfId="22461"/>
    <cellStyle name="Input 8 5 3" xfId="22462"/>
    <cellStyle name="Input 8 6" xfId="22463"/>
    <cellStyle name="Input 8 6 2" xfId="22464"/>
    <cellStyle name="Input 8 6 3" xfId="22465"/>
    <cellStyle name="Input 8 7" xfId="22466"/>
    <cellStyle name="Input 8 7 2" xfId="22467"/>
    <cellStyle name="Input 8 7 3" xfId="22468"/>
    <cellStyle name="Input 8 8" xfId="22469"/>
    <cellStyle name="Input 8 8 2" xfId="22470"/>
    <cellStyle name="Input 8 8 3" xfId="22471"/>
    <cellStyle name="Input 8 9" xfId="22472"/>
    <cellStyle name="Input 8 9 2" xfId="22473"/>
    <cellStyle name="Input 8 9 3" xfId="22474"/>
    <cellStyle name="Input 9" xfId="22475"/>
    <cellStyle name="Input 9 10" xfId="22476"/>
    <cellStyle name="Input 9 10 2" xfId="22477"/>
    <cellStyle name="Input 9 10 3" xfId="22478"/>
    <cellStyle name="Input 9 11" xfId="22479"/>
    <cellStyle name="Input 9 12" xfId="22480"/>
    <cellStyle name="Input 9 13" xfId="22481"/>
    <cellStyle name="Input 9 2" xfId="22482"/>
    <cellStyle name="Input 9 2 10" xfId="22483"/>
    <cellStyle name="Input 9 2 11" xfId="22484"/>
    <cellStyle name="Input 9 2 2" xfId="22485"/>
    <cellStyle name="Input 9 2 2 2" xfId="22486"/>
    <cellStyle name="Input 9 2 2 3" xfId="22487"/>
    <cellStyle name="Input 9 2 3" xfId="22488"/>
    <cellStyle name="Input 9 2 3 2" xfId="22489"/>
    <cellStyle name="Input 9 2 3 3" xfId="22490"/>
    <cellStyle name="Input 9 2 4" xfId="22491"/>
    <cellStyle name="Input 9 2 4 2" xfId="22492"/>
    <cellStyle name="Input 9 2 4 3" xfId="22493"/>
    <cellStyle name="Input 9 2 5" xfId="22494"/>
    <cellStyle name="Input 9 2 5 2" xfId="22495"/>
    <cellStyle name="Input 9 2 5 3" xfId="22496"/>
    <cellStyle name="Input 9 2 6" xfId="22497"/>
    <cellStyle name="Input 9 2 6 2" xfId="22498"/>
    <cellStyle name="Input 9 2 6 3" xfId="22499"/>
    <cellStyle name="Input 9 2 7" xfId="22500"/>
    <cellStyle name="Input 9 2 7 2" xfId="22501"/>
    <cellStyle name="Input 9 2 7 3" xfId="22502"/>
    <cellStyle name="Input 9 2 8" xfId="22503"/>
    <cellStyle name="Input 9 2 8 2" xfId="22504"/>
    <cellStyle name="Input 9 2 8 3" xfId="22505"/>
    <cellStyle name="Input 9 2 9" xfId="22506"/>
    <cellStyle name="Input 9 2 9 2" xfId="22507"/>
    <cellStyle name="Input 9 2 9 3" xfId="22508"/>
    <cellStyle name="Input 9 3" xfId="22509"/>
    <cellStyle name="Input 9 3 2" xfId="22510"/>
    <cellStyle name="Input 9 3 3" xfId="22511"/>
    <cellStyle name="Input 9 4" xfId="22512"/>
    <cellStyle name="Input 9 4 2" xfId="22513"/>
    <cellStyle name="Input 9 4 3" xfId="22514"/>
    <cellStyle name="Input 9 5" xfId="22515"/>
    <cellStyle name="Input 9 5 2" xfId="22516"/>
    <cellStyle name="Input 9 5 3" xfId="22517"/>
    <cellStyle name="Input 9 6" xfId="22518"/>
    <cellStyle name="Input 9 6 2" xfId="22519"/>
    <cellStyle name="Input 9 6 3" xfId="22520"/>
    <cellStyle name="Input 9 7" xfId="22521"/>
    <cellStyle name="Input 9 7 2" xfId="22522"/>
    <cellStyle name="Input 9 7 3" xfId="22523"/>
    <cellStyle name="Input 9 8" xfId="22524"/>
    <cellStyle name="Input 9 8 2" xfId="22525"/>
    <cellStyle name="Input 9 8 3" xfId="22526"/>
    <cellStyle name="Input 9 9" xfId="22527"/>
    <cellStyle name="Input 9 9 2" xfId="22528"/>
    <cellStyle name="Input 9 9 3" xfId="22529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0"/>
    <cellStyle name="Lien hypertexte 2 2 3" xfId="22531"/>
    <cellStyle name="Lien hypertexte 2 3" xfId="5327"/>
    <cellStyle name="Lien hypertexte 3" xfId="5328"/>
    <cellStyle name="Lien hypertexte 3 2" xfId="5329"/>
    <cellStyle name="Lien hypertexte 3 2 2" xfId="22532"/>
    <cellStyle name="Lien hypertexte 3 3" xfId="5330"/>
    <cellStyle name="Lien hypertexte 4" xfId="5331"/>
    <cellStyle name="Lien hypertexte 5" xfId="5332"/>
    <cellStyle name="Lien hypertexte visité" xfId="22533"/>
    <cellStyle name="Lien hypertexte visité 2" xfId="22534"/>
    <cellStyle name="Lien hypertexte visité 2 2" xfId="22535"/>
    <cellStyle name="Lien hypertexte visité 3" xfId="22536"/>
    <cellStyle name="Lien hypertexte visité 3 2" xfId="22537"/>
    <cellStyle name="Lien hypertexte visité 4" xfId="22538"/>
    <cellStyle name="Lien hypertexte_DAILYPOS" xfId="22539"/>
    <cellStyle name="LineTableCell" xfId="5333"/>
    <cellStyle name="Linked Cell" xfId="5334"/>
    <cellStyle name="Linked Cell 2" xfId="5335"/>
    <cellStyle name="Linked Cell 2 2" xfId="5336"/>
    <cellStyle name="Linked Cell 2 2 2" xfId="22540"/>
    <cellStyle name="Linked Cell 2 2 2 2" xfId="22541"/>
    <cellStyle name="Linked Cell 2 2 2 2 2" xfId="22542"/>
    <cellStyle name="Linked Cell 2 2 2 3" xfId="22543"/>
    <cellStyle name="Linked Cell 2 2 2 3 2" xfId="22544"/>
    <cellStyle name="Linked Cell 2 2 2 3 2 2" xfId="22545"/>
    <cellStyle name="Linked Cell 2 2 2 4" xfId="22546"/>
    <cellStyle name="Linked Cell 2 2 2 4 2" xfId="22547"/>
    <cellStyle name="Linked Cell 2 2 3" xfId="22548"/>
    <cellStyle name="Linked Cell 2 2 3 2" xfId="22549"/>
    <cellStyle name="Linked Cell 2 2 3 2 2" xfId="22550"/>
    <cellStyle name="Linked Cell 2 2 4" xfId="22551"/>
    <cellStyle name="Linked Cell 2 2 4 2" xfId="22552"/>
    <cellStyle name="Linked Cell 2 2 4 2 2" xfId="22553"/>
    <cellStyle name="Linked Cell 2 2 5" xfId="22554"/>
    <cellStyle name="Linked Cell 2 2 5 2" xfId="22555"/>
    <cellStyle name="Linked Cell 2 2 6" xfId="22556"/>
    <cellStyle name="Linked Cell 2 3" xfId="5337"/>
    <cellStyle name="Linked Cell 2 3 2" xfId="22557"/>
    <cellStyle name="Linked Cell 2 3 2 2" xfId="22558"/>
    <cellStyle name="Linked Cell 2 3 3" xfId="22559"/>
    <cellStyle name="Linked Cell 2 3 4" xfId="22560"/>
    <cellStyle name="Linked Cell 2 4" xfId="22561"/>
    <cellStyle name="Linked Cell 2 4 2" xfId="22562"/>
    <cellStyle name="Linked Cell 2 4 2 2" xfId="22563"/>
    <cellStyle name="Linked Cell 2 5" xfId="22564"/>
    <cellStyle name="Linked Cell 2 5 2" xfId="22565"/>
    <cellStyle name="Linked Cell 2 6" xfId="22566"/>
    <cellStyle name="Linked Cell 2 7" xfId="22567"/>
    <cellStyle name="Linked Cell 3" xfId="5338"/>
    <cellStyle name="Linked Cell 3 2" xfId="5339"/>
    <cellStyle name="Linked Cell 3 2 2" xfId="22568"/>
    <cellStyle name="Linked Cell 3 3" xfId="5340"/>
    <cellStyle name="Linked Cell 3 3 2" xfId="22569"/>
    <cellStyle name="Linked Cell 3 3 2 2" xfId="22570"/>
    <cellStyle name="Linked Cell 3 4" xfId="22571"/>
    <cellStyle name="Linked Cell 3 4 2" xfId="22572"/>
    <cellStyle name="Linked Cell 3 5" xfId="22573"/>
    <cellStyle name="Linked Cell 4" xfId="5341"/>
    <cellStyle name="Linked Cell 4 2" xfId="5342"/>
    <cellStyle name="Linked Cell 4 2 2" xfId="22574"/>
    <cellStyle name="Linked Cell 4 2 2 2" xfId="22575"/>
    <cellStyle name="Linked Cell 4 2 3" xfId="22576"/>
    <cellStyle name="Linked Cell 4 2 3 2" xfId="22577"/>
    <cellStyle name="Linked Cell 4 2 3 2 2" xfId="22578"/>
    <cellStyle name="Linked Cell 4 2 4" xfId="22579"/>
    <cellStyle name="Linked Cell 4 2 4 2" xfId="22580"/>
    <cellStyle name="Linked Cell 4 3" xfId="5343"/>
    <cellStyle name="Linked Cell 4 3 2" xfId="22581"/>
    <cellStyle name="Linked Cell 4 4" xfId="22582"/>
    <cellStyle name="Linked Cell 4 4 2" xfId="22583"/>
    <cellStyle name="Linked Cell 4 4 2 2" xfId="22584"/>
    <cellStyle name="Linked Cell 4 5" xfId="22585"/>
    <cellStyle name="Linked Cell 4 5 2" xfId="22586"/>
    <cellStyle name="Linked Cell 4 6" xfId="22587"/>
    <cellStyle name="Linked Cell 4 7" xfId="22588"/>
    <cellStyle name="Linked Cell 5" xfId="5344"/>
    <cellStyle name="Linked Cell 5 2" xfId="5345"/>
    <cellStyle name="Linked Cell 5 3" xfId="5346"/>
    <cellStyle name="Linked Cell 5 4" xfId="22589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0"/>
    <cellStyle name="Milliers 2 8 2" xfId="22591"/>
    <cellStyle name="Milliers 2 8 2 2" xfId="22592"/>
    <cellStyle name="Milliers 2 8 2 2 2" xfId="22593"/>
    <cellStyle name="Milliers 2 8 2 3" xfId="22594"/>
    <cellStyle name="Milliers 2 8 3" xfId="22595"/>
    <cellStyle name="Milliers 2 8 3 2" xfId="22596"/>
    <cellStyle name="Milliers 2 8 4" xfId="22597"/>
    <cellStyle name="Milliers 5" xfId="22598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9"/>
    <cellStyle name="Mon閠aire_AR1194" xfId="22600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1"/>
    <cellStyle name="Neutral 2 2 2 2" xfId="22602"/>
    <cellStyle name="Neutral 2 2 2 2 2" xfId="22603"/>
    <cellStyle name="Neutral 2 2 2 2 3" xfId="22604"/>
    <cellStyle name="Neutral 2 2 2 3" xfId="22605"/>
    <cellStyle name="Neutral 2 2 2 3 2" xfId="22606"/>
    <cellStyle name="Neutral 2 2 2 3 2 2" xfId="22607"/>
    <cellStyle name="Neutral 2 2 2 3 3" xfId="22608"/>
    <cellStyle name="Neutral 2 2 2 4" xfId="22609"/>
    <cellStyle name="Neutral 2 2 2 4 2" xfId="22610"/>
    <cellStyle name="Neutral 2 2 2 5" xfId="22611"/>
    <cellStyle name="Neutral 2 2 3" xfId="22612"/>
    <cellStyle name="Neutral 2 2 3 2" xfId="22613"/>
    <cellStyle name="Neutral 2 2 3 2 2" xfId="22614"/>
    <cellStyle name="Neutral 2 2 3 3" xfId="22615"/>
    <cellStyle name="Neutral 2 2 4" xfId="22616"/>
    <cellStyle name="Neutral 2 2 4 2" xfId="22617"/>
    <cellStyle name="Neutral 2 2 4 2 2" xfId="22618"/>
    <cellStyle name="Neutral 2 2 4 3" xfId="22619"/>
    <cellStyle name="Neutral 2 2 5" xfId="22620"/>
    <cellStyle name="Neutral 2 2 5 2" xfId="22621"/>
    <cellStyle name="Neutral 2 2 6" xfId="22622"/>
    <cellStyle name="Neutral 2 2 7" xfId="22623"/>
    <cellStyle name="Neutral 2 3" xfId="5394"/>
    <cellStyle name="Neutral 2 3 2" xfId="22624"/>
    <cellStyle name="Neutral 2 3 2 2" xfId="22625"/>
    <cellStyle name="Neutral 2 3 3" xfId="22626"/>
    <cellStyle name="Neutral 2 3 4" xfId="22627"/>
    <cellStyle name="Neutral 2 4" xfId="22628"/>
    <cellStyle name="Neutral 2 4 2" xfId="22629"/>
    <cellStyle name="Neutral 2 4 2 2" xfId="22630"/>
    <cellStyle name="Neutral 2 4 3" xfId="22631"/>
    <cellStyle name="Neutral 2 5" xfId="22632"/>
    <cellStyle name="Neutral 2 5 2" xfId="22633"/>
    <cellStyle name="Neutral 2 6" xfId="22634"/>
    <cellStyle name="Neutral 2 6 2" xfId="22635"/>
    <cellStyle name="Neutral 2 7" xfId="22636"/>
    <cellStyle name="Neutral 3" xfId="5395"/>
    <cellStyle name="Neutral 3 2" xfId="5396"/>
    <cellStyle name="Neutral 3 2 2" xfId="22637"/>
    <cellStyle name="Neutral 3 2 3" xfId="22638"/>
    <cellStyle name="Neutral 3 3" xfId="5397"/>
    <cellStyle name="Neutral 3 3 2" xfId="22639"/>
    <cellStyle name="Neutral 3 3 2 2" xfId="22640"/>
    <cellStyle name="Neutral 3 3 3" xfId="22641"/>
    <cellStyle name="Neutral 3 4" xfId="22642"/>
    <cellStyle name="Neutral 3 4 2" xfId="22643"/>
    <cellStyle name="Neutral 3 5" xfId="22644"/>
    <cellStyle name="Neutral 3 6" xfId="22645"/>
    <cellStyle name="Neutral 4" xfId="5398"/>
    <cellStyle name="Neutral 4 2" xfId="5399"/>
    <cellStyle name="Neutral 4 2 2" xfId="22646"/>
    <cellStyle name="Neutral 4 2 2 2" xfId="22647"/>
    <cellStyle name="Neutral 4 2 2 3" xfId="22648"/>
    <cellStyle name="Neutral 4 2 3" xfId="22649"/>
    <cellStyle name="Neutral 4 2 3 2" xfId="22650"/>
    <cellStyle name="Neutral 4 2 3 2 2" xfId="22651"/>
    <cellStyle name="Neutral 4 2 3 3" xfId="22652"/>
    <cellStyle name="Neutral 4 2 4" xfId="22653"/>
    <cellStyle name="Neutral 4 2 4 2" xfId="22654"/>
    <cellStyle name="Neutral 4 2 5" xfId="22655"/>
    <cellStyle name="Neutral 4 3" xfId="5400"/>
    <cellStyle name="Neutral 4 3 2" xfId="22656"/>
    <cellStyle name="Neutral 4 3 3" xfId="22657"/>
    <cellStyle name="Neutral 4 4" xfId="22658"/>
    <cellStyle name="Neutral 4 4 2" xfId="22659"/>
    <cellStyle name="Neutral 4 4 2 2" xfId="22660"/>
    <cellStyle name="Neutral 4 4 3" xfId="22661"/>
    <cellStyle name="Neutral 4 5" xfId="22662"/>
    <cellStyle name="Neutral 4 5 2" xfId="22663"/>
    <cellStyle name="Neutral 4 6" xfId="22664"/>
    <cellStyle name="Neutral 4 7" xfId="22665"/>
    <cellStyle name="Neutral 5" xfId="5401"/>
    <cellStyle name="Neutral 5 2" xfId="5402"/>
    <cellStyle name="Neutral 5 3" xfId="5403"/>
    <cellStyle name="Neutral 5 4" xfId="22666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7"/>
    <cellStyle name="Normal - Style1 2 2 2" xfId="22668"/>
    <cellStyle name="Normal - Style1 2 3" xfId="22669"/>
    <cellStyle name="Normal - Style1 2 3 2" xfId="22670"/>
    <cellStyle name="Normal - Style1 2 4" xfId="22671"/>
    <cellStyle name="Normal - Style1 2 4 2" xfId="22672"/>
    <cellStyle name="Normal - Style1 2 5" xfId="22673"/>
    <cellStyle name="Normal - Style1 2 6" xfId="22674"/>
    <cellStyle name="Normal - Style1 3" xfId="5411"/>
    <cellStyle name="Normal - Style1 3 2" xfId="22675"/>
    <cellStyle name="Normal - Style1 3 2 2" xfId="22676"/>
    <cellStyle name="Normal - Style1 3 2 3" xfId="22677"/>
    <cellStyle name="Normal - Style1 3 3" xfId="22678"/>
    <cellStyle name="Normal - Style1 3 3 2" xfId="22679"/>
    <cellStyle name="Normal - Style1 3 3 3" xfId="22680"/>
    <cellStyle name="Normal - Style1 3 4" xfId="22681"/>
    <cellStyle name="Normal - Style1 4" xfId="5412"/>
    <cellStyle name="Normal - Style1 4 2" xfId="22682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3"/>
    <cellStyle name="Normal 10 10" xfId="22684"/>
    <cellStyle name="Normal 10 11" xfId="22685"/>
    <cellStyle name="Normal 10 12" xfId="22686"/>
    <cellStyle name="Normal 10 13" xfId="22687"/>
    <cellStyle name="Normal 10 2" xfId="22688"/>
    <cellStyle name="Normal 10 2 10" xfId="22689"/>
    <cellStyle name="Normal 10 2 11" xfId="22690"/>
    <cellStyle name="Normal 10 2 12" xfId="22691"/>
    <cellStyle name="Normal 10 2 2" xfId="22692"/>
    <cellStyle name="Normal 10 2 2 2" xfId="22693"/>
    <cellStyle name="Normal 10 2 2 2 2" xfId="22694"/>
    <cellStyle name="Normal 10 2 2 2 2 2" xfId="22695"/>
    <cellStyle name="Normal 10 2 2 2 2 3" xfId="22696"/>
    <cellStyle name="Normal 10 2 2 2 2 4" xfId="22697"/>
    <cellStyle name="Normal 10 2 2 2 3" xfId="22698"/>
    <cellStyle name="Normal 10 2 2 2 4" xfId="22699"/>
    <cellStyle name="Normal 10 2 2 2 5" xfId="22700"/>
    <cellStyle name="Normal 10 2 2 3" xfId="22701"/>
    <cellStyle name="Normal 10 2 2 3 2" xfId="22702"/>
    <cellStyle name="Normal 10 2 2 3 2 2" xfId="22703"/>
    <cellStyle name="Normal 10 2 2 3 3" xfId="22704"/>
    <cellStyle name="Normal 10 2 2 3 4" xfId="22705"/>
    <cellStyle name="Normal 10 2 2 3 5" xfId="22706"/>
    <cellStyle name="Normal 10 2 2 4" xfId="22707"/>
    <cellStyle name="Normal 10 2 2 4 2" xfId="22708"/>
    <cellStyle name="Normal 10 2 2 5" xfId="22709"/>
    <cellStyle name="Normal 10 2 2 6" xfId="22710"/>
    <cellStyle name="Normal 10 2 2 7" xfId="22711"/>
    <cellStyle name="Normal 10 2 2 8" xfId="22712"/>
    <cellStyle name="Normal 10 2 3" xfId="22713"/>
    <cellStyle name="Normal 10 2 3 2" xfId="22714"/>
    <cellStyle name="Normal 10 2 3 2 2" xfId="22715"/>
    <cellStyle name="Normal 10 2 3 2 3" xfId="22716"/>
    <cellStyle name="Normal 10 2 3 2 4" xfId="22717"/>
    <cellStyle name="Normal 10 2 3 3" xfId="22718"/>
    <cellStyle name="Normal 10 2 3 4" xfId="22719"/>
    <cellStyle name="Normal 10 2 3 5" xfId="22720"/>
    <cellStyle name="Normal 10 2 3 6" xfId="22721"/>
    <cellStyle name="Normal 10 2 4" xfId="22722"/>
    <cellStyle name="Normal 10 2 4 2" xfId="22723"/>
    <cellStyle name="Normal 10 2 4 2 2" xfId="22724"/>
    <cellStyle name="Normal 10 2 4 2 3" xfId="22725"/>
    <cellStyle name="Normal 10 2 4 2 4" xfId="22726"/>
    <cellStyle name="Normal 10 2 4 3" xfId="22727"/>
    <cellStyle name="Normal 10 2 4 4" xfId="22728"/>
    <cellStyle name="Normal 10 2 4 5" xfId="22729"/>
    <cellStyle name="Normal 10 2 5" xfId="22730"/>
    <cellStyle name="Normal 10 2 5 2" xfId="22731"/>
    <cellStyle name="Normal 10 2 5 3" xfId="22732"/>
    <cellStyle name="Normal 10 2 5 4" xfId="22733"/>
    <cellStyle name="Normal 10 2 6" xfId="22734"/>
    <cellStyle name="Normal 10 2 7" xfId="22735"/>
    <cellStyle name="Normal 10 2 8" xfId="22736"/>
    <cellStyle name="Normal 10 2 9" xfId="22737"/>
    <cellStyle name="Normal 10 3" xfId="22738"/>
    <cellStyle name="Normal 10 3 2" xfId="22739"/>
    <cellStyle name="Normal 10 3 2 2" xfId="22740"/>
    <cellStyle name="Normal 10 3 2 2 2" xfId="22741"/>
    <cellStyle name="Normal 10 3 2 3" xfId="22742"/>
    <cellStyle name="Normal 10 3 2 4" xfId="22743"/>
    <cellStyle name="Normal 10 3 3" xfId="22744"/>
    <cellStyle name="Normal 10 3 3 2" xfId="22745"/>
    <cellStyle name="Normal 10 3 3 2 2" xfId="22746"/>
    <cellStyle name="Normal 10 3 3 3" xfId="22747"/>
    <cellStyle name="Normal 10 3 4" xfId="22748"/>
    <cellStyle name="Normal 10 3 4 2" xfId="22749"/>
    <cellStyle name="Normal 10 3 5" xfId="22750"/>
    <cellStyle name="Normal 10 3 6" xfId="22751"/>
    <cellStyle name="Normal 10 3 7" xfId="22752"/>
    <cellStyle name="Normal 10 3 8" xfId="22753"/>
    <cellStyle name="Normal 10 3 9" xfId="22754"/>
    <cellStyle name="Normal 10 4" xfId="22755"/>
    <cellStyle name="Normal 10 4 2" xfId="22756"/>
    <cellStyle name="Normal 10 4 2 2" xfId="22757"/>
    <cellStyle name="Normal 10 4 3" xfId="22758"/>
    <cellStyle name="Normal 10 4 4" xfId="22759"/>
    <cellStyle name="Normal 10 5" xfId="22760"/>
    <cellStyle name="Normal 10 5 2" xfId="22761"/>
    <cellStyle name="Normal 10 5 2 2" xfId="22762"/>
    <cellStyle name="Normal 10 5 3" xfId="22763"/>
    <cellStyle name="Normal 10 5 4" xfId="22764"/>
    <cellStyle name="Normal 10 5 5" xfId="22765"/>
    <cellStyle name="Normal 10 6" xfId="22766"/>
    <cellStyle name="Normal 10 6 2" xfId="22767"/>
    <cellStyle name="Normal 10 6 3" xfId="22768"/>
    <cellStyle name="Normal 10 7" xfId="22769"/>
    <cellStyle name="Normal 10 8" xfId="22770"/>
    <cellStyle name="Normal 10 9" xfId="22771"/>
    <cellStyle name="Normal 11" xfId="22772"/>
    <cellStyle name="Normal 11 10" xfId="22773"/>
    <cellStyle name="Normal 11 11" xfId="22774"/>
    <cellStyle name="Normal 11 12" xfId="22775"/>
    <cellStyle name="Normal 11 13" xfId="22776"/>
    <cellStyle name="Normal 11 14" xfId="22777"/>
    <cellStyle name="Normal 11 2" xfId="5458"/>
    <cellStyle name="Normal 11 2 10" xfId="22778"/>
    <cellStyle name="Normal 11 2 11" xfId="22779"/>
    <cellStyle name="Normal 11 2 12" xfId="22780"/>
    <cellStyle name="Normal 11 2 2" xfId="5459"/>
    <cellStyle name="Normal 11 2 2 2" xfId="5460"/>
    <cellStyle name="Normal 11 2 2 2 2" xfId="22781"/>
    <cellStyle name="Normal 11 2 2 2 2 2" xfId="22782"/>
    <cellStyle name="Normal 11 2 2 2 3" xfId="22783"/>
    <cellStyle name="Normal 11 2 2 3" xfId="5461"/>
    <cellStyle name="Normal 11 2 2 3 2" xfId="22784"/>
    <cellStyle name="Normal 11 2 2 3 2 2" xfId="22785"/>
    <cellStyle name="Normal 11 2 2 3 3" xfId="22786"/>
    <cellStyle name="Normal 11 2 2 4" xfId="22787"/>
    <cellStyle name="Normal 11 2 2 4 2" xfId="22788"/>
    <cellStyle name="Normal 11 2 2 5" xfId="22789"/>
    <cellStyle name="Normal 11 2 2 6" xfId="22790"/>
    <cellStyle name="Normal 11 2 2 7" xfId="22791"/>
    <cellStyle name="Normal 11 2 3" xfId="5462"/>
    <cellStyle name="Normal 11 2 3 2" xfId="22792"/>
    <cellStyle name="Normal 11 2 3 2 2" xfId="22793"/>
    <cellStyle name="Normal 11 2 3 3" xfId="22794"/>
    <cellStyle name="Normal 11 2 3 4" xfId="22795"/>
    <cellStyle name="Normal 11 2 4" xfId="5463"/>
    <cellStyle name="Normal 11 2 4 2" xfId="22796"/>
    <cellStyle name="Normal 11 2 4 2 2" xfId="22797"/>
    <cellStyle name="Normal 11 2 4 3" xfId="22798"/>
    <cellStyle name="Normal 11 2 5" xfId="22799"/>
    <cellStyle name="Normal 11 2 5 2" xfId="22800"/>
    <cellStyle name="Normal 11 2 6" xfId="22801"/>
    <cellStyle name="Normal 11 2 7" xfId="22802"/>
    <cellStyle name="Normal 11 2 8" xfId="22803"/>
    <cellStyle name="Normal 11 2 9" xfId="22804"/>
    <cellStyle name="Normal 11 3" xfId="22805"/>
    <cellStyle name="Normal 11 3 2" xfId="22806"/>
    <cellStyle name="Normal 11 3 2 2" xfId="22807"/>
    <cellStyle name="Normal 11 3 2 2 2" xfId="22808"/>
    <cellStyle name="Normal 11 3 2 3" xfId="22809"/>
    <cellStyle name="Normal 11 3 3" xfId="22810"/>
    <cellStyle name="Normal 11 3 3 2" xfId="22811"/>
    <cellStyle name="Normal 11 3 3 2 2" xfId="22812"/>
    <cellStyle name="Normal 11 3 3 3" xfId="22813"/>
    <cellStyle name="Normal 11 3 4" xfId="22814"/>
    <cellStyle name="Normal 11 3 4 2" xfId="22815"/>
    <cellStyle name="Normal 11 3 5" xfId="22816"/>
    <cellStyle name="Normal 11 3 6" xfId="22817"/>
    <cellStyle name="Normal 11 3 7" xfId="22818"/>
    <cellStyle name="Normal 11 4" xfId="22819"/>
    <cellStyle name="Normal 11 4 2" xfId="22820"/>
    <cellStyle name="Normal 11 4 2 2" xfId="22821"/>
    <cellStyle name="Normal 11 4 3" xfId="22822"/>
    <cellStyle name="Normal 11 4 4" xfId="22823"/>
    <cellStyle name="Normal 11 5" xfId="22824"/>
    <cellStyle name="Normal 11 5 2" xfId="22825"/>
    <cellStyle name="Normal 11 5 2 2" xfId="22826"/>
    <cellStyle name="Normal 11 5 3" xfId="22827"/>
    <cellStyle name="Normal 11 6" xfId="22828"/>
    <cellStyle name="Normal 11 6 2" xfId="22829"/>
    <cellStyle name="Normal 11 7" xfId="22830"/>
    <cellStyle name="Normal 11 7 2" xfId="22831"/>
    <cellStyle name="Normal 11 8" xfId="22832"/>
    <cellStyle name="Normal 11 8 2" xfId="22833"/>
    <cellStyle name="Normal 11 9" xfId="22834"/>
    <cellStyle name="Normal 12" xfId="5464"/>
    <cellStyle name="Normal 12 2" xfId="12936"/>
    <cellStyle name="Normal 12 2 2" xfId="22835"/>
    <cellStyle name="Normal 12 2 3" xfId="22836"/>
    <cellStyle name="Normal 12 2 4" xfId="22837"/>
    <cellStyle name="Normal 12 2 5" xfId="22838"/>
    <cellStyle name="Normal 12 2 6" xfId="22839"/>
    <cellStyle name="Normal 12 3" xfId="12969"/>
    <cellStyle name="Normal 12 3 2" xfId="22840"/>
    <cellStyle name="Normal 12 3 2 2" xfId="22841"/>
    <cellStyle name="Normal 12 3 2 2 2" xfId="22842"/>
    <cellStyle name="Normal 12 3 2 3" xfId="22843"/>
    <cellStyle name="Normal 12 3 2 4" xfId="22844"/>
    <cellStyle name="Normal 12 3 3" xfId="22845"/>
    <cellStyle name="Normal 12 3 3 2" xfId="22846"/>
    <cellStyle name="Normal 12 3 4" xfId="22847"/>
    <cellStyle name="Normal 12 3 5" xfId="22848"/>
    <cellStyle name="Normal 12 3 6" xfId="22849"/>
    <cellStyle name="Normal 12 4" xfId="22850"/>
    <cellStyle name="Normal 12 4 2" xfId="22851"/>
    <cellStyle name="Normal 12 4 2 2" xfId="22852"/>
    <cellStyle name="Normal 12 4 3" xfId="22853"/>
    <cellStyle name="Normal 12 4 4" xfId="22854"/>
    <cellStyle name="Normal 12 5" xfId="22855"/>
    <cellStyle name="Normal 12 6" xfId="22856"/>
    <cellStyle name="Normal 12 7" xfId="22857"/>
    <cellStyle name="Normal 12 8" xfId="22858"/>
    <cellStyle name="Normal 12 9" xfId="22859"/>
    <cellStyle name="Normal 13" xfId="22860"/>
    <cellStyle name="Normal 13 10" xfId="22861"/>
    <cellStyle name="Normal 13 11" xfId="22862"/>
    <cellStyle name="Normal 13 12" xfId="22863"/>
    <cellStyle name="Normal 13 2" xfId="22864"/>
    <cellStyle name="Normal 13 2 10" xfId="22865"/>
    <cellStyle name="Normal 13 2 11" xfId="22866"/>
    <cellStyle name="Normal 13 2 12" xfId="22867"/>
    <cellStyle name="Normal 13 2 2" xfId="22868"/>
    <cellStyle name="Normal 13 2 2 2" xfId="22869"/>
    <cellStyle name="Normal 13 2 2 2 2" xfId="22870"/>
    <cellStyle name="Normal 13 2 2 2 2 2" xfId="22871"/>
    <cellStyle name="Normal 13 2 2 2 3" xfId="22872"/>
    <cellStyle name="Normal 13 2 2 2 4" xfId="22873"/>
    <cellStyle name="Normal 13 2 2 2 5" xfId="22874"/>
    <cellStyle name="Normal 13 2 2 3" xfId="22875"/>
    <cellStyle name="Normal 13 2 2 3 2" xfId="22876"/>
    <cellStyle name="Normal 13 2 2 3 2 2" xfId="22877"/>
    <cellStyle name="Normal 13 2 2 3 3" xfId="22878"/>
    <cellStyle name="Normal 13 2 2 4" xfId="22879"/>
    <cellStyle name="Normal 13 2 2 4 2" xfId="22880"/>
    <cellStyle name="Normal 13 2 2 5" xfId="22881"/>
    <cellStyle name="Normal 13 2 2 6" xfId="22882"/>
    <cellStyle name="Normal 13 2 2 7" xfId="22883"/>
    <cellStyle name="Normal 13 2 3" xfId="22884"/>
    <cellStyle name="Normal 13 2 3 2" xfId="22885"/>
    <cellStyle name="Normal 13 2 3 2 2" xfId="22886"/>
    <cellStyle name="Normal 13 2 3 3" xfId="22887"/>
    <cellStyle name="Normal 13 2 3 4" xfId="22888"/>
    <cellStyle name="Normal 13 2 3 5" xfId="22889"/>
    <cellStyle name="Normal 13 2 4" xfId="22890"/>
    <cellStyle name="Normal 13 2 4 2" xfId="22891"/>
    <cellStyle name="Normal 13 2 4 2 2" xfId="22892"/>
    <cellStyle name="Normal 13 2 4 3" xfId="22893"/>
    <cellStyle name="Normal 13 2 5" xfId="22894"/>
    <cellStyle name="Normal 13 2 5 2" xfId="22895"/>
    <cellStyle name="Normal 13 2 6" xfId="22896"/>
    <cellStyle name="Normal 13 2 7" xfId="22897"/>
    <cellStyle name="Normal 13 2 8" xfId="22898"/>
    <cellStyle name="Normal 13 2 9" xfId="22899"/>
    <cellStyle name="Normal 13 3" xfId="22900"/>
    <cellStyle name="Normal 13 3 10" xfId="22901"/>
    <cellStyle name="Normal 13 3 2" xfId="22902"/>
    <cellStyle name="Normal 13 3 2 2" xfId="22903"/>
    <cellStyle name="Normal 13 3 2 2 2" xfId="22904"/>
    <cellStyle name="Normal 13 3 2 3" xfId="22905"/>
    <cellStyle name="Normal 13 3 2 4" xfId="22906"/>
    <cellStyle name="Normal 13 3 2 5" xfId="22907"/>
    <cellStyle name="Normal 13 3 3" xfId="22908"/>
    <cellStyle name="Normal 13 3 3 2" xfId="22909"/>
    <cellStyle name="Normal 13 3 3 2 2" xfId="22910"/>
    <cellStyle name="Normal 13 3 3 3" xfId="22911"/>
    <cellStyle name="Normal 13 3 4" xfId="22912"/>
    <cellStyle name="Normal 13 3 4 2" xfId="22913"/>
    <cellStyle name="Normal 13 3 5" xfId="22914"/>
    <cellStyle name="Normal 13 3 6" xfId="22915"/>
    <cellStyle name="Normal 13 3 7" xfId="22916"/>
    <cellStyle name="Normal 13 3 8" xfId="22917"/>
    <cellStyle name="Normal 13 3 9" xfId="22918"/>
    <cellStyle name="Normal 13 4" xfId="22919"/>
    <cellStyle name="Normal 13 4 2" xfId="22920"/>
    <cellStyle name="Normal 13 4 2 2" xfId="22921"/>
    <cellStyle name="Normal 13 4 3" xfId="22922"/>
    <cellStyle name="Normal 13 4 4" xfId="22923"/>
    <cellStyle name="Normal 13 5" xfId="22924"/>
    <cellStyle name="Normal 13 5 2" xfId="22925"/>
    <cellStyle name="Normal 13 5 2 2" xfId="22926"/>
    <cellStyle name="Normal 13 5 3" xfId="22927"/>
    <cellStyle name="Normal 13 6" xfId="22928"/>
    <cellStyle name="Normal 13 6 2" xfId="22929"/>
    <cellStyle name="Normal 13 7" xfId="22930"/>
    <cellStyle name="Normal 13 8" xfId="22931"/>
    <cellStyle name="Normal 13 9" xfId="22932"/>
    <cellStyle name="Normal 14" xfId="5465"/>
    <cellStyle name="Normal 14 10" xfId="22933"/>
    <cellStyle name="Normal 14 11" xfId="22934"/>
    <cellStyle name="Normal 14 12" xfId="22935"/>
    <cellStyle name="Normal 14 2" xfId="12937"/>
    <cellStyle name="Normal 14 2 2" xfId="22936"/>
    <cellStyle name="Normal 14 2 2 2" xfId="22937"/>
    <cellStyle name="Normal 14 2 2 2 2" xfId="22938"/>
    <cellStyle name="Normal 14 2 2 2 2 2" xfId="22939"/>
    <cellStyle name="Normal 14 2 2 2 3" xfId="22940"/>
    <cellStyle name="Normal 14 2 2 3" xfId="22941"/>
    <cellStyle name="Normal 14 2 2 3 2" xfId="22942"/>
    <cellStyle name="Normal 14 2 2 3 2 2" xfId="22943"/>
    <cellStyle name="Normal 14 2 2 3 3" xfId="22944"/>
    <cellStyle name="Normal 14 2 2 4" xfId="22945"/>
    <cellStyle name="Normal 14 2 2 4 2" xfId="22946"/>
    <cellStyle name="Normal 14 2 2 5" xfId="22947"/>
    <cellStyle name="Normal 14 2 3" xfId="22948"/>
    <cellStyle name="Normal 14 2 3 2" xfId="22949"/>
    <cellStyle name="Normal 14 2 3 2 2" xfId="22950"/>
    <cellStyle name="Normal 14 2 3 3" xfId="22951"/>
    <cellStyle name="Normal 14 2 4" xfId="22952"/>
    <cellStyle name="Normal 14 2 4 2" xfId="22953"/>
    <cellStyle name="Normal 14 2 4 2 2" xfId="22954"/>
    <cellStyle name="Normal 14 2 4 3" xfId="22955"/>
    <cellStyle name="Normal 14 2 5" xfId="22956"/>
    <cellStyle name="Normal 14 2 5 2" xfId="22957"/>
    <cellStyle name="Normal 14 2 6" xfId="22958"/>
    <cellStyle name="Normal 14 2 7" xfId="22959"/>
    <cellStyle name="Normal 14 2 8" xfId="22960"/>
    <cellStyle name="Normal 14 2 9" xfId="22961"/>
    <cellStyle name="Normal 14 3" xfId="12970"/>
    <cellStyle name="Normal 14 3 2" xfId="22962"/>
    <cellStyle name="Normal 14 3 2 2" xfId="22963"/>
    <cellStyle name="Normal 14 3 2 2 2" xfId="22964"/>
    <cellStyle name="Normal 14 3 2 3" xfId="22965"/>
    <cellStyle name="Normal 14 3 3" xfId="22966"/>
    <cellStyle name="Normal 14 3 3 2" xfId="22967"/>
    <cellStyle name="Normal 14 3 3 2 2" xfId="22968"/>
    <cellStyle name="Normal 14 3 3 3" xfId="22969"/>
    <cellStyle name="Normal 14 3 4" xfId="22970"/>
    <cellStyle name="Normal 14 3 4 2" xfId="22971"/>
    <cellStyle name="Normal 14 3 5" xfId="22972"/>
    <cellStyle name="Normal 14 3 6" xfId="22973"/>
    <cellStyle name="Normal 14 4" xfId="22974"/>
    <cellStyle name="Normal 14 4 2" xfId="22975"/>
    <cellStyle name="Normal 14 4 2 2" xfId="22976"/>
    <cellStyle name="Normal 14 4 3" xfId="22977"/>
    <cellStyle name="Normal 14 5" xfId="22978"/>
    <cellStyle name="Normal 14 5 2" xfId="22979"/>
    <cellStyle name="Normal 14 5 2 2" xfId="22980"/>
    <cellStyle name="Normal 14 5 3" xfId="22981"/>
    <cellStyle name="Normal 14 6" xfId="22982"/>
    <cellStyle name="Normal 14 6 2" xfId="22983"/>
    <cellStyle name="Normal 14 7" xfId="22984"/>
    <cellStyle name="Normal 14 8" xfId="22985"/>
    <cellStyle name="Normal 14 9" xfId="22986"/>
    <cellStyle name="Normal 15" xfId="22987"/>
    <cellStyle name="Normal 15 10" xfId="22988"/>
    <cellStyle name="Normal 15 11" xfId="22989"/>
    <cellStyle name="Normal 15 2" xfId="22990"/>
    <cellStyle name="Normal 15 2 2" xfId="22991"/>
    <cellStyle name="Normal 15 2 2 2" xfId="22992"/>
    <cellStyle name="Normal 15 2 2 2 2" xfId="22993"/>
    <cellStyle name="Normal 15 2 2 2 2 2" xfId="22994"/>
    <cellStyle name="Normal 15 2 2 2 3" xfId="22995"/>
    <cellStyle name="Normal 15 2 2 3" xfId="22996"/>
    <cellStyle name="Normal 15 2 2 3 2" xfId="22997"/>
    <cellStyle name="Normal 15 2 2 3 2 2" xfId="22998"/>
    <cellStyle name="Normal 15 2 2 3 3" xfId="22999"/>
    <cellStyle name="Normal 15 2 2 4" xfId="23000"/>
    <cellStyle name="Normal 15 2 2 4 2" xfId="23001"/>
    <cellStyle name="Normal 15 2 2 5" xfId="23002"/>
    <cellStyle name="Normal 15 2 2 6" xfId="23003"/>
    <cellStyle name="Normal 15 2 3" xfId="23004"/>
    <cellStyle name="Normal 15 2 3 2" xfId="23005"/>
    <cellStyle name="Normal 15 2 3 2 2" xfId="23006"/>
    <cellStyle name="Normal 15 2 3 3" xfId="23007"/>
    <cellStyle name="Normal 15 2 4" xfId="23008"/>
    <cellStyle name="Normal 15 2 4 2" xfId="23009"/>
    <cellStyle name="Normal 15 2 4 2 2" xfId="23010"/>
    <cellStyle name="Normal 15 2 4 3" xfId="23011"/>
    <cellStyle name="Normal 15 2 5" xfId="23012"/>
    <cellStyle name="Normal 15 2 5 2" xfId="23013"/>
    <cellStyle name="Normal 15 2 6" xfId="23014"/>
    <cellStyle name="Normal 15 2 7" xfId="23015"/>
    <cellStyle name="Normal 15 2 8" xfId="23016"/>
    <cellStyle name="Normal 15 3" xfId="23017"/>
    <cellStyle name="Normal 15 3 2" xfId="23018"/>
    <cellStyle name="Normal 15 3 2 2" xfId="23019"/>
    <cellStyle name="Normal 15 3 2 2 2" xfId="23020"/>
    <cellStyle name="Normal 15 3 2 3" xfId="23021"/>
    <cellStyle name="Normal 15 3 2 4" xfId="23022"/>
    <cellStyle name="Normal 15 3 3" xfId="23023"/>
    <cellStyle name="Normal 15 3 3 2" xfId="23024"/>
    <cellStyle name="Normal 15 3 3 2 2" xfId="23025"/>
    <cellStyle name="Normal 15 3 3 3" xfId="23026"/>
    <cellStyle name="Normal 15 3 4" xfId="23027"/>
    <cellStyle name="Normal 15 3 4 2" xfId="23028"/>
    <cellStyle name="Normal 15 3 5" xfId="23029"/>
    <cellStyle name="Normal 15 3 6" xfId="23030"/>
    <cellStyle name="Normal 15 4" xfId="23031"/>
    <cellStyle name="Normal 15 4 2" xfId="23032"/>
    <cellStyle name="Normal 15 4 2 2" xfId="23033"/>
    <cellStyle name="Normal 15 4 3" xfId="23034"/>
    <cellStyle name="Normal 15 4 4" xfId="23035"/>
    <cellStyle name="Normal 15 5" xfId="23036"/>
    <cellStyle name="Normal 15 5 2" xfId="23037"/>
    <cellStyle name="Normal 15 5 2 2" xfId="23038"/>
    <cellStyle name="Normal 15 5 3" xfId="23039"/>
    <cellStyle name="Normal 15 6" xfId="23040"/>
    <cellStyle name="Normal 15 6 2" xfId="23041"/>
    <cellStyle name="Normal 15 7" xfId="23042"/>
    <cellStyle name="Normal 15 7 2" xfId="23043"/>
    <cellStyle name="Normal 15 7 2 2" xfId="23044"/>
    <cellStyle name="Normal 15 7 2 2 2" xfId="23045"/>
    <cellStyle name="Normal 15 7 2 2 2 2" xfId="23046"/>
    <cellStyle name="Normal 15 7 2 2 2 2 2" xfId="23047"/>
    <cellStyle name="Normal 15 7 2 2 3" xfId="23048"/>
    <cellStyle name="Normal 15 7 2 2 3 2" xfId="23049"/>
    <cellStyle name="Normal 15 7 2 2 3 2 2" xfId="23050"/>
    <cellStyle name="Normal 15 7 2 3" xfId="23051"/>
    <cellStyle name="Normal 15 7 2 3 2" xfId="23052"/>
    <cellStyle name="Normal 15 7 2 3 2 2" xfId="23053"/>
    <cellStyle name="Normal 15 7 2 4" xfId="23054"/>
    <cellStyle name="Normal 15 7 2 4 2" xfId="23055"/>
    <cellStyle name="Normal 15 7 2 4 2 2" xfId="23056"/>
    <cellStyle name="Normal 15 7 2 4 2 2 2" xfId="23057"/>
    <cellStyle name="Normal 15 7 2 4 2 3" xfId="23058"/>
    <cellStyle name="Normal 15 7 2 4 3" xfId="23059"/>
    <cellStyle name="Normal 15 7 2 4 3 2" xfId="23060"/>
    <cellStyle name="Normal 15 7 2 4 4" xfId="23061"/>
    <cellStyle name="Normal 15 8" xfId="23062"/>
    <cellStyle name="Normal 15 9" xfId="23063"/>
    <cellStyle name="Normal 16" xfId="23064"/>
    <cellStyle name="Normal 16 10" xfId="23065"/>
    <cellStyle name="Normal 16 11" xfId="23066"/>
    <cellStyle name="Normal 16 12" xfId="23067"/>
    <cellStyle name="Normal 16 2" xfId="23068"/>
    <cellStyle name="Normal 16 2 10" xfId="23069"/>
    <cellStyle name="Normal 16 2 11" xfId="23070"/>
    <cellStyle name="Normal 16 2 2" xfId="23071"/>
    <cellStyle name="Normal 16 2 2 2" xfId="23072"/>
    <cellStyle name="Normal 16 2 2 2 2" xfId="23073"/>
    <cellStyle name="Normal 16 2 2 2 2 2" xfId="23074"/>
    <cellStyle name="Normal 16 2 2 2 3" xfId="23075"/>
    <cellStyle name="Normal 16 2 2 2 4" xfId="23076"/>
    <cellStyle name="Normal 16 2 2 2 5" xfId="23077"/>
    <cellStyle name="Normal 16 2 2 3" xfId="23078"/>
    <cellStyle name="Normal 16 2 2 3 2" xfId="23079"/>
    <cellStyle name="Normal 16 2 2 3 2 2" xfId="23080"/>
    <cellStyle name="Normal 16 2 2 3 3" xfId="23081"/>
    <cellStyle name="Normal 16 2 2 4" xfId="23082"/>
    <cellStyle name="Normal 16 2 2 4 2" xfId="23083"/>
    <cellStyle name="Normal 16 2 2 5" xfId="23084"/>
    <cellStyle name="Normal 16 2 2 6" xfId="23085"/>
    <cellStyle name="Normal 16 2 2 7" xfId="23086"/>
    <cellStyle name="Normal 16 2 2 8" xfId="23087"/>
    <cellStyle name="Normal 16 2 2 9" xfId="23088"/>
    <cellStyle name="Normal 16 2 3" xfId="23089"/>
    <cellStyle name="Normal 16 2 3 2" xfId="23090"/>
    <cellStyle name="Normal 16 2 3 2 2" xfId="23091"/>
    <cellStyle name="Normal 16 2 3 3" xfId="23092"/>
    <cellStyle name="Normal 16 2 3 4" xfId="23093"/>
    <cellStyle name="Normal 16 2 3 5" xfId="23094"/>
    <cellStyle name="Normal 16 2 4" xfId="23095"/>
    <cellStyle name="Normal 16 2 4 2" xfId="23096"/>
    <cellStyle name="Normal 16 2 4 2 2" xfId="23097"/>
    <cellStyle name="Normal 16 2 4 3" xfId="23098"/>
    <cellStyle name="Normal 16 2 5" xfId="23099"/>
    <cellStyle name="Normal 16 2 5 2" xfId="23100"/>
    <cellStyle name="Normal 16 2 6" xfId="23101"/>
    <cellStyle name="Normal 16 2 7" xfId="23102"/>
    <cellStyle name="Normal 16 2 8" xfId="23103"/>
    <cellStyle name="Normal 16 2 9" xfId="23104"/>
    <cellStyle name="Normal 16 3" xfId="23105"/>
    <cellStyle name="Normal 16 3 10" xfId="23106"/>
    <cellStyle name="Normal 16 3 2" xfId="23107"/>
    <cellStyle name="Normal 16 3 2 2" xfId="23108"/>
    <cellStyle name="Normal 16 3 2 2 2" xfId="23109"/>
    <cellStyle name="Normal 16 3 2 3" xfId="23110"/>
    <cellStyle name="Normal 16 3 2 4" xfId="23111"/>
    <cellStyle name="Normal 16 3 2 5" xfId="23112"/>
    <cellStyle name="Normal 16 3 3" xfId="23113"/>
    <cellStyle name="Normal 16 3 3 2" xfId="23114"/>
    <cellStyle name="Normal 16 3 3 2 2" xfId="23115"/>
    <cellStyle name="Normal 16 3 3 3" xfId="23116"/>
    <cellStyle name="Normal 16 3 4" xfId="23117"/>
    <cellStyle name="Normal 16 3 4 2" xfId="23118"/>
    <cellStyle name="Normal 16 3 5" xfId="23119"/>
    <cellStyle name="Normal 16 3 6" xfId="23120"/>
    <cellStyle name="Normal 16 3 7" xfId="23121"/>
    <cellStyle name="Normal 16 3 8" xfId="23122"/>
    <cellStyle name="Normal 16 3 9" xfId="23123"/>
    <cellStyle name="Normal 16 4" xfId="23124"/>
    <cellStyle name="Normal 16 4 2" xfId="23125"/>
    <cellStyle name="Normal 16 4 2 2" xfId="23126"/>
    <cellStyle name="Normal 16 4 2 3" xfId="23127"/>
    <cellStyle name="Normal 16 4 2 4" xfId="23128"/>
    <cellStyle name="Normal 16 4 3" xfId="23129"/>
    <cellStyle name="Normal 16 4 4" xfId="23130"/>
    <cellStyle name="Normal 16 4 5" xfId="23131"/>
    <cellStyle name="Normal 16 5" xfId="23132"/>
    <cellStyle name="Normal 16 5 2" xfId="23133"/>
    <cellStyle name="Normal 16 5 2 2" xfId="23134"/>
    <cellStyle name="Normal 16 5 3" xfId="23135"/>
    <cellStyle name="Normal 16 5 4" xfId="23136"/>
    <cellStyle name="Normal 16 5 5" xfId="23137"/>
    <cellStyle name="Normal 16 6" xfId="23138"/>
    <cellStyle name="Normal 16 6 2" xfId="23139"/>
    <cellStyle name="Normal 16 7" xfId="23140"/>
    <cellStyle name="Normal 16 8" xfId="23141"/>
    <cellStyle name="Normal 16 9" xfId="23142"/>
    <cellStyle name="Normal 17" xfId="23143"/>
    <cellStyle name="Normal 17 2" xfId="23144"/>
    <cellStyle name="Normal 17 2 2" xfId="23145"/>
    <cellStyle name="Normal 17 2 2 2" xfId="23146"/>
    <cellStyle name="Normal 17 2 3" xfId="23147"/>
    <cellStyle name="Normal 17 2 4" xfId="23148"/>
    <cellStyle name="Normal 17 2 4 2" xfId="23149"/>
    <cellStyle name="Normal 17 2 4 2 2" xfId="23150"/>
    <cellStyle name="Normal 17 2 4 2 2 2" xfId="23151"/>
    <cellStyle name="Normal 17 2 4 2 3" xfId="23152"/>
    <cellStyle name="Normal 17 2 4 3" xfId="23153"/>
    <cellStyle name="Normal 17 2 4 3 2" xfId="23154"/>
    <cellStyle name="Normal 17 2 4 4" xfId="23155"/>
    <cellStyle name="Normal 17 2 5" xfId="23156"/>
    <cellStyle name="Normal 17 2 6" xfId="23157"/>
    <cellStyle name="Normal 17 2 6 2" xfId="23158"/>
    <cellStyle name="Normal 17 2 7" xfId="23159"/>
    <cellStyle name="Normal 17 2 8" xfId="23160"/>
    <cellStyle name="Normal 17 2 9" xfId="23161"/>
    <cellStyle name="Normal 17 3" xfId="23162"/>
    <cellStyle name="Normal 17 3 2" xfId="23163"/>
    <cellStyle name="Normal 17 3 2 2" xfId="23164"/>
    <cellStyle name="Normal 17 3 3" xfId="23165"/>
    <cellStyle name="Normal 17 3 4" xfId="23166"/>
    <cellStyle name="Normal 17 4" xfId="23167"/>
    <cellStyle name="Normal 17 4 2" xfId="23168"/>
    <cellStyle name="Normal 17 4 3" xfId="23169"/>
    <cellStyle name="Normal 17 5" xfId="23170"/>
    <cellStyle name="Normal 17 6" xfId="23171"/>
    <cellStyle name="Normal 17 6 2" xfId="23172"/>
    <cellStyle name="Normal 17 7" xfId="23173"/>
    <cellStyle name="Normal 17 8" xfId="23174"/>
    <cellStyle name="Normal 17 9" xfId="23175"/>
    <cellStyle name="Normal 18" xfId="23176"/>
    <cellStyle name="Normal 18 2" xfId="23177"/>
    <cellStyle name="Normal 18 2 2" xfId="23178"/>
    <cellStyle name="Normal 18 2 3" xfId="23179"/>
    <cellStyle name="Normal 18 2 4" xfId="23180"/>
    <cellStyle name="Normal 18 3" xfId="23181"/>
    <cellStyle name="Normal 18 3 2" xfId="23182"/>
    <cellStyle name="Normal 18 4" xfId="23183"/>
    <cellStyle name="Normal 18 5" xfId="23184"/>
    <cellStyle name="Normal 18 6" xfId="23185"/>
    <cellStyle name="Normal 18 7" xfId="23186"/>
    <cellStyle name="Normal 19" xfId="23187"/>
    <cellStyle name="Normal 19 2" xfId="23188"/>
    <cellStyle name="Normal 19 2 2" xfId="23189"/>
    <cellStyle name="Normal 19 3" xfId="23190"/>
    <cellStyle name="Normal 19 3 2" xfId="23191"/>
    <cellStyle name="Normal 19 3 2 2" xfId="23192"/>
    <cellStyle name="Normal 19 3 2 2 2" xfId="23193"/>
    <cellStyle name="Normal 19 3 2 3" xfId="23194"/>
    <cellStyle name="Normal 19 3 3" xfId="23195"/>
    <cellStyle name="Normal 19 3 3 2" xfId="23196"/>
    <cellStyle name="Normal 19 3 4" xfId="23197"/>
    <cellStyle name="Normal 19 3 5" xfId="23198"/>
    <cellStyle name="Normal 19 4" xfId="23199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0"/>
    <cellStyle name="Normal 2 12 3" xfId="5475"/>
    <cellStyle name="Normal 2 12 3 2" xfId="23201"/>
    <cellStyle name="Normal 2 12 4" xfId="23202"/>
    <cellStyle name="Normal 2 12 4 2" xfId="23203"/>
    <cellStyle name="Normal 2 12 5" xfId="23204"/>
    <cellStyle name="Normal 2 12 5 2" xfId="23205"/>
    <cellStyle name="Normal 2 12 6" xfId="23206"/>
    <cellStyle name="Normal 2 12 6 2" xfId="23207"/>
    <cellStyle name="Normal 2 12 7" xfId="23208"/>
    <cellStyle name="Normal 2 12 7 2" xfId="23209"/>
    <cellStyle name="Normal 2 12 8" xfId="23210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1"/>
    <cellStyle name="Normal 2 2 2" xfId="5498"/>
    <cellStyle name="Normal 2 2 2 2" xfId="5499"/>
    <cellStyle name="Normal 2 2 2 2 2" xfId="5500"/>
    <cellStyle name="Normal 2 2 2 2 2 2" xfId="23212"/>
    <cellStyle name="Normal 2 2 2 2 2 2 2" xfId="23213"/>
    <cellStyle name="Normal 2 2 2 2 2 3" xfId="23214"/>
    <cellStyle name="Normal 2 2 2 2 2 4" xfId="23215"/>
    <cellStyle name="Normal 2 2 2 2 3" xfId="5501"/>
    <cellStyle name="Normal 2 2 2 2 3 2" xfId="23216"/>
    <cellStyle name="Normal 2 2 2 2 3 2 2" xfId="23217"/>
    <cellStyle name="Normal 2 2 2 2 3 3" xfId="23218"/>
    <cellStyle name="Normal 2 2 2 2 4" xfId="5502"/>
    <cellStyle name="Normal 2 2 2 2 4 2" xfId="23219"/>
    <cellStyle name="Normal 2 2 2 2 5" xfId="5503"/>
    <cellStyle name="Normal 2 2 2 2 6" xfId="23220"/>
    <cellStyle name="Normal 2 2 2 2 7" xfId="23221"/>
    <cellStyle name="Normal 2 2 2 3" xfId="5504"/>
    <cellStyle name="Normal 2 2 2 3 2" xfId="23222"/>
    <cellStyle name="Normal 2 2 2 3 2 2" xfId="23223"/>
    <cellStyle name="Normal 2 2 2 3 3" xfId="23224"/>
    <cellStyle name="Normal 2 2 2 3 4" xfId="23225"/>
    <cellStyle name="Normal 2 2 2 3 5" xfId="23226"/>
    <cellStyle name="Normal 2 2 2 4" xfId="5505"/>
    <cellStyle name="Normal 2 2 2 4 2" xfId="23227"/>
    <cellStyle name="Normal 2 2 2 4 2 2" xfId="23228"/>
    <cellStyle name="Normal 2 2 2 4 3" xfId="23229"/>
    <cellStyle name="Normal 2 2 2 4 4" xfId="23230"/>
    <cellStyle name="Normal 2 2 2 5" xfId="5506"/>
    <cellStyle name="Normal 2 2 2 5 2" xfId="23231"/>
    <cellStyle name="Normal 2 2 2 6" xfId="23232"/>
    <cellStyle name="Normal 2 2 2 7" xfId="23233"/>
    <cellStyle name="Normal 2 2 2 8" xfId="23234"/>
    <cellStyle name="Normal 2 2 2 9" xfId="23235"/>
    <cellStyle name="Normal 2 2 3" xfId="5507"/>
    <cellStyle name="Normal 2 2 3 10" xfId="23236"/>
    <cellStyle name="Normal 2 2 3 2" xfId="5508"/>
    <cellStyle name="Normal 2 2 3 2 2" xfId="23237"/>
    <cellStyle name="Normal 2 2 3 2 2 2" xfId="23238"/>
    <cellStyle name="Normal 2 2 3 2 3" xfId="23239"/>
    <cellStyle name="Normal 2 2 3 3" xfId="5509"/>
    <cellStyle name="Normal 2 2 3 3 2" xfId="23240"/>
    <cellStyle name="Normal 2 2 3 3 2 2" xfId="23241"/>
    <cellStyle name="Normal 2 2 3 3 3" xfId="23242"/>
    <cellStyle name="Normal 2 2 3 4" xfId="23243"/>
    <cellStyle name="Normal 2 2 3 4 2" xfId="23244"/>
    <cellStyle name="Normal 2 2 3 5" xfId="23245"/>
    <cellStyle name="Normal 2 2 3 6" xfId="23246"/>
    <cellStyle name="Normal 2 2 3 7" xfId="23247"/>
    <cellStyle name="Normal 2 2 3 8" xfId="23248"/>
    <cellStyle name="Normal 2 2 3 9" xfId="23249"/>
    <cellStyle name="Normal 2 2 4" xfId="5510"/>
    <cellStyle name="Normal 2 2 4 2" xfId="5511"/>
    <cellStyle name="Normal 2 2 4 2 2" xfId="23250"/>
    <cellStyle name="Normal 2 2 4 2 3" xfId="23251"/>
    <cellStyle name="Normal 2 2 4 3" xfId="5512"/>
    <cellStyle name="Normal 2 2 4 4" xfId="23252"/>
    <cellStyle name="Normal 2 2 4 5" xfId="23253"/>
    <cellStyle name="Normal 2 2 4 6" xfId="23254"/>
    <cellStyle name="Normal 2 2 5" xfId="5513"/>
    <cellStyle name="Normal 2 2 5 2" xfId="23255"/>
    <cellStyle name="Normal 2 2 5 2 2" xfId="23256"/>
    <cellStyle name="Normal 2 2 5 3" xfId="23257"/>
    <cellStyle name="Normal 2 2 5 4" xfId="23258"/>
    <cellStyle name="Normal 2 2 6" xfId="5514"/>
    <cellStyle name="Normal 2 2 6 2" xfId="23259"/>
    <cellStyle name="Normal 2 2 6 3" xfId="23260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1"/>
    <cellStyle name="Normal 2 3 11" xfId="23262"/>
    <cellStyle name="Normal 2 3 12" xfId="23263"/>
    <cellStyle name="Normal 2 3 13" xfId="23264"/>
    <cellStyle name="Normal 2 3 2" xfId="5520"/>
    <cellStyle name="Normal 2 3 2 10" xfId="23265"/>
    <cellStyle name="Normal 2 3 2 11" xfId="23266"/>
    <cellStyle name="Normal 2 3 2 12" xfId="23267"/>
    <cellStyle name="Normal 2 3 2 2" xfId="23268"/>
    <cellStyle name="Normal 2 3 2 2 2" xfId="23269"/>
    <cellStyle name="Normal 2 3 2 2 2 2" xfId="23270"/>
    <cellStyle name="Normal 2 3 2 2 2 2 2" xfId="23271"/>
    <cellStyle name="Normal 2 3 2 2 2 3" xfId="23272"/>
    <cellStyle name="Normal 2 3 2 2 2 4" xfId="23273"/>
    <cellStyle name="Normal 2 3 2 2 3" xfId="23274"/>
    <cellStyle name="Normal 2 3 2 2 3 2" xfId="23275"/>
    <cellStyle name="Normal 2 3 2 2 3 2 2" xfId="23276"/>
    <cellStyle name="Normal 2 3 2 2 3 3" xfId="23277"/>
    <cellStyle name="Normal 2 3 2 2 3 4" xfId="23278"/>
    <cellStyle name="Normal 2 3 2 2 4" xfId="23279"/>
    <cellStyle name="Normal 2 3 2 2 4 2" xfId="23280"/>
    <cellStyle name="Normal 2 3 2 2 5" xfId="23281"/>
    <cellStyle name="Normal 2 3 2 2 6" xfId="23282"/>
    <cellStyle name="Normal 2 3 2 2 7" xfId="23283"/>
    <cellStyle name="Normal 2 3 2 3" xfId="23284"/>
    <cellStyle name="Normal 2 3 2 3 2" xfId="23285"/>
    <cellStyle name="Normal 2 3 2 3 2 2" xfId="23286"/>
    <cellStyle name="Normal 2 3 2 3 3" xfId="23287"/>
    <cellStyle name="Normal 2 3 2 3 4" xfId="23288"/>
    <cellStyle name="Normal 2 3 2 3 5" xfId="23289"/>
    <cellStyle name="Normal 2 3 2 4" xfId="23290"/>
    <cellStyle name="Normal 2 3 2 4 2" xfId="23291"/>
    <cellStyle name="Normal 2 3 2 4 2 2" xfId="23292"/>
    <cellStyle name="Normal 2 3 2 4 3" xfId="23293"/>
    <cellStyle name="Normal 2 3 2 5" xfId="23294"/>
    <cellStyle name="Normal 2 3 2 5 2" xfId="23295"/>
    <cellStyle name="Normal 2 3 2 6" xfId="23296"/>
    <cellStyle name="Normal 2 3 2 7" xfId="23297"/>
    <cellStyle name="Normal 2 3 2 8" xfId="23298"/>
    <cellStyle name="Normal 2 3 2 9" xfId="23299"/>
    <cellStyle name="Normal 2 3 3" xfId="5521"/>
    <cellStyle name="Normal 2 3 3 2" xfId="23300"/>
    <cellStyle name="Normal 2 3 3 2 2" xfId="23301"/>
    <cellStyle name="Normal 2 3 3 2 2 2" xfId="23302"/>
    <cellStyle name="Normal 2 3 3 2 2 3" xfId="23303"/>
    <cellStyle name="Normal 2 3 3 2 3" xfId="23304"/>
    <cellStyle name="Normal 2 3 3 2 4" xfId="23305"/>
    <cellStyle name="Normal 2 3 3 3" xfId="23306"/>
    <cellStyle name="Normal 2 3 3 3 2" xfId="23307"/>
    <cellStyle name="Normal 2 3 3 3 2 2" xfId="23308"/>
    <cellStyle name="Normal 2 3 3 3 3" xfId="23309"/>
    <cellStyle name="Normal 2 3 3 3 4" xfId="23310"/>
    <cellStyle name="Normal 2 3 3 4" xfId="23311"/>
    <cellStyle name="Normal 2 3 3 4 2" xfId="23312"/>
    <cellStyle name="Normal 2 3 3 4 3" xfId="23313"/>
    <cellStyle name="Normal 2 3 3 5" xfId="23314"/>
    <cellStyle name="Normal 2 3 3 6" xfId="23315"/>
    <cellStyle name="Normal 2 3 3 7" xfId="23316"/>
    <cellStyle name="Normal 2 3 4" xfId="5522"/>
    <cellStyle name="Normal 2 3 4 2" xfId="23317"/>
    <cellStyle name="Normal 2 3 4 2 2" xfId="23318"/>
    <cellStyle name="Normal 2 3 4 2 3" xfId="23319"/>
    <cellStyle name="Normal 2 3 4 3" xfId="23320"/>
    <cellStyle name="Normal 2 3 4 4" xfId="23321"/>
    <cellStyle name="Normal 2 3 5" xfId="5523"/>
    <cellStyle name="Normal 2 3 5 2" xfId="23322"/>
    <cellStyle name="Normal 2 3 5 2 2" xfId="23323"/>
    <cellStyle name="Normal 2 3 5 3" xfId="23324"/>
    <cellStyle name="Normal 2 3 5 4" xfId="23325"/>
    <cellStyle name="Normal 2 3 6" xfId="23326"/>
    <cellStyle name="Normal 2 3 6 2" xfId="23327"/>
    <cellStyle name="Normal 2 3 6 3" xfId="23328"/>
    <cellStyle name="Normal 2 3 7" xfId="23329"/>
    <cellStyle name="Normal 2 3 7 2" xfId="23330"/>
    <cellStyle name="Normal 2 3 8" xfId="23331"/>
    <cellStyle name="Normal 2 3 9" xfId="23332"/>
    <cellStyle name="Normal 2 4" xfId="5524"/>
    <cellStyle name="Normal 2 4 10" xfId="23333"/>
    <cellStyle name="Normal 2 4 11" xfId="23334"/>
    <cellStyle name="Normal 2 4 12" xfId="23335"/>
    <cellStyle name="Normal 2 4 2" xfId="5525"/>
    <cellStyle name="Normal 2 4 2 10" xfId="23336"/>
    <cellStyle name="Normal 2 4 2 2" xfId="23337"/>
    <cellStyle name="Normal 2 4 2 2 2" xfId="23338"/>
    <cellStyle name="Normal 2 4 2 2 2 2" xfId="23339"/>
    <cellStyle name="Normal 2 4 2 2 2 2 2" xfId="23340"/>
    <cellStyle name="Normal 2 4 2 2 2 3" xfId="23341"/>
    <cellStyle name="Normal 2 4 2 2 3" xfId="23342"/>
    <cellStyle name="Normal 2 4 2 2 3 2" xfId="23343"/>
    <cellStyle name="Normal 2 4 2 2 3 2 2" xfId="23344"/>
    <cellStyle name="Normal 2 4 2 2 3 3" xfId="23345"/>
    <cellStyle name="Normal 2 4 2 2 4" xfId="23346"/>
    <cellStyle name="Normal 2 4 2 2 4 2" xfId="23347"/>
    <cellStyle name="Normal 2 4 2 2 5" xfId="23348"/>
    <cellStyle name="Normal 2 4 2 2 6" xfId="23349"/>
    <cellStyle name="Normal 2 4 2 3" xfId="23350"/>
    <cellStyle name="Normal 2 4 2 3 2" xfId="23351"/>
    <cellStyle name="Normal 2 4 2 3 2 2" xfId="23352"/>
    <cellStyle name="Normal 2 4 2 3 3" xfId="23353"/>
    <cellStyle name="Normal 2 4 2 4" xfId="23354"/>
    <cellStyle name="Normal 2 4 2 4 2" xfId="23355"/>
    <cellStyle name="Normal 2 4 2 4 2 2" xfId="23356"/>
    <cellStyle name="Normal 2 4 2 4 3" xfId="23357"/>
    <cellStyle name="Normal 2 4 2 5" xfId="23358"/>
    <cellStyle name="Normal 2 4 2 5 2" xfId="23359"/>
    <cellStyle name="Normal 2 4 2 6" xfId="23360"/>
    <cellStyle name="Normal 2 4 2 7" xfId="23361"/>
    <cellStyle name="Normal 2 4 2 8" xfId="23362"/>
    <cellStyle name="Normal 2 4 2 9" xfId="23363"/>
    <cellStyle name="Normal 2 4 3" xfId="5526"/>
    <cellStyle name="Normal 2 4 3 2" xfId="23364"/>
    <cellStyle name="Normal 2 4 3 2 2" xfId="23365"/>
    <cellStyle name="Normal 2 4 3 2 2 2" xfId="23366"/>
    <cellStyle name="Normal 2 4 3 2 3" xfId="23367"/>
    <cellStyle name="Normal 2 4 3 3" xfId="23368"/>
    <cellStyle name="Normal 2 4 3 3 2" xfId="23369"/>
    <cellStyle name="Normal 2 4 3 3 2 2" xfId="23370"/>
    <cellStyle name="Normal 2 4 3 3 3" xfId="23371"/>
    <cellStyle name="Normal 2 4 3 4" xfId="23372"/>
    <cellStyle name="Normal 2 4 3 4 2" xfId="23373"/>
    <cellStyle name="Normal 2 4 3 5" xfId="23374"/>
    <cellStyle name="Normal 2 4 3 6" xfId="23375"/>
    <cellStyle name="Normal 2 4 4" xfId="23376"/>
    <cellStyle name="Normal 2 4 4 2" xfId="23377"/>
    <cellStyle name="Normal 2 4 4 2 2" xfId="23378"/>
    <cellStyle name="Normal 2 4 4 3" xfId="23379"/>
    <cellStyle name="Normal 2 4 4 4" xfId="23380"/>
    <cellStyle name="Normal 2 4 5" xfId="23381"/>
    <cellStyle name="Normal 2 4 5 2" xfId="23382"/>
    <cellStyle name="Normal 2 4 5 2 2" xfId="23383"/>
    <cellStyle name="Normal 2 4 5 3" xfId="23384"/>
    <cellStyle name="Normal 2 4 5 4" xfId="23385"/>
    <cellStyle name="Normal 2 4 6" xfId="23386"/>
    <cellStyle name="Normal 2 4 6 2" xfId="23387"/>
    <cellStyle name="Normal 2 4 7" xfId="23388"/>
    <cellStyle name="Normal 2 4 8" xfId="23389"/>
    <cellStyle name="Normal 2 4 9" xfId="23390"/>
    <cellStyle name="Normal 2 5" xfId="5527"/>
    <cellStyle name="Normal 2 5 10" xfId="23391"/>
    <cellStyle name="Normal 2 5 11" xfId="23392"/>
    <cellStyle name="Normal 2 5 2" xfId="5528"/>
    <cellStyle name="Normal 2 5 2 10" xfId="23393"/>
    <cellStyle name="Normal 2 5 2 2" xfId="23394"/>
    <cellStyle name="Normal 2 5 2 2 2" xfId="23395"/>
    <cellStyle name="Normal 2 5 2 2 2 2" xfId="23396"/>
    <cellStyle name="Normal 2 5 2 2 2 3" xfId="23397"/>
    <cellStyle name="Normal 2 5 2 2 2 4" xfId="23398"/>
    <cellStyle name="Normal 2 5 2 2 3" xfId="23399"/>
    <cellStyle name="Normal 2 5 2 2 4" xfId="23400"/>
    <cellStyle name="Normal 2 5 2 2 5" xfId="23401"/>
    <cellStyle name="Normal 2 5 2 3" xfId="23402"/>
    <cellStyle name="Normal 2 5 2 3 2" xfId="23403"/>
    <cellStyle name="Normal 2 5 2 3 2 2" xfId="23404"/>
    <cellStyle name="Normal 2 5 2 3 2 2 2" xfId="23405"/>
    <cellStyle name="Normal 2 5 2 3 2 2 3" xfId="23406"/>
    <cellStyle name="Normal 2 5 2 3 2 3" xfId="23407"/>
    <cellStyle name="Normal 2 5 2 3 2 4" xfId="23408"/>
    <cellStyle name="Normal 2 5 2 3 3" xfId="23409"/>
    <cellStyle name="Normal 2 5 2 3 3 2" xfId="23410"/>
    <cellStyle name="Normal 2 5 2 3 3 3" xfId="23411"/>
    <cellStyle name="Normal 2 5 2 3 4" xfId="23412"/>
    <cellStyle name="Normal 2 5 2 3 5" xfId="23413"/>
    <cellStyle name="Normal 2 5 2 4" xfId="23414"/>
    <cellStyle name="Normal 2 5 2 4 2" xfId="23415"/>
    <cellStyle name="Normal 2 5 2 4 2 2" xfId="23416"/>
    <cellStyle name="Normal 2 5 2 4 2 2 2" xfId="23417"/>
    <cellStyle name="Normal 2 5 2 4 2 3" xfId="23418"/>
    <cellStyle name="Normal 2 5 2 4 2 4" xfId="23419"/>
    <cellStyle name="Normal 2 5 2 4 3" xfId="23420"/>
    <cellStyle name="Normal 2 5 2 4 3 2" xfId="23421"/>
    <cellStyle name="Normal 2 5 2 4 4" xfId="23422"/>
    <cellStyle name="Normal 2 5 2 4 5" xfId="23423"/>
    <cellStyle name="Normal 2 5 2 5" xfId="23424"/>
    <cellStyle name="Normal 2 5 2 5 2" xfId="23425"/>
    <cellStyle name="Normal 2 5 2 5 2 2" xfId="23426"/>
    <cellStyle name="Normal 2 5 2 5 3" xfId="23427"/>
    <cellStyle name="Normal 2 5 2 5 4" xfId="23428"/>
    <cellStyle name="Normal 2 5 2 6" xfId="23429"/>
    <cellStyle name="Normal 2 5 2 6 2" xfId="23430"/>
    <cellStyle name="Normal 2 5 2 6 3" xfId="23431"/>
    <cellStyle name="Normal 2 5 2 7" xfId="23432"/>
    <cellStyle name="Normal 2 5 2 8" xfId="23433"/>
    <cellStyle name="Normal 2 5 2 9" xfId="23434"/>
    <cellStyle name="Normal 2 5 3" xfId="5529"/>
    <cellStyle name="Normal 2 5 3 2" xfId="23435"/>
    <cellStyle name="Normal 2 5 3 2 2" xfId="23436"/>
    <cellStyle name="Normal 2 5 3 2 2 2" xfId="23437"/>
    <cellStyle name="Normal 2 5 3 2 2 3" xfId="23438"/>
    <cellStyle name="Normal 2 5 3 2 3" xfId="23439"/>
    <cellStyle name="Normal 2 5 3 2 4" xfId="23440"/>
    <cellStyle name="Normal 2 5 3 3" xfId="23441"/>
    <cellStyle name="Normal 2 5 3 3 2" xfId="23442"/>
    <cellStyle name="Normal 2 5 3 3 2 2" xfId="23443"/>
    <cellStyle name="Normal 2 5 3 3 2 2 2" xfId="23444"/>
    <cellStyle name="Normal 2 5 3 3 2 3" xfId="23445"/>
    <cellStyle name="Normal 2 5 3 3 3" xfId="23446"/>
    <cellStyle name="Normal 2 5 3 3 3 2" xfId="23447"/>
    <cellStyle name="Normal 2 5 3 3 4" xfId="23448"/>
    <cellStyle name="Normal 2 5 3 3 5" xfId="23449"/>
    <cellStyle name="Normal 2 5 3 4" xfId="23450"/>
    <cellStyle name="Normal 2 5 3 4 2" xfId="23451"/>
    <cellStyle name="Normal 2 5 3 5" xfId="23452"/>
    <cellStyle name="Normal 2 5 3 5 2" xfId="23453"/>
    <cellStyle name="Normal 2 5 3 5 2 2" xfId="23454"/>
    <cellStyle name="Normal 2 5 3 5 3" xfId="23455"/>
    <cellStyle name="Normal 2 5 3 6" xfId="23456"/>
    <cellStyle name="Normal 2 5 3 6 2" xfId="23457"/>
    <cellStyle name="Normal 2 5 3 7" xfId="23458"/>
    <cellStyle name="Normal 2 5 3 8" xfId="23459"/>
    <cellStyle name="Normal 2 5 4" xfId="23460"/>
    <cellStyle name="Normal 2 5 4 2" xfId="23461"/>
    <cellStyle name="Normal 2 5 4 2 2" xfId="23462"/>
    <cellStyle name="Normal 2 5 4 2 2 2" xfId="23463"/>
    <cellStyle name="Normal 2 5 4 2 2 3" xfId="23464"/>
    <cellStyle name="Normal 2 5 4 2 3" xfId="23465"/>
    <cellStyle name="Normal 2 5 4 2 4" xfId="23466"/>
    <cellStyle name="Normal 2 5 4 3" xfId="23467"/>
    <cellStyle name="Normal 2 5 4 3 2" xfId="23468"/>
    <cellStyle name="Normal 2 5 4 3 2 2" xfId="23469"/>
    <cellStyle name="Normal 2 5 4 3 2 2 2" xfId="23470"/>
    <cellStyle name="Normal 2 5 4 3 2 3" xfId="23471"/>
    <cellStyle name="Normal 2 5 4 3 3" xfId="23472"/>
    <cellStyle name="Normal 2 5 4 3 3 2" xfId="23473"/>
    <cellStyle name="Normal 2 5 4 3 4" xfId="23474"/>
    <cellStyle name="Normal 2 5 4 3 5" xfId="23475"/>
    <cellStyle name="Normal 2 5 4 4" xfId="23476"/>
    <cellStyle name="Normal 2 5 4 4 2" xfId="23477"/>
    <cellStyle name="Normal 2 5 4 4 2 2" xfId="23478"/>
    <cellStyle name="Normal 2 5 4 4 3" xfId="23479"/>
    <cellStyle name="Normal 2 5 4 5" xfId="23480"/>
    <cellStyle name="Normal 2 5 4 5 2" xfId="23481"/>
    <cellStyle name="Normal 2 5 4 6" xfId="23482"/>
    <cellStyle name="Normal 2 5 4 7" xfId="23483"/>
    <cellStyle name="Normal 2 5 5" xfId="23484"/>
    <cellStyle name="Normal 2 5 5 2" xfId="23485"/>
    <cellStyle name="Normal 2 5 5 2 2" xfId="23486"/>
    <cellStyle name="Normal 2 5 5 2 3" xfId="23487"/>
    <cellStyle name="Normal 2 5 5 3" xfId="23488"/>
    <cellStyle name="Normal 2 5 5 4" xfId="23489"/>
    <cellStyle name="Normal 2 5 6" xfId="23490"/>
    <cellStyle name="Normal 2 5 6 2" xfId="23491"/>
    <cellStyle name="Normal 2 5 6 2 2" xfId="23492"/>
    <cellStyle name="Normal 2 5 6 2 2 2" xfId="23493"/>
    <cellStyle name="Normal 2 5 6 2 3" xfId="23494"/>
    <cellStyle name="Normal 2 5 6 3" xfId="23495"/>
    <cellStyle name="Normal 2 5 6 3 2" xfId="23496"/>
    <cellStyle name="Normal 2 5 6 4" xfId="23497"/>
    <cellStyle name="Normal 2 5 6 5" xfId="23498"/>
    <cellStyle name="Normal 2 5 7" xfId="23499"/>
    <cellStyle name="Normal 2 5 7 2" xfId="23500"/>
    <cellStyle name="Normal 2 5 7 2 2" xfId="23501"/>
    <cellStyle name="Normal 2 5 7 3" xfId="23502"/>
    <cellStyle name="Normal 2 5 7 4" xfId="23503"/>
    <cellStyle name="Normal 2 5 8" xfId="23504"/>
    <cellStyle name="Normal 2 5 9" xfId="23505"/>
    <cellStyle name="Normal 2 6" xfId="5530"/>
    <cellStyle name="Normal 2 6 10" xfId="23506"/>
    <cellStyle name="Normal 2 6 2" xfId="5531"/>
    <cellStyle name="Normal 2 6 2 2" xfId="23507"/>
    <cellStyle name="Normal 2 6 2 2 2" xfId="23508"/>
    <cellStyle name="Normal 2 6 2 3" xfId="23509"/>
    <cellStyle name="Normal 2 6 2 4" xfId="23510"/>
    <cellStyle name="Normal 2 6 2 5" xfId="23511"/>
    <cellStyle name="Normal 2 6 2 6" xfId="23512"/>
    <cellStyle name="Normal 2 6 2 7" xfId="23513"/>
    <cellStyle name="Normal 2 6 3" xfId="5532"/>
    <cellStyle name="Normal 2 6 3 2" xfId="23514"/>
    <cellStyle name="Normal 2 6 3 2 2" xfId="23515"/>
    <cellStyle name="Normal 2 6 3 2 3" xfId="23516"/>
    <cellStyle name="Normal 2 6 3 2 4" xfId="23517"/>
    <cellStyle name="Normal 2 6 3 3" xfId="23518"/>
    <cellStyle name="Normal 2 6 3 4" xfId="23519"/>
    <cellStyle name="Normal 2 6 3 5" xfId="23520"/>
    <cellStyle name="Normal 2 6 4" xfId="23521"/>
    <cellStyle name="Normal 2 6 4 2" xfId="23522"/>
    <cellStyle name="Normal 2 6 4 3" xfId="23523"/>
    <cellStyle name="Normal 2 6 4 4" xfId="23524"/>
    <cellStyle name="Normal 2 6 5" xfId="23525"/>
    <cellStyle name="Normal 2 6 6" xfId="23526"/>
    <cellStyle name="Normal 2 6 7" xfId="23527"/>
    <cellStyle name="Normal 2 6 8" xfId="23528"/>
    <cellStyle name="Normal 2 6 9" xfId="23529"/>
    <cellStyle name="Normal 2 7" xfId="5533"/>
    <cellStyle name="Normal 2 7 10" xfId="23530"/>
    <cellStyle name="Normal 2 7 2" xfId="5534"/>
    <cellStyle name="Normal 2 7 2 2" xfId="23531"/>
    <cellStyle name="Normal 2 7 2 2 2" xfId="23532"/>
    <cellStyle name="Normal 2 7 2 2 2 2" xfId="23533"/>
    <cellStyle name="Normal 2 7 2 2 2 2 2" xfId="23534"/>
    <cellStyle name="Normal 2 7 2 2 2 3" xfId="23535"/>
    <cellStyle name="Normal 2 7 2 2 3" xfId="23536"/>
    <cellStyle name="Normal 2 7 2 2 3 2" xfId="23537"/>
    <cellStyle name="Normal 2 7 2 2 3 2 2" xfId="23538"/>
    <cellStyle name="Normal 2 7 2 2 3 3" xfId="23539"/>
    <cellStyle name="Normal 2 7 2 2 4" xfId="23540"/>
    <cellStyle name="Normal 2 7 2 2 4 2" xfId="23541"/>
    <cellStyle name="Normal 2 7 2 2 5" xfId="23542"/>
    <cellStyle name="Normal 2 7 2 3" xfId="23543"/>
    <cellStyle name="Normal 2 7 2 3 2" xfId="23544"/>
    <cellStyle name="Normal 2 7 2 3 2 2" xfId="23545"/>
    <cellStyle name="Normal 2 7 2 3 3" xfId="23546"/>
    <cellStyle name="Normal 2 7 2 4" xfId="23547"/>
    <cellStyle name="Normal 2 7 2 4 2" xfId="23548"/>
    <cellStyle name="Normal 2 7 2 4 2 2" xfId="23549"/>
    <cellStyle name="Normal 2 7 2 4 2 2 2" xfId="23550"/>
    <cellStyle name="Normal 2 7 2 4 2 3" xfId="23551"/>
    <cellStyle name="Normal 2 7 2 4 2 3 2" xfId="23552"/>
    <cellStyle name="Normal 2 7 2 4 2 4" xfId="23553"/>
    <cellStyle name="Normal 2 7 2 4 3" xfId="23554"/>
    <cellStyle name="Normal 2 7 2 4 3 2" xfId="23555"/>
    <cellStyle name="Normal 2 7 2 4 4" xfId="23556"/>
    <cellStyle name="Normal 2 7 2 5" xfId="23557"/>
    <cellStyle name="Normal 2 7 2 5 2" xfId="23558"/>
    <cellStyle name="Normal 2 7 2 5 2 2" xfId="23559"/>
    <cellStyle name="Normal 2 7 2 5 3" xfId="23560"/>
    <cellStyle name="Normal 2 7 2 6" xfId="23561"/>
    <cellStyle name="Normal 2 7 2 6 2" xfId="23562"/>
    <cellStyle name="Normal 2 7 2 7" xfId="23563"/>
    <cellStyle name="Normal 2 7 2 8" xfId="23564"/>
    <cellStyle name="Normal 2 7 3" xfId="5535"/>
    <cellStyle name="Normal 2 7 3 2" xfId="23565"/>
    <cellStyle name="Normal 2 7 3 2 2" xfId="23566"/>
    <cellStyle name="Normal 2 7 3 3" xfId="23567"/>
    <cellStyle name="Normal 2 7 3 4" xfId="23568"/>
    <cellStyle name="Normal 2 7 4" xfId="23569"/>
    <cellStyle name="Normal 2 7 4 2" xfId="23570"/>
    <cellStyle name="Normal 2 7 4 2 2" xfId="23571"/>
    <cellStyle name="Normal 2 7 4 3" xfId="23572"/>
    <cellStyle name="Normal 2 7 5" xfId="23573"/>
    <cellStyle name="Normal 2 7 5 2" xfId="23574"/>
    <cellStyle name="Normal 2 7 5 2 2" xfId="23575"/>
    <cellStyle name="Normal 2 7 5 3" xfId="23576"/>
    <cellStyle name="Normal 2 7 5 4" xfId="23577"/>
    <cellStyle name="Normal 2 7 6" xfId="23578"/>
    <cellStyle name="Normal 2 7 6 2" xfId="23579"/>
    <cellStyle name="Normal 2 7 7" xfId="23580"/>
    <cellStyle name="Normal 2 7 8" xfId="23581"/>
    <cellStyle name="Normal 2 7 9" xfId="23582"/>
    <cellStyle name="Normal 2 8" xfId="5536"/>
    <cellStyle name="Normal 2 8 2" xfId="5537"/>
    <cellStyle name="Normal 2 8 2 2" xfId="23583"/>
    <cellStyle name="Normal 2 8 2 2 2" xfId="23584"/>
    <cellStyle name="Normal 2 8 2 3" xfId="23585"/>
    <cellStyle name="Normal 2 8 3" xfId="5538"/>
    <cellStyle name="Normal 2 8 3 2" xfId="23586"/>
    <cellStyle name="Normal 2 8 4" xfId="23587"/>
    <cellStyle name="Normal 2 8 5" xfId="23588"/>
    <cellStyle name="Normal 2 8 6" xfId="23589"/>
    <cellStyle name="Normal 2 9" xfId="5539"/>
    <cellStyle name="Normal 2 9 2" xfId="5540"/>
    <cellStyle name="Normal 2 9 2 2" xfId="23590"/>
    <cellStyle name="Normal 2 9 2 3" xfId="23591"/>
    <cellStyle name="Normal 2 9 3" xfId="5541"/>
    <cellStyle name="Normal 2 9 3 2" xfId="23592"/>
    <cellStyle name="Normal 2 9 4" xfId="23593"/>
    <cellStyle name="Normal 2 9 5" xfId="23594"/>
    <cellStyle name="Normal 2_(RVS)中東線運價獲利分析-2013預估" xfId="5542"/>
    <cellStyle name="Normal 20" xfId="23595"/>
    <cellStyle name="Normal 20 2" xfId="23596"/>
    <cellStyle name="Normal 20 2 2" xfId="23597"/>
    <cellStyle name="Normal 20 3" xfId="23598"/>
    <cellStyle name="Normal 20 3 2" xfId="23599"/>
    <cellStyle name="Normal 20 4" xfId="23600"/>
    <cellStyle name="Normal 20 5" xfId="23601"/>
    <cellStyle name="Normal 21" xfId="23602"/>
    <cellStyle name="Normal 21 2" xfId="23603"/>
    <cellStyle name="Normal 21 3" xfId="23604"/>
    <cellStyle name="Normal 21 4" xfId="23605"/>
    <cellStyle name="Normal 22" xfId="23606"/>
    <cellStyle name="Normal 22 2" xfId="23607"/>
    <cellStyle name="Normal 22 3" xfId="23608"/>
    <cellStyle name="Normal 22 4" xfId="23609"/>
    <cellStyle name="Normal 23" xfId="23610"/>
    <cellStyle name="Normal 23 2" xfId="23611"/>
    <cellStyle name="Normal 23 3" xfId="23612"/>
    <cellStyle name="Normal 24" xfId="23613"/>
    <cellStyle name="Normal 24 2" xfId="23614"/>
    <cellStyle name="Normal 24 3" xfId="23615"/>
    <cellStyle name="Normal 24 4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5 4" xfId="23622"/>
    <cellStyle name="Normal 26" xfId="23623"/>
    <cellStyle name="Normal 26 2" xfId="23624"/>
    <cellStyle name="Normal 26 3" xfId="23625"/>
    <cellStyle name="Normal 26 4" xfId="23626"/>
    <cellStyle name="Normal 26 5" xfId="23627"/>
    <cellStyle name="Normal 27" xfId="23628"/>
    <cellStyle name="Normal 27 2" xfId="23629"/>
    <cellStyle name="Normal 27 3" xfId="23630"/>
    <cellStyle name="Normal 28" xfId="23631"/>
    <cellStyle name="Normal 28 2" xfId="23632"/>
    <cellStyle name="Normal 28 3" xfId="23633"/>
    <cellStyle name="Normal 29" xfId="23634"/>
    <cellStyle name="Normal 29 2" xfId="23635"/>
    <cellStyle name="Normal 294" xfId="23636"/>
    <cellStyle name="Normal 294 2" xfId="23637"/>
    <cellStyle name="Normal 294 2 2" xfId="23638"/>
    <cellStyle name="Normal 294 2 2 2" xfId="23639"/>
    <cellStyle name="Normal 294 2 3" xfId="23640"/>
    <cellStyle name="Normal 294 3" xfId="23641"/>
    <cellStyle name="Normal 294 3 2" xfId="23642"/>
    <cellStyle name="Normal 294 3 2 2" xfId="23643"/>
    <cellStyle name="Normal 294 3 3" xfId="23644"/>
    <cellStyle name="Normal 294 4" xfId="23645"/>
    <cellStyle name="Normal 294 4 2" xfId="23646"/>
    <cellStyle name="Normal 294 5" xfId="23647"/>
    <cellStyle name="Normal 294 5 2" xfId="23648"/>
    <cellStyle name="Normal 294 6" xfId="23649"/>
    <cellStyle name="Normal 3" xfId="5543"/>
    <cellStyle name="Normal 3 10" xfId="23650"/>
    <cellStyle name="Normal 3 10 2" xfId="23651"/>
    <cellStyle name="Normal 3 10 2 2" xfId="23652"/>
    <cellStyle name="Normal 3 10 2 2 2" xfId="23653"/>
    <cellStyle name="Normal 3 10 2 3" xfId="23654"/>
    <cellStyle name="Normal 3 10 3" xfId="23655"/>
    <cellStyle name="Normal 3 10 3 2" xfId="23656"/>
    <cellStyle name="Normal 3 10 4" xfId="23657"/>
    <cellStyle name="Normal 3 11" xfId="23658"/>
    <cellStyle name="Normal 3 11 2" xfId="23659"/>
    <cellStyle name="Normal 3 11 2 2" xfId="23660"/>
    <cellStyle name="Normal 3 11 2 3" xfId="23661"/>
    <cellStyle name="Normal 3 11 3" xfId="23662"/>
    <cellStyle name="Normal 3 12" xfId="23663"/>
    <cellStyle name="Normal 3 12 2" xfId="23664"/>
    <cellStyle name="Normal 3 12 2 2" xfId="23665"/>
    <cellStyle name="Normal 3 12 3" xfId="23666"/>
    <cellStyle name="Normal 3 13" xfId="23667"/>
    <cellStyle name="Normal 3 14" xfId="23668"/>
    <cellStyle name="Normal 3 2" xfId="5544"/>
    <cellStyle name="Normal 3 2 10" xfId="23669"/>
    <cellStyle name="Normal 3 2 10 2" xfId="23670"/>
    <cellStyle name="Normal 3 2 10 2 2" xfId="23671"/>
    <cellStyle name="Normal 3 2 10 3" xfId="23672"/>
    <cellStyle name="Normal 3 2 11" xfId="23673"/>
    <cellStyle name="Normal 3 2 11 2" xfId="23674"/>
    <cellStyle name="Normal 3 2 12" xfId="23675"/>
    <cellStyle name="Normal 3 2 2" xfId="5545"/>
    <cellStyle name="Normal 3 2 2 10" xfId="23676"/>
    <cellStyle name="Normal 3 2 2 10 2" xfId="23677"/>
    <cellStyle name="Normal 3 2 2 11" xfId="23678"/>
    <cellStyle name="Normal 3 2 2 2" xfId="23679"/>
    <cellStyle name="Normal 3 2 2 2 10" xfId="23680"/>
    <cellStyle name="Normal 3 2 2 2 2" xfId="23681"/>
    <cellStyle name="Normal 3 2 2 2 2 2" xfId="23682"/>
    <cellStyle name="Normal 3 2 2 2 2 2 2" xfId="23683"/>
    <cellStyle name="Normal 3 2 2 2 2 2 2 2" xfId="23684"/>
    <cellStyle name="Normal 3 2 2 2 2 2 2 2 2" xfId="23685"/>
    <cellStyle name="Normal 3 2 2 2 2 2 2 2 2 2" xfId="23686"/>
    <cellStyle name="Normal 3 2 2 2 2 2 2 2 2 2 2" xfId="23687"/>
    <cellStyle name="Normal 3 2 2 2 2 2 2 2 2 2 2 2" xfId="23688"/>
    <cellStyle name="Normal 3 2 2 2 2 2 2 2 2 3" xfId="23689"/>
    <cellStyle name="Normal 3 2 2 2 2 2 2 2 2 3 2" xfId="23690"/>
    <cellStyle name="Normal 3 2 2 2 2 2 2 2 3" xfId="23691"/>
    <cellStyle name="Normal 3 2 2 2 2 2 2 2 3 2" xfId="23692"/>
    <cellStyle name="Normal 3 2 2 2 2 2 2 2 3 2 2" xfId="23693"/>
    <cellStyle name="Normal 3 2 2 2 2 2 2 2 4" xfId="23694"/>
    <cellStyle name="Normal 3 2 2 2 2 2 2 2 4 2" xfId="23695"/>
    <cellStyle name="Normal 3 2 2 2 2 2 2 3" xfId="23696"/>
    <cellStyle name="Normal 3 2 2 2 2 2 2 3 2" xfId="23697"/>
    <cellStyle name="Normal 3 2 2 2 2 2 2 3 2 2" xfId="23698"/>
    <cellStyle name="Normal 3 2 2 2 2 2 2 3 2 2 2" xfId="23699"/>
    <cellStyle name="Normal 3 2 2 2 2 2 2 3 2 2 2 2" xfId="23700"/>
    <cellStyle name="Normal 3 2 2 2 2 2 2 3 2 3" xfId="23701"/>
    <cellStyle name="Normal 3 2 2 2 2 2 2 3 2 3 2" xfId="23702"/>
    <cellStyle name="Normal 3 2 2 2 2 2 2 3 3" xfId="23703"/>
    <cellStyle name="Normal 3 2 2 2 2 2 2 3 3 2" xfId="23704"/>
    <cellStyle name="Normal 3 2 2 2 2 2 2 3 3 2 2" xfId="23705"/>
    <cellStyle name="Normal 3 2 2 2 2 2 2 3 4" xfId="23706"/>
    <cellStyle name="Normal 3 2 2 2 2 2 2 3 4 2" xfId="23707"/>
    <cellStyle name="Normal 3 2 2 2 2 2 2 4" xfId="23708"/>
    <cellStyle name="Normal 3 2 2 2 2 2 2 4 2" xfId="23709"/>
    <cellStyle name="Normal 3 2 2 2 2 2 2 4 2 2" xfId="23710"/>
    <cellStyle name="Normal 3 2 2 2 2 2 2 4 2 2 2" xfId="23711"/>
    <cellStyle name="Normal 3 2 2 2 2 2 2 4 3" xfId="23712"/>
    <cellStyle name="Normal 3 2 2 2 2 2 2 4 3 2" xfId="23713"/>
    <cellStyle name="Normal 3 2 2 2 2 2 2 5" xfId="23714"/>
    <cellStyle name="Normal 3 2 2 2 2 2 2 5 2" xfId="23715"/>
    <cellStyle name="Normal 3 2 2 2 2 2 2 5 2 2" xfId="23716"/>
    <cellStyle name="Normal 3 2 2 2 2 2 2 6" xfId="23717"/>
    <cellStyle name="Normal 3 2 2 2 2 2 2 6 2" xfId="23718"/>
    <cellStyle name="Normal 3 2 2 2 2 2 2 7" xfId="23719"/>
    <cellStyle name="Normal 3 2 2 2 2 2 3" xfId="23720"/>
    <cellStyle name="Normal 3 2 2 2 2 2 3 2" xfId="23721"/>
    <cellStyle name="Normal 3 2 2 2 2 2 3 2 2" xfId="23722"/>
    <cellStyle name="Normal 3 2 2 2 2 2 3 2 2 2" xfId="23723"/>
    <cellStyle name="Normal 3 2 2 2 2 2 3 2 2 2 2" xfId="23724"/>
    <cellStyle name="Normal 3 2 2 2 2 2 3 2 3" xfId="23725"/>
    <cellStyle name="Normal 3 2 2 2 2 2 3 2 3 2" xfId="23726"/>
    <cellStyle name="Normal 3 2 2 2 2 2 3 3" xfId="23727"/>
    <cellStyle name="Normal 3 2 2 2 2 2 3 3 2" xfId="23728"/>
    <cellStyle name="Normal 3 2 2 2 2 2 3 3 2 2" xfId="23729"/>
    <cellStyle name="Normal 3 2 2 2 2 2 3 4" xfId="23730"/>
    <cellStyle name="Normal 3 2 2 2 2 2 3 4 2" xfId="23731"/>
    <cellStyle name="Normal 3 2 2 2 2 2 4" xfId="23732"/>
    <cellStyle name="Normal 3 2 2 2 2 2 4 2" xfId="23733"/>
    <cellStyle name="Normal 3 2 2 2 2 2 4 2 2" xfId="23734"/>
    <cellStyle name="Normal 3 2 2 2 2 2 4 2 2 2" xfId="23735"/>
    <cellStyle name="Normal 3 2 2 2 2 2 4 2 2 2 2" xfId="23736"/>
    <cellStyle name="Normal 3 2 2 2 2 2 4 2 3" xfId="23737"/>
    <cellStyle name="Normal 3 2 2 2 2 2 4 2 3 2" xfId="23738"/>
    <cellStyle name="Normal 3 2 2 2 2 2 4 3" xfId="23739"/>
    <cellStyle name="Normal 3 2 2 2 2 2 4 3 2" xfId="23740"/>
    <cellStyle name="Normal 3 2 2 2 2 2 4 3 2 2" xfId="23741"/>
    <cellStyle name="Normal 3 2 2 2 2 2 4 4" xfId="23742"/>
    <cellStyle name="Normal 3 2 2 2 2 2 4 4 2" xfId="23743"/>
    <cellStyle name="Normal 3 2 2 2 2 2 5" xfId="23744"/>
    <cellStyle name="Normal 3 2 2 2 2 2 5 2" xfId="23745"/>
    <cellStyle name="Normal 3 2 2 2 2 2 5 2 2" xfId="23746"/>
    <cellStyle name="Normal 3 2 2 2 2 2 5 2 2 2" xfId="23747"/>
    <cellStyle name="Normal 3 2 2 2 2 2 5 3" xfId="23748"/>
    <cellStyle name="Normal 3 2 2 2 2 2 5 3 2" xfId="23749"/>
    <cellStyle name="Normal 3 2 2 2 2 2 6" xfId="23750"/>
    <cellStyle name="Normal 3 2 2 2 2 2 6 2" xfId="23751"/>
    <cellStyle name="Normal 3 2 2 2 2 2 6 2 2" xfId="23752"/>
    <cellStyle name="Normal 3 2 2 2 2 2 7" xfId="23753"/>
    <cellStyle name="Normal 3 2 2 2 2 2 7 2" xfId="23754"/>
    <cellStyle name="Normal 3 2 2 2 2 2 8" xfId="23755"/>
    <cellStyle name="Normal 3 2 2 2 2 3" xfId="23756"/>
    <cellStyle name="Normal 3 2 2 2 2 3 2" xfId="23757"/>
    <cellStyle name="Normal 3 2 2 2 2 3 2 2" xfId="23758"/>
    <cellStyle name="Normal 3 2 2 2 2 3 2 2 2" xfId="23759"/>
    <cellStyle name="Normal 3 2 2 2 2 3 2 2 2 2" xfId="23760"/>
    <cellStyle name="Normal 3 2 2 2 2 3 2 2 2 2 2" xfId="23761"/>
    <cellStyle name="Normal 3 2 2 2 2 3 2 2 3" xfId="23762"/>
    <cellStyle name="Normal 3 2 2 2 2 3 2 2 3 2" xfId="23763"/>
    <cellStyle name="Normal 3 2 2 2 2 3 2 3" xfId="23764"/>
    <cellStyle name="Normal 3 2 2 2 2 3 2 3 2" xfId="23765"/>
    <cellStyle name="Normal 3 2 2 2 2 3 2 3 2 2" xfId="23766"/>
    <cellStyle name="Normal 3 2 2 2 2 3 2 4" xfId="23767"/>
    <cellStyle name="Normal 3 2 2 2 2 3 2 4 2" xfId="23768"/>
    <cellStyle name="Normal 3 2 2 2 2 3 3" xfId="23769"/>
    <cellStyle name="Normal 3 2 2 2 2 3 3 2" xfId="23770"/>
    <cellStyle name="Normal 3 2 2 2 2 3 3 2 2" xfId="23771"/>
    <cellStyle name="Normal 3 2 2 2 2 3 3 2 2 2" xfId="23772"/>
    <cellStyle name="Normal 3 2 2 2 2 3 3 2 2 2 2" xfId="23773"/>
    <cellStyle name="Normal 3 2 2 2 2 3 3 2 3" xfId="23774"/>
    <cellStyle name="Normal 3 2 2 2 2 3 3 2 3 2" xfId="23775"/>
    <cellStyle name="Normal 3 2 2 2 2 3 3 3" xfId="23776"/>
    <cellStyle name="Normal 3 2 2 2 2 3 3 3 2" xfId="23777"/>
    <cellStyle name="Normal 3 2 2 2 2 3 3 3 2 2" xfId="23778"/>
    <cellStyle name="Normal 3 2 2 2 2 3 3 4" xfId="23779"/>
    <cellStyle name="Normal 3 2 2 2 2 3 3 4 2" xfId="23780"/>
    <cellStyle name="Normal 3 2 2 2 2 3 4" xfId="23781"/>
    <cellStyle name="Normal 3 2 2 2 2 3 4 2" xfId="23782"/>
    <cellStyle name="Normal 3 2 2 2 2 3 4 2 2" xfId="23783"/>
    <cellStyle name="Normal 3 2 2 2 2 3 4 2 2 2" xfId="23784"/>
    <cellStyle name="Normal 3 2 2 2 2 3 4 3" xfId="23785"/>
    <cellStyle name="Normal 3 2 2 2 2 3 4 3 2" xfId="23786"/>
    <cellStyle name="Normal 3 2 2 2 2 3 5" xfId="23787"/>
    <cellStyle name="Normal 3 2 2 2 2 3 5 2" xfId="23788"/>
    <cellStyle name="Normal 3 2 2 2 2 3 5 2 2" xfId="23789"/>
    <cellStyle name="Normal 3 2 2 2 2 3 6" xfId="23790"/>
    <cellStyle name="Normal 3 2 2 2 2 3 6 2" xfId="23791"/>
    <cellStyle name="Normal 3 2 2 2 2 3 7" xfId="23792"/>
    <cellStyle name="Normal 3 2 2 2 2 4" xfId="23793"/>
    <cellStyle name="Normal 3 2 2 2 2 4 2" xfId="23794"/>
    <cellStyle name="Normal 3 2 2 2 2 4 2 2" xfId="23795"/>
    <cellStyle name="Normal 3 2 2 2 2 4 2 2 2" xfId="23796"/>
    <cellStyle name="Normal 3 2 2 2 2 4 2 2 2 2" xfId="23797"/>
    <cellStyle name="Normal 3 2 2 2 2 4 2 3" xfId="23798"/>
    <cellStyle name="Normal 3 2 2 2 2 4 2 3 2" xfId="23799"/>
    <cellStyle name="Normal 3 2 2 2 2 4 3" xfId="23800"/>
    <cellStyle name="Normal 3 2 2 2 2 4 3 2" xfId="23801"/>
    <cellStyle name="Normal 3 2 2 2 2 4 3 2 2" xfId="23802"/>
    <cellStyle name="Normal 3 2 2 2 2 4 4" xfId="23803"/>
    <cellStyle name="Normal 3 2 2 2 2 4 4 2" xfId="23804"/>
    <cellStyle name="Normal 3 2 2 2 2 4 5" xfId="23805"/>
    <cellStyle name="Normal 3 2 2 2 2 5" xfId="23806"/>
    <cellStyle name="Normal 3 2 2 2 2 5 2" xfId="23807"/>
    <cellStyle name="Normal 3 2 2 2 2 5 2 2" xfId="23808"/>
    <cellStyle name="Normal 3 2 2 2 2 5 2 2 2" xfId="23809"/>
    <cellStyle name="Normal 3 2 2 2 2 5 2 2 2 2" xfId="23810"/>
    <cellStyle name="Normal 3 2 2 2 2 5 2 3" xfId="23811"/>
    <cellStyle name="Normal 3 2 2 2 2 5 2 3 2" xfId="23812"/>
    <cellStyle name="Normal 3 2 2 2 2 5 3" xfId="23813"/>
    <cellStyle name="Normal 3 2 2 2 2 5 3 2" xfId="23814"/>
    <cellStyle name="Normal 3 2 2 2 2 5 3 2 2" xfId="23815"/>
    <cellStyle name="Normal 3 2 2 2 2 5 4" xfId="23816"/>
    <cellStyle name="Normal 3 2 2 2 2 5 4 2" xfId="23817"/>
    <cellStyle name="Normal 3 2 2 2 2 5 5" xfId="23818"/>
    <cellStyle name="Normal 3 2 2 2 2 6" xfId="23819"/>
    <cellStyle name="Normal 3 2 2 2 2 6 2" xfId="23820"/>
    <cellStyle name="Normal 3 2 2 2 2 6 2 2" xfId="23821"/>
    <cellStyle name="Normal 3 2 2 2 2 6 2 2 2" xfId="23822"/>
    <cellStyle name="Normal 3 2 2 2 2 6 3" xfId="23823"/>
    <cellStyle name="Normal 3 2 2 2 2 6 3 2" xfId="23824"/>
    <cellStyle name="Normal 3 2 2 2 2 7" xfId="23825"/>
    <cellStyle name="Normal 3 2 2 2 2 7 2" xfId="23826"/>
    <cellStyle name="Normal 3 2 2 2 2 7 2 2" xfId="23827"/>
    <cellStyle name="Normal 3 2 2 2 2 8" xfId="23828"/>
    <cellStyle name="Normal 3 2 2 2 2 8 2" xfId="23829"/>
    <cellStyle name="Normal 3 2 2 2 2 9" xfId="23830"/>
    <cellStyle name="Normal 3 2 2 2 3" xfId="23831"/>
    <cellStyle name="Normal 3 2 2 2 3 2" xfId="23832"/>
    <cellStyle name="Normal 3 2 2 2 3 2 2" xfId="23833"/>
    <cellStyle name="Normal 3 2 2 2 3 2 2 2" xfId="23834"/>
    <cellStyle name="Normal 3 2 2 2 3 2 2 2 2" xfId="23835"/>
    <cellStyle name="Normal 3 2 2 2 3 2 2 2 2 2" xfId="23836"/>
    <cellStyle name="Normal 3 2 2 2 3 2 2 2 2 2 2" xfId="23837"/>
    <cellStyle name="Normal 3 2 2 2 3 2 2 2 3" xfId="23838"/>
    <cellStyle name="Normal 3 2 2 2 3 2 2 2 3 2" xfId="23839"/>
    <cellStyle name="Normal 3 2 2 2 3 2 2 2 4" xfId="23840"/>
    <cellStyle name="Normal 3 2 2 2 3 2 2 3" xfId="23841"/>
    <cellStyle name="Normal 3 2 2 2 3 2 2 3 2" xfId="23842"/>
    <cellStyle name="Normal 3 2 2 2 3 2 2 3 2 2" xfId="23843"/>
    <cellStyle name="Normal 3 2 2 2 3 2 2 4" xfId="23844"/>
    <cellStyle name="Normal 3 2 2 2 3 2 2 4 2" xfId="23845"/>
    <cellStyle name="Normal 3 2 2 2 3 2 2 5" xfId="23846"/>
    <cellStyle name="Normal 3 2 2 2 3 2 3" xfId="23847"/>
    <cellStyle name="Normal 3 2 2 2 3 2 3 2" xfId="23848"/>
    <cellStyle name="Normal 3 2 2 2 3 2 3 2 2" xfId="23849"/>
    <cellStyle name="Normal 3 2 2 2 3 2 3 2 2 2" xfId="23850"/>
    <cellStyle name="Normal 3 2 2 2 3 2 3 2 2 2 2" xfId="23851"/>
    <cellStyle name="Normal 3 2 2 2 3 2 3 2 3" xfId="23852"/>
    <cellStyle name="Normal 3 2 2 2 3 2 3 2 3 2" xfId="23853"/>
    <cellStyle name="Normal 3 2 2 2 3 2 3 3" xfId="23854"/>
    <cellStyle name="Normal 3 2 2 2 3 2 3 3 2" xfId="23855"/>
    <cellStyle name="Normal 3 2 2 2 3 2 3 3 2 2" xfId="23856"/>
    <cellStyle name="Normal 3 2 2 2 3 2 3 4" xfId="23857"/>
    <cellStyle name="Normal 3 2 2 2 3 2 3 4 2" xfId="23858"/>
    <cellStyle name="Normal 3 2 2 2 3 2 3 5" xfId="23859"/>
    <cellStyle name="Normal 3 2 2 2 3 2 4" xfId="23860"/>
    <cellStyle name="Normal 3 2 2 2 3 2 4 2" xfId="23861"/>
    <cellStyle name="Normal 3 2 2 2 3 2 4 2 2" xfId="23862"/>
    <cellStyle name="Normal 3 2 2 2 3 2 4 2 2 2" xfId="23863"/>
    <cellStyle name="Normal 3 2 2 2 3 2 4 3" xfId="23864"/>
    <cellStyle name="Normal 3 2 2 2 3 2 4 3 2" xfId="23865"/>
    <cellStyle name="Normal 3 2 2 2 3 2 5" xfId="23866"/>
    <cellStyle name="Normal 3 2 2 2 3 2 5 2" xfId="23867"/>
    <cellStyle name="Normal 3 2 2 2 3 2 5 2 2" xfId="23868"/>
    <cellStyle name="Normal 3 2 2 2 3 2 6" xfId="23869"/>
    <cellStyle name="Normal 3 2 2 2 3 2 6 2" xfId="23870"/>
    <cellStyle name="Normal 3 2 2 2 3 2 7" xfId="23871"/>
    <cellStyle name="Normal 3 2 2 2 3 3" xfId="23872"/>
    <cellStyle name="Normal 3 2 2 2 3 3 2" xfId="23873"/>
    <cellStyle name="Normal 3 2 2 2 3 3 2 2" xfId="23874"/>
    <cellStyle name="Normal 3 2 2 2 3 3 2 2 2" xfId="23875"/>
    <cellStyle name="Normal 3 2 2 2 3 3 2 2 2 2" xfId="23876"/>
    <cellStyle name="Normal 3 2 2 2 3 3 2 3" xfId="23877"/>
    <cellStyle name="Normal 3 2 2 2 3 3 2 3 2" xfId="23878"/>
    <cellStyle name="Normal 3 2 2 2 3 3 2 4" xfId="23879"/>
    <cellStyle name="Normal 3 2 2 2 3 3 3" xfId="23880"/>
    <cellStyle name="Normal 3 2 2 2 3 3 3 2" xfId="23881"/>
    <cellStyle name="Normal 3 2 2 2 3 3 3 2 2" xfId="23882"/>
    <cellStyle name="Normal 3 2 2 2 3 3 4" xfId="23883"/>
    <cellStyle name="Normal 3 2 2 2 3 3 4 2" xfId="23884"/>
    <cellStyle name="Normal 3 2 2 2 3 3 5" xfId="23885"/>
    <cellStyle name="Normal 3 2 2 2 3 4" xfId="23886"/>
    <cellStyle name="Normal 3 2 2 2 3 4 2" xfId="23887"/>
    <cellStyle name="Normal 3 2 2 2 3 4 2 2" xfId="23888"/>
    <cellStyle name="Normal 3 2 2 2 3 4 2 2 2" xfId="23889"/>
    <cellStyle name="Normal 3 2 2 2 3 4 2 2 2 2" xfId="23890"/>
    <cellStyle name="Normal 3 2 2 2 3 4 2 3" xfId="23891"/>
    <cellStyle name="Normal 3 2 2 2 3 4 2 3 2" xfId="23892"/>
    <cellStyle name="Normal 3 2 2 2 3 4 3" xfId="23893"/>
    <cellStyle name="Normal 3 2 2 2 3 4 3 2" xfId="23894"/>
    <cellStyle name="Normal 3 2 2 2 3 4 3 2 2" xfId="23895"/>
    <cellStyle name="Normal 3 2 2 2 3 4 4" xfId="23896"/>
    <cellStyle name="Normal 3 2 2 2 3 4 4 2" xfId="23897"/>
    <cellStyle name="Normal 3 2 2 2 3 4 5" xfId="23898"/>
    <cellStyle name="Normal 3 2 2 2 3 5" xfId="23899"/>
    <cellStyle name="Normal 3 2 2 2 3 5 2" xfId="23900"/>
    <cellStyle name="Normal 3 2 2 2 3 5 2 2" xfId="23901"/>
    <cellStyle name="Normal 3 2 2 2 3 5 2 2 2" xfId="23902"/>
    <cellStyle name="Normal 3 2 2 2 3 5 3" xfId="23903"/>
    <cellStyle name="Normal 3 2 2 2 3 5 3 2" xfId="23904"/>
    <cellStyle name="Normal 3 2 2 2 3 5 4" xfId="23905"/>
    <cellStyle name="Normal 3 2 2 2 3 6" xfId="23906"/>
    <cellStyle name="Normal 3 2 2 2 3 6 2" xfId="23907"/>
    <cellStyle name="Normal 3 2 2 2 3 6 2 2" xfId="23908"/>
    <cellStyle name="Normal 3 2 2 2 3 7" xfId="23909"/>
    <cellStyle name="Normal 3 2 2 2 3 7 2" xfId="23910"/>
    <cellStyle name="Normal 3 2 2 2 3 8" xfId="23911"/>
    <cellStyle name="Normal 3 2 2 2 4" xfId="23912"/>
    <cellStyle name="Normal 3 2 2 2 4 2" xfId="23913"/>
    <cellStyle name="Normal 3 2 2 2 4 2 2" xfId="23914"/>
    <cellStyle name="Normal 3 2 2 2 4 2 2 2" xfId="23915"/>
    <cellStyle name="Normal 3 2 2 2 4 2 2 2 2" xfId="23916"/>
    <cellStyle name="Normal 3 2 2 2 4 2 2 2 2 2" xfId="23917"/>
    <cellStyle name="Normal 3 2 2 2 4 2 2 2 3" xfId="23918"/>
    <cellStyle name="Normal 3 2 2 2 4 2 2 3" xfId="23919"/>
    <cellStyle name="Normal 3 2 2 2 4 2 2 3 2" xfId="23920"/>
    <cellStyle name="Normal 3 2 2 2 4 2 2 4" xfId="23921"/>
    <cellStyle name="Normal 3 2 2 2 4 2 3" xfId="23922"/>
    <cellStyle name="Normal 3 2 2 2 4 2 3 2" xfId="23923"/>
    <cellStyle name="Normal 3 2 2 2 4 2 3 2 2" xfId="23924"/>
    <cellStyle name="Normal 3 2 2 2 4 2 3 3" xfId="23925"/>
    <cellStyle name="Normal 3 2 2 2 4 2 4" xfId="23926"/>
    <cellStyle name="Normal 3 2 2 2 4 2 4 2" xfId="23927"/>
    <cellStyle name="Normal 3 2 2 2 4 2 5" xfId="23928"/>
    <cellStyle name="Normal 3 2 2 2 4 3" xfId="23929"/>
    <cellStyle name="Normal 3 2 2 2 4 3 2" xfId="23930"/>
    <cellStyle name="Normal 3 2 2 2 4 3 2 2" xfId="23931"/>
    <cellStyle name="Normal 3 2 2 2 4 3 2 2 2" xfId="23932"/>
    <cellStyle name="Normal 3 2 2 2 4 3 2 2 2 2" xfId="23933"/>
    <cellStyle name="Normal 3 2 2 2 4 3 2 3" xfId="23934"/>
    <cellStyle name="Normal 3 2 2 2 4 3 2 3 2" xfId="23935"/>
    <cellStyle name="Normal 3 2 2 2 4 3 2 4" xfId="23936"/>
    <cellStyle name="Normal 3 2 2 2 4 3 3" xfId="23937"/>
    <cellStyle name="Normal 3 2 2 2 4 3 3 2" xfId="23938"/>
    <cellStyle name="Normal 3 2 2 2 4 3 3 2 2" xfId="23939"/>
    <cellStyle name="Normal 3 2 2 2 4 3 4" xfId="23940"/>
    <cellStyle name="Normal 3 2 2 2 4 3 4 2" xfId="23941"/>
    <cellStyle name="Normal 3 2 2 2 4 3 5" xfId="23942"/>
    <cellStyle name="Normal 3 2 2 2 4 4" xfId="23943"/>
    <cellStyle name="Normal 3 2 2 2 4 4 2" xfId="23944"/>
    <cellStyle name="Normal 3 2 2 2 4 4 2 2" xfId="23945"/>
    <cellStyle name="Normal 3 2 2 2 4 4 2 2 2" xfId="23946"/>
    <cellStyle name="Normal 3 2 2 2 4 4 3" xfId="23947"/>
    <cellStyle name="Normal 3 2 2 2 4 4 3 2" xfId="23948"/>
    <cellStyle name="Normal 3 2 2 2 4 4 4" xfId="23949"/>
    <cellStyle name="Normal 3 2 2 2 4 5" xfId="23950"/>
    <cellStyle name="Normal 3 2 2 2 4 5 2" xfId="23951"/>
    <cellStyle name="Normal 3 2 2 2 4 5 2 2" xfId="23952"/>
    <cellStyle name="Normal 3 2 2 2 4 6" xfId="23953"/>
    <cellStyle name="Normal 3 2 2 2 4 6 2" xfId="23954"/>
    <cellStyle name="Normal 3 2 2 2 4 7" xfId="23955"/>
    <cellStyle name="Normal 3 2 2 2 5" xfId="23956"/>
    <cellStyle name="Normal 3 2 2 2 5 2" xfId="23957"/>
    <cellStyle name="Normal 3 2 2 2 5 2 2" xfId="23958"/>
    <cellStyle name="Normal 3 2 2 2 5 2 2 2" xfId="23959"/>
    <cellStyle name="Normal 3 2 2 2 5 2 2 2 2" xfId="23960"/>
    <cellStyle name="Normal 3 2 2 2 5 2 2 3" xfId="23961"/>
    <cellStyle name="Normal 3 2 2 2 5 2 3" xfId="23962"/>
    <cellStyle name="Normal 3 2 2 2 5 2 3 2" xfId="23963"/>
    <cellStyle name="Normal 3 2 2 2 5 2 4" xfId="23964"/>
    <cellStyle name="Normal 3 2 2 2 5 3" xfId="23965"/>
    <cellStyle name="Normal 3 2 2 2 5 3 2" xfId="23966"/>
    <cellStyle name="Normal 3 2 2 2 5 3 2 2" xfId="23967"/>
    <cellStyle name="Normal 3 2 2 2 5 3 3" xfId="23968"/>
    <cellStyle name="Normal 3 2 2 2 5 4" xfId="23969"/>
    <cellStyle name="Normal 3 2 2 2 5 4 2" xfId="23970"/>
    <cellStyle name="Normal 3 2 2 2 5 5" xfId="23971"/>
    <cellStyle name="Normal 3 2 2 2 6" xfId="23972"/>
    <cellStyle name="Normal 3 2 2 2 6 2" xfId="23973"/>
    <cellStyle name="Normal 3 2 2 2 6 2 2" xfId="23974"/>
    <cellStyle name="Normal 3 2 2 2 6 2 2 2" xfId="23975"/>
    <cellStyle name="Normal 3 2 2 2 6 2 2 2 2" xfId="23976"/>
    <cellStyle name="Normal 3 2 2 2 6 2 3" xfId="23977"/>
    <cellStyle name="Normal 3 2 2 2 6 2 3 2" xfId="23978"/>
    <cellStyle name="Normal 3 2 2 2 6 2 4" xfId="23979"/>
    <cellStyle name="Normal 3 2 2 2 6 3" xfId="23980"/>
    <cellStyle name="Normal 3 2 2 2 6 3 2" xfId="23981"/>
    <cellStyle name="Normal 3 2 2 2 6 3 2 2" xfId="23982"/>
    <cellStyle name="Normal 3 2 2 2 6 4" xfId="23983"/>
    <cellStyle name="Normal 3 2 2 2 6 4 2" xfId="23984"/>
    <cellStyle name="Normal 3 2 2 2 6 5" xfId="23985"/>
    <cellStyle name="Normal 3 2 2 2 7" xfId="23986"/>
    <cellStyle name="Normal 3 2 2 2 7 2" xfId="23987"/>
    <cellStyle name="Normal 3 2 2 2 7 2 2" xfId="23988"/>
    <cellStyle name="Normal 3 2 2 2 7 2 2 2" xfId="23989"/>
    <cellStyle name="Normal 3 2 2 2 7 3" xfId="23990"/>
    <cellStyle name="Normal 3 2 2 2 7 3 2" xfId="23991"/>
    <cellStyle name="Normal 3 2 2 2 7 4" xfId="23992"/>
    <cellStyle name="Normal 3 2 2 2 8" xfId="23993"/>
    <cellStyle name="Normal 3 2 2 2 8 2" xfId="23994"/>
    <cellStyle name="Normal 3 2 2 2 8 2 2" xfId="23995"/>
    <cellStyle name="Normal 3 2 2 2 8 3" xfId="23996"/>
    <cellStyle name="Normal 3 2 2 2 9" xfId="23997"/>
    <cellStyle name="Normal 3 2 2 2 9 2" xfId="23998"/>
    <cellStyle name="Normal 3 2 2 3" xfId="23999"/>
    <cellStyle name="Normal 3 2 2 3 10" xfId="24000"/>
    <cellStyle name="Normal 3 2 2 3 2" xfId="24001"/>
    <cellStyle name="Normal 3 2 2 3 2 2" xfId="24002"/>
    <cellStyle name="Normal 3 2 2 3 2 2 2" xfId="24003"/>
    <cellStyle name="Normal 3 2 2 3 2 2 2 2" xfId="24004"/>
    <cellStyle name="Normal 3 2 2 3 2 2 2 2 2" xfId="24005"/>
    <cellStyle name="Normal 3 2 2 3 2 2 2 2 2 2" xfId="24006"/>
    <cellStyle name="Normal 3 2 2 3 2 2 2 2 2 2 2" xfId="24007"/>
    <cellStyle name="Normal 3 2 2 3 2 2 2 2 3" xfId="24008"/>
    <cellStyle name="Normal 3 2 2 3 2 2 2 2 3 2" xfId="24009"/>
    <cellStyle name="Normal 3 2 2 3 2 2 2 3" xfId="24010"/>
    <cellStyle name="Normal 3 2 2 3 2 2 2 3 2" xfId="24011"/>
    <cellStyle name="Normal 3 2 2 3 2 2 2 3 2 2" xfId="24012"/>
    <cellStyle name="Normal 3 2 2 3 2 2 2 4" xfId="24013"/>
    <cellStyle name="Normal 3 2 2 3 2 2 2 4 2" xfId="24014"/>
    <cellStyle name="Normal 3 2 2 3 2 2 2 5" xfId="24015"/>
    <cellStyle name="Normal 3 2 2 3 2 2 3" xfId="24016"/>
    <cellStyle name="Normal 3 2 2 3 2 2 3 2" xfId="24017"/>
    <cellStyle name="Normal 3 2 2 3 2 2 3 2 2" xfId="24018"/>
    <cellStyle name="Normal 3 2 2 3 2 2 3 2 2 2" xfId="24019"/>
    <cellStyle name="Normal 3 2 2 3 2 2 3 2 2 2 2" xfId="24020"/>
    <cellStyle name="Normal 3 2 2 3 2 2 3 2 3" xfId="24021"/>
    <cellStyle name="Normal 3 2 2 3 2 2 3 2 3 2" xfId="24022"/>
    <cellStyle name="Normal 3 2 2 3 2 2 3 3" xfId="24023"/>
    <cellStyle name="Normal 3 2 2 3 2 2 3 3 2" xfId="24024"/>
    <cellStyle name="Normal 3 2 2 3 2 2 3 3 2 2" xfId="24025"/>
    <cellStyle name="Normal 3 2 2 3 2 2 3 4" xfId="24026"/>
    <cellStyle name="Normal 3 2 2 3 2 2 3 4 2" xfId="24027"/>
    <cellStyle name="Normal 3 2 2 3 2 2 4" xfId="24028"/>
    <cellStyle name="Normal 3 2 2 3 2 2 4 2" xfId="24029"/>
    <cellStyle name="Normal 3 2 2 3 2 2 4 2 2" xfId="24030"/>
    <cellStyle name="Normal 3 2 2 3 2 2 4 2 2 2" xfId="24031"/>
    <cellStyle name="Normal 3 2 2 3 2 2 4 3" xfId="24032"/>
    <cellStyle name="Normal 3 2 2 3 2 2 4 3 2" xfId="24033"/>
    <cellStyle name="Normal 3 2 2 3 2 2 5" xfId="24034"/>
    <cellStyle name="Normal 3 2 2 3 2 2 5 2" xfId="24035"/>
    <cellStyle name="Normal 3 2 2 3 2 2 5 2 2" xfId="24036"/>
    <cellStyle name="Normal 3 2 2 3 2 2 6" xfId="24037"/>
    <cellStyle name="Normal 3 2 2 3 2 2 6 2" xfId="24038"/>
    <cellStyle name="Normal 3 2 2 3 2 2 7" xfId="24039"/>
    <cellStyle name="Normal 3 2 2 3 2 3" xfId="24040"/>
    <cellStyle name="Normal 3 2 2 3 2 3 2" xfId="24041"/>
    <cellStyle name="Normal 3 2 2 3 2 3 2 2" xfId="24042"/>
    <cellStyle name="Normal 3 2 2 3 2 3 2 2 2" xfId="24043"/>
    <cellStyle name="Normal 3 2 2 3 2 3 2 2 2 2" xfId="24044"/>
    <cellStyle name="Normal 3 2 2 3 2 3 2 3" xfId="24045"/>
    <cellStyle name="Normal 3 2 2 3 2 3 2 3 2" xfId="24046"/>
    <cellStyle name="Normal 3 2 2 3 2 3 3" xfId="24047"/>
    <cellStyle name="Normal 3 2 2 3 2 3 3 2" xfId="24048"/>
    <cellStyle name="Normal 3 2 2 3 2 3 3 2 2" xfId="24049"/>
    <cellStyle name="Normal 3 2 2 3 2 3 4" xfId="24050"/>
    <cellStyle name="Normal 3 2 2 3 2 3 4 2" xfId="24051"/>
    <cellStyle name="Normal 3 2 2 3 2 3 5" xfId="24052"/>
    <cellStyle name="Normal 3 2 2 3 2 4" xfId="24053"/>
    <cellStyle name="Normal 3 2 2 3 2 4 2" xfId="24054"/>
    <cellStyle name="Normal 3 2 2 3 2 4 2 2" xfId="24055"/>
    <cellStyle name="Normal 3 2 2 3 2 4 2 2 2" xfId="24056"/>
    <cellStyle name="Normal 3 2 2 3 2 4 2 2 2 2" xfId="24057"/>
    <cellStyle name="Normal 3 2 2 3 2 4 2 3" xfId="24058"/>
    <cellStyle name="Normal 3 2 2 3 2 4 2 3 2" xfId="24059"/>
    <cellStyle name="Normal 3 2 2 3 2 4 3" xfId="24060"/>
    <cellStyle name="Normal 3 2 2 3 2 4 3 2" xfId="24061"/>
    <cellStyle name="Normal 3 2 2 3 2 4 3 2 2" xfId="24062"/>
    <cellStyle name="Normal 3 2 2 3 2 4 4" xfId="24063"/>
    <cellStyle name="Normal 3 2 2 3 2 4 4 2" xfId="24064"/>
    <cellStyle name="Normal 3 2 2 3 2 4 5" xfId="24065"/>
    <cellStyle name="Normal 3 2 2 3 2 5" xfId="24066"/>
    <cellStyle name="Normal 3 2 2 3 2 5 2" xfId="24067"/>
    <cellStyle name="Normal 3 2 2 3 2 5 2 2" xfId="24068"/>
    <cellStyle name="Normal 3 2 2 3 2 5 2 2 2" xfId="24069"/>
    <cellStyle name="Normal 3 2 2 3 2 5 3" xfId="24070"/>
    <cellStyle name="Normal 3 2 2 3 2 5 3 2" xfId="24071"/>
    <cellStyle name="Normal 3 2 2 3 2 5 4" xfId="24072"/>
    <cellStyle name="Normal 3 2 2 3 2 6" xfId="24073"/>
    <cellStyle name="Normal 3 2 2 3 2 6 2" xfId="24074"/>
    <cellStyle name="Normal 3 2 2 3 2 6 2 2" xfId="24075"/>
    <cellStyle name="Normal 3 2 2 3 2 7" xfId="24076"/>
    <cellStyle name="Normal 3 2 2 3 2 7 2" xfId="24077"/>
    <cellStyle name="Normal 3 2 2 3 2 8" xfId="24078"/>
    <cellStyle name="Normal 3 2 2 3 3" xfId="24079"/>
    <cellStyle name="Normal 3 2 2 3 3 2" xfId="24080"/>
    <cellStyle name="Normal 3 2 2 3 3 2 2" xfId="24081"/>
    <cellStyle name="Normal 3 2 2 3 3 2 2 2" xfId="24082"/>
    <cellStyle name="Normal 3 2 2 3 3 2 2 2 2" xfId="24083"/>
    <cellStyle name="Normal 3 2 2 3 3 2 2 2 2 2" xfId="24084"/>
    <cellStyle name="Normal 3 2 2 3 3 2 2 2 3" xfId="24085"/>
    <cellStyle name="Normal 3 2 2 3 3 2 2 3" xfId="24086"/>
    <cellStyle name="Normal 3 2 2 3 3 2 2 3 2" xfId="24087"/>
    <cellStyle name="Normal 3 2 2 3 3 2 2 4" xfId="24088"/>
    <cellStyle name="Normal 3 2 2 3 3 2 3" xfId="24089"/>
    <cellStyle name="Normal 3 2 2 3 3 2 3 2" xfId="24090"/>
    <cellStyle name="Normal 3 2 2 3 3 2 3 2 2" xfId="24091"/>
    <cellStyle name="Normal 3 2 2 3 3 2 3 3" xfId="24092"/>
    <cellStyle name="Normal 3 2 2 3 3 2 4" xfId="24093"/>
    <cellStyle name="Normal 3 2 2 3 3 2 4 2" xfId="24094"/>
    <cellStyle name="Normal 3 2 2 3 3 2 5" xfId="24095"/>
    <cellStyle name="Normal 3 2 2 3 3 3" xfId="24096"/>
    <cellStyle name="Normal 3 2 2 3 3 3 2" xfId="24097"/>
    <cellStyle name="Normal 3 2 2 3 3 3 2 2" xfId="24098"/>
    <cellStyle name="Normal 3 2 2 3 3 3 2 2 2" xfId="24099"/>
    <cellStyle name="Normal 3 2 2 3 3 3 2 2 2 2" xfId="24100"/>
    <cellStyle name="Normal 3 2 2 3 3 3 2 3" xfId="24101"/>
    <cellStyle name="Normal 3 2 2 3 3 3 2 3 2" xfId="24102"/>
    <cellStyle name="Normal 3 2 2 3 3 3 2 4" xfId="24103"/>
    <cellStyle name="Normal 3 2 2 3 3 3 3" xfId="24104"/>
    <cellStyle name="Normal 3 2 2 3 3 3 3 2" xfId="24105"/>
    <cellStyle name="Normal 3 2 2 3 3 3 3 2 2" xfId="24106"/>
    <cellStyle name="Normal 3 2 2 3 3 3 4" xfId="24107"/>
    <cellStyle name="Normal 3 2 2 3 3 3 4 2" xfId="24108"/>
    <cellStyle name="Normal 3 2 2 3 3 3 5" xfId="24109"/>
    <cellStyle name="Normal 3 2 2 3 3 4" xfId="24110"/>
    <cellStyle name="Normal 3 2 2 3 3 4 2" xfId="24111"/>
    <cellStyle name="Normal 3 2 2 3 3 4 2 2" xfId="24112"/>
    <cellStyle name="Normal 3 2 2 3 3 4 2 2 2" xfId="24113"/>
    <cellStyle name="Normal 3 2 2 3 3 4 3" xfId="24114"/>
    <cellStyle name="Normal 3 2 2 3 3 4 3 2" xfId="24115"/>
    <cellStyle name="Normal 3 2 2 3 3 4 4" xfId="24116"/>
    <cellStyle name="Normal 3 2 2 3 3 5" xfId="24117"/>
    <cellStyle name="Normal 3 2 2 3 3 5 2" xfId="24118"/>
    <cellStyle name="Normal 3 2 2 3 3 5 2 2" xfId="24119"/>
    <cellStyle name="Normal 3 2 2 3 3 6" xfId="24120"/>
    <cellStyle name="Normal 3 2 2 3 3 6 2" xfId="24121"/>
    <cellStyle name="Normal 3 2 2 3 3 7" xfId="24122"/>
    <cellStyle name="Normal 3 2 2 3 4" xfId="24123"/>
    <cellStyle name="Normal 3 2 2 3 4 2" xfId="24124"/>
    <cellStyle name="Normal 3 2 2 3 4 2 2" xfId="24125"/>
    <cellStyle name="Normal 3 2 2 3 4 2 2 2" xfId="24126"/>
    <cellStyle name="Normal 3 2 2 3 4 2 2 2 2" xfId="24127"/>
    <cellStyle name="Normal 3 2 2 3 4 2 3" xfId="24128"/>
    <cellStyle name="Normal 3 2 2 3 4 2 3 2" xfId="24129"/>
    <cellStyle name="Normal 3 2 2 3 4 3" xfId="24130"/>
    <cellStyle name="Normal 3 2 2 3 4 3 2" xfId="24131"/>
    <cellStyle name="Normal 3 2 2 3 4 3 2 2" xfId="24132"/>
    <cellStyle name="Normal 3 2 2 3 4 4" xfId="24133"/>
    <cellStyle name="Normal 3 2 2 3 4 4 2" xfId="24134"/>
    <cellStyle name="Normal 3 2 2 3 4 5" xfId="24135"/>
    <cellStyle name="Normal 3 2 2 3 5" xfId="24136"/>
    <cellStyle name="Normal 3 2 2 3 5 2" xfId="24137"/>
    <cellStyle name="Normal 3 2 2 3 5 2 2" xfId="24138"/>
    <cellStyle name="Normal 3 2 2 3 5 2 2 2" xfId="24139"/>
    <cellStyle name="Normal 3 2 2 3 5 2 2 2 2" xfId="24140"/>
    <cellStyle name="Normal 3 2 2 3 5 2 2 3" xfId="24141"/>
    <cellStyle name="Normal 3 2 2 3 5 2 3" xfId="24142"/>
    <cellStyle name="Normal 3 2 2 3 5 2 3 2" xfId="24143"/>
    <cellStyle name="Normal 3 2 2 3 5 2 4" xfId="24144"/>
    <cellStyle name="Normal 3 2 2 3 5 3" xfId="24145"/>
    <cellStyle name="Normal 3 2 2 3 5 3 2" xfId="24146"/>
    <cellStyle name="Normal 3 2 2 3 5 3 2 2" xfId="24147"/>
    <cellStyle name="Normal 3 2 2 3 5 3 3" xfId="24148"/>
    <cellStyle name="Normal 3 2 2 3 5 4" xfId="24149"/>
    <cellStyle name="Normal 3 2 2 3 5 4 2" xfId="24150"/>
    <cellStyle name="Normal 3 2 2 3 5 5" xfId="24151"/>
    <cellStyle name="Normal 3 2 2 3 6" xfId="24152"/>
    <cellStyle name="Normal 3 2 2 3 6 2" xfId="24153"/>
    <cellStyle name="Normal 3 2 2 3 6 2 2" xfId="24154"/>
    <cellStyle name="Normal 3 2 2 3 6 2 2 2" xfId="24155"/>
    <cellStyle name="Normal 3 2 2 3 6 2 3" xfId="24156"/>
    <cellStyle name="Normal 3 2 2 3 6 3" xfId="24157"/>
    <cellStyle name="Normal 3 2 2 3 6 3 2" xfId="24158"/>
    <cellStyle name="Normal 3 2 2 3 6 4" xfId="24159"/>
    <cellStyle name="Normal 3 2 2 3 7" xfId="24160"/>
    <cellStyle name="Normal 3 2 2 3 7 2" xfId="24161"/>
    <cellStyle name="Normal 3 2 2 3 7 2 2" xfId="24162"/>
    <cellStyle name="Normal 3 2 2 3 7 3" xfId="24163"/>
    <cellStyle name="Normal 3 2 2 3 8" xfId="24164"/>
    <cellStyle name="Normal 3 2 2 3 8 2" xfId="24165"/>
    <cellStyle name="Normal 3 2 2 3 8 3" xfId="24166"/>
    <cellStyle name="Normal 3 2 2 3 9" xfId="24167"/>
    <cellStyle name="Normal 3 2 2 4" xfId="24168"/>
    <cellStyle name="Normal 3 2 2 4 2" xfId="24169"/>
    <cellStyle name="Normal 3 2 2 4 2 2" xfId="24170"/>
    <cellStyle name="Normal 3 2 2 4 2 2 2" xfId="24171"/>
    <cellStyle name="Normal 3 2 2 4 2 2 2 2" xfId="24172"/>
    <cellStyle name="Normal 3 2 2 4 2 2 2 2 2" xfId="24173"/>
    <cellStyle name="Normal 3 2 2 4 2 2 2 2 2 2" xfId="24174"/>
    <cellStyle name="Normal 3 2 2 4 2 2 2 3" xfId="24175"/>
    <cellStyle name="Normal 3 2 2 4 2 2 2 3 2" xfId="24176"/>
    <cellStyle name="Normal 3 2 2 4 2 2 2 4" xfId="24177"/>
    <cellStyle name="Normal 3 2 2 4 2 2 3" xfId="24178"/>
    <cellStyle name="Normal 3 2 2 4 2 2 3 2" xfId="24179"/>
    <cellStyle name="Normal 3 2 2 4 2 2 3 2 2" xfId="24180"/>
    <cellStyle name="Normal 3 2 2 4 2 2 4" xfId="24181"/>
    <cellStyle name="Normal 3 2 2 4 2 2 4 2" xfId="24182"/>
    <cellStyle name="Normal 3 2 2 4 2 2 5" xfId="24183"/>
    <cellStyle name="Normal 3 2 2 4 2 3" xfId="24184"/>
    <cellStyle name="Normal 3 2 2 4 2 3 2" xfId="24185"/>
    <cellStyle name="Normal 3 2 2 4 2 3 2 2" xfId="24186"/>
    <cellStyle name="Normal 3 2 2 4 2 3 2 2 2" xfId="24187"/>
    <cellStyle name="Normal 3 2 2 4 2 3 2 2 2 2" xfId="24188"/>
    <cellStyle name="Normal 3 2 2 4 2 3 2 3" xfId="24189"/>
    <cellStyle name="Normal 3 2 2 4 2 3 2 3 2" xfId="24190"/>
    <cellStyle name="Normal 3 2 2 4 2 3 3" xfId="24191"/>
    <cellStyle name="Normal 3 2 2 4 2 3 3 2" xfId="24192"/>
    <cellStyle name="Normal 3 2 2 4 2 3 3 2 2" xfId="24193"/>
    <cellStyle name="Normal 3 2 2 4 2 3 4" xfId="24194"/>
    <cellStyle name="Normal 3 2 2 4 2 3 4 2" xfId="24195"/>
    <cellStyle name="Normal 3 2 2 4 2 3 5" xfId="24196"/>
    <cellStyle name="Normal 3 2 2 4 2 4" xfId="24197"/>
    <cellStyle name="Normal 3 2 2 4 2 4 2" xfId="24198"/>
    <cellStyle name="Normal 3 2 2 4 2 4 2 2" xfId="24199"/>
    <cellStyle name="Normal 3 2 2 4 2 4 2 2 2" xfId="24200"/>
    <cellStyle name="Normal 3 2 2 4 2 4 3" xfId="24201"/>
    <cellStyle name="Normal 3 2 2 4 2 4 3 2" xfId="24202"/>
    <cellStyle name="Normal 3 2 2 4 2 5" xfId="24203"/>
    <cellStyle name="Normal 3 2 2 4 2 5 2" xfId="24204"/>
    <cellStyle name="Normal 3 2 2 4 2 5 2 2" xfId="24205"/>
    <cellStyle name="Normal 3 2 2 4 2 6" xfId="24206"/>
    <cellStyle name="Normal 3 2 2 4 2 6 2" xfId="24207"/>
    <cellStyle name="Normal 3 2 2 4 2 7" xfId="24208"/>
    <cellStyle name="Normal 3 2 2 4 3" xfId="24209"/>
    <cellStyle name="Normal 3 2 2 4 3 2" xfId="24210"/>
    <cellStyle name="Normal 3 2 2 4 3 2 2" xfId="24211"/>
    <cellStyle name="Normal 3 2 2 4 3 2 2 2" xfId="24212"/>
    <cellStyle name="Normal 3 2 2 4 3 2 2 2 2" xfId="24213"/>
    <cellStyle name="Normal 3 2 2 4 3 2 2 2 3" xfId="24214"/>
    <cellStyle name="Normal 3 2 2 4 3 2 2 3" xfId="24215"/>
    <cellStyle name="Normal 3 2 2 4 3 2 3" xfId="24216"/>
    <cellStyle name="Normal 3 2 2 4 3 2 3 2" xfId="24217"/>
    <cellStyle name="Normal 3 2 2 4 3 2 3 3" xfId="24218"/>
    <cellStyle name="Normal 3 2 2 4 3 2 4" xfId="24219"/>
    <cellStyle name="Normal 3 2 2 4 3 3" xfId="24220"/>
    <cellStyle name="Normal 3 2 2 4 3 3 2" xfId="24221"/>
    <cellStyle name="Normal 3 2 2 4 3 3 2 2" xfId="24222"/>
    <cellStyle name="Normal 3 2 2 4 3 3 2 3" xfId="24223"/>
    <cellStyle name="Normal 3 2 2 4 3 3 3" xfId="24224"/>
    <cellStyle name="Normal 3 2 2 4 3 4" xfId="24225"/>
    <cellStyle name="Normal 3 2 2 4 3 4 2" xfId="24226"/>
    <cellStyle name="Normal 3 2 2 4 3 4 3" xfId="24227"/>
    <cellStyle name="Normal 3 2 2 4 3 5" xfId="24228"/>
    <cellStyle name="Normal 3 2 2 4 4" xfId="24229"/>
    <cellStyle name="Normal 3 2 2 4 4 2" xfId="24230"/>
    <cellStyle name="Normal 3 2 2 4 4 2 2" xfId="24231"/>
    <cellStyle name="Normal 3 2 2 4 4 2 2 2" xfId="24232"/>
    <cellStyle name="Normal 3 2 2 4 4 2 2 2 2" xfId="24233"/>
    <cellStyle name="Normal 3 2 2 4 4 2 2 3" xfId="24234"/>
    <cellStyle name="Normal 3 2 2 4 4 2 3" xfId="24235"/>
    <cellStyle name="Normal 3 2 2 4 4 2 3 2" xfId="24236"/>
    <cellStyle name="Normal 3 2 2 4 4 2 4" xfId="24237"/>
    <cellStyle name="Normal 3 2 2 4 4 3" xfId="24238"/>
    <cellStyle name="Normal 3 2 2 4 4 3 2" xfId="24239"/>
    <cellStyle name="Normal 3 2 2 4 4 3 2 2" xfId="24240"/>
    <cellStyle name="Normal 3 2 2 4 4 3 3" xfId="24241"/>
    <cellStyle name="Normal 3 2 2 4 4 4" xfId="24242"/>
    <cellStyle name="Normal 3 2 2 4 4 4 2" xfId="24243"/>
    <cellStyle name="Normal 3 2 2 4 4 5" xfId="24244"/>
    <cellStyle name="Normal 3 2 2 4 5" xfId="24245"/>
    <cellStyle name="Normal 3 2 2 4 5 2" xfId="24246"/>
    <cellStyle name="Normal 3 2 2 4 5 2 2" xfId="24247"/>
    <cellStyle name="Normal 3 2 2 4 5 2 2 2" xfId="24248"/>
    <cellStyle name="Normal 3 2 2 4 5 2 3" xfId="24249"/>
    <cellStyle name="Normal 3 2 2 4 5 3" xfId="24250"/>
    <cellStyle name="Normal 3 2 2 4 5 3 2" xfId="24251"/>
    <cellStyle name="Normal 3 2 2 4 5 4" xfId="24252"/>
    <cellStyle name="Normal 3 2 2 4 6" xfId="24253"/>
    <cellStyle name="Normal 3 2 2 4 6 2" xfId="24254"/>
    <cellStyle name="Normal 3 2 2 4 6 2 2" xfId="24255"/>
    <cellStyle name="Normal 3 2 2 4 6 3" xfId="24256"/>
    <cellStyle name="Normal 3 2 2 4 7" xfId="24257"/>
    <cellStyle name="Normal 3 2 2 4 7 2" xfId="24258"/>
    <cellStyle name="Normal 3 2 2 4 7 3" xfId="24259"/>
    <cellStyle name="Normal 3 2 2 4 8" xfId="24260"/>
    <cellStyle name="Normal 3 2 2 4 9" xfId="24261"/>
    <cellStyle name="Normal 3 2 2 5" xfId="24262"/>
    <cellStyle name="Normal 3 2 2 5 2" xfId="24263"/>
    <cellStyle name="Normal 3 2 2 5 2 2" xfId="24264"/>
    <cellStyle name="Normal 3 2 2 5 2 2 2" xfId="24265"/>
    <cellStyle name="Normal 3 2 2 5 2 2 2 2" xfId="24266"/>
    <cellStyle name="Normal 3 2 2 5 2 2 2 2 2" xfId="24267"/>
    <cellStyle name="Normal 3 2 2 5 2 2 3" xfId="24268"/>
    <cellStyle name="Normal 3 2 2 5 2 2 3 2" xfId="24269"/>
    <cellStyle name="Normal 3 2 2 5 2 2 4" xfId="24270"/>
    <cellStyle name="Normal 3 2 2 5 2 3" xfId="24271"/>
    <cellStyle name="Normal 3 2 2 5 2 3 2" xfId="24272"/>
    <cellStyle name="Normal 3 2 2 5 2 3 2 2" xfId="24273"/>
    <cellStyle name="Normal 3 2 2 5 2 4" xfId="24274"/>
    <cellStyle name="Normal 3 2 2 5 2 4 2" xfId="24275"/>
    <cellStyle name="Normal 3 2 2 5 2 5" xfId="24276"/>
    <cellStyle name="Normal 3 2 2 5 3" xfId="24277"/>
    <cellStyle name="Normal 3 2 2 5 3 2" xfId="24278"/>
    <cellStyle name="Normal 3 2 2 5 3 2 2" xfId="24279"/>
    <cellStyle name="Normal 3 2 2 5 3 2 2 2" xfId="24280"/>
    <cellStyle name="Normal 3 2 2 5 3 2 2 2 2" xfId="24281"/>
    <cellStyle name="Normal 3 2 2 5 3 2 3" xfId="24282"/>
    <cellStyle name="Normal 3 2 2 5 3 2 3 2" xfId="24283"/>
    <cellStyle name="Normal 3 2 2 5 3 3" xfId="24284"/>
    <cellStyle name="Normal 3 2 2 5 3 3 2" xfId="24285"/>
    <cellStyle name="Normal 3 2 2 5 3 3 2 2" xfId="24286"/>
    <cellStyle name="Normal 3 2 2 5 3 4" xfId="24287"/>
    <cellStyle name="Normal 3 2 2 5 3 4 2" xfId="24288"/>
    <cellStyle name="Normal 3 2 2 5 3 5" xfId="24289"/>
    <cellStyle name="Normal 3 2 2 5 4" xfId="24290"/>
    <cellStyle name="Normal 3 2 2 5 4 2" xfId="24291"/>
    <cellStyle name="Normal 3 2 2 5 4 2 2" xfId="24292"/>
    <cellStyle name="Normal 3 2 2 5 4 2 2 2" xfId="24293"/>
    <cellStyle name="Normal 3 2 2 5 4 3" xfId="24294"/>
    <cellStyle name="Normal 3 2 2 5 4 3 2" xfId="24295"/>
    <cellStyle name="Normal 3 2 2 5 4 4" xfId="24296"/>
    <cellStyle name="Normal 3 2 2 5 5" xfId="24297"/>
    <cellStyle name="Normal 3 2 2 5 5 2" xfId="24298"/>
    <cellStyle name="Normal 3 2 2 5 5 2 2" xfId="24299"/>
    <cellStyle name="Normal 3 2 2 5 6" xfId="24300"/>
    <cellStyle name="Normal 3 2 2 5 6 2" xfId="24301"/>
    <cellStyle name="Normal 3 2 2 5 7" xfId="24302"/>
    <cellStyle name="Normal 3 2 2 6" xfId="24303"/>
    <cellStyle name="Normal 3 2 2 6 2" xfId="24304"/>
    <cellStyle name="Normal 3 2 2 6 2 2" xfId="24305"/>
    <cellStyle name="Normal 3 2 2 6 2 2 2" xfId="24306"/>
    <cellStyle name="Normal 3 2 2 6 2 2 2 2" xfId="24307"/>
    <cellStyle name="Normal 3 2 2 6 2 2 2 3" xfId="24308"/>
    <cellStyle name="Normal 3 2 2 6 2 2 3" xfId="24309"/>
    <cellStyle name="Normal 3 2 2 6 2 3" xfId="24310"/>
    <cellStyle name="Normal 3 2 2 6 2 3 2" xfId="24311"/>
    <cellStyle name="Normal 3 2 2 6 2 3 3" xfId="24312"/>
    <cellStyle name="Normal 3 2 2 6 2 4" xfId="24313"/>
    <cellStyle name="Normal 3 2 2 6 3" xfId="24314"/>
    <cellStyle name="Normal 3 2 2 6 3 2" xfId="24315"/>
    <cellStyle name="Normal 3 2 2 6 3 2 2" xfId="24316"/>
    <cellStyle name="Normal 3 2 2 6 3 2 3" xfId="24317"/>
    <cellStyle name="Normal 3 2 2 6 3 3" xfId="24318"/>
    <cellStyle name="Normal 3 2 2 6 4" xfId="24319"/>
    <cellStyle name="Normal 3 2 2 6 4 2" xfId="24320"/>
    <cellStyle name="Normal 3 2 2 6 4 3" xfId="24321"/>
    <cellStyle name="Normal 3 2 2 6 5" xfId="24322"/>
    <cellStyle name="Normal 3 2 2 7" xfId="24323"/>
    <cellStyle name="Normal 3 2 2 7 2" xfId="24324"/>
    <cellStyle name="Normal 3 2 2 7 2 2" xfId="24325"/>
    <cellStyle name="Normal 3 2 2 7 2 2 2" xfId="24326"/>
    <cellStyle name="Normal 3 2 2 7 2 2 2 2" xfId="24327"/>
    <cellStyle name="Normal 3 2 2 7 2 2 3" xfId="24328"/>
    <cellStyle name="Normal 3 2 2 7 2 3" xfId="24329"/>
    <cellStyle name="Normal 3 2 2 7 2 3 2" xfId="24330"/>
    <cellStyle name="Normal 3 2 2 7 2 4" xfId="24331"/>
    <cellStyle name="Normal 3 2 2 7 3" xfId="24332"/>
    <cellStyle name="Normal 3 2 2 7 3 2" xfId="24333"/>
    <cellStyle name="Normal 3 2 2 7 3 2 2" xfId="24334"/>
    <cellStyle name="Normal 3 2 2 7 3 3" xfId="24335"/>
    <cellStyle name="Normal 3 2 2 7 4" xfId="24336"/>
    <cellStyle name="Normal 3 2 2 7 4 2" xfId="24337"/>
    <cellStyle name="Normal 3 2 2 7 5" xfId="24338"/>
    <cellStyle name="Normal 3 2 2 8" xfId="24339"/>
    <cellStyle name="Normal 3 2 2 8 2" xfId="24340"/>
    <cellStyle name="Normal 3 2 2 8 2 2" xfId="24341"/>
    <cellStyle name="Normal 3 2 2 8 2 2 2" xfId="24342"/>
    <cellStyle name="Normal 3 2 2 8 3" xfId="24343"/>
    <cellStyle name="Normal 3 2 2 8 3 2" xfId="24344"/>
    <cellStyle name="Normal 3 2 2 8 4" xfId="24345"/>
    <cellStyle name="Normal 3 2 2 9" xfId="24346"/>
    <cellStyle name="Normal 3 2 2 9 2" xfId="24347"/>
    <cellStyle name="Normal 3 2 2 9 2 2" xfId="24348"/>
    <cellStyle name="Normal 3 2 2 9 3" xfId="24349"/>
    <cellStyle name="Normal 3 2 3" xfId="5546"/>
    <cellStyle name="Normal 3 2 3 10" xfId="24350"/>
    <cellStyle name="Normal 3 2 3 2" xfId="24351"/>
    <cellStyle name="Normal 3 2 3 2 2" xfId="24352"/>
    <cellStyle name="Normal 3 2 3 2 2 2" xfId="24353"/>
    <cellStyle name="Normal 3 2 3 2 2 2 2" xfId="24354"/>
    <cellStyle name="Normal 3 2 3 2 2 2 2 2" xfId="24355"/>
    <cellStyle name="Normal 3 2 3 2 2 2 2 2 2" xfId="24356"/>
    <cellStyle name="Normal 3 2 3 2 2 2 2 2 2 2" xfId="24357"/>
    <cellStyle name="Normal 3 2 3 2 2 2 2 2 2 2 2" xfId="24358"/>
    <cellStyle name="Normal 3 2 3 2 2 2 2 2 3" xfId="24359"/>
    <cellStyle name="Normal 3 2 3 2 2 2 2 2 3 2" xfId="24360"/>
    <cellStyle name="Normal 3 2 3 2 2 2 2 3" xfId="24361"/>
    <cellStyle name="Normal 3 2 3 2 2 2 2 3 2" xfId="24362"/>
    <cellStyle name="Normal 3 2 3 2 2 2 2 3 2 2" xfId="24363"/>
    <cellStyle name="Normal 3 2 3 2 2 2 2 4" xfId="24364"/>
    <cellStyle name="Normal 3 2 3 2 2 2 2 4 2" xfId="24365"/>
    <cellStyle name="Normal 3 2 3 2 2 2 3" xfId="24366"/>
    <cellStyle name="Normal 3 2 3 2 2 2 3 2" xfId="24367"/>
    <cellStyle name="Normal 3 2 3 2 2 2 3 2 2" xfId="24368"/>
    <cellStyle name="Normal 3 2 3 2 2 2 3 2 2 2" xfId="24369"/>
    <cellStyle name="Normal 3 2 3 2 2 2 3 2 2 2 2" xfId="24370"/>
    <cellStyle name="Normal 3 2 3 2 2 2 3 2 3" xfId="24371"/>
    <cellStyle name="Normal 3 2 3 2 2 2 3 2 3 2" xfId="24372"/>
    <cellStyle name="Normal 3 2 3 2 2 2 3 3" xfId="24373"/>
    <cellStyle name="Normal 3 2 3 2 2 2 3 3 2" xfId="24374"/>
    <cellStyle name="Normal 3 2 3 2 2 2 3 3 2 2" xfId="24375"/>
    <cellStyle name="Normal 3 2 3 2 2 2 3 4" xfId="24376"/>
    <cellStyle name="Normal 3 2 3 2 2 2 3 4 2" xfId="24377"/>
    <cellStyle name="Normal 3 2 3 2 2 2 4" xfId="24378"/>
    <cellStyle name="Normal 3 2 3 2 2 2 4 2" xfId="24379"/>
    <cellStyle name="Normal 3 2 3 2 2 2 4 2 2" xfId="24380"/>
    <cellStyle name="Normal 3 2 3 2 2 2 4 2 2 2" xfId="24381"/>
    <cellStyle name="Normal 3 2 3 2 2 2 4 3" xfId="24382"/>
    <cellStyle name="Normal 3 2 3 2 2 2 4 3 2" xfId="24383"/>
    <cellStyle name="Normal 3 2 3 2 2 2 5" xfId="24384"/>
    <cellStyle name="Normal 3 2 3 2 2 2 5 2" xfId="24385"/>
    <cellStyle name="Normal 3 2 3 2 2 2 5 2 2" xfId="24386"/>
    <cellStyle name="Normal 3 2 3 2 2 2 6" xfId="24387"/>
    <cellStyle name="Normal 3 2 3 2 2 2 6 2" xfId="24388"/>
    <cellStyle name="Normal 3 2 3 2 2 3" xfId="24389"/>
    <cellStyle name="Normal 3 2 3 2 2 3 2" xfId="24390"/>
    <cellStyle name="Normal 3 2 3 2 2 3 2 2" xfId="24391"/>
    <cellStyle name="Normal 3 2 3 2 2 3 2 2 2" xfId="24392"/>
    <cellStyle name="Normal 3 2 3 2 2 3 2 2 2 2" xfId="24393"/>
    <cellStyle name="Normal 3 2 3 2 2 3 2 3" xfId="24394"/>
    <cellStyle name="Normal 3 2 3 2 2 3 2 3 2" xfId="24395"/>
    <cellStyle name="Normal 3 2 3 2 2 3 3" xfId="24396"/>
    <cellStyle name="Normal 3 2 3 2 2 3 3 2" xfId="24397"/>
    <cellStyle name="Normal 3 2 3 2 2 3 3 2 2" xfId="24398"/>
    <cellStyle name="Normal 3 2 3 2 2 3 4" xfId="24399"/>
    <cellStyle name="Normal 3 2 3 2 2 3 4 2" xfId="24400"/>
    <cellStyle name="Normal 3 2 3 2 2 4" xfId="24401"/>
    <cellStyle name="Normal 3 2 3 2 2 4 2" xfId="24402"/>
    <cellStyle name="Normal 3 2 3 2 2 4 2 2" xfId="24403"/>
    <cellStyle name="Normal 3 2 3 2 2 4 2 2 2" xfId="24404"/>
    <cellStyle name="Normal 3 2 3 2 2 4 2 2 2 2" xfId="24405"/>
    <cellStyle name="Normal 3 2 3 2 2 4 2 3" xfId="24406"/>
    <cellStyle name="Normal 3 2 3 2 2 4 2 3 2" xfId="24407"/>
    <cellStyle name="Normal 3 2 3 2 2 4 3" xfId="24408"/>
    <cellStyle name="Normal 3 2 3 2 2 4 3 2" xfId="24409"/>
    <cellStyle name="Normal 3 2 3 2 2 4 3 2 2" xfId="24410"/>
    <cellStyle name="Normal 3 2 3 2 2 4 4" xfId="24411"/>
    <cellStyle name="Normal 3 2 3 2 2 4 4 2" xfId="24412"/>
    <cellStyle name="Normal 3 2 3 2 2 5" xfId="24413"/>
    <cellStyle name="Normal 3 2 3 2 2 5 2" xfId="24414"/>
    <cellStyle name="Normal 3 2 3 2 2 5 2 2" xfId="24415"/>
    <cellStyle name="Normal 3 2 3 2 2 5 2 2 2" xfId="24416"/>
    <cellStyle name="Normal 3 2 3 2 2 5 3" xfId="24417"/>
    <cellStyle name="Normal 3 2 3 2 2 5 3 2" xfId="24418"/>
    <cellStyle name="Normal 3 2 3 2 2 6" xfId="24419"/>
    <cellStyle name="Normal 3 2 3 2 2 6 2" xfId="24420"/>
    <cellStyle name="Normal 3 2 3 2 2 6 2 2" xfId="24421"/>
    <cellStyle name="Normal 3 2 3 2 2 7" xfId="24422"/>
    <cellStyle name="Normal 3 2 3 2 2 7 2" xfId="24423"/>
    <cellStyle name="Normal 3 2 3 2 2 8" xfId="24424"/>
    <cellStyle name="Normal 3 2 3 2 3" xfId="24425"/>
    <cellStyle name="Normal 3 2 3 2 3 2" xfId="24426"/>
    <cellStyle name="Normal 3 2 3 2 3 2 2" xfId="24427"/>
    <cellStyle name="Normal 3 2 3 2 3 2 2 2" xfId="24428"/>
    <cellStyle name="Normal 3 2 3 2 3 2 2 2 2" xfId="24429"/>
    <cellStyle name="Normal 3 2 3 2 3 2 2 2 2 2" xfId="24430"/>
    <cellStyle name="Normal 3 2 3 2 3 2 2 3" xfId="24431"/>
    <cellStyle name="Normal 3 2 3 2 3 2 2 3 2" xfId="24432"/>
    <cellStyle name="Normal 3 2 3 2 3 2 3" xfId="24433"/>
    <cellStyle name="Normal 3 2 3 2 3 2 3 2" xfId="24434"/>
    <cellStyle name="Normal 3 2 3 2 3 2 3 2 2" xfId="24435"/>
    <cellStyle name="Normal 3 2 3 2 3 2 4" xfId="24436"/>
    <cellStyle name="Normal 3 2 3 2 3 2 4 2" xfId="24437"/>
    <cellStyle name="Normal 3 2 3 2 3 3" xfId="24438"/>
    <cellStyle name="Normal 3 2 3 2 3 3 2" xfId="24439"/>
    <cellStyle name="Normal 3 2 3 2 3 3 2 2" xfId="24440"/>
    <cellStyle name="Normal 3 2 3 2 3 3 2 2 2" xfId="24441"/>
    <cellStyle name="Normal 3 2 3 2 3 3 2 2 2 2" xfId="24442"/>
    <cellStyle name="Normal 3 2 3 2 3 3 2 3" xfId="24443"/>
    <cellStyle name="Normal 3 2 3 2 3 3 2 3 2" xfId="24444"/>
    <cellStyle name="Normal 3 2 3 2 3 3 3" xfId="24445"/>
    <cellStyle name="Normal 3 2 3 2 3 3 3 2" xfId="24446"/>
    <cellStyle name="Normal 3 2 3 2 3 3 3 2 2" xfId="24447"/>
    <cellStyle name="Normal 3 2 3 2 3 3 4" xfId="24448"/>
    <cellStyle name="Normal 3 2 3 2 3 3 4 2" xfId="24449"/>
    <cellStyle name="Normal 3 2 3 2 3 4" xfId="24450"/>
    <cellStyle name="Normal 3 2 3 2 3 4 2" xfId="24451"/>
    <cellStyle name="Normal 3 2 3 2 3 4 2 2" xfId="24452"/>
    <cellStyle name="Normal 3 2 3 2 3 4 2 2 2" xfId="24453"/>
    <cellStyle name="Normal 3 2 3 2 3 4 3" xfId="24454"/>
    <cellStyle name="Normal 3 2 3 2 3 4 3 2" xfId="24455"/>
    <cellStyle name="Normal 3 2 3 2 3 5" xfId="24456"/>
    <cellStyle name="Normal 3 2 3 2 3 5 2" xfId="24457"/>
    <cellStyle name="Normal 3 2 3 2 3 5 2 2" xfId="24458"/>
    <cellStyle name="Normal 3 2 3 2 3 6" xfId="24459"/>
    <cellStyle name="Normal 3 2 3 2 3 6 2" xfId="24460"/>
    <cellStyle name="Normal 3 2 3 2 4" xfId="24461"/>
    <cellStyle name="Normal 3 2 3 2 4 2" xfId="24462"/>
    <cellStyle name="Normal 3 2 3 2 4 2 2" xfId="24463"/>
    <cellStyle name="Normal 3 2 3 2 4 2 2 2" xfId="24464"/>
    <cellStyle name="Normal 3 2 3 2 4 2 2 2 2" xfId="24465"/>
    <cellStyle name="Normal 3 2 3 2 4 2 3" xfId="24466"/>
    <cellStyle name="Normal 3 2 3 2 4 2 3 2" xfId="24467"/>
    <cellStyle name="Normal 3 2 3 2 4 3" xfId="24468"/>
    <cellStyle name="Normal 3 2 3 2 4 3 2" xfId="24469"/>
    <cellStyle name="Normal 3 2 3 2 4 3 2 2" xfId="24470"/>
    <cellStyle name="Normal 3 2 3 2 4 4" xfId="24471"/>
    <cellStyle name="Normal 3 2 3 2 4 4 2" xfId="24472"/>
    <cellStyle name="Normal 3 2 3 2 5" xfId="24473"/>
    <cellStyle name="Normal 3 2 3 2 5 2" xfId="24474"/>
    <cellStyle name="Normal 3 2 3 2 5 2 2" xfId="24475"/>
    <cellStyle name="Normal 3 2 3 2 5 2 2 2" xfId="24476"/>
    <cellStyle name="Normal 3 2 3 2 5 2 2 2 2" xfId="24477"/>
    <cellStyle name="Normal 3 2 3 2 5 2 3" xfId="24478"/>
    <cellStyle name="Normal 3 2 3 2 5 2 3 2" xfId="24479"/>
    <cellStyle name="Normal 3 2 3 2 5 3" xfId="24480"/>
    <cellStyle name="Normal 3 2 3 2 5 3 2" xfId="24481"/>
    <cellStyle name="Normal 3 2 3 2 5 3 2 2" xfId="24482"/>
    <cellStyle name="Normal 3 2 3 2 5 4" xfId="24483"/>
    <cellStyle name="Normal 3 2 3 2 5 4 2" xfId="24484"/>
    <cellStyle name="Normal 3 2 3 2 6" xfId="24485"/>
    <cellStyle name="Normal 3 2 3 2 6 2" xfId="24486"/>
    <cellStyle name="Normal 3 2 3 2 6 2 2" xfId="24487"/>
    <cellStyle name="Normal 3 2 3 2 6 2 2 2" xfId="24488"/>
    <cellStyle name="Normal 3 2 3 2 6 3" xfId="24489"/>
    <cellStyle name="Normal 3 2 3 2 6 3 2" xfId="24490"/>
    <cellStyle name="Normal 3 2 3 2 7" xfId="24491"/>
    <cellStyle name="Normal 3 2 3 2 7 2" xfId="24492"/>
    <cellStyle name="Normal 3 2 3 2 7 2 2" xfId="24493"/>
    <cellStyle name="Normal 3 2 3 2 8" xfId="24494"/>
    <cellStyle name="Normal 3 2 3 2 8 2" xfId="24495"/>
    <cellStyle name="Normal 3 2 3 2 9" xfId="24496"/>
    <cellStyle name="Normal 3 2 3 3" xfId="24497"/>
    <cellStyle name="Normal 3 2 3 3 2" xfId="24498"/>
    <cellStyle name="Normal 3 2 3 3 2 2" xfId="24499"/>
    <cellStyle name="Normal 3 2 3 3 2 2 2" xfId="24500"/>
    <cellStyle name="Normal 3 2 3 3 2 2 2 2" xfId="24501"/>
    <cellStyle name="Normal 3 2 3 3 2 2 2 2 2" xfId="24502"/>
    <cellStyle name="Normal 3 2 3 3 2 2 2 2 2 2" xfId="24503"/>
    <cellStyle name="Normal 3 2 3 3 2 2 2 3" xfId="24504"/>
    <cellStyle name="Normal 3 2 3 3 2 2 2 3 2" xfId="24505"/>
    <cellStyle name="Normal 3 2 3 3 2 2 3" xfId="24506"/>
    <cellStyle name="Normal 3 2 3 3 2 2 3 2" xfId="24507"/>
    <cellStyle name="Normal 3 2 3 3 2 2 3 2 2" xfId="24508"/>
    <cellStyle name="Normal 3 2 3 3 2 2 4" xfId="24509"/>
    <cellStyle name="Normal 3 2 3 3 2 2 4 2" xfId="24510"/>
    <cellStyle name="Normal 3 2 3 3 2 3" xfId="24511"/>
    <cellStyle name="Normal 3 2 3 3 2 3 2" xfId="24512"/>
    <cellStyle name="Normal 3 2 3 3 2 3 2 2" xfId="24513"/>
    <cellStyle name="Normal 3 2 3 3 2 3 2 2 2" xfId="24514"/>
    <cellStyle name="Normal 3 2 3 3 2 3 2 2 2 2" xfId="24515"/>
    <cellStyle name="Normal 3 2 3 3 2 3 2 3" xfId="24516"/>
    <cellStyle name="Normal 3 2 3 3 2 3 2 3 2" xfId="24517"/>
    <cellStyle name="Normal 3 2 3 3 2 3 3" xfId="24518"/>
    <cellStyle name="Normal 3 2 3 3 2 3 3 2" xfId="24519"/>
    <cellStyle name="Normal 3 2 3 3 2 3 3 2 2" xfId="24520"/>
    <cellStyle name="Normal 3 2 3 3 2 3 4" xfId="24521"/>
    <cellStyle name="Normal 3 2 3 3 2 3 4 2" xfId="24522"/>
    <cellStyle name="Normal 3 2 3 3 2 4" xfId="24523"/>
    <cellStyle name="Normal 3 2 3 3 2 4 2" xfId="24524"/>
    <cellStyle name="Normal 3 2 3 3 2 4 2 2" xfId="24525"/>
    <cellStyle name="Normal 3 2 3 3 2 4 2 2 2" xfId="24526"/>
    <cellStyle name="Normal 3 2 3 3 2 4 3" xfId="24527"/>
    <cellStyle name="Normal 3 2 3 3 2 4 3 2" xfId="24528"/>
    <cellStyle name="Normal 3 2 3 3 2 5" xfId="24529"/>
    <cellStyle name="Normal 3 2 3 3 2 5 2" xfId="24530"/>
    <cellStyle name="Normal 3 2 3 3 2 5 2 2" xfId="24531"/>
    <cellStyle name="Normal 3 2 3 3 2 6" xfId="24532"/>
    <cellStyle name="Normal 3 2 3 3 2 6 2" xfId="24533"/>
    <cellStyle name="Normal 3 2 3 3 3" xfId="24534"/>
    <cellStyle name="Normal 3 2 3 3 3 2" xfId="24535"/>
    <cellStyle name="Normal 3 2 3 3 3 2 2" xfId="24536"/>
    <cellStyle name="Normal 3 2 3 3 3 2 2 2" xfId="24537"/>
    <cellStyle name="Normal 3 2 3 3 3 2 2 2 2" xfId="24538"/>
    <cellStyle name="Normal 3 2 3 3 3 2 3" xfId="24539"/>
    <cellStyle name="Normal 3 2 3 3 3 2 3 2" xfId="24540"/>
    <cellStyle name="Normal 3 2 3 3 3 3" xfId="24541"/>
    <cellStyle name="Normal 3 2 3 3 3 3 2" xfId="24542"/>
    <cellStyle name="Normal 3 2 3 3 3 3 2 2" xfId="24543"/>
    <cellStyle name="Normal 3 2 3 3 3 4" xfId="24544"/>
    <cellStyle name="Normal 3 2 3 3 3 4 2" xfId="24545"/>
    <cellStyle name="Normal 3 2 3 3 4" xfId="24546"/>
    <cellStyle name="Normal 3 2 3 3 4 2" xfId="24547"/>
    <cellStyle name="Normal 3 2 3 3 4 2 2" xfId="24548"/>
    <cellStyle name="Normal 3 2 3 3 4 2 2 2" xfId="24549"/>
    <cellStyle name="Normal 3 2 3 3 4 2 2 2 2" xfId="24550"/>
    <cellStyle name="Normal 3 2 3 3 4 2 3" xfId="24551"/>
    <cellStyle name="Normal 3 2 3 3 4 2 3 2" xfId="24552"/>
    <cellStyle name="Normal 3 2 3 3 4 3" xfId="24553"/>
    <cellStyle name="Normal 3 2 3 3 4 3 2" xfId="24554"/>
    <cellStyle name="Normal 3 2 3 3 4 3 2 2" xfId="24555"/>
    <cellStyle name="Normal 3 2 3 3 4 4" xfId="24556"/>
    <cellStyle name="Normal 3 2 3 3 4 4 2" xfId="24557"/>
    <cellStyle name="Normal 3 2 3 3 5" xfId="24558"/>
    <cellStyle name="Normal 3 2 3 3 5 2" xfId="24559"/>
    <cellStyle name="Normal 3 2 3 3 5 2 2" xfId="24560"/>
    <cellStyle name="Normal 3 2 3 3 5 2 2 2" xfId="24561"/>
    <cellStyle name="Normal 3 2 3 3 5 3" xfId="24562"/>
    <cellStyle name="Normal 3 2 3 3 5 3 2" xfId="24563"/>
    <cellStyle name="Normal 3 2 3 3 6" xfId="24564"/>
    <cellStyle name="Normal 3 2 3 3 6 2" xfId="24565"/>
    <cellStyle name="Normal 3 2 3 3 6 2 2" xfId="24566"/>
    <cellStyle name="Normal 3 2 3 3 7" xfId="24567"/>
    <cellStyle name="Normal 3 2 3 3 7 2" xfId="24568"/>
    <cellStyle name="Normal 3 2 3 3 8" xfId="24569"/>
    <cellStyle name="Normal 3 2 3 4" xfId="24570"/>
    <cellStyle name="Normal 3 2 3 4 2" xfId="24571"/>
    <cellStyle name="Normal 3 2 3 4 2 2" xfId="24572"/>
    <cellStyle name="Normal 3 2 3 4 2 2 2" xfId="24573"/>
    <cellStyle name="Normal 3 2 3 4 2 2 2 2" xfId="24574"/>
    <cellStyle name="Normal 3 2 3 4 2 2 2 2 2" xfId="24575"/>
    <cellStyle name="Normal 3 2 3 4 2 2 3" xfId="24576"/>
    <cellStyle name="Normal 3 2 3 4 2 2 3 2" xfId="24577"/>
    <cellStyle name="Normal 3 2 3 4 2 3" xfId="24578"/>
    <cellStyle name="Normal 3 2 3 4 2 3 2" xfId="24579"/>
    <cellStyle name="Normal 3 2 3 4 2 3 2 2" xfId="24580"/>
    <cellStyle name="Normal 3 2 3 4 2 4" xfId="24581"/>
    <cellStyle name="Normal 3 2 3 4 2 4 2" xfId="24582"/>
    <cellStyle name="Normal 3 2 3 4 3" xfId="24583"/>
    <cellStyle name="Normal 3 2 3 4 3 2" xfId="24584"/>
    <cellStyle name="Normal 3 2 3 4 3 2 2" xfId="24585"/>
    <cellStyle name="Normal 3 2 3 4 3 2 2 2" xfId="24586"/>
    <cellStyle name="Normal 3 2 3 4 3 2 2 2 2" xfId="24587"/>
    <cellStyle name="Normal 3 2 3 4 3 2 3" xfId="24588"/>
    <cellStyle name="Normal 3 2 3 4 3 2 3 2" xfId="24589"/>
    <cellStyle name="Normal 3 2 3 4 3 3" xfId="24590"/>
    <cellStyle name="Normal 3 2 3 4 3 3 2" xfId="24591"/>
    <cellStyle name="Normal 3 2 3 4 3 3 2 2" xfId="24592"/>
    <cellStyle name="Normal 3 2 3 4 3 4" xfId="24593"/>
    <cellStyle name="Normal 3 2 3 4 3 4 2" xfId="24594"/>
    <cellStyle name="Normal 3 2 3 4 4" xfId="24595"/>
    <cellStyle name="Normal 3 2 3 4 4 2" xfId="24596"/>
    <cellStyle name="Normal 3 2 3 4 4 2 2" xfId="24597"/>
    <cellStyle name="Normal 3 2 3 4 4 2 2 2" xfId="24598"/>
    <cellStyle name="Normal 3 2 3 4 4 3" xfId="24599"/>
    <cellStyle name="Normal 3 2 3 4 4 3 2" xfId="24600"/>
    <cellStyle name="Normal 3 2 3 4 5" xfId="24601"/>
    <cellStyle name="Normal 3 2 3 4 5 2" xfId="24602"/>
    <cellStyle name="Normal 3 2 3 4 5 2 2" xfId="24603"/>
    <cellStyle name="Normal 3 2 3 4 6" xfId="24604"/>
    <cellStyle name="Normal 3 2 3 4 6 2" xfId="24605"/>
    <cellStyle name="Normal 3 2 3 4 7" xfId="24606"/>
    <cellStyle name="Normal 3 2 3 5" xfId="24607"/>
    <cellStyle name="Normal 3 2 3 5 2" xfId="24608"/>
    <cellStyle name="Normal 3 2 3 5 2 2" xfId="24609"/>
    <cellStyle name="Normal 3 2 3 5 2 2 2" xfId="24610"/>
    <cellStyle name="Normal 3 2 3 5 2 2 2 2" xfId="24611"/>
    <cellStyle name="Normal 3 2 3 5 2 3" xfId="24612"/>
    <cellStyle name="Normal 3 2 3 5 2 3 2" xfId="24613"/>
    <cellStyle name="Normal 3 2 3 5 3" xfId="24614"/>
    <cellStyle name="Normal 3 2 3 5 3 2" xfId="24615"/>
    <cellStyle name="Normal 3 2 3 5 3 2 2" xfId="24616"/>
    <cellStyle name="Normal 3 2 3 5 4" xfId="24617"/>
    <cellStyle name="Normal 3 2 3 5 4 2" xfId="24618"/>
    <cellStyle name="Normal 3 2 3 5 5" xfId="24619"/>
    <cellStyle name="Normal 3 2 3 6" xfId="24620"/>
    <cellStyle name="Normal 3 2 3 6 2" xfId="24621"/>
    <cellStyle name="Normal 3 2 3 6 2 2" xfId="24622"/>
    <cellStyle name="Normal 3 2 3 6 2 2 2" xfId="24623"/>
    <cellStyle name="Normal 3 2 3 6 2 2 2 2" xfId="24624"/>
    <cellStyle name="Normal 3 2 3 6 2 3" xfId="24625"/>
    <cellStyle name="Normal 3 2 3 6 2 3 2" xfId="24626"/>
    <cellStyle name="Normal 3 2 3 6 3" xfId="24627"/>
    <cellStyle name="Normal 3 2 3 6 3 2" xfId="24628"/>
    <cellStyle name="Normal 3 2 3 6 3 2 2" xfId="24629"/>
    <cellStyle name="Normal 3 2 3 6 4" xfId="24630"/>
    <cellStyle name="Normal 3 2 3 6 4 2" xfId="24631"/>
    <cellStyle name="Normal 3 2 3 6 5" xfId="24632"/>
    <cellStyle name="Normal 3 2 3 7" xfId="24633"/>
    <cellStyle name="Normal 3 2 3 7 2" xfId="24634"/>
    <cellStyle name="Normal 3 2 3 7 2 2" xfId="24635"/>
    <cellStyle name="Normal 3 2 3 7 2 2 2" xfId="24636"/>
    <cellStyle name="Normal 3 2 3 7 3" xfId="24637"/>
    <cellStyle name="Normal 3 2 3 7 3 2" xfId="24638"/>
    <cellStyle name="Normal 3 2 3 8" xfId="24639"/>
    <cellStyle name="Normal 3 2 3 8 2" xfId="24640"/>
    <cellStyle name="Normal 3 2 3 8 2 2" xfId="24641"/>
    <cellStyle name="Normal 3 2 3 9" xfId="24642"/>
    <cellStyle name="Normal 3 2 3 9 2" xfId="24643"/>
    <cellStyle name="Normal 3 2 4" xfId="5547"/>
    <cellStyle name="Normal 3 2 4 2" xfId="24644"/>
    <cellStyle name="Normal 3 2 4 2 2" xfId="24645"/>
    <cellStyle name="Normal 3 2 4 2 2 2" xfId="24646"/>
    <cellStyle name="Normal 3 2 4 2 2 2 2" xfId="24647"/>
    <cellStyle name="Normal 3 2 4 2 2 2 2 2" xfId="24648"/>
    <cellStyle name="Normal 3 2 4 2 2 2 2 2 2" xfId="24649"/>
    <cellStyle name="Normal 3 2 4 2 2 2 2 2 2 2" xfId="24650"/>
    <cellStyle name="Normal 3 2 4 2 2 2 2 3" xfId="24651"/>
    <cellStyle name="Normal 3 2 4 2 2 2 2 3 2" xfId="24652"/>
    <cellStyle name="Normal 3 2 4 2 2 2 3" xfId="24653"/>
    <cellStyle name="Normal 3 2 4 2 2 2 3 2" xfId="24654"/>
    <cellStyle name="Normal 3 2 4 2 2 2 3 2 2" xfId="24655"/>
    <cellStyle name="Normal 3 2 4 2 2 2 4" xfId="24656"/>
    <cellStyle name="Normal 3 2 4 2 2 2 4 2" xfId="24657"/>
    <cellStyle name="Normal 3 2 4 2 2 3" xfId="24658"/>
    <cellStyle name="Normal 3 2 4 2 2 3 2" xfId="24659"/>
    <cellStyle name="Normal 3 2 4 2 2 3 2 2" xfId="24660"/>
    <cellStyle name="Normal 3 2 4 2 2 3 2 2 2" xfId="24661"/>
    <cellStyle name="Normal 3 2 4 2 2 3 2 2 2 2" xfId="24662"/>
    <cellStyle name="Normal 3 2 4 2 2 3 2 3" xfId="24663"/>
    <cellStyle name="Normal 3 2 4 2 2 3 2 3 2" xfId="24664"/>
    <cellStyle name="Normal 3 2 4 2 2 3 3" xfId="24665"/>
    <cellStyle name="Normal 3 2 4 2 2 3 3 2" xfId="24666"/>
    <cellStyle name="Normal 3 2 4 2 2 3 3 2 2" xfId="24667"/>
    <cellStyle name="Normal 3 2 4 2 2 3 4" xfId="24668"/>
    <cellStyle name="Normal 3 2 4 2 2 3 4 2" xfId="24669"/>
    <cellStyle name="Normal 3 2 4 2 2 4" xfId="24670"/>
    <cellStyle name="Normal 3 2 4 2 2 4 2" xfId="24671"/>
    <cellStyle name="Normal 3 2 4 2 2 4 2 2" xfId="24672"/>
    <cellStyle name="Normal 3 2 4 2 2 4 2 2 2" xfId="24673"/>
    <cellStyle name="Normal 3 2 4 2 2 4 3" xfId="24674"/>
    <cellStyle name="Normal 3 2 4 2 2 4 3 2" xfId="24675"/>
    <cellStyle name="Normal 3 2 4 2 2 5" xfId="24676"/>
    <cellStyle name="Normal 3 2 4 2 2 5 2" xfId="24677"/>
    <cellStyle name="Normal 3 2 4 2 2 5 2 2" xfId="24678"/>
    <cellStyle name="Normal 3 2 4 2 2 6" xfId="24679"/>
    <cellStyle name="Normal 3 2 4 2 2 6 2" xfId="24680"/>
    <cellStyle name="Normal 3 2 4 2 2 7" xfId="24681"/>
    <cellStyle name="Normal 3 2 4 2 3" xfId="24682"/>
    <cellStyle name="Normal 3 2 4 2 3 2" xfId="24683"/>
    <cellStyle name="Normal 3 2 4 2 3 2 2" xfId="24684"/>
    <cellStyle name="Normal 3 2 4 2 3 2 2 2" xfId="24685"/>
    <cellStyle name="Normal 3 2 4 2 3 2 2 2 2" xfId="24686"/>
    <cellStyle name="Normal 3 2 4 2 3 2 3" xfId="24687"/>
    <cellStyle name="Normal 3 2 4 2 3 2 3 2" xfId="24688"/>
    <cellStyle name="Normal 3 2 4 2 3 3" xfId="24689"/>
    <cellStyle name="Normal 3 2 4 2 3 3 2" xfId="24690"/>
    <cellStyle name="Normal 3 2 4 2 3 3 2 2" xfId="24691"/>
    <cellStyle name="Normal 3 2 4 2 3 4" xfId="24692"/>
    <cellStyle name="Normal 3 2 4 2 3 4 2" xfId="24693"/>
    <cellStyle name="Normal 3 2 4 2 4" xfId="24694"/>
    <cellStyle name="Normal 3 2 4 2 4 2" xfId="24695"/>
    <cellStyle name="Normal 3 2 4 2 4 2 2" xfId="24696"/>
    <cellStyle name="Normal 3 2 4 2 4 2 2 2" xfId="24697"/>
    <cellStyle name="Normal 3 2 4 2 4 2 2 2 2" xfId="24698"/>
    <cellStyle name="Normal 3 2 4 2 4 2 3" xfId="24699"/>
    <cellStyle name="Normal 3 2 4 2 4 2 3 2" xfId="24700"/>
    <cellStyle name="Normal 3 2 4 2 4 3" xfId="24701"/>
    <cellStyle name="Normal 3 2 4 2 4 3 2" xfId="24702"/>
    <cellStyle name="Normal 3 2 4 2 4 3 2 2" xfId="24703"/>
    <cellStyle name="Normal 3 2 4 2 4 4" xfId="24704"/>
    <cellStyle name="Normal 3 2 4 2 4 4 2" xfId="24705"/>
    <cellStyle name="Normal 3 2 4 2 5" xfId="24706"/>
    <cellStyle name="Normal 3 2 4 2 5 2" xfId="24707"/>
    <cellStyle name="Normal 3 2 4 2 5 2 2" xfId="24708"/>
    <cellStyle name="Normal 3 2 4 2 5 2 2 2" xfId="24709"/>
    <cellStyle name="Normal 3 2 4 2 5 3" xfId="24710"/>
    <cellStyle name="Normal 3 2 4 2 5 3 2" xfId="24711"/>
    <cellStyle name="Normal 3 2 4 2 6" xfId="24712"/>
    <cellStyle name="Normal 3 2 4 2 6 2" xfId="24713"/>
    <cellStyle name="Normal 3 2 4 2 6 2 2" xfId="24714"/>
    <cellStyle name="Normal 3 2 4 2 7" xfId="24715"/>
    <cellStyle name="Normal 3 2 4 2 7 2" xfId="24716"/>
    <cellStyle name="Normal 3 2 4 2 8" xfId="24717"/>
    <cellStyle name="Normal 3 2 4 3" xfId="24718"/>
    <cellStyle name="Normal 3 2 4 3 2" xfId="24719"/>
    <cellStyle name="Normal 3 2 4 3 2 2" xfId="24720"/>
    <cellStyle name="Normal 3 2 4 3 2 2 2" xfId="24721"/>
    <cellStyle name="Normal 3 2 4 3 2 2 2 2" xfId="24722"/>
    <cellStyle name="Normal 3 2 4 3 2 2 2 2 2" xfId="24723"/>
    <cellStyle name="Normal 3 2 4 3 2 2 3" xfId="24724"/>
    <cellStyle name="Normal 3 2 4 3 2 2 3 2" xfId="24725"/>
    <cellStyle name="Normal 3 2 4 3 2 3" xfId="24726"/>
    <cellStyle name="Normal 3 2 4 3 2 3 2" xfId="24727"/>
    <cellStyle name="Normal 3 2 4 3 2 3 2 2" xfId="24728"/>
    <cellStyle name="Normal 3 2 4 3 2 4" xfId="24729"/>
    <cellStyle name="Normal 3 2 4 3 2 4 2" xfId="24730"/>
    <cellStyle name="Normal 3 2 4 3 3" xfId="24731"/>
    <cellStyle name="Normal 3 2 4 3 3 2" xfId="24732"/>
    <cellStyle name="Normal 3 2 4 3 3 2 2" xfId="24733"/>
    <cellStyle name="Normal 3 2 4 3 3 2 2 2" xfId="24734"/>
    <cellStyle name="Normal 3 2 4 3 3 2 2 2 2" xfId="24735"/>
    <cellStyle name="Normal 3 2 4 3 3 2 3" xfId="24736"/>
    <cellStyle name="Normal 3 2 4 3 3 2 3 2" xfId="24737"/>
    <cellStyle name="Normal 3 2 4 3 3 3" xfId="24738"/>
    <cellStyle name="Normal 3 2 4 3 3 3 2" xfId="24739"/>
    <cellStyle name="Normal 3 2 4 3 3 3 2 2" xfId="24740"/>
    <cellStyle name="Normal 3 2 4 3 3 4" xfId="24741"/>
    <cellStyle name="Normal 3 2 4 3 3 4 2" xfId="24742"/>
    <cellStyle name="Normal 3 2 4 3 4" xfId="24743"/>
    <cellStyle name="Normal 3 2 4 3 4 2" xfId="24744"/>
    <cellStyle name="Normal 3 2 4 3 4 2 2" xfId="24745"/>
    <cellStyle name="Normal 3 2 4 3 4 2 2 2" xfId="24746"/>
    <cellStyle name="Normal 3 2 4 3 4 3" xfId="24747"/>
    <cellStyle name="Normal 3 2 4 3 4 3 2" xfId="24748"/>
    <cellStyle name="Normal 3 2 4 3 5" xfId="24749"/>
    <cellStyle name="Normal 3 2 4 3 5 2" xfId="24750"/>
    <cellStyle name="Normal 3 2 4 3 5 2 2" xfId="24751"/>
    <cellStyle name="Normal 3 2 4 3 6" xfId="24752"/>
    <cellStyle name="Normal 3 2 4 3 6 2" xfId="24753"/>
    <cellStyle name="Normal 3 2 4 3 7" xfId="24754"/>
    <cellStyle name="Normal 3 2 4 4" xfId="24755"/>
    <cellStyle name="Normal 3 2 4 4 2" xfId="24756"/>
    <cellStyle name="Normal 3 2 4 4 2 2" xfId="24757"/>
    <cellStyle name="Normal 3 2 4 4 2 2 2" xfId="24758"/>
    <cellStyle name="Normal 3 2 4 4 2 2 2 2" xfId="24759"/>
    <cellStyle name="Normal 3 2 4 4 2 3" xfId="24760"/>
    <cellStyle name="Normal 3 2 4 4 2 3 2" xfId="24761"/>
    <cellStyle name="Normal 3 2 4 4 3" xfId="24762"/>
    <cellStyle name="Normal 3 2 4 4 3 2" xfId="24763"/>
    <cellStyle name="Normal 3 2 4 4 3 2 2" xfId="24764"/>
    <cellStyle name="Normal 3 2 4 4 4" xfId="24765"/>
    <cellStyle name="Normal 3 2 4 4 4 2" xfId="24766"/>
    <cellStyle name="Normal 3 2 4 5" xfId="24767"/>
    <cellStyle name="Normal 3 2 4 5 2" xfId="24768"/>
    <cellStyle name="Normal 3 2 4 5 2 2" xfId="24769"/>
    <cellStyle name="Normal 3 2 4 5 2 2 2" xfId="24770"/>
    <cellStyle name="Normal 3 2 4 5 2 2 2 2" xfId="24771"/>
    <cellStyle name="Normal 3 2 4 5 2 3" xfId="24772"/>
    <cellStyle name="Normal 3 2 4 5 2 3 2" xfId="24773"/>
    <cellStyle name="Normal 3 2 4 5 3" xfId="24774"/>
    <cellStyle name="Normal 3 2 4 5 3 2" xfId="24775"/>
    <cellStyle name="Normal 3 2 4 5 3 2 2" xfId="24776"/>
    <cellStyle name="Normal 3 2 4 5 4" xfId="24777"/>
    <cellStyle name="Normal 3 2 4 5 4 2" xfId="24778"/>
    <cellStyle name="Normal 3 2 4 6" xfId="24779"/>
    <cellStyle name="Normal 3 2 4 6 2" xfId="24780"/>
    <cellStyle name="Normal 3 2 4 6 2 2" xfId="24781"/>
    <cellStyle name="Normal 3 2 4 6 2 2 2" xfId="24782"/>
    <cellStyle name="Normal 3 2 4 6 3" xfId="24783"/>
    <cellStyle name="Normal 3 2 4 6 3 2" xfId="24784"/>
    <cellStyle name="Normal 3 2 4 7" xfId="24785"/>
    <cellStyle name="Normal 3 2 4 7 2" xfId="24786"/>
    <cellStyle name="Normal 3 2 4 7 2 2" xfId="24787"/>
    <cellStyle name="Normal 3 2 4 8" xfId="24788"/>
    <cellStyle name="Normal 3 2 4 8 2" xfId="24789"/>
    <cellStyle name="Normal 3 2 4 9" xfId="24790"/>
    <cellStyle name="Normal 3 2 5" xfId="5548"/>
    <cellStyle name="Normal 3 2 5 2" xfId="24791"/>
    <cellStyle name="Normal 3 2 5 2 2" xfId="24792"/>
    <cellStyle name="Normal 3 2 5 2 2 2" xfId="24793"/>
    <cellStyle name="Normal 3 2 5 2 2 2 2" xfId="24794"/>
    <cellStyle name="Normal 3 2 5 2 2 2 2 2" xfId="24795"/>
    <cellStyle name="Normal 3 2 5 2 2 2 2 2 2" xfId="24796"/>
    <cellStyle name="Normal 3 2 5 2 2 2 3" xfId="24797"/>
    <cellStyle name="Normal 3 2 5 2 2 2 3 2" xfId="24798"/>
    <cellStyle name="Normal 3 2 5 2 2 3" xfId="24799"/>
    <cellStyle name="Normal 3 2 5 2 2 3 2" xfId="24800"/>
    <cellStyle name="Normal 3 2 5 2 2 3 2 2" xfId="24801"/>
    <cellStyle name="Normal 3 2 5 2 2 4" xfId="24802"/>
    <cellStyle name="Normal 3 2 5 2 2 4 2" xfId="24803"/>
    <cellStyle name="Normal 3 2 5 2 3" xfId="24804"/>
    <cellStyle name="Normal 3 2 5 2 3 2" xfId="24805"/>
    <cellStyle name="Normal 3 2 5 2 3 2 2" xfId="24806"/>
    <cellStyle name="Normal 3 2 5 2 3 2 2 2" xfId="24807"/>
    <cellStyle name="Normal 3 2 5 2 3 2 2 2 2" xfId="24808"/>
    <cellStyle name="Normal 3 2 5 2 3 2 3" xfId="24809"/>
    <cellStyle name="Normal 3 2 5 2 3 2 3 2" xfId="24810"/>
    <cellStyle name="Normal 3 2 5 2 3 3" xfId="24811"/>
    <cellStyle name="Normal 3 2 5 2 3 3 2" xfId="24812"/>
    <cellStyle name="Normal 3 2 5 2 3 3 2 2" xfId="24813"/>
    <cellStyle name="Normal 3 2 5 2 3 4" xfId="24814"/>
    <cellStyle name="Normal 3 2 5 2 3 4 2" xfId="24815"/>
    <cellStyle name="Normal 3 2 5 2 4" xfId="24816"/>
    <cellStyle name="Normal 3 2 5 2 4 2" xfId="24817"/>
    <cellStyle name="Normal 3 2 5 2 4 2 2" xfId="24818"/>
    <cellStyle name="Normal 3 2 5 2 4 2 2 2" xfId="24819"/>
    <cellStyle name="Normal 3 2 5 2 4 3" xfId="24820"/>
    <cellStyle name="Normal 3 2 5 2 4 3 2" xfId="24821"/>
    <cellStyle name="Normal 3 2 5 2 5" xfId="24822"/>
    <cellStyle name="Normal 3 2 5 2 5 2" xfId="24823"/>
    <cellStyle name="Normal 3 2 5 2 5 2 2" xfId="24824"/>
    <cellStyle name="Normal 3 2 5 2 6" xfId="24825"/>
    <cellStyle name="Normal 3 2 5 2 6 2" xfId="24826"/>
    <cellStyle name="Normal 3 2 5 2 7" xfId="24827"/>
    <cellStyle name="Normal 3 2 5 3" xfId="24828"/>
    <cellStyle name="Normal 3 2 5 3 2" xfId="24829"/>
    <cellStyle name="Normal 3 2 5 3 2 2" xfId="24830"/>
    <cellStyle name="Normal 3 2 5 3 2 2 2" xfId="24831"/>
    <cellStyle name="Normal 3 2 5 3 2 2 2 2" xfId="24832"/>
    <cellStyle name="Normal 3 2 5 3 2 3" xfId="24833"/>
    <cellStyle name="Normal 3 2 5 3 2 3 2" xfId="24834"/>
    <cellStyle name="Normal 3 2 5 3 3" xfId="24835"/>
    <cellStyle name="Normal 3 2 5 3 3 2" xfId="24836"/>
    <cellStyle name="Normal 3 2 5 3 3 2 2" xfId="24837"/>
    <cellStyle name="Normal 3 2 5 3 4" xfId="24838"/>
    <cellStyle name="Normal 3 2 5 3 4 2" xfId="24839"/>
    <cellStyle name="Normal 3 2 5 4" xfId="24840"/>
    <cellStyle name="Normal 3 2 5 4 2" xfId="24841"/>
    <cellStyle name="Normal 3 2 5 4 2 2" xfId="24842"/>
    <cellStyle name="Normal 3 2 5 4 2 2 2" xfId="24843"/>
    <cellStyle name="Normal 3 2 5 4 2 2 2 2" xfId="24844"/>
    <cellStyle name="Normal 3 2 5 4 2 3" xfId="24845"/>
    <cellStyle name="Normal 3 2 5 4 2 3 2" xfId="24846"/>
    <cellStyle name="Normal 3 2 5 4 3" xfId="24847"/>
    <cellStyle name="Normal 3 2 5 4 3 2" xfId="24848"/>
    <cellStyle name="Normal 3 2 5 4 3 2 2" xfId="24849"/>
    <cellStyle name="Normal 3 2 5 4 4" xfId="24850"/>
    <cellStyle name="Normal 3 2 5 4 4 2" xfId="24851"/>
    <cellStyle name="Normal 3 2 5 5" xfId="24852"/>
    <cellStyle name="Normal 3 2 5 5 2" xfId="24853"/>
    <cellStyle name="Normal 3 2 5 5 2 2" xfId="24854"/>
    <cellStyle name="Normal 3 2 5 5 2 2 2" xfId="24855"/>
    <cellStyle name="Normal 3 2 5 5 3" xfId="24856"/>
    <cellStyle name="Normal 3 2 5 5 3 2" xfId="24857"/>
    <cellStyle name="Normal 3 2 5 6" xfId="24858"/>
    <cellStyle name="Normal 3 2 5 6 2" xfId="24859"/>
    <cellStyle name="Normal 3 2 5 6 2 2" xfId="24860"/>
    <cellStyle name="Normal 3 2 5 7" xfId="24861"/>
    <cellStyle name="Normal 3 2 5 7 2" xfId="24862"/>
    <cellStyle name="Normal 3 2 5 8" xfId="24863"/>
    <cellStyle name="Normal 3 2 6" xfId="12941"/>
    <cellStyle name="Normal 3 2 6 2" xfId="24864"/>
    <cellStyle name="Normal 3 2 6 2 2" xfId="24865"/>
    <cellStyle name="Normal 3 2 6 2 2 2" xfId="24866"/>
    <cellStyle name="Normal 3 2 6 2 2 2 2" xfId="24867"/>
    <cellStyle name="Normal 3 2 6 2 2 2 2 2" xfId="24868"/>
    <cellStyle name="Normal 3 2 6 2 2 3" xfId="24869"/>
    <cellStyle name="Normal 3 2 6 2 2 3 2" xfId="24870"/>
    <cellStyle name="Normal 3 2 6 2 3" xfId="24871"/>
    <cellStyle name="Normal 3 2 6 2 3 2" xfId="24872"/>
    <cellStyle name="Normal 3 2 6 2 3 2 2" xfId="24873"/>
    <cellStyle name="Normal 3 2 6 2 4" xfId="24874"/>
    <cellStyle name="Normal 3 2 6 2 4 2" xfId="24875"/>
    <cellStyle name="Normal 3 2 6 3" xfId="24876"/>
    <cellStyle name="Normal 3 2 6 3 2" xfId="24877"/>
    <cellStyle name="Normal 3 2 6 3 2 2" xfId="24878"/>
    <cellStyle name="Normal 3 2 6 3 2 2 2" xfId="24879"/>
    <cellStyle name="Normal 3 2 6 3 2 2 2 2" xfId="24880"/>
    <cellStyle name="Normal 3 2 6 3 2 3" xfId="24881"/>
    <cellStyle name="Normal 3 2 6 3 2 3 2" xfId="24882"/>
    <cellStyle name="Normal 3 2 6 3 3" xfId="24883"/>
    <cellStyle name="Normal 3 2 6 3 3 2" xfId="24884"/>
    <cellStyle name="Normal 3 2 6 3 3 2 2" xfId="24885"/>
    <cellStyle name="Normal 3 2 6 3 4" xfId="24886"/>
    <cellStyle name="Normal 3 2 6 3 4 2" xfId="24887"/>
    <cellStyle name="Normal 3 2 6 4" xfId="24888"/>
    <cellStyle name="Normal 3 2 6 4 2" xfId="24889"/>
    <cellStyle name="Normal 3 2 6 4 2 2" xfId="24890"/>
    <cellStyle name="Normal 3 2 6 4 2 2 2" xfId="24891"/>
    <cellStyle name="Normal 3 2 6 4 3" xfId="24892"/>
    <cellStyle name="Normal 3 2 6 4 3 2" xfId="24893"/>
    <cellStyle name="Normal 3 2 6 5" xfId="24894"/>
    <cellStyle name="Normal 3 2 6 5 2" xfId="24895"/>
    <cellStyle name="Normal 3 2 6 5 2 2" xfId="24896"/>
    <cellStyle name="Normal 3 2 6 6" xfId="24897"/>
    <cellStyle name="Normal 3 2 6 6 2" xfId="24898"/>
    <cellStyle name="Normal 3 2 6 7" xfId="24899"/>
    <cellStyle name="Normal 3 2 7" xfId="12974"/>
    <cellStyle name="Normal 3 2 7 2" xfId="24900"/>
    <cellStyle name="Normal 3 2 7 2 2" xfId="24901"/>
    <cellStyle name="Normal 3 2 7 2 2 2" xfId="24902"/>
    <cellStyle name="Normal 3 2 7 2 2 2 2" xfId="24903"/>
    <cellStyle name="Normal 3 2 7 2 3" xfId="24904"/>
    <cellStyle name="Normal 3 2 7 2 3 2" xfId="24905"/>
    <cellStyle name="Normal 3 2 7 3" xfId="24906"/>
    <cellStyle name="Normal 3 2 7 3 2" xfId="24907"/>
    <cellStyle name="Normal 3 2 7 3 2 2" xfId="24908"/>
    <cellStyle name="Normal 3 2 7 4" xfId="24909"/>
    <cellStyle name="Normal 3 2 7 4 2" xfId="24910"/>
    <cellStyle name="Normal 3 2 7 5" xfId="24911"/>
    <cellStyle name="Normal 3 2 8" xfId="24912"/>
    <cellStyle name="Normal 3 2 8 2" xfId="24913"/>
    <cellStyle name="Normal 3 2 8 2 2" xfId="24914"/>
    <cellStyle name="Normal 3 2 8 2 2 2" xfId="24915"/>
    <cellStyle name="Normal 3 2 8 2 2 2 2" xfId="24916"/>
    <cellStyle name="Normal 3 2 8 2 3" xfId="24917"/>
    <cellStyle name="Normal 3 2 8 2 3 2" xfId="24918"/>
    <cellStyle name="Normal 3 2 8 3" xfId="24919"/>
    <cellStyle name="Normal 3 2 8 3 2" xfId="24920"/>
    <cellStyle name="Normal 3 2 8 3 2 2" xfId="24921"/>
    <cellStyle name="Normal 3 2 8 4" xfId="24922"/>
    <cellStyle name="Normal 3 2 8 4 2" xfId="24923"/>
    <cellStyle name="Normal 3 2 8 5" xfId="24924"/>
    <cellStyle name="Normal 3 2 9" xfId="24925"/>
    <cellStyle name="Normal 3 2 9 2" xfId="24926"/>
    <cellStyle name="Normal 3 2 9 2 2" xfId="24927"/>
    <cellStyle name="Normal 3 2 9 2 2 2" xfId="24928"/>
    <cellStyle name="Normal 3 2 9 3" xfId="24929"/>
    <cellStyle name="Normal 3 2 9 3 2" xfId="24930"/>
    <cellStyle name="Normal 3 2 9 4" xfId="24931"/>
    <cellStyle name="Normal 3 3" xfId="5549"/>
    <cellStyle name="Normal 3 3 10" xfId="24932"/>
    <cellStyle name="Normal 3 3 10 2" xfId="24933"/>
    <cellStyle name="Normal 3 3 10 3" xfId="24934"/>
    <cellStyle name="Normal 3 3 11" xfId="24935"/>
    <cellStyle name="Normal 3 3 12" xfId="24936"/>
    <cellStyle name="Normal 3 3 2" xfId="5550"/>
    <cellStyle name="Normal 3 3 2 10" xfId="24937"/>
    <cellStyle name="Normal 3 3 2 2" xfId="24938"/>
    <cellStyle name="Normal 3 3 2 2 2" xfId="24939"/>
    <cellStyle name="Normal 3 3 2 2 2 2" xfId="24940"/>
    <cellStyle name="Normal 3 3 2 2 2 2 2" xfId="24941"/>
    <cellStyle name="Normal 3 3 2 2 2 2 2 2" xfId="24942"/>
    <cellStyle name="Normal 3 3 2 2 2 2 2 2 2" xfId="24943"/>
    <cellStyle name="Normal 3 3 2 2 2 2 2 2 2 2" xfId="24944"/>
    <cellStyle name="Normal 3 3 2 2 2 2 2 2 2 2 2" xfId="24945"/>
    <cellStyle name="Normal 3 3 2 2 2 2 2 2 3" xfId="24946"/>
    <cellStyle name="Normal 3 3 2 2 2 2 2 2 3 2" xfId="24947"/>
    <cellStyle name="Normal 3 3 2 2 2 2 2 3" xfId="24948"/>
    <cellStyle name="Normal 3 3 2 2 2 2 2 3 2" xfId="24949"/>
    <cellStyle name="Normal 3 3 2 2 2 2 2 3 2 2" xfId="24950"/>
    <cellStyle name="Normal 3 3 2 2 2 2 2 4" xfId="24951"/>
    <cellStyle name="Normal 3 3 2 2 2 2 2 4 2" xfId="24952"/>
    <cellStyle name="Normal 3 3 2 2 2 2 3" xfId="24953"/>
    <cellStyle name="Normal 3 3 2 2 2 2 3 2" xfId="24954"/>
    <cellStyle name="Normal 3 3 2 2 2 2 3 2 2" xfId="24955"/>
    <cellStyle name="Normal 3 3 2 2 2 2 3 2 2 2" xfId="24956"/>
    <cellStyle name="Normal 3 3 2 2 2 2 3 2 2 2 2" xfId="24957"/>
    <cellStyle name="Normal 3 3 2 2 2 2 3 2 3" xfId="24958"/>
    <cellStyle name="Normal 3 3 2 2 2 2 3 2 3 2" xfId="24959"/>
    <cellStyle name="Normal 3 3 2 2 2 2 3 3" xfId="24960"/>
    <cellStyle name="Normal 3 3 2 2 2 2 3 3 2" xfId="24961"/>
    <cellStyle name="Normal 3 3 2 2 2 2 3 3 2 2" xfId="24962"/>
    <cellStyle name="Normal 3 3 2 2 2 2 3 4" xfId="24963"/>
    <cellStyle name="Normal 3 3 2 2 2 2 3 4 2" xfId="24964"/>
    <cellStyle name="Normal 3 3 2 2 2 2 4" xfId="24965"/>
    <cellStyle name="Normal 3 3 2 2 2 2 4 2" xfId="24966"/>
    <cellStyle name="Normal 3 3 2 2 2 2 4 2 2" xfId="24967"/>
    <cellStyle name="Normal 3 3 2 2 2 2 4 2 2 2" xfId="24968"/>
    <cellStyle name="Normal 3 3 2 2 2 2 4 3" xfId="24969"/>
    <cellStyle name="Normal 3 3 2 2 2 2 4 3 2" xfId="24970"/>
    <cellStyle name="Normal 3 3 2 2 2 2 5" xfId="24971"/>
    <cellStyle name="Normal 3 3 2 2 2 2 5 2" xfId="24972"/>
    <cellStyle name="Normal 3 3 2 2 2 2 5 2 2" xfId="24973"/>
    <cellStyle name="Normal 3 3 2 2 2 2 6" xfId="24974"/>
    <cellStyle name="Normal 3 3 2 2 2 2 6 2" xfId="24975"/>
    <cellStyle name="Normal 3 3 2 2 2 2 7" xfId="24976"/>
    <cellStyle name="Normal 3 3 2 2 2 3" xfId="24977"/>
    <cellStyle name="Normal 3 3 2 2 2 3 2" xfId="24978"/>
    <cellStyle name="Normal 3 3 2 2 2 3 2 2" xfId="24979"/>
    <cellStyle name="Normal 3 3 2 2 2 3 2 2 2" xfId="24980"/>
    <cellStyle name="Normal 3 3 2 2 2 3 2 2 2 2" xfId="24981"/>
    <cellStyle name="Normal 3 3 2 2 2 3 2 3" xfId="24982"/>
    <cellStyle name="Normal 3 3 2 2 2 3 2 3 2" xfId="24983"/>
    <cellStyle name="Normal 3 3 2 2 2 3 3" xfId="24984"/>
    <cellStyle name="Normal 3 3 2 2 2 3 3 2" xfId="24985"/>
    <cellStyle name="Normal 3 3 2 2 2 3 3 2 2" xfId="24986"/>
    <cellStyle name="Normal 3 3 2 2 2 3 4" xfId="24987"/>
    <cellStyle name="Normal 3 3 2 2 2 3 4 2" xfId="24988"/>
    <cellStyle name="Normal 3 3 2 2 2 4" xfId="24989"/>
    <cellStyle name="Normal 3 3 2 2 2 4 2" xfId="24990"/>
    <cellStyle name="Normal 3 3 2 2 2 4 2 2" xfId="24991"/>
    <cellStyle name="Normal 3 3 2 2 2 4 2 2 2" xfId="24992"/>
    <cellStyle name="Normal 3 3 2 2 2 4 2 2 2 2" xfId="24993"/>
    <cellStyle name="Normal 3 3 2 2 2 4 2 3" xfId="24994"/>
    <cellStyle name="Normal 3 3 2 2 2 4 2 3 2" xfId="24995"/>
    <cellStyle name="Normal 3 3 2 2 2 4 3" xfId="24996"/>
    <cellStyle name="Normal 3 3 2 2 2 4 3 2" xfId="24997"/>
    <cellStyle name="Normal 3 3 2 2 2 4 3 2 2" xfId="24998"/>
    <cellStyle name="Normal 3 3 2 2 2 4 4" xfId="24999"/>
    <cellStyle name="Normal 3 3 2 2 2 4 4 2" xfId="25000"/>
    <cellStyle name="Normal 3 3 2 2 2 5" xfId="25001"/>
    <cellStyle name="Normal 3 3 2 2 2 5 2" xfId="25002"/>
    <cellStyle name="Normal 3 3 2 2 2 5 2 2" xfId="25003"/>
    <cellStyle name="Normal 3 3 2 2 2 5 2 2 2" xfId="25004"/>
    <cellStyle name="Normal 3 3 2 2 2 5 3" xfId="25005"/>
    <cellStyle name="Normal 3 3 2 2 2 5 3 2" xfId="25006"/>
    <cellStyle name="Normal 3 3 2 2 2 6" xfId="25007"/>
    <cellStyle name="Normal 3 3 2 2 2 6 2" xfId="25008"/>
    <cellStyle name="Normal 3 3 2 2 2 6 2 2" xfId="25009"/>
    <cellStyle name="Normal 3 3 2 2 2 7" xfId="25010"/>
    <cellStyle name="Normal 3 3 2 2 2 7 2" xfId="25011"/>
    <cellStyle name="Normal 3 3 2 2 2 8" xfId="25012"/>
    <cellStyle name="Normal 3 3 2 2 3" xfId="25013"/>
    <cellStyle name="Normal 3 3 2 2 3 2" xfId="25014"/>
    <cellStyle name="Normal 3 3 2 2 3 2 2" xfId="25015"/>
    <cellStyle name="Normal 3 3 2 2 3 2 2 2" xfId="25016"/>
    <cellStyle name="Normal 3 3 2 2 3 2 2 2 2" xfId="25017"/>
    <cellStyle name="Normal 3 3 2 2 3 2 2 2 2 2" xfId="25018"/>
    <cellStyle name="Normal 3 3 2 2 3 2 2 3" xfId="25019"/>
    <cellStyle name="Normal 3 3 2 2 3 2 2 3 2" xfId="25020"/>
    <cellStyle name="Normal 3 3 2 2 3 2 3" xfId="25021"/>
    <cellStyle name="Normal 3 3 2 2 3 2 3 2" xfId="25022"/>
    <cellStyle name="Normal 3 3 2 2 3 2 3 2 2" xfId="25023"/>
    <cellStyle name="Normal 3 3 2 2 3 2 4" xfId="25024"/>
    <cellStyle name="Normal 3 3 2 2 3 2 4 2" xfId="25025"/>
    <cellStyle name="Normal 3 3 2 2 3 3" xfId="25026"/>
    <cellStyle name="Normal 3 3 2 2 3 3 2" xfId="25027"/>
    <cellStyle name="Normal 3 3 2 2 3 3 2 2" xfId="25028"/>
    <cellStyle name="Normal 3 3 2 2 3 3 2 2 2" xfId="25029"/>
    <cellStyle name="Normal 3 3 2 2 3 3 2 2 2 2" xfId="25030"/>
    <cellStyle name="Normal 3 3 2 2 3 3 2 3" xfId="25031"/>
    <cellStyle name="Normal 3 3 2 2 3 3 2 3 2" xfId="25032"/>
    <cellStyle name="Normal 3 3 2 2 3 3 3" xfId="25033"/>
    <cellStyle name="Normal 3 3 2 2 3 3 3 2" xfId="25034"/>
    <cellStyle name="Normal 3 3 2 2 3 3 3 2 2" xfId="25035"/>
    <cellStyle name="Normal 3 3 2 2 3 3 4" xfId="25036"/>
    <cellStyle name="Normal 3 3 2 2 3 3 4 2" xfId="25037"/>
    <cellStyle name="Normal 3 3 2 2 3 4" xfId="25038"/>
    <cellStyle name="Normal 3 3 2 2 3 4 2" xfId="25039"/>
    <cellStyle name="Normal 3 3 2 2 3 4 2 2" xfId="25040"/>
    <cellStyle name="Normal 3 3 2 2 3 4 2 2 2" xfId="25041"/>
    <cellStyle name="Normal 3 3 2 2 3 4 3" xfId="25042"/>
    <cellStyle name="Normal 3 3 2 2 3 4 3 2" xfId="25043"/>
    <cellStyle name="Normal 3 3 2 2 3 5" xfId="25044"/>
    <cellStyle name="Normal 3 3 2 2 3 5 2" xfId="25045"/>
    <cellStyle name="Normal 3 3 2 2 3 5 2 2" xfId="25046"/>
    <cellStyle name="Normal 3 3 2 2 3 6" xfId="25047"/>
    <cellStyle name="Normal 3 3 2 2 3 6 2" xfId="25048"/>
    <cellStyle name="Normal 3 3 2 2 4" xfId="25049"/>
    <cellStyle name="Normal 3 3 2 2 4 2" xfId="25050"/>
    <cellStyle name="Normal 3 3 2 2 4 2 2" xfId="25051"/>
    <cellStyle name="Normal 3 3 2 2 4 2 2 2" xfId="25052"/>
    <cellStyle name="Normal 3 3 2 2 4 2 2 2 2" xfId="25053"/>
    <cellStyle name="Normal 3 3 2 2 4 2 3" xfId="25054"/>
    <cellStyle name="Normal 3 3 2 2 4 2 3 2" xfId="25055"/>
    <cellStyle name="Normal 3 3 2 2 4 3" xfId="25056"/>
    <cellStyle name="Normal 3 3 2 2 4 3 2" xfId="25057"/>
    <cellStyle name="Normal 3 3 2 2 4 3 2 2" xfId="25058"/>
    <cellStyle name="Normal 3 3 2 2 4 4" xfId="25059"/>
    <cellStyle name="Normal 3 3 2 2 4 4 2" xfId="25060"/>
    <cellStyle name="Normal 3 3 2 2 5" xfId="25061"/>
    <cellStyle name="Normal 3 3 2 2 5 2" xfId="25062"/>
    <cellStyle name="Normal 3 3 2 2 5 2 2" xfId="25063"/>
    <cellStyle name="Normal 3 3 2 2 5 2 2 2" xfId="25064"/>
    <cellStyle name="Normal 3 3 2 2 5 2 2 2 2" xfId="25065"/>
    <cellStyle name="Normal 3 3 2 2 5 2 3" xfId="25066"/>
    <cellStyle name="Normal 3 3 2 2 5 2 3 2" xfId="25067"/>
    <cellStyle name="Normal 3 3 2 2 5 3" xfId="25068"/>
    <cellStyle name="Normal 3 3 2 2 5 3 2" xfId="25069"/>
    <cellStyle name="Normal 3 3 2 2 5 3 2 2" xfId="25070"/>
    <cellStyle name="Normal 3 3 2 2 5 4" xfId="25071"/>
    <cellStyle name="Normal 3 3 2 2 5 4 2" xfId="25072"/>
    <cellStyle name="Normal 3 3 2 2 6" xfId="25073"/>
    <cellStyle name="Normal 3 3 2 2 6 2" xfId="25074"/>
    <cellStyle name="Normal 3 3 2 2 6 2 2" xfId="25075"/>
    <cellStyle name="Normal 3 3 2 2 6 2 2 2" xfId="25076"/>
    <cellStyle name="Normal 3 3 2 2 6 3" xfId="25077"/>
    <cellStyle name="Normal 3 3 2 2 6 3 2" xfId="25078"/>
    <cellStyle name="Normal 3 3 2 2 7" xfId="25079"/>
    <cellStyle name="Normal 3 3 2 2 7 2" xfId="25080"/>
    <cellStyle name="Normal 3 3 2 2 7 2 2" xfId="25081"/>
    <cellStyle name="Normal 3 3 2 2 8" xfId="25082"/>
    <cellStyle name="Normal 3 3 2 2 8 2" xfId="25083"/>
    <cellStyle name="Normal 3 3 2 2 9" xfId="25084"/>
    <cellStyle name="Normal 3 3 2 3" xfId="25085"/>
    <cellStyle name="Normal 3 3 2 3 2" xfId="25086"/>
    <cellStyle name="Normal 3 3 2 3 2 2" xfId="25087"/>
    <cellStyle name="Normal 3 3 2 3 2 2 2" xfId="25088"/>
    <cellStyle name="Normal 3 3 2 3 2 2 2 2" xfId="25089"/>
    <cellStyle name="Normal 3 3 2 3 2 2 2 2 2" xfId="25090"/>
    <cellStyle name="Normal 3 3 2 3 2 2 2 2 2 2" xfId="25091"/>
    <cellStyle name="Normal 3 3 2 3 2 2 2 3" xfId="25092"/>
    <cellStyle name="Normal 3 3 2 3 2 2 2 3 2" xfId="25093"/>
    <cellStyle name="Normal 3 3 2 3 2 2 3" xfId="25094"/>
    <cellStyle name="Normal 3 3 2 3 2 2 3 2" xfId="25095"/>
    <cellStyle name="Normal 3 3 2 3 2 2 3 2 2" xfId="25096"/>
    <cellStyle name="Normal 3 3 2 3 2 2 4" xfId="25097"/>
    <cellStyle name="Normal 3 3 2 3 2 2 4 2" xfId="25098"/>
    <cellStyle name="Normal 3 3 2 3 2 2 5" xfId="25099"/>
    <cellStyle name="Normal 3 3 2 3 2 3" xfId="25100"/>
    <cellStyle name="Normal 3 3 2 3 2 3 2" xfId="25101"/>
    <cellStyle name="Normal 3 3 2 3 2 3 2 2" xfId="25102"/>
    <cellStyle name="Normal 3 3 2 3 2 3 2 2 2" xfId="25103"/>
    <cellStyle name="Normal 3 3 2 3 2 3 2 2 2 2" xfId="25104"/>
    <cellStyle name="Normal 3 3 2 3 2 3 2 3" xfId="25105"/>
    <cellStyle name="Normal 3 3 2 3 2 3 2 3 2" xfId="25106"/>
    <cellStyle name="Normal 3 3 2 3 2 3 3" xfId="25107"/>
    <cellStyle name="Normal 3 3 2 3 2 3 3 2" xfId="25108"/>
    <cellStyle name="Normal 3 3 2 3 2 3 3 2 2" xfId="25109"/>
    <cellStyle name="Normal 3 3 2 3 2 3 4" xfId="25110"/>
    <cellStyle name="Normal 3 3 2 3 2 3 4 2" xfId="25111"/>
    <cellStyle name="Normal 3 3 2 3 2 4" xfId="25112"/>
    <cellStyle name="Normal 3 3 2 3 2 4 2" xfId="25113"/>
    <cellStyle name="Normal 3 3 2 3 2 4 2 2" xfId="25114"/>
    <cellStyle name="Normal 3 3 2 3 2 4 2 2 2" xfId="25115"/>
    <cellStyle name="Normal 3 3 2 3 2 4 3" xfId="25116"/>
    <cellStyle name="Normal 3 3 2 3 2 4 3 2" xfId="25117"/>
    <cellStyle name="Normal 3 3 2 3 2 5" xfId="25118"/>
    <cellStyle name="Normal 3 3 2 3 2 5 2" xfId="25119"/>
    <cellStyle name="Normal 3 3 2 3 2 5 2 2" xfId="25120"/>
    <cellStyle name="Normal 3 3 2 3 2 6" xfId="25121"/>
    <cellStyle name="Normal 3 3 2 3 2 6 2" xfId="25122"/>
    <cellStyle name="Normal 3 3 2 3 2 7" xfId="25123"/>
    <cellStyle name="Normal 3 3 2 3 3" xfId="25124"/>
    <cellStyle name="Normal 3 3 2 3 3 2" xfId="25125"/>
    <cellStyle name="Normal 3 3 2 3 3 2 2" xfId="25126"/>
    <cellStyle name="Normal 3 3 2 3 3 2 2 2" xfId="25127"/>
    <cellStyle name="Normal 3 3 2 3 3 2 2 2 2" xfId="25128"/>
    <cellStyle name="Normal 3 3 2 3 3 2 3" xfId="25129"/>
    <cellStyle name="Normal 3 3 2 3 3 2 3 2" xfId="25130"/>
    <cellStyle name="Normal 3 3 2 3 3 3" xfId="25131"/>
    <cellStyle name="Normal 3 3 2 3 3 3 2" xfId="25132"/>
    <cellStyle name="Normal 3 3 2 3 3 3 2 2" xfId="25133"/>
    <cellStyle name="Normal 3 3 2 3 3 4" xfId="25134"/>
    <cellStyle name="Normal 3 3 2 3 3 4 2" xfId="25135"/>
    <cellStyle name="Normal 3 3 2 3 4" xfId="25136"/>
    <cellStyle name="Normal 3 3 2 3 4 2" xfId="25137"/>
    <cellStyle name="Normal 3 3 2 3 4 2 2" xfId="25138"/>
    <cellStyle name="Normal 3 3 2 3 4 2 2 2" xfId="25139"/>
    <cellStyle name="Normal 3 3 2 3 4 2 2 2 2" xfId="25140"/>
    <cellStyle name="Normal 3 3 2 3 4 2 3" xfId="25141"/>
    <cellStyle name="Normal 3 3 2 3 4 2 3 2" xfId="25142"/>
    <cellStyle name="Normal 3 3 2 3 4 3" xfId="25143"/>
    <cellStyle name="Normal 3 3 2 3 4 3 2" xfId="25144"/>
    <cellStyle name="Normal 3 3 2 3 4 3 2 2" xfId="25145"/>
    <cellStyle name="Normal 3 3 2 3 4 4" xfId="25146"/>
    <cellStyle name="Normal 3 3 2 3 4 4 2" xfId="25147"/>
    <cellStyle name="Normal 3 3 2 3 5" xfId="25148"/>
    <cellStyle name="Normal 3 3 2 3 5 2" xfId="25149"/>
    <cellStyle name="Normal 3 3 2 3 5 2 2" xfId="25150"/>
    <cellStyle name="Normal 3 3 2 3 5 2 2 2" xfId="25151"/>
    <cellStyle name="Normal 3 3 2 3 5 3" xfId="25152"/>
    <cellStyle name="Normal 3 3 2 3 5 3 2" xfId="25153"/>
    <cellStyle name="Normal 3 3 2 3 6" xfId="25154"/>
    <cellStyle name="Normal 3 3 2 3 6 2" xfId="25155"/>
    <cellStyle name="Normal 3 3 2 3 6 2 2" xfId="25156"/>
    <cellStyle name="Normal 3 3 2 3 7" xfId="25157"/>
    <cellStyle name="Normal 3 3 2 3 7 2" xfId="25158"/>
    <cellStyle name="Normal 3 3 2 3 8" xfId="25159"/>
    <cellStyle name="Normal 3 3 2 4" xfId="25160"/>
    <cellStyle name="Normal 3 3 2 4 2" xfId="25161"/>
    <cellStyle name="Normal 3 3 2 4 2 2" xfId="25162"/>
    <cellStyle name="Normal 3 3 2 4 2 2 2" xfId="25163"/>
    <cellStyle name="Normal 3 3 2 4 2 2 2 2" xfId="25164"/>
    <cellStyle name="Normal 3 3 2 4 2 2 2 2 2" xfId="25165"/>
    <cellStyle name="Normal 3 3 2 4 2 2 3" xfId="25166"/>
    <cellStyle name="Normal 3 3 2 4 2 2 3 2" xfId="25167"/>
    <cellStyle name="Normal 3 3 2 4 2 3" xfId="25168"/>
    <cellStyle name="Normal 3 3 2 4 2 3 2" xfId="25169"/>
    <cellStyle name="Normal 3 3 2 4 2 3 2 2" xfId="25170"/>
    <cellStyle name="Normal 3 3 2 4 2 4" xfId="25171"/>
    <cellStyle name="Normal 3 3 2 4 2 4 2" xfId="25172"/>
    <cellStyle name="Normal 3 3 2 4 2 5" xfId="25173"/>
    <cellStyle name="Normal 3 3 2 4 3" xfId="25174"/>
    <cellStyle name="Normal 3 3 2 4 3 2" xfId="25175"/>
    <cellStyle name="Normal 3 3 2 4 3 2 2" xfId="25176"/>
    <cellStyle name="Normal 3 3 2 4 3 2 2 2" xfId="25177"/>
    <cellStyle name="Normal 3 3 2 4 3 2 2 2 2" xfId="25178"/>
    <cellStyle name="Normal 3 3 2 4 3 2 3" xfId="25179"/>
    <cellStyle name="Normal 3 3 2 4 3 2 3 2" xfId="25180"/>
    <cellStyle name="Normal 3 3 2 4 3 3" xfId="25181"/>
    <cellStyle name="Normal 3 3 2 4 3 3 2" xfId="25182"/>
    <cellStyle name="Normal 3 3 2 4 3 3 2 2" xfId="25183"/>
    <cellStyle name="Normal 3 3 2 4 3 4" xfId="25184"/>
    <cellStyle name="Normal 3 3 2 4 3 4 2" xfId="25185"/>
    <cellStyle name="Normal 3 3 2 4 4" xfId="25186"/>
    <cellStyle name="Normal 3 3 2 4 4 2" xfId="25187"/>
    <cellStyle name="Normal 3 3 2 4 4 2 2" xfId="25188"/>
    <cellStyle name="Normal 3 3 2 4 4 2 2 2" xfId="25189"/>
    <cellStyle name="Normal 3 3 2 4 4 3" xfId="25190"/>
    <cellStyle name="Normal 3 3 2 4 4 3 2" xfId="25191"/>
    <cellStyle name="Normal 3 3 2 4 5" xfId="25192"/>
    <cellStyle name="Normal 3 3 2 4 5 2" xfId="25193"/>
    <cellStyle name="Normal 3 3 2 4 5 2 2" xfId="25194"/>
    <cellStyle name="Normal 3 3 2 4 6" xfId="25195"/>
    <cellStyle name="Normal 3 3 2 4 6 2" xfId="25196"/>
    <cellStyle name="Normal 3 3 2 4 7" xfId="25197"/>
    <cellStyle name="Normal 3 3 2 5" xfId="25198"/>
    <cellStyle name="Normal 3 3 2 5 2" xfId="25199"/>
    <cellStyle name="Normal 3 3 2 5 2 2" xfId="25200"/>
    <cellStyle name="Normal 3 3 2 5 2 2 2" xfId="25201"/>
    <cellStyle name="Normal 3 3 2 5 2 2 2 2" xfId="25202"/>
    <cellStyle name="Normal 3 3 2 5 2 3" xfId="25203"/>
    <cellStyle name="Normal 3 3 2 5 2 3 2" xfId="25204"/>
    <cellStyle name="Normal 3 3 2 5 3" xfId="25205"/>
    <cellStyle name="Normal 3 3 2 5 3 2" xfId="25206"/>
    <cellStyle name="Normal 3 3 2 5 3 2 2" xfId="25207"/>
    <cellStyle name="Normal 3 3 2 5 4" xfId="25208"/>
    <cellStyle name="Normal 3 3 2 5 4 2" xfId="25209"/>
    <cellStyle name="Normal 3 3 2 5 5" xfId="25210"/>
    <cellStyle name="Normal 3 3 2 6" xfId="25211"/>
    <cellStyle name="Normal 3 3 2 6 2" xfId="25212"/>
    <cellStyle name="Normal 3 3 2 6 2 2" xfId="25213"/>
    <cellStyle name="Normal 3 3 2 6 2 2 2" xfId="25214"/>
    <cellStyle name="Normal 3 3 2 6 2 2 2 2" xfId="25215"/>
    <cellStyle name="Normal 3 3 2 6 2 3" xfId="25216"/>
    <cellStyle name="Normal 3 3 2 6 2 3 2" xfId="25217"/>
    <cellStyle name="Normal 3 3 2 6 3" xfId="25218"/>
    <cellStyle name="Normal 3 3 2 6 3 2" xfId="25219"/>
    <cellStyle name="Normal 3 3 2 6 3 2 2" xfId="25220"/>
    <cellStyle name="Normal 3 3 2 6 4" xfId="25221"/>
    <cellStyle name="Normal 3 3 2 6 4 2" xfId="25222"/>
    <cellStyle name="Normal 3 3 2 6 5" xfId="25223"/>
    <cellStyle name="Normal 3 3 2 7" xfId="25224"/>
    <cellStyle name="Normal 3 3 2 7 2" xfId="25225"/>
    <cellStyle name="Normal 3 3 2 7 2 2" xfId="25226"/>
    <cellStyle name="Normal 3 3 2 7 2 2 2" xfId="25227"/>
    <cellStyle name="Normal 3 3 2 7 3" xfId="25228"/>
    <cellStyle name="Normal 3 3 2 7 3 2" xfId="25229"/>
    <cellStyle name="Normal 3 3 2 8" xfId="25230"/>
    <cellStyle name="Normal 3 3 2 8 2" xfId="25231"/>
    <cellStyle name="Normal 3 3 2 8 2 2" xfId="25232"/>
    <cellStyle name="Normal 3 3 2 9" xfId="25233"/>
    <cellStyle name="Normal 3 3 2 9 2" xfId="25234"/>
    <cellStyle name="Normal 3 3 3" xfId="5551"/>
    <cellStyle name="Normal 3 3 3 2" xfId="25235"/>
    <cellStyle name="Normal 3 3 3 2 2" xfId="25236"/>
    <cellStyle name="Normal 3 3 3 2 2 2" xfId="25237"/>
    <cellStyle name="Normal 3 3 3 2 2 2 2" xfId="25238"/>
    <cellStyle name="Normal 3 3 3 2 2 2 2 2" xfId="25239"/>
    <cellStyle name="Normal 3 3 3 2 2 2 2 2 2" xfId="25240"/>
    <cellStyle name="Normal 3 3 3 2 2 2 2 2 2 2" xfId="25241"/>
    <cellStyle name="Normal 3 3 3 2 2 2 2 3" xfId="25242"/>
    <cellStyle name="Normal 3 3 3 2 2 2 2 3 2" xfId="25243"/>
    <cellStyle name="Normal 3 3 3 2 2 2 3" xfId="25244"/>
    <cellStyle name="Normal 3 3 3 2 2 2 3 2" xfId="25245"/>
    <cellStyle name="Normal 3 3 3 2 2 2 3 2 2" xfId="25246"/>
    <cellStyle name="Normal 3 3 3 2 2 2 4" xfId="25247"/>
    <cellStyle name="Normal 3 3 3 2 2 2 4 2" xfId="25248"/>
    <cellStyle name="Normal 3 3 3 2 2 3" xfId="25249"/>
    <cellStyle name="Normal 3 3 3 2 2 3 2" xfId="25250"/>
    <cellStyle name="Normal 3 3 3 2 2 3 2 2" xfId="25251"/>
    <cellStyle name="Normal 3 3 3 2 2 3 2 2 2" xfId="25252"/>
    <cellStyle name="Normal 3 3 3 2 2 3 2 2 2 2" xfId="25253"/>
    <cellStyle name="Normal 3 3 3 2 2 3 2 3" xfId="25254"/>
    <cellStyle name="Normal 3 3 3 2 2 3 2 3 2" xfId="25255"/>
    <cellStyle name="Normal 3 3 3 2 2 3 3" xfId="25256"/>
    <cellStyle name="Normal 3 3 3 2 2 3 3 2" xfId="25257"/>
    <cellStyle name="Normal 3 3 3 2 2 3 3 2 2" xfId="25258"/>
    <cellStyle name="Normal 3 3 3 2 2 3 4" xfId="25259"/>
    <cellStyle name="Normal 3 3 3 2 2 3 4 2" xfId="25260"/>
    <cellStyle name="Normal 3 3 3 2 2 4" xfId="25261"/>
    <cellStyle name="Normal 3 3 3 2 2 4 2" xfId="25262"/>
    <cellStyle name="Normal 3 3 3 2 2 4 2 2" xfId="25263"/>
    <cellStyle name="Normal 3 3 3 2 2 4 2 2 2" xfId="25264"/>
    <cellStyle name="Normal 3 3 3 2 2 4 3" xfId="25265"/>
    <cellStyle name="Normal 3 3 3 2 2 4 3 2" xfId="25266"/>
    <cellStyle name="Normal 3 3 3 2 2 5" xfId="25267"/>
    <cellStyle name="Normal 3 3 3 2 2 5 2" xfId="25268"/>
    <cellStyle name="Normal 3 3 3 2 2 5 2 2" xfId="25269"/>
    <cellStyle name="Normal 3 3 3 2 2 6" xfId="25270"/>
    <cellStyle name="Normal 3 3 3 2 2 6 2" xfId="25271"/>
    <cellStyle name="Normal 3 3 3 2 2 7" xfId="25272"/>
    <cellStyle name="Normal 3 3 3 2 3" xfId="25273"/>
    <cellStyle name="Normal 3 3 3 2 3 2" xfId="25274"/>
    <cellStyle name="Normal 3 3 3 2 3 2 2" xfId="25275"/>
    <cellStyle name="Normal 3 3 3 2 3 2 2 2" xfId="25276"/>
    <cellStyle name="Normal 3 3 3 2 3 2 2 2 2" xfId="25277"/>
    <cellStyle name="Normal 3 3 3 2 3 2 3" xfId="25278"/>
    <cellStyle name="Normal 3 3 3 2 3 2 3 2" xfId="25279"/>
    <cellStyle name="Normal 3 3 3 2 3 3" xfId="25280"/>
    <cellStyle name="Normal 3 3 3 2 3 3 2" xfId="25281"/>
    <cellStyle name="Normal 3 3 3 2 3 3 2 2" xfId="25282"/>
    <cellStyle name="Normal 3 3 3 2 3 4" xfId="25283"/>
    <cellStyle name="Normal 3 3 3 2 3 4 2" xfId="25284"/>
    <cellStyle name="Normal 3 3 3 2 3 5" xfId="25285"/>
    <cellStyle name="Normal 3 3 3 2 4" xfId="25286"/>
    <cellStyle name="Normal 3 3 3 2 4 2" xfId="25287"/>
    <cellStyle name="Normal 3 3 3 2 4 2 2" xfId="25288"/>
    <cellStyle name="Normal 3 3 3 2 4 2 2 2" xfId="25289"/>
    <cellStyle name="Normal 3 3 3 2 4 2 2 2 2" xfId="25290"/>
    <cellStyle name="Normal 3 3 3 2 4 2 3" xfId="25291"/>
    <cellStyle name="Normal 3 3 3 2 4 2 3 2" xfId="25292"/>
    <cellStyle name="Normal 3 3 3 2 4 3" xfId="25293"/>
    <cellStyle name="Normal 3 3 3 2 4 3 2" xfId="25294"/>
    <cellStyle name="Normal 3 3 3 2 4 3 2 2" xfId="25295"/>
    <cellStyle name="Normal 3 3 3 2 4 4" xfId="25296"/>
    <cellStyle name="Normal 3 3 3 2 4 4 2" xfId="25297"/>
    <cellStyle name="Normal 3 3 3 2 4 5" xfId="25298"/>
    <cellStyle name="Normal 3 3 3 2 5" xfId="25299"/>
    <cellStyle name="Normal 3 3 3 2 5 2" xfId="25300"/>
    <cellStyle name="Normal 3 3 3 2 5 2 2" xfId="25301"/>
    <cellStyle name="Normal 3 3 3 2 5 2 2 2" xfId="25302"/>
    <cellStyle name="Normal 3 3 3 2 5 3" xfId="25303"/>
    <cellStyle name="Normal 3 3 3 2 5 3 2" xfId="25304"/>
    <cellStyle name="Normal 3 3 3 2 6" xfId="25305"/>
    <cellStyle name="Normal 3 3 3 2 6 2" xfId="25306"/>
    <cellStyle name="Normal 3 3 3 2 6 2 2" xfId="25307"/>
    <cellStyle name="Normal 3 3 3 2 7" xfId="25308"/>
    <cellStyle name="Normal 3 3 3 2 7 2" xfId="25309"/>
    <cellStyle name="Normal 3 3 3 2 8" xfId="25310"/>
    <cellStyle name="Normal 3 3 3 3" xfId="25311"/>
    <cellStyle name="Normal 3 3 3 3 2" xfId="25312"/>
    <cellStyle name="Normal 3 3 3 3 2 2" xfId="25313"/>
    <cellStyle name="Normal 3 3 3 3 2 2 2" xfId="25314"/>
    <cellStyle name="Normal 3 3 3 3 2 2 2 2" xfId="25315"/>
    <cellStyle name="Normal 3 3 3 3 2 2 2 2 2" xfId="25316"/>
    <cellStyle name="Normal 3 3 3 3 2 2 3" xfId="25317"/>
    <cellStyle name="Normal 3 3 3 3 2 2 3 2" xfId="25318"/>
    <cellStyle name="Normal 3 3 3 3 2 3" xfId="25319"/>
    <cellStyle name="Normal 3 3 3 3 2 3 2" xfId="25320"/>
    <cellStyle name="Normal 3 3 3 3 2 3 2 2" xfId="25321"/>
    <cellStyle name="Normal 3 3 3 3 2 4" xfId="25322"/>
    <cellStyle name="Normal 3 3 3 3 2 4 2" xfId="25323"/>
    <cellStyle name="Normal 3 3 3 3 3" xfId="25324"/>
    <cellStyle name="Normal 3 3 3 3 3 2" xfId="25325"/>
    <cellStyle name="Normal 3 3 3 3 3 2 2" xfId="25326"/>
    <cellStyle name="Normal 3 3 3 3 3 2 2 2" xfId="25327"/>
    <cellStyle name="Normal 3 3 3 3 3 2 2 2 2" xfId="25328"/>
    <cellStyle name="Normal 3 3 3 3 3 2 3" xfId="25329"/>
    <cellStyle name="Normal 3 3 3 3 3 2 3 2" xfId="25330"/>
    <cellStyle name="Normal 3 3 3 3 3 3" xfId="25331"/>
    <cellStyle name="Normal 3 3 3 3 3 3 2" xfId="25332"/>
    <cellStyle name="Normal 3 3 3 3 3 3 2 2" xfId="25333"/>
    <cellStyle name="Normal 3 3 3 3 3 4" xfId="25334"/>
    <cellStyle name="Normal 3 3 3 3 3 4 2" xfId="25335"/>
    <cellStyle name="Normal 3 3 3 3 4" xfId="25336"/>
    <cellStyle name="Normal 3 3 3 3 4 2" xfId="25337"/>
    <cellStyle name="Normal 3 3 3 3 4 2 2" xfId="25338"/>
    <cellStyle name="Normal 3 3 3 3 4 2 2 2" xfId="25339"/>
    <cellStyle name="Normal 3 3 3 3 4 3" xfId="25340"/>
    <cellStyle name="Normal 3 3 3 3 4 3 2" xfId="25341"/>
    <cellStyle name="Normal 3 3 3 3 5" xfId="25342"/>
    <cellStyle name="Normal 3 3 3 3 5 2" xfId="25343"/>
    <cellStyle name="Normal 3 3 3 3 5 2 2" xfId="25344"/>
    <cellStyle name="Normal 3 3 3 3 6" xfId="25345"/>
    <cellStyle name="Normal 3 3 3 3 6 2" xfId="25346"/>
    <cellStyle name="Normal 3 3 3 3 7" xfId="25347"/>
    <cellStyle name="Normal 3 3 3 4" xfId="25348"/>
    <cellStyle name="Normal 3 3 3 4 2" xfId="25349"/>
    <cellStyle name="Normal 3 3 3 4 2 2" xfId="25350"/>
    <cellStyle name="Normal 3 3 3 4 2 2 2" xfId="25351"/>
    <cellStyle name="Normal 3 3 3 4 2 2 2 2" xfId="25352"/>
    <cellStyle name="Normal 3 3 3 4 2 3" xfId="25353"/>
    <cellStyle name="Normal 3 3 3 4 2 3 2" xfId="25354"/>
    <cellStyle name="Normal 3 3 3 4 3" xfId="25355"/>
    <cellStyle name="Normal 3 3 3 4 3 2" xfId="25356"/>
    <cellStyle name="Normal 3 3 3 4 3 2 2" xfId="25357"/>
    <cellStyle name="Normal 3 3 3 4 4" xfId="25358"/>
    <cellStyle name="Normal 3 3 3 4 4 2" xfId="25359"/>
    <cellStyle name="Normal 3 3 3 4 5" xfId="25360"/>
    <cellStyle name="Normal 3 3 3 5" xfId="25361"/>
    <cellStyle name="Normal 3 3 3 5 2" xfId="25362"/>
    <cellStyle name="Normal 3 3 3 5 2 2" xfId="25363"/>
    <cellStyle name="Normal 3 3 3 5 2 2 2" xfId="25364"/>
    <cellStyle name="Normal 3 3 3 5 2 2 2 2" xfId="25365"/>
    <cellStyle name="Normal 3 3 3 5 2 3" xfId="25366"/>
    <cellStyle name="Normal 3 3 3 5 2 3 2" xfId="25367"/>
    <cellStyle name="Normal 3 3 3 5 3" xfId="25368"/>
    <cellStyle name="Normal 3 3 3 5 3 2" xfId="25369"/>
    <cellStyle name="Normal 3 3 3 5 3 2 2" xfId="25370"/>
    <cellStyle name="Normal 3 3 3 5 4" xfId="25371"/>
    <cellStyle name="Normal 3 3 3 5 4 2" xfId="25372"/>
    <cellStyle name="Normal 3 3 3 5 5" xfId="25373"/>
    <cellStyle name="Normal 3 3 3 6" xfId="25374"/>
    <cellStyle name="Normal 3 3 3 6 2" xfId="25375"/>
    <cellStyle name="Normal 3 3 3 6 2 2" xfId="25376"/>
    <cellStyle name="Normal 3 3 3 6 2 2 2" xfId="25377"/>
    <cellStyle name="Normal 3 3 3 6 3" xfId="25378"/>
    <cellStyle name="Normal 3 3 3 6 3 2" xfId="25379"/>
    <cellStyle name="Normal 3 3 3 6 4" xfId="25380"/>
    <cellStyle name="Normal 3 3 3 7" xfId="25381"/>
    <cellStyle name="Normal 3 3 3 7 2" xfId="25382"/>
    <cellStyle name="Normal 3 3 3 7 2 2" xfId="25383"/>
    <cellStyle name="Normal 3 3 3 8" xfId="25384"/>
    <cellStyle name="Normal 3 3 3 8 2" xfId="25385"/>
    <cellStyle name="Normal 3 3 3 9" xfId="25386"/>
    <cellStyle name="Normal 3 3 4" xfId="5552"/>
    <cellStyle name="Normal 3 3 4 2" xfId="25387"/>
    <cellStyle name="Normal 3 3 4 2 2" xfId="25388"/>
    <cellStyle name="Normal 3 3 4 2 2 2" xfId="25389"/>
    <cellStyle name="Normal 3 3 4 2 2 2 2" xfId="25390"/>
    <cellStyle name="Normal 3 3 4 2 2 2 2 2" xfId="25391"/>
    <cellStyle name="Normal 3 3 4 2 2 2 2 2 2" xfId="25392"/>
    <cellStyle name="Normal 3 3 4 2 2 2 3" xfId="25393"/>
    <cellStyle name="Normal 3 3 4 2 2 2 3 2" xfId="25394"/>
    <cellStyle name="Normal 3 3 4 2 2 3" xfId="25395"/>
    <cellStyle name="Normal 3 3 4 2 2 3 2" xfId="25396"/>
    <cellStyle name="Normal 3 3 4 2 2 3 2 2" xfId="25397"/>
    <cellStyle name="Normal 3 3 4 2 2 4" xfId="25398"/>
    <cellStyle name="Normal 3 3 4 2 2 4 2" xfId="25399"/>
    <cellStyle name="Normal 3 3 4 2 2 5" xfId="25400"/>
    <cellStyle name="Normal 3 3 4 2 3" xfId="25401"/>
    <cellStyle name="Normal 3 3 4 2 3 2" xfId="25402"/>
    <cellStyle name="Normal 3 3 4 2 3 2 2" xfId="25403"/>
    <cellStyle name="Normal 3 3 4 2 3 2 2 2" xfId="25404"/>
    <cellStyle name="Normal 3 3 4 2 3 2 2 2 2" xfId="25405"/>
    <cellStyle name="Normal 3 3 4 2 3 2 3" xfId="25406"/>
    <cellStyle name="Normal 3 3 4 2 3 2 3 2" xfId="25407"/>
    <cellStyle name="Normal 3 3 4 2 3 3" xfId="25408"/>
    <cellStyle name="Normal 3 3 4 2 3 3 2" xfId="25409"/>
    <cellStyle name="Normal 3 3 4 2 3 3 2 2" xfId="25410"/>
    <cellStyle name="Normal 3 3 4 2 3 4" xfId="25411"/>
    <cellStyle name="Normal 3 3 4 2 3 4 2" xfId="25412"/>
    <cellStyle name="Normal 3 3 4 2 4" xfId="25413"/>
    <cellStyle name="Normal 3 3 4 2 4 2" xfId="25414"/>
    <cellStyle name="Normal 3 3 4 2 4 2 2" xfId="25415"/>
    <cellStyle name="Normal 3 3 4 2 4 2 2 2" xfId="25416"/>
    <cellStyle name="Normal 3 3 4 2 4 3" xfId="25417"/>
    <cellStyle name="Normal 3 3 4 2 4 3 2" xfId="25418"/>
    <cellStyle name="Normal 3 3 4 2 5" xfId="25419"/>
    <cellStyle name="Normal 3 3 4 2 5 2" xfId="25420"/>
    <cellStyle name="Normal 3 3 4 2 5 2 2" xfId="25421"/>
    <cellStyle name="Normal 3 3 4 2 6" xfId="25422"/>
    <cellStyle name="Normal 3 3 4 2 6 2" xfId="25423"/>
    <cellStyle name="Normal 3 3 4 2 7" xfId="25424"/>
    <cellStyle name="Normal 3 3 4 3" xfId="25425"/>
    <cellStyle name="Normal 3 3 4 3 2" xfId="25426"/>
    <cellStyle name="Normal 3 3 4 3 2 2" xfId="25427"/>
    <cellStyle name="Normal 3 3 4 3 2 2 2" xfId="25428"/>
    <cellStyle name="Normal 3 3 4 3 2 2 2 2" xfId="25429"/>
    <cellStyle name="Normal 3 3 4 3 2 3" xfId="25430"/>
    <cellStyle name="Normal 3 3 4 3 2 3 2" xfId="25431"/>
    <cellStyle name="Normal 3 3 4 3 3" xfId="25432"/>
    <cellStyle name="Normal 3 3 4 3 3 2" xfId="25433"/>
    <cellStyle name="Normal 3 3 4 3 3 2 2" xfId="25434"/>
    <cellStyle name="Normal 3 3 4 3 4" xfId="25435"/>
    <cellStyle name="Normal 3 3 4 3 4 2" xfId="25436"/>
    <cellStyle name="Normal 3 3 4 3 5" xfId="25437"/>
    <cellStyle name="Normal 3 3 4 4" xfId="25438"/>
    <cellStyle name="Normal 3 3 4 4 2" xfId="25439"/>
    <cellStyle name="Normal 3 3 4 4 2 2" xfId="25440"/>
    <cellStyle name="Normal 3 3 4 4 2 2 2" xfId="25441"/>
    <cellStyle name="Normal 3 3 4 4 2 2 2 2" xfId="25442"/>
    <cellStyle name="Normal 3 3 4 4 2 3" xfId="25443"/>
    <cellStyle name="Normal 3 3 4 4 2 3 2" xfId="25444"/>
    <cellStyle name="Normal 3 3 4 4 3" xfId="25445"/>
    <cellStyle name="Normal 3 3 4 4 3 2" xfId="25446"/>
    <cellStyle name="Normal 3 3 4 4 3 2 2" xfId="25447"/>
    <cellStyle name="Normal 3 3 4 4 4" xfId="25448"/>
    <cellStyle name="Normal 3 3 4 4 4 2" xfId="25449"/>
    <cellStyle name="Normal 3 3 4 4 5" xfId="25450"/>
    <cellStyle name="Normal 3 3 4 5" xfId="25451"/>
    <cellStyle name="Normal 3 3 4 5 2" xfId="25452"/>
    <cellStyle name="Normal 3 3 4 5 2 2" xfId="25453"/>
    <cellStyle name="Normal 3 3 4 5 2 2 2" xfId="25454"/>
    <cellStyle name="Normal 3 3 4 5 3" xfId="25455"/>
    <cellStyle name="Normal 3 3 4 5 3 2" xfId="25456"/>
    <cellStyle name="Normal 3 3 4 5 4" xfId="25457"/>
    <cellStyle name="Normal 3 3 4 6" xfId="25458"/>
    <cellStyle name="Normal 3 3 4 6 2" xfId="25459"/>
    <cellStyle name="Normal 3 3 4 6 2 2" xfId="25460"/>
    <cellStyle name="Normal 3 3 4 7" xfId="25461"/>
    <cellStyle name="Normal 3 3 4 7 2" xfId="25462"/>
    <cellStyle name="Normal 3 3 4 8" xfId="25463"/>
    <cellStyle name="Normal 3 3 5" xfId="5553"/>
    <cellStyle name="Normal 3 3 5 2" xfId="25464"/>
    <cellStyle name="Normal 3 3 5 2 2" xfId="25465"/>
    <cellStyle name="Normal 3 3 5 2 2 2" xfId="25466"/>
    <cellStyle name="Normal 3 3 5 2 2 2 2" xfId="25467"/>
    <cellStyle name="Normal 3 3 5 2 2 2 2 2" xfId="25468"/>
    <cellStyle name="Normal 3 3 5 2 2 3" xfId="25469"/>
    <cellStyle name="Normal 3 3 5 2 2 3 2" xfId="25470"/>
    <cellStyle name="Normal 3 3 5 2 3" xfId="25471"/>
    <cellStyle name="Normal 3 3 5 2 3 2" xfId="25472"/>
    <cellStyle name="Normal 3 3 5 2 3 2 2" xfId="25473"/>
    <cellStyle name="Normal 3 3 5 2 4" xfId="25474"/>
    <cellStyle name="Normal 3 3 5 2 4 2" xfId="25475"/>
    <cellStyle name="Normal 3 3 5 2 5" xfId="25476"/>
    <cellStyle name="Normal 3 3 5 3" xfId="25477"/>
    <cellStyle name="Normal 3 3 5 3 2" xfId="25478"/>
    <cellStyle name="Normal 3 3 5 3 2 2" xfId="25479"/>
    <cellStyle name="Normal 3 3 5 3 2 2 2" xfId="25480"/>
    <cellStyle name="Normal 3 3 5 3 2 2 2 2" xfId="25481"/>
    <cellStyle name="Normal 3 3 5 3 2 3" xfId="25482"/>
    <cellStyle name="Normal 3 3 5 3 2 3 2" xfId="25483"/>
    <cellStyle name="Normal 3 3 5 3 3" xfId="25484"/>
    <cellStyle name="Normal 3 3 5 3 3 2" xfId="25485"/>
    <cellStyle name="Normal 3 3 5 3 3 2 2" xfId="25486"/>
    <cellStyle name="Normal 3 3 5 3 4" xfId="25487"/>
    <cellStyle name="Normal 3 3 5 3 4 2" xfId="25488"/>
    <cellStyle name="Normal 3 3 5 4" xfId="25489"/>
    <cellStyle name="Normal 3 3 5 4 2" xfId="25490"/>
    <cellStyle name="Normal 3 3 5 4 2 2" xfId="25491"/>
    <cellStyle name="Normal 3 3 5 4 2 2 2" xfId="25492"/>
    <cellStyle name="Normal 3 3 5 4 3" xfId="25493"/>
    <cellStyle name="Normal 3 3 5 4 3 2" xfId="25494"/>
    <cellStyle name="Normal 3 3 5 5" xfId="25495"/>
    <cellStyle name="Normal 3 3 5 5 2" xfId="25496"/>
    <cellStyle name="Normal 3 3 5 5 2 2" xfId="25497"/>
    <cellStyle name="Normal 3 3 5 6" xfId="25498"/>
    <cellStyle name="Normal 3 3 5 6 2" xfId="25499"/>
    <cellStyle name="Normal 3 3 5 7" xfId="25500"/>
    <cellStyle name="Normal 3 3 6" xfId="25501"/>
    <cellStyle name="Normal 3 3 6 2" xfId="25502"/>
    <cellStyle name="Normal 3 3 6 2 2" xfId="25503"/>
    <cellStyle name="Normal 3 3 6 2 2 2" xfId="25504"/>
    <cellStyle name="Normal 3 3 6 2 2 2 2" xfId="25505"/>
    <cellStyle name="Normal 3 3 6 2 3" xfId="25506"/>
    <cellStyle name="Normal 3 3 6 2 3 2" xfId="25507"/>
    <cellStyle name="Normal 3 3 6 3" xfId="25508"/>
    <cellStyle name="Normal 3 3 6 3 2" xfId="25509"/>
    <cellStyle name="Normal 3 3 6 3 2 2" xfId="25510"/>
    <cellStyle name="Normal 3 3 6 4" xfId="25511"/>
    <cellStyle name="Normal 3 3 6 4 2" xfId="25512"/>
    <cellStyle name="Normal 3 3 6 5" xfId="25513"/>
    <cellStyle name="Normal 3 3 7" xfId="25514"/>
    <cellStyle name="Normal 3 3 7 2" xfId="25515"/>
    <cellStyle name="Normal 3 3 7 2 2" xfId="25516"/>
    <cellStyle name="Normal 3 3 7 2 2 2" xfId="25517"/>
    <cellStyle name="Normal 3 3 7 2 2 2 2" xfId="25518"/>
    <cellStyle name="Normal 3 3 7 2 3" xfId="25519"/>
    <cellStyle name="Normal 3 3 7 2 3 2" xfId="25520"/>
    <cellStyle name="Normal 3 3 7 3" xfId="25521"/>
    <cellStyle name="Normal 3 3 7 3 2" xfId="25522"/>
    <cellStyle name="Normal 3 3 7 3 2 2" xfId="25523"/>
    <cellStyle name="Normal 3 3 7 4" xfId="25524"/>
    <cellStyle name="Normal 3 3 7 4 2" xfId="25525"/>
    <cellStyle name="Normal 3 3 7 5" xfId="25526"/>
    <cellStyle name="Normal 3 3 8" xfId="25527"/>
    <cellStyle name="Normal 3 3 8 2" xfId="25528"/>
    <cellStyle name="Normal 3 3 8 2 2" xfId="25529"/>
    <cellStyle name="Normal 3 3 8 2 2 2" xfId="25530"/>
    <cellStyle name="Normal 3 3 8 3" xfId="25531"/>
    <cellStyle name="Normal 3 3 8 3 2" xfId="25532"/>
    <cellStyle name="Normal 3 3 8 4" xfId="25533"/>
    <cellStyle name="Normal 3 3 9" xfId="25534"/>
    <cellStyle name="Normal 3 3 9 2" xfId="25535"/>
    <cellStyle name="Normal 3 3 9 2 2" xfId="25536"/>
    <cellStyle name="Normal 3 3 9 3" xfId="25537"/>
    <cellStyle name="Normal 3 4" xfId="5554"/>
    <cellStyle name="Normal 3 4 10" xfId="25538"/>
    <cellStyle name="Normal 3 4 2" xfId="25539"/>
    <cellStyle name="Normal 3 4 2 2" xfId="25540"/>
    <cellStyle name="Normal 3 4 2 2 2" xfId="25541"/>
    <cellStyle name="Normal 3 4 2 2 2 2" xfId="25542"/>
    <cellStyle name="Normal 3 4 2 2 2 2 2" xfId="25543"/>
    <cellStyle name="Normal 3 4 2 2 2 2 2 2" xfId="25544"/>
    <cellStyle name="Normal 3 4 2 2 2 2 2 2 2" xfId="25545"/>
    <cellStyle name="Normal 3 4 2 2 2 2 2 2 2 2" xfId="25546"/>
    <cellStyle name="Normal 3 4 2 2 2 2 2 3" xfId="25547"/>
    <cellStyle name="Normal 3 4 2 2 2 2 2 3 2" xfId="25548"/>
    <cellStyle name="Normal 3 4 2 2 2 2 3" xfId="25549"/>
    <cellStyle name="Normal 3 4 2 2 2 2 3 2" xfId="25550"/>
    <cellStyle name="Normal 3 4 2 2 2 2 3 2 2" xfId="25551"/>
    <cellStyle name="Normal 3 4 2 2 2 2 4" xfId="25552"/>
    <cellStyle name="Normal 3 4 2 2 2 2 4 2" xfId="25553"/>
    <cellStyle name="Normal 3 4 2 2 2 2 5" xfId="25554"/>
    <cellStyle name="Normal 3 4 2 2 2 3" xfId="25555"/>
    <cellStyle name="Normal 3 4 2 2 2 3 2" xfId="25556"/>
    <cellStyle name="Normal 3 4 2 2 2 3 2 2" xfId="25557"/>
    <cellStyle name="Normal 3 4 2 2 2 3 2 2 2" xfId="25558"/>
    <cellStyle name="Normal 3 4 2 2 2 3 2 2 2 2" xfId="25559"/>
    <cellStyle name="Normal 3 4 2 2 2 3 2 3" xfId="25560"/>
    <cellStyle name="Normal 3 4 2 2 2 3 2 3 2" xfId="25561"/>
    <cellStyle name="Normal 3 4 2 2 2 3 3" xfId="25562"/>
    <cellStyle name="Normal 3 4 2 2 2 3 3 2" xfId="25563"/>
    <cellStyle name="Normal 3 4 2 2 2 3 3 2 2" xfId="25564"/>
    <cellStyle name="Normal 3 4 2 2 2 3 4" xfId="25565"/>
    <cellStyle name="Normal 3 4 2 2 2 3 4 2" xfId="25566"/>
    <cellStyle name="Normal 3 4 2 2 2 4" xfId="25567"/>
    <cellStyle name="Normal 3 4 2 2 2 4 2" xfId="25568"/>
    <cellStyle name="Normal 3 4 2 2 2 4 2 2" xfId="25569"/>
    <cellStyle name="Normal 3 4 2 2 2 4 2 2 2" xfId="25570"/>
    <cellStyle name="Normal 3 4 2 2 2 4 3" xfId="25571"/>
    <cellStyle name="Normal 3 4 2 2 2 4 3 2" xfId="25572"/>
    <cellStyle name="Normal 3 4 2 2 2 5" xfId="25573"/>
    <cellStyle name="Normal 3 4 2 2 2 5 2" xfId="25574"/>
    <cellStyle name="Normal 3 4 2 2 2 5 2 2" xfId="25575"/>
    <cellStyle name="Normal 3 4 2 2 2 6" xfId="25576"/>
    <cellStyle name="Normal 3 4 2 2 2 6 2" xfId="25577"/>
    <cellStyle name="Normal 3 4 2 2 2 7" xfId="25578"/>
    <cellStyle name="Normal 3 4 2 2 3" xfId="25579"/>
    <cellStyle name="Normal 3 4 2 2 3 2" xfId="25580"/>
    <cellStyle name="Normal 3 4 2 2 3 2 2" xfId="25581"/>
    <cellStyle name="Normal 3 4 2 2 3 2 2 2" xfId="25582"/>
    <cellStyle name="Normal 3 4 2 2 3 2 2 2 2" xfId="25583"/>
    <cellStyle name="Normal 3 4 2 2 3 2 3" xfId="25584"/>
    <cellStyle name="Normal 3 4 2 2 3 2 3 2" xfId="25585"/>
    <cellStyle name="Normal 3 4 2 2 3 3" xfId="25586"/>
    <cellStyle name="Normal 3 4 2 2 3 3 2" xfId="25587"/>
    <cellStyle name="Normal 3 4 2 2 3 3 2 2" xfId="25588"/>
    <cellStyle name="Normal 3 4 2 2 3 4" xfId="25589"/>
    <cellStyle name="Normal 3 4 2 2 3 4 2" xfId="25590"/>
    <cellStyle name="Normal 3 4 2 2 4" xfId="25591"/>
    <cellStyle name="Normal 3 4 2 2 4 2" xfId="25592"/>
    <cellStyle name="Normal 3 4 2 2 4 2 2" xfId="25593"/>
    <cellStyle name="Normal 3 4 2 2 4 2 2 2" xfId="25594"/>
    <cellStyle name="Normal 3 4 2 2 4 2 2 2 2" xfId="25595"/>
    <cellStyle name="Normal 3 4 2 2 4 2 3" xfId="25596"/>
    <cellStyle name="Normal 3 4 2 2 4 2 3 2" xfId="25597"/>
    <cellStyle name="Normal 3 4 2 2 4 3" xfId="25598"/>
    <cellStyle name="Normal 3 4 2 2 4 3 2" xfId="25599"/>
    <cellStyle name="Normal 3 4 2 2 4 3 2 2" xfId="25600"/>
    <cellStyle name="Normal 3 4 2 2 4 4" xfId="25601"/>
    <cellStyle name="Normal 3 4 2 2 4 4 2" xfId="25602"/>
    <cellStyle name="Normal 3 4 2 2 5" xfId="25603"/>
    <cellStyle name="Normal 3 4 2 2 5 2" xfId="25604"/>
    <cellStyle name="Normal 3 4 2 2 5 2 2" xfId="25605"/>
    <cellStyle name="Normal 3 4 2 2 5 2 2 2" xfId="25606"/>
    <cellStyle name="Normal 3 4 2 2 5 3" xfId="25607"/>
    <cellStyle name="Normal 3 4 2 2 5 3 2" xfId="25608"/>
    <cellStyle name="Normal 3 4 2 2 6" xfId="25609"/>
    <cellStyle name="Normal 3 4 2 2 6 2" xfId="25610"/>
    <cellStyle name="Normal 3 4 2 2 6 2 2" xfId="25611"/>
    <cellStyle name="Normal 3 4 2 2 7" xfId="25612"/>
    <cellStyle name="Normal 3 4 2 2 7 2" xfId="25613"/>
    <cellStyle name="Normal 3 4 2 2 8" xfId="25614"/>
    <cellStyle name="Normal 3 4 2 3" xfId="25615"/>
    <cellStyle name="Normal 3 4 2 3 2" xfId="25616"/>
    <cellStyle name="Normal 3 4 2 3 2 2" xfId="25617"/>
    <cellStyle name="Normal 3 4 2 3 2 2 2" xfId="25618"/>
    <cellStyle name="Normal 3 4 2 3 2 2 2 2" xfId="25619"/>
    <cellStyle name="Normal 3 4 2 3 2 2 2 2 2" xfId="25620"/>
    <cellStyle name="Normal 3 4 2 3 2 2 3" xfId="25621"/>
    <cellStyle name="Normal 3 4 2 3 2 2 3 2" xfId="25622"/>
    <cellStyle name="Normal 3 4 2 3 2 2 4" xfId="25623"/>
    <cellStyle name="Normal 3 4 2 3 2 3" xfId="25624"/>
    <cellStyle name="Normal 3 4 2 3 2 3 2" xfId="25625"/>
    <cellStyle name="Normal 3 4 2 3 2 3 2 2" xfId="25626"/>
    <cellStyle name="Normal 3 4 2 3 2 4" xfId="25627"/>
    <cellStyle name="Normal 3 4 2 3 2 4 2" xfId="25628"/>
    <cellStyle name="Normal 3 4 2 3 2 5" xfId="25629"/>
    <cellStyle name="Normal 3 4 2 3 3" xfId="25630"/>
    <cellStyle name="Normal 3 4 2 3 3 2" xfId="25631"/>
    <cellStyle name="Normal 3 4 2 3 3 2 2" xfId="25632"/>
    <cellStyle name="Normal 3 4 2 3 3 2 2 2" xfId="25633"/>
    <cellStyle name="Normal 3 4 2 3 3 2 2 2 2" xfId="25634"/>
    <cellStyle name="Normal 3 4 2 3 3 2 3" xfId="25635"/>
    <cellStyle name="Normal 3 4 2 3 3 2 3 2" xfId="25636"/>
    <cellStyle name="Normal 3 4 2 3 3 3" xfId="25637"/>
    <cellStyle name="Normal 3 4 2 3 3 3 2" xfId="25638"/>
    <cellStyle name="Normal 3 4 2 3 3 3 2 2" xfId="25639"/>
    <cellStyle name="Normal 3 4 2 3 3 4" xfId="25640"/>
    <cellStyle name="Normal 3 4 2 3 3 4 2" xfId="25641"/>
    <cellStyle name="Normal 3 4 2 3 4" xfId="25642"/>
    <cellStyle name="Normal 3 4 2 3 4 2" xfId="25643"/>
    <cellStyle name="Normal 3 4 2 3 4 2 2" xfId="25644"/>
    <cellStyle name="Normal 3 4 2 3 4 2 2 2" xfId="25645"/>
    <cellStyle name="Normal 3 4 2 3 4 3" xfId="25646"/>
    <cellStyle name="Normal 3 4 2 3 4 3 2" xfId="25647"/>
    <cellStyle name="Normal 3 4 2 3 5" xfId="25648"/>
    <cellStyle name="Normal 3 4 2 3 5 2" xfId="25649"/>
    <cellStyle name="Normal 3 4 2 3 5 2 2" xfId="25650"/>
    <cellStyle name="Normal 3 4 2 3 6" xfId="25651"/>
    <cellStyle name="Normal 3 4 2 3 6 2" xfId="25652"/>
    <cellStyle name="Normal 3 4 2 3 7" xfId="25653"/>
    <cellStyle name="Normal 3 4 2 4" xfId="25654"/>
    <cellStyle name="Normal 3 4 2 4 2" xfId="25655"/>
    <cellStyle name="Normal 3 4 2 4 2 2" xfId="25656"/>
    <cellStyle name="Normal 3 4 2 4 2 2 2" xfId="25657"/>
    <cellStyle name="Normal 3 4 2 4 2 2 2 2" xfId="25658"/>
    <cellStyle name="Normal 3 4 2 4 2 3" xfId="25659"/>
    <cellStyle name="Normal 3 4 2 4 2 3 2" xfId="25660"/>
    <cellStyle name="Normal 3 4 2 4 2 4" xfId="25661"/>
    <cellStyle name="Normal 3 4 2 4 3" xfId="25662"/>
    <cellStyle name="Normal 3 4 2 4 3 2" xfId="25663"/>
    <cellStyle name="Normal 3 4 2 4 3 2 2" xfId="25664"/>
    <cellStyle name="Normal 3 4 2 4 4" xfId="25665"/>
    <cellStyle name="Normal 3 4 2 4 4 2" xfId="25666"/>
    <cellStyle name="Normal 3 4 2 4 5" xfId="25667"/>
    <cellStyle name="Normal 3 4 2 5" xfId="25668"/>
    <cellStyle name="Normal 3 4 2 5 2" xfId="25669"/>
    <cellStyle name="Normal 3 4 2 5 2 2" xfId="25670"/>
    <cellStyle name="Normal 3 4 2 5 2 2 2" xfId="25671"/>
    <cellStyle name="Normal 3 4 2 5 2 2 2 2" xfId="25672"/>
    <cellStyle name="Normal 3 4 2 5 2 3" xfId="25673"/>
    <cellStyle name="Normal 3 4 2 5 2 3 2" xfId="25674"/>
    <cellStyle name="Normal 3 4 2 5 3" xfId="25675"/>
    <cellStyle name="Normal 3 4 2 5 3 2" xfId="25676"/>
    <cellStyle name="Normal 3 4 2 5 3 2 2" xfId="25677"/>
    <cellStyle name="Normal 3 4 2 5 4" xfId="25678"/>
    <cellStyle name="Normal 3 4 2 5 4 2" xfId="25679"/>
    <cellStyle name="Normal 3 4 2 6" xfId="25680"/>
    <cellStyle name="Normal 3 4 2 6 2" xfId="25681"/>
    <cellStyle name="Normal 3 4 2 6 2 2" xfId="25682"/>
    <cellStyle name="Normal 3 4 2 6 2 2 2" xfId="25683"/>
    <cellStyle name="Normal 3 4 2 6 3" xfId="25684"/>
    <cellStyle name="Normal 3 4 2 6 3 2" xfId="25685"/>
    <cellStyle name="Normal 3 4 2 7" xfId="25686"/>
    <cellStyle name="Normal 3 4 2 7 2" xfId="25687"/>
    <cellStyle name="Normal 3 4 2 7 2 2" xfId="25688"/>
    <cellStyle name="Normal 3 4 2 8" xfId="25689"/>
    <cellStyle name="Normal 3 4 2 8 2" xfId="25690"/>
    <cellStyle name="Normal 3 4 2 9" xfId="25691"/>
    <cellStyle name="Normal 3 4 3" xfId="25692"/>
    <cellStyle name="Normal 3 4 3 2" xfId="25693"/>
    <cellStyle name="Normal 3 4 3 2 2" xfId="25694"/>
    <cellStyle name="Normal 3 4 3 2 2 2" xfId="25695"/>
    <cellStyle name="Normal 3 4 3 2 2 2 2" xfId="25696"/>
    <cellStyle name="Normal 3 4 3 2 2 2 2 2" xfId="25697"/>
    <cellStyle name="Normal 3 4 3 2 2 2 2 2 2" xfId="25698"/>
    <cellStyle name="Normal 3 4 3 2 2 2 3" xfId="25699"/>
    <cellStyle name="Normal 3 4 3 2 2 2 3 2" xfId="25700"/>
    <cellStyle name="Normal 3 4 3 2 2 3" xfId="25701"/>
    <cellStyle name="Normal 3 4 3 2 2 3 2" xfId="25702"/>
    <cellStyle name="Normal 3 4 3 2 2 3 2 2" xfId="25703"/>
    <cellStyle name="Normal 3 4 3 2 2 4" xfId="25704"/>
    <cellStyle name="Normal 3 4 3 2 2 4 2" xfId="25705"/>
    <cellStyle name="Normal 3 4 3 2 3" xfId="25706"/>
    <cellStyle name="Normal 3 4 3 2 3 2" xfId="25707"/>
    <cellStyle name="Normal 3 4 3 2 3 2 2" xfId="25708"/>
    <cellStyle name="Normal 3 4 3 2 3 2 2 2" xfId="25709"/>
    <cellStyle name="Normal 3 4 3 2 3 2 2 2 2" xfId="25710"/>
    <cellStyle name="Normal 3 4 3 2 3 2 3" xfId="25711"/>
    <cellStyle name="Normal 3 4 3 2 3 2 3 2" xfId="25712"/>
    <cellStyle name="Normal 3 4 3 2 3 3" xfId="25713"/>
    <cellStyle name="Normal 3 4 3 2 3 3 2" xfId="25714"/>
    <cellStyle name="Normal 3 4 3 2 3 3 2 2" xfId="25715"/>
    <cellStyle name="Normal 3 4 3 2 3 4" xfId="25716"/>
    <cellStyle name="Normal 3 4 3 2 3 4 2" xfId="25717"/>
    <cellStyle name="Normal 3 4 3 2 4" xfId="25718"/>
    <cellStyle name="Normal 3 4 3 2 4 2" xfId="25719"/>
    <cellStyle name="Normal 3 4 3 2 4 2 2" xfId="25720"/>
    <cellStyle name="Normal 3 4 3 2 4 2 2 2" xfId="25721"/>
    <cellStyle name="Normal 3 4 3 2 4 3" xfId="25722"/>
    <cellStyle name="Normal 3 4 3 2 4 3 2" xfId="25723"/>
    <cellStyle name="Normal 3 4 3 2 5" xfId="25724"/>
    <cellStyle name="Normal 3 4 3 2 5 2" xfId="25725"/>
    <cellStyle name="Normal 3 4 3 2 5 2 2" xfId="25726"/>
    <cellStyle name="Normal 3 4 3 2 6" xfId="25727"/>
    <cellStyle name="Normal 3 4 3 2 6 2" xfId="25728"/>
    <cellStyle name="Normal 3 4 3 2 7" xfId="25729"/>
    <cellStyle name="Normal 3 4 3 3" xfId="25730"/>
    <cellStyle name="Normal 3 4 3 3 2" xfId="25731"/>
    <cellStyle name="Normal 3 4 3 3 2 2" xfId="25732"/>
    <cellStyle name="Normal 3 4 3 3 2 2 2" xfId="25733"/>
    <cellStyle name="Normal 3 4 3 3 2 2 2 2" xfId="25734"/>
    <cellStyle name="Normal 3 4 3 3 2 3" xfId="25735"/>
    <cellStyle name="Normal 3 4 3 3 2 3 2" xfId="25736"/>
    <cellStyle name="Normal 3 4 3 3 3" xfId="25737"/>
    <cellStyle name="Normal 3 4 3 3 3 2" xfId="25738"/>
    <cellStyle name="Normal 3 4 3 3 3 2 2" xfId="25739"/>
    <cellStyle name="Normal 3 4 3 3 4" xfId="25740"/>
    <cellStyle name="Normal 3 4 3 3 4 2" xfId="25741"/>
    <cellStyle name="Normal 3 4 3 3 5" xfId="25742"/>
    <cellStyle name="Normal 3 4 3 4" xfId="25743"/>
    <cellStyle name="Normal 3 4 3 4 2" xfId="25744"/>
    <cellStyle name="Normal 3 4 3 4 2 2" xfId="25745"/>
    <cellStyle name="Normal 3 4 3 4 2 2 2" xfId="25746"/>
    <cellStyle name="Normal 3 4 3 4 2 2 2 2" xfId="25747"/>
    <cellStyle name="Normal 3 4 3 4 2 3" xfId="25748"/>
    <cellStyle name="Normal 3 4 3 4 2 3 2" xfId="25749"/>
    <cellStyle name="Normal 3 4 3 4 3" xfId="25750"/>
    <cellStyle name="Normal 3 4 3 4 3 2" xfId="25751"/>
    <cellStyle name="Normal 3 4 3 4 3 2 2" xfId="25752"/>
    <cellStyle name="Normal 3 4 3 4 4" xfId="25753"/>
    <cellStyle name="Normal 3 4 3 4 4 2" xfId="25754"/>
    <cellStyle name="Normal 3 4 3 5" xfId="25755"/>
    <cellStyle name="Normal 3 4 3 5 2" xfId="25756"/>
    <cellStyle name="Normal 3 4 3 5 2 2" xfId="25757"/>
    <cellStyle name="Normal 3 4 3 5 2 2 2" xfId="25758"/>
    <cellStyle name="Normal 3 4 3 5 3" xfId="25759"/>
    <cellStyle name="Normal 3 4 3 5 3 2" xfId="25760"/>
    <cellStyle name="Normal 3 4 3 6" xfId="25761"/>
    <cellStyle name="Normal 3 4 3 6 2" xfId="25762"/>
    <cellStyle name="Normal 3 4 3 6 2 2" xfId="25763"/>
    <cellStyle name="Normal 3 4 3 7" xfId="25764"/>
    <cellStyle name="Normal 3 4 3 7 2" xfId="25765"/>
    <cellStyle name="Normal 3 4 3 8" xfId="25766"/>
    <cellStyle name="Normal 3 4 4" xfId="25767"/>
    <cellStyle name="Normal 3 4 4 2" xfId="25768"/>
    <cellStyle name="Normal 3 4 4 2 2" xfId="25769"/>
    <cellStyle name="Normal 3 4 4 2 2 2" xfId="25770"/>
    <cellStyle name="Normal 3 4 4 2 2 2 2" xfId="25771"/>
    <cellStyle name="Normal 3 4 4 2 2 2 2 2" xfId="25772"/>
    <cellStyle name="Normal 3 4 4 2 2 3" xfId="25773"/>
    <cellStyle name="Normal 3 4 4 2 2 3 2" xfId="25774"/>
    <cellStyle name="Normal 3 4 4 2 2 4" xfId="25775"/>
    <cellStyle name="Normal 3 4 4 2 3" xfId="25776"/>
    <cellStyle name="Normal 3 4 4 2 3 2" xfId="25777"/>
    <cellStyle name="Normal 3 4 4 2 3 2 2" xfId="25778"/>
    <cellStyle name="Normal 3 4 4 2 4" xfId="25779"/>
    <cellStyle name="Normal 3 4 4 2 4 2" xfId="25780"/>
    <cellStyle name="Normal 3 4 4 2 5" xfId="25781"/>
    <cellStyle name="Normal 3 4 4 3" xfId="25782"/>
    <cellStyle name="Normal 3 4 4 3 2" xfId="25783"/>
    <cellStyle name="Normal 3 4 4 3 2 2" xfId="25784"/>
    <cellStyle name="Normal 3 4 4 3 2 2 2" xfId="25785"/>
    <cellStyle name="Normal 3 4 4 3 2 2 2 2" xfId="25786"/>
    <cellStyle name="Normal 3 4 4 3 2 3" xfId="25787"/>
    <cellStyle name="Normal 3 4 4 3 2 3 2" xfId="25788"/>
    <cellStyle name="Normal 3 4 4 3 3" xfId="25789"/>
    <cellStyle name="Normal 3 4 4 3 3 2" xfId="25790"/>
    <cellStyle name="Normal 3 4 4 3 3 2 2" xfId="25791"/>
    <cellStyle name="Normal 3 4 4 3 4" xfId="25792"/>
    <cellStyle name="Normal 3 4 4 3 4 2" xfId="25793"/>
    <cellStyle name="Normal 3 4 4 4" xfId="25794"/>
    <cellStyle name="Normal 3 4 4 4 2" xfId="25795"/>
    <cellStyle name="Normal 3 4 4 4 2 2" xfId="25796"/>
    <cellStyle name="Normal 3 4 4 4 2 2 2" xfId="25797"/>
    <cellStyle name="Normal 3 4 4 4 3" xfId="25798"/>
    <cellStyle name="Normal 3 4 4 4 3 2" xfId="25799"/>
    <cellStyle name="Normal 3 4 4 5" xfId="25800"/>
    <cellStyle name="Normal 3 4 4 5 2" xfId="25801"/>
    <cellStyle name="Normal 3 4 4 5 2 2" xfId="25802"/>
    <cellStyle name="Normal 3 4 4 6" xfId="25803"/>
    <cellStyle name="Normal 3 4 4 6 2" xfId="25804"/>
    <cellStyle name="Normal 3 4 4 7" xfId="25805"/>
    <cellStyle name="Normal 3 4 5" xfId="25806"/>
    <cellStyle name="Normal 3 4 5 2" xfId="25807"/>
    <cellStyle name="Normal 3 4 5 2 2" xfId="25808"/>
    <cellStyle name="Normal 3 4 5 2 2 2" xfId="25809"/>
    <cellStyle name="Normal 3 4 5 2 2 2 2" xfId="25810"/>
    <cellStyle name="Normal 3 4 5 2 3" xfId="25811"/>
    <cellStyle name="Normal 3 4 5 2 3 2" xfId="25812"/>
    <cellStyle name="Normal 3 4 5 2 4" xfId="25813"/>
    <cellStyle name="Normal 3 4 5 3" xfId="25814"/>
    <cellStyle name="Normal 3 4 5 3 2" xfId="25815"/>
    <cellStyle name="Normal 3 4 5 3 2 2" xfId="25816"/>
    <cellStyle name="Normal 3 4 5 4" xfId="25817"/>
    <cellStyle name="Normal 3 4 5 4 2" xfId="25818"/>
    <cellStyle name="Normal 3 4 5 5" xfId="25819"/>
    <cellStyle name="Normal 3 4 6" xfId="25820"/>
    <cellStyle name="Normal 3 4 6 2" xfId="25821"/>
    <cellStyle name="Normal 3 4 6 2 2" xfId="25822"/>
    <cellStyle name="Normal 3 4 6 2 2 2" xfId="25823"/>
    <cellStyle name="Normal 3 4 6 2 2 2 2" xfId="25824"/>
    <cellStyle name="Normal 3 4 6 2 3" xfId="25825"/>
    <cellStyle name="Normal 3 4 6 2 3 2" xfId="25826"/>
    <cellStyle name="Normal 3 4 6 3" xfId="25827"/>
    <cellStyle name="Normal 3 4 6 3 2" xfId="25828"/>
    <cellStyle name="Normal 3 4 6 3 2 2" xfId="25829"/>
    <cellStyle name="Normal 3 4 6 4" xfId="25830"/>
    <cellStyle name="Normal 3 4 6 4 2" xfId="25831"/>
    <cellStyle name="Normal 3 4 6 5" xfId="25832"/>
    <cellStyle name="Normal 3 4 7" xfId="25833"/>
    <cellStyle name="Normal 3 4 7 2" xfId="25834"/>
    <cellStyle name="Normal 3 4 7 2 2" xfId="25835"/>
    <cellStyle name="Normal 3 4 7 2 2 2" xfId="25836"/>
    <cellStyle name="Normal 3 4 7 3" xfId="25837"/>
    <cellStyle name="Normal 3 4 7 3 2" xfId="25838"/>
    <cellStyle name="Normal 3 4 8" xfId="25839"/>
    <cellStyle name="Normal 3 4 8 2" xfId="25840"/>
    <cellStyle name="Normal 3 4 8 2 2" xfId="25841"/>
    <cellStyle name="Normal 3 4 9" xfId="25842"/>
    <cellStyle name="Normal 3 4 9 2" xfId="25843"/>
    <cellStyle name="Normal 3 5" xfId="5555"/>
    <cellStyle name="Normal 3 5 2" xfId="25844"/>
    <cellStyle name="Normal 3 5 2 2" xfId="25845"/>
    <cellStyle name="Normal 3 5 2 2 2" xfId="25846"/>
    <cellStyle name="Normal 3 5 2 2 2 2" xfId="25847"/>
    <cellStyle name="Normal 3 5 2 2 2 2 2" xfId="25848"/>
    <cellStyle name="Normal 3 5 2 2 2 2 2 2" xfId="25849"/>
    <cellStyle name="Normal 3 5 2 2 2 2 2 2 2" xfId="25850"/>
    <cellStyle name="Normal 3 5 2 2 2 2 3" xfId="25851"/>
    <cellStyle name="Normal 3 5 2 2 2 2 3 2" xfId="25852"/>
    <cellStyle name="Normal 3 5 2 2 2 3" xfId="25853"/>
    <cellStyle name="Normal 3 5 2 2 2 3 2" xfId="25854"/>
    <cellStyle name="Normal 3 5 2 2 2 3 2 2" xfId="25855"/>
    <cellStyle name="Normal 3 5 2 2 2 4" xfId="25856"/>
    <cellStyle name="Normal 3 5 2 2 2 4 2" xfId="25857"/>
    <cellStyle name="Normal 3 5 2 2 2 5" xfId="25858"/>
    <cellStyle name="Normal 3 5 2 2 3" xfId="25859"/>
    <cellStyle name="Normal 3 5 2 2 3 2" xfId="25860"/>
    <cellStyle name="Normal 3 5 2 2 3 2 2" xfId="25861"/>
    <cellStyle name="Normal 3 5 2 2 3 2 2 2" xfId="25862"/>
    <cellStyle name="Normal 3 5 2 2 3 2 2 2 2" xfId="25863"/>
    <cellStyle name="Normal 3 5 2 2 3 2 3" xfId="25864"/>
    <cellStyle name="Normal 3 5 2 2 3 2 3 2" xfId="25865"/>
    <cellStyle name="Normal 3 5 2 2 3 3" xfId="25866"/>
    <cellStyle name="Normal 3 5 2 2 3 3 2" xfId="25867"/>
    <cellStyle name="Normal 3 5 2 2 3 3 2 2" xfId="25868"/>
    <cellStyle name="Normal 3 5 2 2 3 4" xfId="25869"/>
    <cellStyle name="Normal 3 5 2 2 3 4 2" xfId="25870"/>
    <cellStyle name="Normal 3 5 2 2 3 5" xfId="25871"/>
    <cellStyle name="Normal 3 5 2 2 4" xfId="25872"/>
    <cellStyle name="Normal 3 5 2 2 4 2" xfId="25873"/>
    <cellStyle name="Normal 3 5 2 2 4 2 2" xfId="25874"/>
    <cellStyle name="Normal 3 5 2 2 4 2 2 2" xfId="25875"/>
    <cellStyle name="Normal 3 5 2 2 4 3" xfId="25876"/>
    <cellStyle name="Normal 3 5 2 2 4 3 2" xfId="25877"/>
    <cellStyle name="Normal 3 5 2 2 5" xfId="25878"/>
    <cellStyle name="Normal 3 5 2 2 5 2" xfId="25879"/>
    <cellStyle name="Normal 3 5 2 2 5 2 2" xfId="25880"/>
    <cellStyle name="Normal 3 5 2 2 6" xfId="25881"/>
    <cellStyle name="Normal 3 5 2 2 6 2" xfId="25882"/>
    <cellStyle name="Normal 3 5 2 2 7" xfId="25883"/>
    <cellStyle name="Normal 3 5 2 3" xfId="25884"/>
    <cellStyle name="Normal 3 5 2 3 2" xfId="25885"/>
    <cellStyle name="Normal 3 5 2 3 2 2" xfId="25886"/>
    <cellStyle name="Normal 3 5 2 3 2 2 2" xfId="25887"/>
    <cellStyle name="Normal 3 5 2 3 2 2 2 2" xfId="25888"/>
    <cellStyle name="Normal 3 5 2 3 2 3" xfId="25889"/>
    <cellStyle name="Normal 3 5 2 3 2 3 2" xfId="25890"/>
    <cellStyle name="Normal 3 5 2 3 2 4" xfId="25891"/>
    <cellStyle name="Normal 3 5 2 3 3" xfId="25892"/>
    <cellStyle name="Normal 3 5 2 3 3 2" xfId="25893"/>
    <cellStyle name="Normal 3 5 2 3 3 2 2" xfId="25894"/>
    <cellStyle name="Normal 3 5 2 3 3 3" xfId="25895"/>
    <cellStyle name="Normal 3 5 2 3 4" xfId="25896"/>
    <cellStyle name="Normal 3 5 2 3 4 2" xfId="25897"/>
    <cellStyle name="Normal 3 5 2 3 5" xfId="25898"/>
    <cellStyle name="Normal 3 5 2 4" xfId="25899"/>
    <cellStyle name="Normal 3 5 2 4 2" xfId="25900"/>
    <cellStyle name="Normal 3 5 2 4 2 2" xfId="25901"/>
    <cellStyle name="Normal 3 5 2 4 2 2 2" xfId="25902"/>
    <cellStyle name="Normal 3 5 2 4 2 2 2 2" xfId="25903"/>
    <cellStyle name="Normal 3 5 2 4 2 3" xfId="25904"/>
    <cellStyle name="Normal 3 5 2 4 2 3 2" xfId="25905"/>
    <cellStyle name="Normal 3 5 2 4 3" xfId="25906"/>
    <cellStyle name="Normal 3 5 2 4 3 2" xfId="25907"/>
    <cellStyle name="Normal 3 5 2 4 3 2 2" xfId="25908"/>
    <cellStyle name="Normal 3 5 2 4 4" xfId="25909"/>
    <cellStyle name="Normal 3 5 2 4 4 2" xfId="25910"/>
    <cellStyle name="Normal 3 5 2 4 5" xfId="25911"/>
    <cellStyle name="Normal 3 5 2 5" xfId="25912"/>
    <cellStyle name="Normal 3 5 2 5 2" xfId="25913"/>
    <cellStyle name="Normal 3 5 2 5 2 2" xfId="25914"/>
    <cellStyle name="Normal 3 5 2 5 2 2 2" xfId="25915"/>
    <cellStyle name="Normal 3 5 2 5 3" xfId="25916"/>
    <cellStyle name="Normal 3 5 2 5 3 2" xfId="25917"/>
    <cellStyle name="Normal 3 5 2 6" xfId="25918"/>
    <cellStyle name="Normal 3 5 2 6 2" xfId="25919"/>
    <cellStyle name="Normal 3 5 2 6 2 2" xfId="25920"/>
    <cellStyle name="Normal 3 5 2 7" xfId="25921"/>
    <cellStyle name="Normal 3 5 2 7 2" xfId="25922"/>
    <cellStyle name="Normal 3 5 2 8" xfId="25923"/>
    <cellStyle name="Normal 3 5 3" xfId="25924"/>
    <cellStyle name="Normal 3 5 3 2" xfId="25925"/>
    <cellStyle name="Normal 3 5 3 2 2" xfId="25926"/>
    <cellStyle name="Normal 3 5 3 2 2 2" xfId="25927"/>
    <cellStyle name="Normal 3 5 3 2 2 2 2" xfId="25928"/>
    <cellStyle name="Normal 3 5 3 2 2 2 2 2" xfId="25929"/>
    <cellStyle name="Normal 3 5 3 2 2 3" xfId="25930"/>
    <cellStyle name="Normal 3 5 3 2 2 3 2" xfId="25931"/>
    <cellStyle name="Normal 3 5 3 2 2 4" xfId="25932"/>
    <cellStyle name="Normal 3 5 3 2 3" xfId="25933"/>
    <cellStyle name="Normal 3 5 3 2 3 2" xfId="25934"/>
    <cellStyle name="Normal 3 5 3 2 3 2 2" xfId="25935"/>
    <cellStyle name="Normal 3 5 3 2 3 3" xfId="25936"/>
    <cellStyle name="Normal 3 5 3 2 4" xfId="25937"/>
    <cellStyle name="Normal 3 5 3 2 4 2" xfId="25938"/>
    <cellStyle name="Normal 3 5 3 2 5" xfId="25939"/>
    <cellStyle name="Normal 3 5 3 3" xfId="25940"/>
    <cellStyle name="Normal 3 5 3 3 2" xfId="25941"/>
    <cellStyle name="Normal 3 5 3 3 2 2" xfId="25942"/>
    <cellStyle name="Normal 3 5 3 3 2 2 2" xfId="25943"/>
    <cellStyle name="Normal 3 5 3 3 2 2 2 2" xfId="25944"/>
    <cellStyle name="Normal 3 5 3 3 2 3" xfId="25945"/>
    <cellStyle name="Normal 3 5 3 3 2 3 2" xfId="25946"/>
    <cellStyle name="Normal 3 5 3 3 2 4" xfId="25947"/>
    <cellStyle name="Normal 3 5 3 3 3" xfId="25948"/>
    <cellStyle name="Normal 3 5 3 3 3 2" xfId="25949"/>
    <cellStyle name="Normal 3 5 3 3 3 2 2" xfId="25950"/>
    <cellStyle name="Normal 3 5 3 3 4" xfId="25951"/>
    <cellStyle name="Normal 3 5 3 3 4 2" xfId="25952"/>
    <cellStyle name="Normal 3 5 3 3 5" xfId="25953"/>
    <cellStyle name="Normal 3 5 3 4" xfId="25954"/>
    <cellStyle name="Normal 3 5 3 4 2" xfId="25955"/>
    <cellStyle name="Normal 3 5 3 4 2 2" xfId="25956"/>
    <cellStyle name="Normal 3 5 3 4 2 2 2" xfId="25957"/>
    <cellStyle name="Normal 3 5 3 4 3" xfId="25958"/>
    <cellStyle name="Normal 3 5 3 4 3 2" xfId="25959"/>
    <cellStyle name="Normal 3 5 3 4 4" xfId="25960"/>
    <cellStyle name="Normal 3 5 3 5" xfId="25961"/>
    <cellStyle name="Normal 3 5 3 5 2" xfId="25962"/>
    <cellStyle name="Normal 3 5 3 5 2 2" xfId="25963"/>
    <cellStyle name="Normal 3 5 3 6" xfId="25964"/>
    <cellStyle name="Normal 3 5 3 6 2" xfId="25965"/>
    <cellStyle name="Normal 3 5 3 7" xfId="25966"/>
    <cellStyle name="Normal 3 5 4" xfId="25967"/>
    <cellStyle name="Normal 3 5 4 2" xfId="25968"/>
    <cellStyle name="Normal 3 5 4 2 2" xfId="25969"/>
    <cellStyle name="Normal 3 5 4 2 2 2" xfId="25970"/>
    <cellStyle name="Normal 3 5 4 2 2 2 2" xfId="25971"/>
    <cellStyle name="Normal 3 5 4 2 3" xfId="25972"/>
    <cellStyle name="Normal 3 5 4 2 3 2" xfId="25973"/>
    <cellStyle name="Normal 3 5 4 2 4" xfId="25974"/>
    <cellStyle name="Normal 3 5 4 3" xfId="25975"/>
    <cellStyle name="Normal 3 5 4 3 2" xfId="25976"/>
    <cellStyle name="Normal 3 5 4 3 2 2" xfId="25977"/>
    <cellStyle name="Normal 3 5 4 3 3" xfId="25978"/>
    <cellStyle name="Normal 3 5 4 4" xfId="25979"/>
    <cellStyle name="Normal 3 5 4 4 2" xfId="25980"/>
    <cellStyle name="Normal 3 5 4 5" xfId="25981"/>
    <cellStyle name="Normal 3 5 5" xfId="25982"/>
    <cellStyle name="Normal 3 5 5 2" xfId="25983"/>
    <cellStyle name="Normal 3 5 5 2 2" xfId="25984"/>
    <cellStyle name="Normal 3 5 5 2 2 2" xfId="25985"/>
    <cellStyle name="Normal 3 5 5 2 2 2 2" xfId="25986"/>
    <cellStyle name="Normal 3 5 5 2 3" xfId="25987"/>
    <cellStyle name="Normal 3 5 5 2 3 2" xfId="25988"/>
    <cellStyle name="Normal 3 5 5 2 4" xfId="25989"/>
    <cellStyle name="Normal 3 5 5 3" xfId="25990"/>
    <cellStyle name="Normal 3 5 5 3 2" xfId="25991"/>
    <cellStyle name="Normal 3 5 5 3 2 2" xfId="25992"/>
    <cellStyle name="Normal 3 5 5 3 3" xfId="25993"/>
    <cellStyle name="Normal 3 5 5 4" xfId="25994"/>
    <cellStyle name="Normal 3 5 5 4 2" xfId="25995"/>
    <cellStyle name="Normal 3 5 5 5" xfId="25996"/>
    <cellStyle name="Normal 3 5 6" xfId="25997"/>
    <cellStyle name="Normal 3 5 6 2" xfId="25998"/>
    <cellStyle name="Normal 3 5 6 2 2" xfId="25999"/>
    <cellStyle name="Normal 3 5 6 2 2 2" xfId="26000"/>
    <cellStyle name="Normal 3 5 6 3" xfId="26001"/>
    <cellStyle name="Normal 3 5 6 3 2" xfId="26002"/>
    <cellStyle name="Normal 3 5 6 4" xfId="26003"/>
    <cellStyle name="Normal 3 5 7" xfId="26004"/>
    <cellStyle name="Normal 3 5 7 2" xfId="26005"/>
    <cellStyle name="Normal 3 5 7 2 2" xfId="26006"/>
    <cellStyle name="Normal 3 5 8" xfId="26007"/>
    <cellStyle name="Normal 3 5 8 2" xfId="26008"/>
    <cellStyle name="Normal 3 5 9" xfId="26009"/>
    <cellStyle name="Normal 3 6" xfId="5556"/>
    <cellStyle name="Normal 3 6 2" xfId="26010"/>
    <cellStyle name="Normal 3 6 2 2" xfId="26011"/>
    <cellStyle name="Normal 3 6 2 2 2" xfId="26012"/>
    <cellStyle name="Normal 3 6 2 2 2 2" xfId="26013"/>
    <cellStyle name="Normal 3 6 2 2 2 2 2" xfId="26014"/>
    <cellStyle name="Normal 3 6 2 2 2 2 2 2" xfId="26015"/>
    <cellStyle name="Normal 3 6 2 2 2 2 3" xfId="26016"/>
    <cellStyle name="Normal 3 6 2 2 2 3" xfId="26017"/>
    <cellStyle name="Normal 3 6 2 2 2 3 2" xfId="26018"/>
    <cellStyle name="Normal 3 6 2 2 2 4" xfId="26019"/>
    <cellStyle name="Normal 3 6 2 2 3" xfId="26020"/>
    <cellStyle name="Normal 3 6 2 2 3 2" xfId="26021"/>
    <cellStyle name="Normal 3 6 2 2 3 2 2" xfId="26022"/>
    <cellStyle name="Normal 3 6 2 2 4" xfId="26023"/>
    <cellStyle name="Normal 3 6 2 2 4 2" xfId="26024"/>
    <cellStyle name="Normal 3 6 2 2 5" xfId="26025"/>
    <cellStyle name="Normal 3 6 2 3" xfId="26026"/>
    <cellStyle name="Normal 3 6 2 3 2" xfId="26027"/>
    <cellStyle name="Normal 3 6 2 3 2 2" xfId="26028"/>
    <cellStyle name="Normal 3 6 2 3 2 2 2" xfId="26029"/>
    <cellStyle name="Normal 3 6 2 3 2 2 2 2" xfId="26030"/>
    <cellStyle name="Normal 3 6 2 3 2 2 3" xfId="26031"/>
    <cellStyle name="Normal 3 6 2 3 2 3" xfId="26032"/>
    <cellStyle name="Normal 3 6 2 3 2 3 2" xfId="26033"/>
    <cellStyle name="Normal 3 6 2 3 2 4" xfId="26034"/>
    <cellStyle name="Normal 3 6 2 3 3" xfId="26035"/>
    <cellStyle name="Normal 3 6 2 3 3 2" xfId="26036"/>
    <cellStyle name="Normal 3 6 2 3 3 2 2" xfId="26037"/>
    <cellStyle name="Normal 3 6 2 3 4" xfId="26038"/>
    <cellStyle name="Normal 3 6 2 3 4 2" xfId="26039"/>
    <cellStyle name="Normal 3 6 2 3 5" xfId="26040"/>
    <cellStyle name="Normal 3 6 2 4" xfId="26041"/>
    <cellStyle name="Normal 3 6 2 4 2" xfId="26042"/>
    <cellStyle name="Normal 3 6 2 4 2 2" xfId="26043"/>
    <cellStyle name="Normal 3 6 2 4 2 2 2" xfId="26044"/>
    <cellStyle name="Normal 3 6 2 4 2 3" xfId="26045"/>
    <cellStyle name="Normal 3 6 2 4 3" xfId="26046"/>
    <cellStyle name="Normal 3 6 2 4 3 2" xfId="26047"/>
    <cellStyle name="Normal 3 6 2 4 4" xfId="26048"/>
    <cellStyle name="Normal 3 6 2 5" xfId="26049"/>
    <cellStyle name="Normal 3 6 2 5 2" xfId="26050"/>
    <cellStyle name="Normal 3 6 2 5 2 2" xfId="26051"/>
    <cellStyle name="Normal 3 6 2 6" xfId="26052"/>
    <cellStyle name="Normal 3 6 2 6 2" xfId="26053"/>
    <cellStyle name="Normal 3 6 2 7" xfId="26054"/>
    <cellStyle name="Normal 3 6 3" xfId="26055"/>
    <cellStyle name="Normal 3 6 3 2" xfId="26056"/>
    <cellStyle name="Normal 3 6 3 2 2" xfId="26057"/>
    <cellStyle name="Normal 3 6 3 2 2 2" xfId="26058"/>
    <cellStyle name="Normal 3 6 3 2 2 2 2" xfId="26059"/>
    <cellStyle name="Normal 3 6 3 2 3" xfId="26060"/>
    <cellStyle name="Normal 3 6 3 2 3 2" xfId="26061"/>
    <cellStyle name="Normal 3 6 3 2 4" xfId="26062"/>
    <cellStyle name="Normal 3 6 3 3" xfId="26063"/>
    <cellStyle name="Normal 3 6 3 3 2" xfId="26064"/>
    <cellStyle name="Normal 3 6 3 3 2 2" xfId="26065"/>
    <cellStyle name="Normal 3 6 3 4" xfId="26066"/>
    <cellStyle name="Normal 3 6 3 4 2" xfId="26067"/>
    <cellStyle name="Normal 3 6 3 5" xfId="26068"/>
    <cellStyle name="Normal 3 6 4" xfId="26069"/>
    <cellStyle name="Normal 3 6 4 2" xfId="26070"/>
    <cellStyle name="Normal 3 6 4 2 2" xfId="26071"/>
    <cellStyle name="Normal 3 6 4 2 2 2" xfId="26072"/>
    <cellStyle name="Normal 3 6 4 2 2 2 2" xfId="26073"/>
    <cellStyle name="Normal 3 6 4 2 2 3" xfId="26074"/>
    <cellStyle name="Normal 3 6 4 2 3" xfId="26075"/>
    <cellStyle name="Normal 3 6 4 2 3 2" xfId="26076"/>
    <cellStyle name="Normal 3 6 4 2 4" xfId="26077"/>
    <cellStyle name="Normal 3 6 4 3" xfId="26078"/>
    <cellStyle name="Normal 3 6 4 3 2" xfId="26079"/>
    <cellStyle name="Normal 3 6 4 3 2 2" xfId="26080"/>
    <cellStyle name="Normal 3 6 4 4" xfId="26081"/>
    <cellStyle name="Normal 3 6 4 4 2" xfId="26082"/>
    <cellStyle name="Normal 3 6 4 5" xfId="26083"/>
    <cellStyle name="Normal 3 6 5" xfId="26084"/>
    <cellStyle name="Normal 3 6 5 2" xfId="26085"/>
    <cellStyle name="Normal 3 6 5 2 2" xfId="26086"/>
    <cellStyle name="Normal 3 6 5 2 2 2" xfId="26087"/>
    <cellStyle name="Normal 3 6 5 2 3" xfId="26088"/>
    <cellStyle name="Normal 3 6 5 3" xfId="26089"/>
    <cellStyle name="Normal 3 6 5 3 2" xfId="26090"/>
    <cellStyle name="Normal 3 6 5 4" xfId="26091"/>
    <cellStyle name="Normal 3 6 6" xfId="26092"/>
    <cellStyle name="Normal 3 6 6 2" xfId="26093"/>
    <cellStyle name="Normal 3 6 6 2 2" xfId="26094"/>
    <cellStyle name="Normal 3 6 7" xfId="26095"/>
    <cellStyle name="Normal 3 6 7 2" xfId="26096"/>
    <cellStyle name="Normal 3 6 8" xfId="26097"/>
    <cellStyle name="Normal 3 7" xfId="12940"/>
    <cellStyle name="Normal 3 7 2" xfId="26098"/>
    <cellStyle name="Normal 3 7 2 2" xfId="26099"/>
    <cellStyle name="Normal 3 7 2 2 2" xfId="26100"/>
    <cellStyle name="Normal 3 7 2 2 2 2" xfId="26101"/>
    <cellStyle name="Normal 3 7 2 2 2 2 2" xfId="26102"/>
    <cellStyle name="Normal 3 7 2 2 2 2 3" xfId="26103"/>
    <cellStyle name="Normal 3 7 2 2 2 3" xfId="26104"/>
    <cellStyle name="Normal 3 7 2 2 3" xfId="26105"/>
    <cellStyle name="Normal 3 7 2 2 3 2" xfId="26106"/>
    <cellStyle name="Normal 3 7 2 2 4" xfId="26107"/>
    <cellStyle name="Normal 3 7 2 3" xfId="26108"/>
    <cellStyle name="Normal 3 7 2 3 2" xfId="26109"/>
    <cellStyle name="Normal 3 7 2 3 2 2" xfId="26110"/>
    <cellStyle name="Normal 3 7 2 3 2 2 2" xfId="26111"/>
    <cellStyle name="Normal 3 7 2 3 2 3" xfId="26112"/>
    <cellStyle name="Normal 3 7 2 3 3" xfId="26113"/>
    <cellStyle name="Normal 3 7 2 4" xfId="26114"/>
    <cellStyle name="Normal 3 7 2 4 2" xfId="26115"/>
    <cellStyle name="Normal 3 7 2 4 2 2" xfId="26116"/>
    <cellStyle name="Normal 3 7 2 4 3" xfId="26117"/>
    <cellStyle name="Normal 3 7 2 5" xfId="26118"/>
    <cellStyle name="Normal 3 7 3" xfId="26119"/>
    <cellStyle name="Normal 3 7 3 2" xfId="26120"/>
    <cellStyle name="Normal 3 7 3 2 2" xfId="26121"/>
    <cellStyle name="Normal 3 7 3 2 2 2" xfId="26122"/>
    <cellStyle name="Normal 3 7 3 2 2 2 2" xfId="26123"/>
    <cellStyle name="Normal 3 7 3 2 3" xfId="26124"/>
    <cellStyle name="Normal 3 7 3 2 3 2" xfId="26125"/>
    <cellStyle name="Normal 3 7 3 2 4" xfId="26126"/>
    <cellStyle name="Normal 3 7 3 3" xfId="26127"/>
    <cellStyle name="Normal 3 7 3 3 2" xfId="26128"/>
    <cellStyle name="Normal 3 7 3 3 2 2" xfId="26129"/>
    <cellStyle name="Normal 3 7 3 4" xfId="26130"/>
    <cellStyle name="Normal 3 7 3 4 2" xfId="26131"/>
    <cellStyle name="Normal 3 7 3 5" xfId="26132"/>
    <cellStyle name="Normal 3 7 4" xfId="26133"/>
    <cellStyle name="Normal 3 7 4 2" xfId="26134"/>
    <cellStyle name="Normal 3 7 4 2 2" xfId="26135"/>
    <cellStyle name="Normal 3 7 4 2 2 2" xfId="26136"/>
    <cellStyle name="Normal 3 7 4 2 2 3" xfId="26137"/>
    <cellStyle name="Normal 3 7 4 2 3" xfId="26138"/>
    <cellStyle name="Normal 3 7 4 3" xfId="26139"/>
    <cellStyle name="Normal 3 7 4 3 2" xfId="26140"/>
    <cellStyle name="Normal 3 7 4 4" xfId="26141"/>
    <cellStyle name="Normal 3 7 5" xfId="26142"/>
    <cellStyle name="Normal 3 7 5 2" xfId="26143"/>
    <cellStyle name="Normal 3 7 5 2 2" xfId="26144"/>
    <cellStyle name="Normal 3 7 5 2 3" xfId="26145"/>
    <cellStyle name="Normal 3 7 5 3" xfId="26146"/>
    <cellStyle name="Normal 3 7 6" xfId="26147"/>
    <cellStyle name="Normal 3 7 6 2" xfId="26148"/>
    <cellStyle name="Normal 3 7 7" xfId="26149"/>
    <cellStyle name="Normal 3 8" xfId="12973"/>
    <cellStyle name="Normal 3 8 2" xfId="26150"/>
    <cellStyle name="Normal 3 8 2 2" xfId="26151"/>
    <cellStyle name="Normal 3 8 2 2 2" xfId="26152"/>
    <cellStyle name="Normal 3 8 2 2 2 2" xfId="26153"/>
    <cellStyle name="Normal 3 8 2 3" xfId="26154"/>
    <cellStyle name="Normal 3 8 2 3 2" xfId="26155"/>
    <cellStyle name="Normal 3 8 2 4" xfId="26156"/>
    <cellStyle name="Normal 3 8 3" xfId="26157"/>
    <cellStyle name="Normal 3 8 3 2" xfId="26158"/>
    <cellStyle name="Normal 3 8 3 2 2" xfId="26159"/>
    <cellStyle name="Normal 3 8 3 3" xfId="26160"/>
    <cellStyle name="Normal 3 8 4" xfId="26161"/>
    <cellStyle name="Normal 3 8 4 2" xfId="26162"/>
    <cellStyle name="Normal 3 8 5" xfId="26163"/>
    <cellStyle name="Normal 3 9" xfId="13007"/>
    <cellStyle name="Normal 3 9 2" xfId="26164"/>
    <cellStyle name="Normal 3 9 2 2" xfId="26165"/>
    <cellStyle name="Normal 3 9 2 2 2" xfId="26166"/>
    <cellStyle name="Normal 3 9 2 2 2 2" xfId="26167"/>
    <cellStyle name="Normal 3 9 2 3" xfId="26168"/>
    <cellStyle name="Normal 3 9 2 3 2" xfId="26169"/>
    <cellStyle name="Normal 3 9 2 4" xfId="26170"/>
    <cellStyle name="Normal 3 9 3" xfId="26171"/>
    <cellStyle name="Normal 3 9 3 2" xfId="26172"/>
    <cellStyle name="Normal 3 9 3 2 2" xfId="26173"/>
    <cellStyle name="Normal 3 9 4" xfId="26174"/>
    <cellStyle name="Normal 3 9 4 2" xfId="26175"/>
    <cellStyle name="Normal 3 9 5" xfId="26176"/>
    <cellStyle name="Normal 30" xfId="26177"/>
    <cellStyle name="Normal 30 2" xfId="26178"/>
    <cellStyle name="Normal 31" xfId="26179"/>
    <cellStyle name="Normal 31 2" xfId="26180"/>
    <cellStyle name="Normal 32" xfId="26181"/>
    <cellStyle name="Normal 32 2" xfId="26182"/>
    <cellStyle name="Normal 33" xfId="26183"/>
    <cellStyle name="Normal 34" xfId="26184"/>
    <cellStyle name="Normal 34 2" xfId="26185"/>
    <cellStyle name="Normal 34 2 2" xfId="26186"/>
    <cellStyle name="Normal 34 3" xfId="26187"/>
    <cellStyle name="Normal 34 4" xfId="26188"/>
    <cellStyle name="Normal 341" xfId="26189"/>
    <cellStyle name="Normal 341 2" xfId="26190"/>
    <cellStyle name="Normal 341 2 2" xfId="26191"/>
    <cellStyle name="Normal 341 3" xfId="26192"/>
    <cellStyle name="Normal 345 5" xfId="26193"/>
    <cellStyle name="Normal 345 5 2" xfId="26194"/>
    <cellStyle name="Normal 345 5 2 2" xfId="26195"/>
    <cellStyle name="Normal 345 5 2 2 2" xfId="26196"/>
    <cellStyle name="Normal 345 5 2 3" xfId="26197"/>
    <cellStyle name="Normal 345 5 3" xfId="26198"/>
    <cellStyle name="Normal 345 5 3 2" xfId="26199"/>
    <cellStyle name="Normal 345 5 3 2 2" xfId="26200"/>
    <cellStyle name="Normal 345 5 3 3" xfId="26201"/>
    <cellStyle name="Normal 345 5 4" xfId="26202"/>
    <cellStyle name="Normal 345 5 4 2" xfId="26203"/>
    <cellStyle name="Normal 345 5 5" xfId="26204"/>
    <cellStyle name="Normal 345 5 5 2" xfId="26205"/>
    <cellStyle name="Normal 345 5 6" xfId="26206"/>
    <cellStyle name="Normal 345 5 68" xfId="26207"/>
    <cellStyle name="Normal 345 5 68 2" xfId="26208"/>
    <cellStyle name="Normal 345 5 68 2 2" xfId="26209"/>
    <cellStyle name="Normal 345 5 68 3" xfId="26210"/>
    <cellStyle name="Normal 35" xfId="26211"/>
    <cellStyle name="Normal 35 2" xfId="26212"/>
    <cellStyle name="Normal 36" xfId="26213"/>
    <cellStyle name="Normal 37" xfId="26214"/>
    <cellStyle name="Normal 38" xfId="26215"/>
    <cellStyle name="Normal 39" xfId="26216"/>
    <cellStyle name="Normal 393 2" xfId="26217"/>
    <cellStyle name="Normal 393 2 2" xfId="26218"/>
    <cellStyle name="Normal 4" xfId="5557"/>
    <cellStyle name="Normal 4 10" xfId="26219"/>
    <cellStyle name="Normal 4 10 2" xfId="26220"/>
    <cellStyle name="Normal 4 11" xfId="26221"/>
    <cellStyle name="Normal 4 11 2" xfId="26222"/>
    <cellStyle name="Normal 4 12" xfId="26223"/>
    <cellStyle name="Normal 4 12 2" xfId="26224"/>
    <cellStyle name="Normal 4 12 2 2" xfId="26225"/>
    <cellStyle name="Normal 4 12 2 2 2" xfId="26226"/>
    <cellStyle name="Normal 4 13" xfId="26227"/>
    <cellStyle name="Normal 4 13 2" xfId="26228"/>
    <cellStyle name="Normal 4 14" xfId="26229"/>
    <cellStyle name="Normal 4 15" xfId="26230"/>
    <cellStyle name="Normal 4 16" xfId="26231"/>
    <cellStyle name="Normal 4 17" xfId="26232"/>
    <cellStyle name="Normal 4 18" xfId="26233"/>
    <cellStyle name="Normal 4 19" xfId="26234"/>
    <cellStyle name="Normal 4 2" xfId="5558"/>
    <cellStyle name="Normal 4 2 2" xfId="26235"/>
    <cellStyle name="Normal 4 2 2 2" xfId="26236"/>
    <cellStyle name="Normal 4 2 2 2 2" xfId="26237"/>
    <cellStyle name="Normal 4 2 2 2 3" xfId="26238"/>
    <cellStyle name="Normal 4 2 2 3" xfId="26239"/>
    <cellStyle name="Normal 4 2 2 4" xfId="26240"/>
    <cellStyle name="Normal 4 2 2 5" xfId="26241"/>
    <cellStyle name="Normal 4 2 2 6" xfId="26242"/>
    <cellStyle name="Normal 4 2 3" xfId="26243"/>
    <cellStyle name="Normal 4 2 3 2" xfId="26244"/>
    <cellStyle name="Normal 4 2 3 3" xfId="26245"/>
    <cellStyle name="Normal 4 2 3 4" xfId="26246"/>
    <cellStyle name="Normal 4 2 4" xfId="26247"/>
    <cellStyle name="Normal 4 2 5" xfId="26248"/>
    <cellStyle name="Normal 4 2 6" xfId="26249"/>
    <cellStyle name="Normal 4 2 7" xfId="26250"/>
    <cellStyle name="Normal 4 3" xfId="5559"/>
    <cellStyle name="Normal 4 3 10" xfId="26251"/>
    <cellStyle name="Normal 4 3 11" xfId="26252"/>
    <cellStyle name="Normal 4 3 12" xfId="26253"/>
    <cellStyle name="Normal 4 3 13" xfId="26254"/>
    <cellStyle name="Normal 4 3 14" xfId="26255"/>
    <cellStyle name="Normal 4 3 15" xfId="26256"/>
    <cellStyle name="Normal 4 3 16" xfId="26257"/>
    <cellStyle name="Normal 4 3 2" xfId="26258"/>
    <cellStyle name="Normal 4 3 2 2" xfId="26259"/>
    <cellStyle name="Normal 4 3 2 2 2" xfId="26260"/>
    <cellStyle name="Normal 4 3 2 3" xfId="26261"/>
    <cellStyle name="Normal 4 3 2 4" xfId="26262"/>
    <cellStyle name="Normal 4 3 2 5" xfId="26263"/>
    <cellStyle name="Normal 4 3 2 6" xfId="26264"/>
    <cellStyle name="Normal 4 3 2 7" xfId="26265"/>
    <cellStyle name="Normal 4 3 2 8" xfId="26266"/>
    <cellStyle name="Normal 4 3 3" xfId="26267"/>
    <cellStyle name="Normal 4 3 3 2" xfId="26268"/>
    <cellStyle name="Normal 4 3 3 2 2" xfId="26269"/>
    <cellStyle name="Normal 4 3 3 3" xfId="26270"/>
    <cellStyle name="Normal 4 3 3 4" xfId="26271"/>
    <cellStyle name="Normal 4 3 3 5" xfId="26272"/>
    <cellStyle name="Normal 4 3 3 6" xfId="26273"/>
    <cellStyle name="Normal 4 3 4" xfId="26274"/>
    <cellStyle name="Normal 4 3 4 2" xfId="26275"/>
    <cellStyle name="Normal 4 3 4 3" xfId="26276"/>
    <cellStyle name="Normal 4 3 5" xfId="26277"/>
    <cellStyle name="Normal 4 3 6" xfId="26278"/>
    <cellStyle name="Normal 4 3 7" xfId="26279"/>
    <cellStyle name="Normal 4 3 8" xfId="26280"/>
    <cellStyle name="Normal 4 3 9" xfId="26281"/>
    <cellStyle name="Normal 4 4" xfId="5560"/>
    <cellStyle name="Normal 4 4 10" xfId="26282"/>
    <cellStyle name="Normal 4 4 2" xfId="26283"/>
    <cellStyle name="Normal 4 4 2 2" xfId="26284"/>
    <cellStyle name="Normal 4 4 2 2 2" xfId="26285"/>
    <cellStyle name="Normal 4 4 2 2 2 2" xfId="26286"/>
    <cellStyle name="Normal 4 4 2 2 3" xfId="26287"/>
    <cellStyle name="Normal 4 4 2 2 4" xfId="26288"/>
    <cellStyle name="Normal 4 4 2 3" xfId="26289"/>
    <cellStyle name="Normal 4 4 2 3 2" xfId="26290"/>
    <cellStyle name="Normal 4 4 2 4" xfId="26291"/>
    <cellStyle name="Normal 4 4 2 5" xfId="26292"/>
    <cellStyle name="Normal 4 4 2 6" xfId="26293"/>
    <cellStyle name="Normal 4 4 3" xfId="26294"/>
    <cellStyle name="Normal 4 4 3 2" xfId="26295"/>
    <cellStyle name="Normal 4 4 3 2 2" xfId="26296"/>
    <cellStyle name="Normal 4 4 3 2 3" xfId="26297"/>
    <cellStyle name="Normal 4 4 3 3" xfId="26298"/>
    <cellStyle name="Normal 4 4 3 4" xfId="26299"/>
    <cellStyle name="Normal 4 4 3 5" xfId="26300"/>
    <cellStyle name="Normal 4 4 4" xfId="26301"/>
    <cellStyle name="Normal 4 4 4 2" xfId="26302"/>
    <cellStyle name="Normal 4 4 4 3" xfId="26303"/>
    <cellStyle name="Normal 4 4 4 4" xfId="26304"/>
    <cellStyle name="Normal 4 4 5" xfId="26305"/>
    <cellStyle name="Normal 4 4 5 2" xfId="26306"/>
    <cellStyle name="Normal 4 4 6" xfId="26307"/>
    <cellStyle name="Normal 4 4 6 2" xfId="26308"/>
    <cellStyle name="Normal 4 4 6 2 2" xfId="26309"/>
    <cellStyle name="Normal 4 4 6 3" xfId="26310"/>
    <cellStyle name="Normal 4 4 7" xfId="26311"/>
    <cellStyle name="Normal 4 4 7 2" xfId="26312"/>
    <cellStyle name="Normal 4 4 7 3" xfId="26313"/>
    <cellStyle name="Normal 4 4 8" xfId="26314"/>
    <cellStyle name="Normal 4 4 9" xfId="26315"/>
    <cellStyle name="Normal 4 5" xfId="5561"/>
    <cellStyle name="Normal 4 5 2" xfId="26316"/>
    <cellStyle name="Normal 4 5 2 2" xfId="26317"/>
    <cellStyle name="Normal 4 5 2 2 2" xfId="26318"/>
    <cellStyle name="Normal 4 5 2 2 3" xfId="26319"/>
    <cellStyle name="Normal 4 5 2 3" xfId="26320"/>
    <cellStyle name="Normal 4 5 2 4" xfId="26321"/>
    <cellStyle name="Normal 4 5 3" xfId="26322"/>
    <cellStyle name="Normal 4 5 3 2" xfId="26323"/>
    <cellStyle name="Normal 4 5 3 2 2" xfId="26324"/>
    <cellStyle name="Normal 4 5 3 3" xfId="26325"/>
    <cellStyle name="Normal 4 5 3 4" xfId="26326"/>
    <cellStyle name="Normal 4 5 4" xfId="26327"/>
    <cellStyle name="Normal 4 5 4 2" xfId="26328"/>
    <cellStyle name="Normal 4 5 4 3" xfId="26329"/>
    <cellStyle name="Normal 4 5 5" xfId="26330"/>
    <cellStyle name="Normal 4 5 6" xfId="26331"/>
    <cellStyle name="Normal 4 6" xfId="12942"/>
    <cellStyle name="Normal 4 6 2" xfId="26332"/>
    <cellStyle name="Normal 4 6 2 2" xfId="26333"/>
    <cellStyle name="Normal 4 6 2 2 2" xfId="26334"/>
    <cellStyle name="Normal 4 6 2 2 3" xfId="26335"/>
    <cellStyle name="Normal 4 6 2 3" xfId="26336"/>
    <cellStyle name="Normal 4 6 2 3 2" xfId="26337"/>
    <cellStyle name="Normal 4 6 2 4" xfId="26338"/>
    <cellStyle name="Normal 4 6 3" xfId="26339"/>
    <cellStyle name="Normal 4 6 3 2" xfId="26340"/>
    <cellStyle name="Normal 4 6 3 2 2" xfId="26341"/>
    <cellStyle name="Normal 4 6 3 2 3" xfId="26342"/>
    <cellStyle name="Normal 4 6 3 3" xfId="26343"/>
    <cellStyle name="Normal 4 6 3 3 2" xfId="26344"/>
    <cellStyle name="Normal 4 6 3 4" xfId="26345"/>
    <cellStyle name="Normal 4 6 4" xfId="26346"/>
    <cellStyle name="Normal 4 6 4 2" xfId="26347"/>
    <cellStyle name="Normal 4 6 4 3" xfId="26348"/>
    <cellStyle name="Normal 4 6 5" xfId="26349"/>
    <cellStyle name="Normal 4 6 5 2" xfId="26350"/>
    <cellStyle name="Normal 4 6 5 3" xfId="26351"/>
    <cellStyle name="Normal 4 6 6" xfId="26352"/>
    <cellStyle name="Normal 4 7" xfId="12975"/>
    <cellStyle name="Normal 4 7 2" xfId="26353"/>
    <cellStyle name="Normal 4 7 2 2" xfId="26354"/>
    <cellStyle name="Normal 4 7 2 2 2" xfId="26355"/>
    <cellStyle name="Normal 4 7 2 2 3" xfId="26356"/>
    <cellStyle name="Normal 4 7 2 3" xfId="26357"/>
    <cellStyle name="Normal 4 7 2 4" xfId="26358"/>
    <cellStyle name="Normal 4 7 3" xfId="26359"/>
    <cellStyle name="Normal 4 7 3 2" xfId="26360"/>
    <cellStyle name="Normal 4 7 3 2 2" xfId="26361"/>
    <cellStyle name="Normal 4 7 3 3" xfId="26362"/>
    <cellStyle name="Normal 4 7 3 4" xfId="26363"/>
    <cellStyle name="Normal 4 7 4" xfId="26364"/>
    <cellStyle name="Normal 4 7 4 2" xfId="26365"/>
    <cellStyle name="Normal 4 7 4 3" xfId="26366"/>
    <cellStyle name="Normal 4 7 5" xfId="26367"/>
    <cellStyle name="Normal 4 7 6" xfId="26368"/>
    <cellStyle name="Normal 4 8" xfId="13008"/>
    <cellStyle name="Normal 4 8 2" xfId="26369"/>
    <cellStyle name="Normal 4 8 3" xfId="26370"/>
    <cellStyle name="Normal 4 9" xfId="26371"/>
    <cellStyle name="Normal 4 9 2" xfId="26372"/>
    <cellStyle name="Normal 4 9 3" xfId="26373"/>
    <cellStyle name="Normal 40" xfId="26374"/>
    <cellStyle name="Normal 41" xfId="26375"/>
    <cellStyle name="Normal 415 2" xfId="26376"/>
    <cellStyle name="Normal 415 2 2" xfId="26377"/>
    <cellStyle name="Normal 415 2 2 2" xfId="26378"/>
    <cellStyle name="Normal 415 2 3" xfId="26379"/>
    <cellStyle name="Normal 419" xfId="26380"/>
    <cellStyle name="Normal 419 2" xfId="26381"/>
    <cellStyle name="Normal 419 2 2" xfId="26382"/>
    <cellStyle name="Normal 419 3" xfId="26383"/>
    <cellStyle name="Normal 42" xfId="26384"/>
    <cellStyle name="Normal 42 2" xfId="26385"/>
    <cellStyle name="Normal 43" xfId="26386"/>
    <cellStyle name="Normal 44" xfId="26387"/>
    <cellStyle name="Normal 45" xfId="26388"/>
    <cellStyle name="Normal 46" xfId="26389"/>
    <cellStyle name="Normal 47" xfId="26390"/>
    <cellStyle name="Normal 48" xfId="26391"/>
    <cellStyle name="Normal 49" xfId="26392"/>
    <cellStyle name="Normal 5" xfId="5562"/>
    <cellStyle name="Normal 5 10" xfId="26393"/>
    <cellStyle name="Normal 5 11" xfId="26394"/>
    <cellStyle name="Normal 5 11 2" xfId="26395"/>
    <cellStyle name="Normal 5 12" xfId="26396"/>
    <cellStyle name="Normal 5 13" xfId="26397"/>
    <cellStyle name="Normal 5 14" xfId="26398"/>
    <cellStyle name="Normal 5 15" xfId="26399"/>
    <cellStyle name="Normal 5 2" xfId="5563"/>
    <cellStyle name="Normal 5 2 10" xfId="26400"/>
    <cellStyle name="Normal 5 2 11" xfId="26401"/>
    <cellStyle name="Normal 5 2 12" xfId="26402"/>
    <cellStyle name="Normal 5 2 2" xfId="5564"/>
    <cellStyle name="Normal 5 2 2 2" xfId="12945"/>
    <cellStyle name="Normal 5 2 2 2 2" xfId="26403"/>
    <cellStyle name="Normal 5 2 2 2 3" xfId="26404"/>
    <cellStyle name="Normal 5 2 2 2 4" xfId="26405"/>
    <cellStyle name="Normal 5 2 2 3" xfId="12978"/>
    <cellStyle name="Normal 5 2 2 3 2" xfId="26406"/>
    <cellStyle name="Normal 5 2 2 4" xfId="26407"/>
    <cellStyle name="Normal 5 2 2 5" xfId="26408"/>
    <cellStyle name="Normal 5 2 2 6" xfId="26409"/>
    <cellStyle name="Normal 5 2 2 7" xfId="26410"/>
    <cellStyle name="Normal 5 2 3" xfId="12944"/>
    <cellStyle name="Normal 5 2 3 2" xfId="26411"/>
    <cellStyle name="Normal 5 2 3 2 2" xfId="26412"/>
    <cellStyle name="Normal 5 2 3 2 3" xfId="26413"/>
    <cellStyle name="Normal 5 2 3 3" xfId="26414"/>
    <cellStyle name="Normal 5 2 3 4" xfId="26415"/>
    <cellStyle name="Normal 5 2 4" xfId="12977"/>
    <cellStyle name="Normal 5 2 4 2" xfId="26416"/>
    <cellStyle name="Normal 5 2 4 3" xfId="26417"/>
    <cellStyle name="Normal 5 2 5" xfId="26418"/>
    <cellStyle name="Normal 5 2 6" xfId="26419"/>
    <cellStyle name="Normal 5 2 7" xfId="26420"/>
    <cellStyle name="Normal 5 2 8" xfId="26421"/>
    <cellStyle name="Normal 5 2 9" xfId="26422"/>
    <cellStyle name="Normal 5 3" xfId="5565"/>
    <cellStyle name="Normal 5 3 2" xfId="5566"/>
    <cellStyle name="Normal 5 3 2 2" xfId="12947"/>
    <cellStyle name="Normal 5 3 2 2 2" xfId="26423"/>
    <cellStyle name="Normal 5 3 2 2 2 2" xfId="26424"/>
    <cellStyle name="Normal 5 3 2 2 2 2 2" xfId="26425"/>
    <cellStyle name="Normal 5 3 2 2 2 3" xfId="26426"/>
    <cellStyle name="Normal 5 3 2 2 3" xfId="26427"/>
    <cellStyle name="Normal 5 3 2 2 3 2" xfId="26428"/>
    <cellStyle name="Normal 5 3 2 2 4" xfId="26429"/>
    <cellStyle name="Normal 5 3 2 2 5" xfId="26430"/>
    <cellStyle name="Normal 5 3 2 3" xfId="12980"/>
    <cellStyle name="Normal 5 3 2 3 2" xfId="26431"/>
    <cellStyle name="Normal 5 3 2 3 2 2" xfId="26432"/>
    <cellStyle name="Normal 5 3 2 3 3" xfId="26433"/>
    <cellStyle name="Normal 5 3 2 4" xfId="26434"/>
    <cellStyle name="Normal 5 3 2 4 2" xfId="26435"/>
    <cellStyle name="Normal 5 3 2 5" xfId="26436"/>
    <cellStyle name="Normal 5 3 2 6" xfId="26437"/>
    <cellStyle name="Normal 5 3 2 7" xfId="26438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9"/>
    <cellStyle name="Normal 5 3 5 2 2" xfId="26440"/>
    <cellStyle name="Normal 5 3 5 3" xfId="26441"/>
    <cellStyle name="Normal 5 3 5 4" xfId="26442"/>
    <cellStyle name="Normal 5 3 6" xfId="12979"/>
    <cellStyle name="Normal 5 3 6 2" xfId="26443"/>
    <cellStyle name="Normal 5 3 6 3" xfId="26444"/>
    <cellStyle name="Normal 5 3 7" xfId="26445"/>
    <cellStyle name="Normal 5 3 8" xfId="26446"/>
    <cellStyle name="Normal 5 3 9" xfId="26447"/>
    <cellStyle name="Normal 5 4" xfId="12943"/>
    <cellStyle name="Normal 5 4 2" xfId="26448"/>
    <cellStyle name="Normal 5 4 2 2" xfId="26449"/>
    <cellStyle name="Normal 5 4 2 3" xfId="26450"/>
    <cellStyle name="Normal 5 4 3" xfId="26451"/>
    <cellStyle name="Normal 5 4 4" xfId="26452"/>
    <cellStyle name="Normal 5 4 5" xfId="26453"/>
    <cellStyle name="Normal 5 5" xfId="12976"/>
    <cellStyle name="Normal 5 5 2" xfId="26454"/>
    <cellStyle name="Normal 5 5 3" xfId="26455"/>
    <cellStyle name="Normal 5 5 4" xfId="26456"/>
    <cellStyle name="Normal 5 6" xfId="13009"/>
    <cellStyle name="Normal 5 6 2" xfId="26457"/>
    <cellStyle name="Normal 5 7" xfId="26458"/>
    <cellStyle name="Normal 5 8" xfId="26459"/>
    <cellStyle name="Normal 5 9" xfId="26460"/>
    <cellStyle name="Normal 50" xfId="26461"/>
    <cellStyle name="Normal 51" xfId="26462"/>
    <cellStyle name="Normal 52" xfId="26463"/>
    <cellStyle name="Normal 53" xfId="26464"/>
    <cellStyle name="Normal 6" xfId="5571"/>
    <cellStyle name="Normal 6 10" xfId="26465"/>
    <cellStyle name="Normal 6 11" xfId="26466"/>
    <cellStyle name="Normal 6 12" xfId="26467"/>
    <cellStyle name="Normal 6 13" xfId="26468"/>
    <cellStyle name="Normal 6 2" xfId="5572"/>
    <cellStyle name="Normal 6 2 10" xfId="26469"/>
    <cellStyle name="Normal 6 2 11" xfId="26470"/>
    <cellStyle name="Normal 6 2 2" xfId="5573"/>
    <cellStyle name="Normal 6 2 2 2" xfId="26471"/>
    <cellStyle name="Normal 6 2 2 2 2" xfId="26472"/>
    <cellStyle name="Normal 6 2 2 2 3" xfId="26473"/>
    <cellStyle name="Normal 6 2 2 3" xfId="26474"/>
    <cellStyle name="Normal 6 2 2 4" xfId="26475"/>
    <cellStyle name="Normal 6 2 2 5" xfId="26476"/>
    <cellStyle name="Normal 6 2 2 6" xfId="26477"/>
    <cellStyle name="Normal 6 2 2 7" xfId="26478"/>
    <cellStyle name="Normal 6 2 3" xfId="5574"/>
    <cellStyle name="Normal 6 2 3 2" xfId="26479"/>
    <cellStyle name="Normal 6 2 3 2 2" xfId="26480"/>
    <cellStyle name="Normal 6 2 3 2 3" xfId="26481"/>
    <cellStyle name="Normal 6 2 3 3" xfId="26482"/>
    <cellStyle name="Normal 6 2 3 4" xfId="26483"/>
    <cellStyle name="Normal 6 2 3 5" xfId="26484"/>
    <cellStyle name="Normal 6 2 4" xfId="26485"/>
    <cellStyle name="Normal 6 2 4 2" xfId="26486"/>
    <cellStyle name="Normal 6 2 4 3" xfId="26487"/>
    <cellStyle name="Normal 6 2 5" xfId="26488"/>
    <cellStyle name="Normal 6 2 6" xfId="26489"/>
    <cellStyle name="Normal 6 2 7" xfId="26490"/>
    <cellStyle name="Normal 6 2 8" xfId="26491"/>
    <cellStyle name="Normal 6 2 9" xfId="26492"/>
    <cellStyle name="Normal 6 3" xfId="5575"/>
    <cellStyle name="Normal 6 3 2" xfId="5576"/>
    <cellStyle name="Normal 6 3 2 2" xfId="26493"/>
    <cellStyle name="Normal 6 3 2 3" xfId="26494"/>
    <cellStyle name="Normal 6 3 3" xfId="5577"/>
    <cellStyle name="Normal 6 3 4" xfId="26495"/>
    <cellStyle name="Normal 6 3 5" xfId="26496"/>
    <cellStyle name="Normal 6 3 6" xfId="26497"/>
    <cellStyle name="Normal 6 3 7" xfId="26498"/>
    <cellStyle name="Normal 6 3 8" xfId="26499"/>
    <cellStyle name="Normal 6 4" xfId="5578"/>
    <cellStyle name="Normal 6 4 2" xfId="26500"/>
    <cellStyle name="Normal 6 4 2 2" xfId="26501"/>
    <cellStyle name="Normal 6 4 2 2 2" xfId="26502"/>
    <cellStyle name="Normal 6 4 2 2 3" xfId="26503"/>
    <cellStyle name="Normal 6 4 2 3" xfId="26504"/>
    <cellStyle name="Normal 6 4 2 4" xfId="26505"/>
    <cellStyle name="Normal 6 4 2 5" xfId="26506"/>
    <cellStyle name="Normal 6 4 2 6" xfId="26507"/>
    <cellStyle name="Normal 6 4 3" xfId="26508"/>
    <cellStyle name="Normal 6 4 3 2" xfId="26509"/>
    <cellStyle name="Normal 6 4 3 3" xfId="26510"/>
    <cellStyle name="Normal 6 4 4" xfId="26511"/>
    <cellStyle name="Normal 6 4 5" xfId="26512"/>
    <cellStyle name="Normal 6 4 6" xfId="26513"/>
    <cellStyle name="Normal 6 4 7" xfId="26514"/>
    <cellStyle name="Normal 6 5" xfId="5579"/>
    <cellStyle name="Normal 6 5 2" xfId="26515"/>
    <cellStyle name="Normal 6 5 3" xfId="26516"/>
    <cellStyle name="Normal 6 5 4" xfId="26517"/>
    <cellStyle name="Normal 6 6" xfId="5580"/>
    <cellStyle name="Normal 6 6 2" xfId="26518"/>
    <cellStyle name="Normal 6 7" xfId="12952"/>
    <cellStyle name="Normal 6 8" xfId="12985"/>
    <cellStyle name="Normal 6 9" xfId="26519"/>
    <cellStyle name="Normal 7" xfId="5581"/>
    <cellStyle name="Normal 7 10" xfId="26520"/>
    <cellStyle name="Normal 7 11" xfId="26521"/>
    <cellStyle name="Normal 7 12" xfId="26522"/>
    <cellStyle name="Normal 7 2" xfId="5582"/>
    <cellStyle name="Normal 7 2 10" xfId="26523"/>
    <cellStyle name="Normal 7 2 2" xfId="26524"/>
    <cellStyle name="Normal 7 2 2 2" xfId="26525"/>
    <cellStyle name="Normal 7 2 2 2 2" xfId="26526"/>
    <cellStyle name="Normal 7 2 2 2 3" xfId="26527"/>
    <cellStyle name="Normal 7 2 2 3" xfId="26528"/>
    <cellStyle name="Normal 7 2 2 4" xfId="26529"/>
    <cellStyle name="Normal 7 2 2 5" xfId="26530"/>
    <cellStyle name="Normal 7 2 3" xfId="26531"/>
    <cellStyle name="Normal 7 2 3 2" xfId="26532"/>
    <cellStyle name="Normal 7 2 4" xfId="26533"/>
    <cellStyle name="Normal 7 2 4 2" xfId="26534"/>
    <cellStyle name="Normal 7 2 4 2 2" xfId="26535"/>
    <cellStyle name="Normal 7 2 4 2 2 2" xfId="26536"/>
    <cellStyle name="Normal 7 2 4 2 3" xfId="26537"/>
    <cellStyle name="Normal 7 2 4 3" xfId="26538"/>
    <cellStyle name="Normal 7 2 4 3 2" xfId="26539"/>
    <cellStyle name="Normal 7 2 4 4" xfId="26540"/>
    <cellStyle name="Normal 7 2 4 5" xfId="26541"/>
    <cellStyle name="Normal 7 2 5" xfId="26542"/>
    <cellStyle name="Normal 7 2 5 2" xfId="26543"/>
    <cellStyle name="Normal 7 2 5 2 2" xfId="26544"/>
    <cellStyle name="Normal 7 2 5 2 2 2" xfId="26545"/>
    <cellStyle name="Normal 7 2 5 2 3" xfId="26546"/>
    <cellStyle name="Normal 7 2 5 3" xfId="26547"/>
    <cellStyle name="Normal 7 2 5 3 2" xfId="26548"/>
    <cellStyle name="Normal 7 2 5 4" xfId="26549"/>
    <cellStyle name="Normal 7 2 5 5" xfId="26550"/>
    <cellStyle name="Normal 7 2 6" xfId="26551"/>
    <cellStyle name="Normal 7 2 6 2" xfId="26552"/>
    <cellStyle name="Normal 7 2 6 2 2" xfId="26553"/>
    <cellStyle name="Normal 7 2 6 3" xfId="26554"/>
    <cellStyle name="Normal 7 2 6 4" xfId="26555"/>
    <cellStyle name="Normal 7 2 7" xfId="26556"/>
    <cellStyle name="Normal 7 2 7 2" xfId="26557"/>
    <cellStyle name="Normal 7 2 7 3" xfId="26558"/>
    <cellStyle name="Normal 7 2 8" xfId="26559"/>
    <cellStyle name="Normal 7 2 9" xfId="26560"/>
    <cellStyle name="Normal 7 3" xfId="5583"/>
    <cellStyle name="Normal 7 3 2" xfId="26561"/>
    <cellStyle name="Normal 7 3 2 2" xfId="26562"/>
    <cellStyle name="Normal 7 3 2 2 2" xfId="26563"/>
    <cellStyle name="Normal 7 3 2 3" xfId="26564"/>
    <cellStyle name="Normal 7 3 2 4" xfId="26565"/>
    <cellStyle name="Normal 7 3 2 5" xfId="26566"/>
    <cellStyle name="Normal 7 3 3" xfId="26567"/>
    <cellStyle name="Normal 7 3 3 2" xfId="26568"/>
    <cellStyle name="Normal 7 3 3 2 2" xfId="26569"/>
    <cellStyle name="Normal 7 3 3 2 2 2" xfId="26570"/>
    <cellStyle name="Normal 7 3 3 2 3" xfId="26571"/>
    <cellStyle name="Normal 7 3 3 3" xfId="26572"/>
    <cellStyle name="Normal 7 3 3 3 2" xfId="26573"/>
    <cellStyle name="Normal 7 3 3 4" xfId="26574"/>
    <cellStyle name="Normal 7 3 3 5" xfId="26575"/>
    <cellStyle name="Normal 7 3 4" xfId="26576"/>
    <cellStyle name="Normal 7 3 5" xfId="26577"/>
    <cellStyle name="Normal 7 3 5 2" xfId="26578"/>
    <cellStyle name="Normal 7 3 5 2 2" xfId="26579"/>
    <cellStyle name="Normal 7 3 5 3" xfId="26580"/>
    <cellStyle name="Normal 7 3 6" xfId="26581"/>
    <cellStyle name="Normal 7 3 6 2" xfId="26582"/>
    <cellStyle name="Normal 7 3 7" xfId="26583"/>
    <cellStyle name="Normal 7 3 8" xfId="26584"/>
    <cellStyle name="Normal 7 3 9" xfId="26585"/>
    <cellStyle name="Normal 7 4" xfId="5584"/>
    <cellStyle name="Normal 7 4 2" xfId="26586"/>
    <cellStyle name="Normal 7 4 2 2" xfId="26587"/>
    <cellStyle name="Normal 7 4 2 2 2" xfId="26588"/>
    <cellStyle name="Normal 7 4 2 3" xfId="26589"/>
    <cellStyle name="Normal 7 4 2 4" xfId="26590"/>
    <cellStyle name="Normal 7 4 3" xfId="26591"/>
    <cellStyle name="Normal 7 4 3 2" xfId="26592"/>
    <cellStyle name="Normal 7 4 3 2 2" xfId="26593"/>
    <cellStyle name="Normal 7 4 3 2 2 2" xfId="26594"/>
    <cellStyle name="Normal 7 4 3 2 3" xfId="26595"/>
    <cellStyle name="Normal 7 4 3 3" xfId="26596"/>
    <cellStyle name="Normal 7 4 3 3 2" xfId="26597"/>
    <cellStyle name="Normal 7 4 3 4" xfId="26598"/>
    <cellStyle name="Normal 7 4 3 5" xfId="26599"/>
    <cellStyle name="Normal 7 4 4" xfId="26600"/>
    <cellStyle name="Normal 7 4 5" xfId="26601"/>
    <cellStyle name="Normal 7 4 5 2" xfId="26602"/>
    <cellStyle name="Normal 7 4 5 2 2" xfId="26603"/>
    <cellStyle name="Normal 7 4 5 3" xfId="26604"/>
    <cellStyle name="Normal 7 4 6" xfId="26605"/>
    <cellStyle name="Normal 7 4 6 2" xfId="26606"/>
    <cellStyle name="Normal 7 4 7" xfId="26607"/>
    <cellStyle name="Normal 7 4 8" xfId="26608"/>
    <cellStyle name="Normal 7 4 9" xfId="26609"/>
    <cellStyle name="Normal 7 5" xfId="5585"/>
    <cellStyle name="Normal 7 5 2" xfId="26610"/>
    <cellStyle name="Normal 7 5 2 2" xfId="26611"/>
    <cellStyle name="Normal 7 5 3" xfId="26612"/>
    <cellStyle name="Normal 7 5 4" xfId="26613"/>
    <cellStyle name="Normal 7 5 5" xfId="26614"/>
    <cellStyle name="Normal 7 6" xfId="12953"/>
    <cellStyle name="Normal 7 6 2" xfId="26615"/>
    <cellStyle name="Normal 7 7" xfId="12986"/>
    <cellStyle name="Normal 7 7 2" xfId="26616"/>
    <cellStyle name="Normal 7 7 2 2" xfId="26617"/>
    <cellStyle name="Normal 7 7 2 2 2" xfId="26618"/>
    <cellStyle name="Normal 7 7 2 3" xfId="26619"/>
    <cellStyle name="Normal 7 7 3" xfId="26620"/>
    <cellStyle name="Normal 7 7 3 2" xfId="26621"/>
    <cellStyle name="Normal 7 7 4" xfId="26622"/>
    <cellStyle name="Normal 7 7 5" xfId="26623"/>
    <cellStyle name="Normal 7 8" xfId="26624"/>
    <cellStyle name="Normal 7 8 2" xfId="26625"/>
    <cellStyle name="Normal 7 8 2 2" xfId="26626"/>
    <cellStyle name="Normal 7 8 3" xfId="26627"/>
    <cellStyle name="Normal 7 8 4" xfId="26628"/>
    <cellStyle name="Normal 7 9" xfId="26629"/>
    <cellStyle name="Normal 8" xfId="5586"/>
    <cellStyle name="Normal 8 10" xfId="26630"/>
    <cellStyle name="Normal 8 11" xfId="26631"/>
    <cellStyle name="Normal 8 12" xfId="26632"/>
    <cellStyle name="Normal 8 2" xfId="12954"/>
    <cellStyle name="Normal 8 2 10" xfId="26633"/>
    <cellStyle name="Normal 8 2 2" xfId="26634"/>
    <cellStyle name="Normal 8 2 2 2" xfId="26635"/>
    <cellStyle name="Normal 8 2 2 2 2" xfId="26636"/>
    <cellStyle name="Normal 8 2 2 2 3" xfId="26637"/>
    <cellStyle name="Normal 8 2 2 3" xfId="26638"/>
    <cellStyle name="Normal 8 2 2 4" xfId="26639"/>
    <cellStyle name="Normal 8 2 2 5" xfId="26640"/>
    <cellStyle name="Normal 8 2 3" xfId="26641"/>
    <cellStyle name="Normal 8 2 3 2" xfId="26642"/>
    <cellStyle name="Normal 8 2 4" xfId="26643"/>
    <cellStyle name="Normal 8 2 4 2" xfId="26644"/>
    <cellStyle name="Normal 8 2 4 2 2" xfId="26645"/>
    <cellStyle name="Normal 8 2 4 2 2 2" xfId="26646"/>
    <cellStyle name="Normal 8 2 4 2 3" xfId="26647"/>
    <cellStyle name="Normal 8 2 4 3" xfId="26648"/>
    <cellStyle name="Normal 8 2 4 3 2" xfId="26649"/>
    <cellStyle name="Normal 8 2 4 4" xfId="26650"/>
    <cellStyle name="Normal 8 2 4 5" xfId="26651"/>
    <cellStyle name="Normal 8 2 5" xfId="26652"/>
    <cellStyle name="Normal 8 2 5 2" xfId="26653"/>
    <cellStyle name="Normal 8 2 5 2 2" xfId="26654"/>
    <cellStyle name="Normal 8 2 5 2 2 2" xfId="26655"/>
    <cellStyle name="Normal 8 2 5 2 3" xfId="26656"/>
    <cellStyle name="Normal 8 2 5 3" xfId="26657"/>
    <cellStyle name="Normal 8 2 5 3 2" xfId="26658"/>
    <cellStyle name="Normal 8 2 5 4" xfId="26659"/>
    <cellStyle name="Normal 8 2 5 5" xfId="26660"/>
    <cellStyle name="Normal 8 2 6" xfId="26661"/>
    <cellStyle name="Normal 8 2 6 2" xfId="26662"/>
    <cellStyle name="Normal 8 2 6 2 2" xfId="26663"/>
    <cellStyle name="Normal 8 2 6 3" xfId="26664"/>
    <cellStyle name="Normal 8 2 6 4" xfId="26665"/>
    <cellStyle name="Normal 8 2 7" xfId="26666"/>
    <cellStyle name="Normal 8 2 7 2" xfId="26667"/>
    <cellStyle name="Normal 8 2 8" xfId="26668"/>
    <cellStyle name="Normal 8 2 9" xfId="26669"/>
    <cellStyle name="Normal 8 3" xfId="12987"/>
    <cellStyle name="Normal 8 3 2" xfId="26670"/>
    <cellStyle name="Normal 8 3 2 2" xfId="26671"/>
    <cellStyle name="Normal 8 3 2 2 2" xfId="26672"/>
    <cellStyle name="Normal 8 3 2 2 3" xfId="26673"/>
    <cellStyle name="Normal 8 3 2 3" xfId="26674"/>
    <cellStyle name="Normal 8 3 2 4" xfId="26675"/>
    <cellStyle name="Normal 8 3 2 5" xfId="26676"/>
    <cellStyle name="Normal 8 3 3" xfId="26677"/>
    <cellStyle name="Normal 8 3 3 2" xfId="26678"/>
    <cellStyle name="Normal 8 3 3 2 2" xfId="26679"/>
    <cellStyle name="Normal 8 3 3 2 2 2" xfId="26680"/>
    <cellStyle name="Normal 8 3 3 2 3" xfId="26681"/>
    <cellStyle name="Normal 8 3 3 3" xfId="26682"/>
    <cellStyle name="Normal 8 3 3 3 2" xfId="26683"/>
    <cellStyle name="Normal 8 3 3 4" xfId="26684"/>
    <cellStyle name="Normal 8 3 3 5" xfId="26685"/>
    <cellStyle name="Normal 8 3 4" xfId="26686"/>
    <cellStyle name="Normal 8 3 4 2" xfId="26687"/>
    <cellStyle name="Normal 8 3 5" xfId="26688"/>
    <cellStyle name="Normal 8 3 5 2" xfId="26689"/>
    <cellStyle name="Normal 8 3 5 2 2" xfId="26690"/>
    <cellStyle name="Normal 8 3 5 3" xfId="26691"/>
    <cellStyle name="Normal 8 3 6" xfId="26692"/>
    <cellStyle name="Normal 8 3 6 2" xfId="26693"/>
    <cellStyle name="Normal 8 3 7" xfId="26694"/>
    <cellStyle name="Normal 8 3 8" xfId="26695"/>
    <cellStyle name="Normal 8 3 9" xfId="26696"/>
    <cellStyle name="Normal 8 4" xfId="26697"/>
    <cellStyle name="Normal 8 4 2" xfId="26698"/>
    <cellStyle name="Normal 8 4 2 2" xfId="26699"/>
    <cellStyle name="Normal 8 4 2 2 2" xfId="26700"/>
    <cellStyle name="Normal 8 4 2 3" xfId="26701"/>
    <cellStyle name="Normal 8 4 2 4" xfId="26702"/>
    <cellStyle name="Normal 8 4 3" xfId="26703"/>
    <cellStyle name="Normal 8 4 3 2" xfId="26704"/>
    <cellStyle name="Normal 8 4 3 2 2" xfId="26705"/>
    <cellStyle name="Normal 8 4 3 2 2 2" xfId="26706"/>
    <cellStyle name="Normal 8 4 3 2 3" xfId="26707"/>
    <cellStyle name="Normal 8 4 3 3" xfId="26708"/>
    <cellStyle name="Normal 8 4 3 3 2" xfId="26709"/>
    <cellStyle name="Normal 8 4 3 4" xfId="26710"/>
    <cellStyle name="Normal 8 4 4" xfId="26711"/>
    <cellStyle name="Normal 8 4 4 2" xfId="26712"/>
    <cellStyle name="Normal 8 4 4 2 2" xfId="26713"/>
    <cellStyle name="Normal 8 4 4 3" xfId="26714"/>
    <cellStyle name="Normal 8 4 5" xfId="26715"/>
    <cellStyle name="Normal 8 4 5 2" xfId="26716"/>
    <cellStyle name="Normal 8 4 6" xfId="26717"/>
    <cellStyle name="Normal 8 4 7" xfId="26718"/>
    <cellStyle name="Normal 8 5" xfId="26719"/>
    <cellStyle name="Normal 8 5 2" xfId="26720"/>
    <cellStyle name="Normal 8 5 2 2" xfId="26721"/>
    <cellStyle name="Normal 8 5 3" xfId="26722"/>
    <cellStyle name="Normal 8 5 4" xfId="26723"/>
    <cellStyle name="Normal 8 5 5" xfId="26724"/>
    <cellStyle name="Normal 8 6" xfId="26725"/>
    <cellStyle name="Normal 8 6 2" xfId="26726"/>
    <cellStyle name="Normal 8 6 2 2" xfId="26727"/>
    <cellStyle name="Normal 8 6 2 2 2" xfId="26728"/>
    <cellStyle name="Normal 8 6 2 3" xfId="26729"/>
    <cellStyle name="Normal 8 6 3" xfId="26730"/>
    <cellStyle name="Normal 8 6 3 2" xfId="26731"/>
    <cellStyle name="Normal 8 6 4" xfId="26732"/>
    <cellStyle name="Normal 8 7" xfId="26733"/>
    <cellStyle name="Normal 8 7 2" xfId="26734"/>
    <cellStyle name="Normal 8 7 2 2" xfId="26735"/>
    <cellStyle name="Normal 8 7 3" xfId="26736"/>
    <cellStyle name="Normal 8 7 4" xfId="26737"/>
    <cellStyle name="Normal 8 8" xfId="26738"/>
    <cellStyle name="Normal 8 9" xfId="26739"/>
    <cellStyle name="Normal 9" xfId="5587"/>
    <cellStyle name="Normal 9 10" xfId="26740"/>
    <cellStyle name="Normal 9 2" xfId="5588"/>
    <cellStyle name="Normal 9 2 2" xfId="26741"/>
    <cellStyle name="Normal 9 2 2 2" xfId="26742"/>
    <cellStyle name="Normal 9 2 2 3" xfId="26743"/>
    <cellStyle name="Normal 9 2 3" xfId="26744"/>
    <cellStyle name="Normal 9 2 4" xfId="26745"/>
    <cellStyle name="Normal 9 2 5" xfId="26746"/>
    <cellStyle name="Normal 9 2 6" xfId="26747"/>
    <cellStyle name="Normal 9 2 7" xfId="26748"/>
    <cellStyle name="Normal 9 2 8" xfId="26749"/>
    <cellStyle name="Normal 9 3" xfId="5589"/>
    <cellStyle name="Normal 9 3 2" xfId="26750"/>
    <cellStyle name="Normal 9 3 2 2" xfId="26751"/>
    <cellStyle name="Normal 9 3 2 3" xfId="26752"/>
    <cellStyle name="Normal 9 3 3" xfId="26753"/>
    <cellStyle name="Normal 9 3 4" xfId="26754"/>
    <cellStyle name="Normal 9 3 5" xfId="26755"/>
    <cellStyle name="Normal 9 4" xfId="26756"/>
    <cellStyle name="Normal 9 4 2" xfId="26757"/>
    <cellStyle name="Normal 9 4 3" xfId="26758"/>
    <cellStyle name="Normal 9 5" xfId="26759"/>
    <cellStyle name="Normal 9 6" xfId="26760"/>
    <cellStyle name="Normal 9 7" xfId="26761"/>
    <cellStyle name="Normal 9 8" xfId="26762"/>
    <cellStyle name="Normal 9 9" xfId="26763"/>
    <cellStyle name="Normal_#10-Headcount" xfId="5590"/>
    <cellStyle name="Normal_Book1_Phase in-out (01 09)" xfId="12930"/>
    <cellStyle name="Normal_SAS Feb'08" xfId="12931"/>
    <cellStyle name="Normal_Sheet1_Sheet3" xfId="56889"/>
    <cellStyle name="Normal_Sheet2" xfId="56887"/>
    <cellStyle name="Normal_Sheet3" xfId="56890"/>
    <cellStyle name="Normal_Sheet4" xfId="56888"/>
    <cellStyle name="Normale_RESULTS" xfId="5591"/>
    <cellStyle name="Note" xfId="5592"/>
    <cellStyle name="Note 2" xfId="5593"/>
    <cellStyle name="Note 2 10" xfId="26764"/>
    <cellStyle name="Note 2 10 2" xfId="26765"/>
    <cellStyle name="Note 2 10 2 2" xfId="26766"/>
    <cellStyle name="Note 2 10 3" xfId="26767"/>
    <cellStyle name="Note 2 11" xfId="26768"/>
    <cellStyle name="Note 2 11 2" xfId="26769"/>
    <cellStyle name="Note 2 12" xfId="26770"/>
    <cellStyle name="Note 2 12 2" xfId="26771"/>
    <cellStyle name="Note 2 13" xfId="26772"/>
    <cellStyle name="Note 2 14" xfId="26773"/>
    <cellStyle name="Note 2 2" xfId="5594"/>
    <cellStyle name="Note 2 2 10" xfId="26774"/>
    <cellStyle name="Note 2 2 10 2" xfId="26775"/>
    <cellStyle name="Note 2 2 11" xfId="26776"/>
    <cellStyle name="Note 2 2 11 2" xfId="26777"/>
    <cellStyle name="Note 2 2 12" xfId="26778"/>
    <cellStyle name="Note 2 2 13" xfId="26779"/>
    <cellStyle name="Note 2 2 2" xfId="26780"/>
    <cellStyle name="Note 2 2 2 10" xfId="26781"/>
    <cellStyle name="Note 2 2 2 10 2" xfId="26782"/>
    <cellStyle name="Note 2 2 2 11" xfId="26783"/>
    <cellStyle name="Note 2 2 2 12" xfId="26784"/>
    <cellStyle name="Note 2 2 2 2" xfId="26785"/>
    <cellStyle name="Note 2 2 2 2 2" xfId="26786"/>
    <cellStyle name="Note 2 2 2 2 2 2" xfId="26787"/>
    <cellStyle name="Note 2 2 2 2 2 2 2" xfId="26788"/>
    <cellStyle name="Note 2 2 2 2 2 3" xfId="26789"/>
    <cellStyle name="Note 2 2 2 2 2 3 2" xfId="26790"/>
    <cellStyle name="Note 2 2 2 2 2 4" xfId="26791"/>
    <cellStyle name="Note 2 2 2 2 2 4 2" xfId="26792"/>
    <cellStyle name="Note 2 2 2 2 2 5" xfId="26793"/>
    <cellStyle name="Note 2 2 2 2 2 6" xfId="26794"/>
    <cellStyle name="Note 2 2 2 2 3" xfId="26795"/>
    <cellStyle name="Note 2 2 2 2 3 2" xfId="26796"/>
    <cellStyle name="Note 2 2 2 2 4" xfId="26797"/>
    <cellStyle name="Note 2 2 2 2 4 2" xfId="26798"/>
    <cellStyle name="Note 2 2 2 2 5" xfId="26799"/>
    <cellStyle name="Note 2 2 2 2 5 2" xfId="26800"/>
    <cellStyle name="Note 2 2 2 2 6" xfId="26801"/>
    <cellStyle name="Note 2 2 2 2 6 2" xfId="26802"/>
    <cellStyle name="Note 2 2 2 2 7" xfId="26803"/>
    <cellStyle name="Note 2 2 2 2 8" xfId="26804"/>
    <cellStyle name="Note 2 2 2 3" xfId="26805"/>
    <cellStyle name="Note 2 2 2 3 2" xfId="26806"/>
    <cellStyle name="Note 2 2 2 3 2 2" xfId="26807"/>
    <cellStyle name="Note 2 2 2 3 2 3" xfId="26808"/>
    <cellStyle name="Note 2 2 2 3 3" xfId="26809"/>
    <cellStyle name="Note 2 2 2 3 3 2" xfId="26810"/>
    <cellStyle name="Note 2 2 2 3 4" xfId="26811"/>
    <cellStyle name="Note 2 2 2 3 4 2" xfId="26812"/>
    <cellStyle name="Note 2 2 2 3 5" xfId="26813"/>
    <cellStyle name="Note 2 2 2 3 5 2" xfId="26814"/>
    <cellStyle name="Note 2 2 2 3 6" xfId="26815"/>
    <cellStyle name="Note 2 2 2 3 6 2" xfId="26816"/>
    <cellStyle name="Note 2 2 2 3 7" xfId="26817"/>
    <cellStyle name="Note 2 2 2 3 8" xfId="26818"/>
    <cellStyle name="Note 2 2 2 4" xfId="26819"/>
    <cellStyle name="Note 2 2 2 4 2" xfId="26820"/>
    <cellStyle name="Note 2 2 2 4 2 2" xfId="26821"/>
    <cellStyle name="Note 2 2 2 4 3" xfId="26822"/>
    <cellStyle name="Note 2 2 2 4 3 2" xfId="26823"/>
    <cellStyle name="Note 2 2 2 4 4" xfId="26824"/>
    <cellStyle name="Note 2 2 2 4 4 2" xfId="26825"/>
    <cellStyle name="Note 2 2 2 4 5" xfId="26826"/>
    <cellStyle name="Note 2 2 2 4 5 2" xfId="26827"/>
    <cellStyle name="Note 2 2 2 4 6" xfId="26828"/>
    <cellStyle name="Note 2 2 2 4 7" xfId="26829"/>
    <cellStyle name="Note 2 2 2 5" xfId="26830"/>
    <cellStyle name="Note 2 2 2 5 2" xfId="26831"/>
    <cellStyle name="Note 2 2 2 5 2 2" xfId="26832"/>
    <cellStyle name="Note 2 2 2 5 3" xfId="26833"/>
    <cellStyle name="Note 2 2 2 6" xfId="26834"/>
    <cellStyle name="Note 2 2 2 6 2" xfId="26835"/>
    <cellStyle name="Note 2 2 2 6 2 2" xfId="26836"/>
    <cellStyle name="Note 2 2 2 6 3" xfId="26837"/>
    <cellStyle name="Note 2 2 2 7" xfId="26838"/>
    <cellStyle name="Note 2 2 2 7 2" xfId="26839"/>
    <cellStyle name="Note 2 2 2 7 2 2" xfId="26840"/>
    <cellStyle name="Note 2 2 2 7 3" xfId="26841"/>
    <cellStyle name="Note 2 2 2 8" xfId="26842"/>
    <cellStyle name="Note 2 2 2 8 2" xfId="26843"/>
    <cellStyle name="Note 2 2 2 9" xfId="26844"/>
    <cellStyle name="Note 2 2 2 9 2" xfId="26845"/>
    <cellStyle name="Note 2 2 3" xfId="26846"/>
    <cellStyle name="Note 2 2 3 2" xfId="26847"/>
    <cellStyle name="Note 2 2 3 2 2" xfId="26848"/>
    <cellStyle name="Note 2 2 3 2 2 2" xfId="26849"/>
    <cellStyle name="Note 2 2 3 2 2 3" xfId="26850"/>
    <cellStyle name="Note 2 2 3 2 3" xfId="26851"/>
    <cellStyle name="Note 2 2 3 2 3 2" xfId="26852"/>
    <cellStyle name="Note 2 2 3 2 3 3" xfId="26853"/>
    <cellStyle name="Note 2 2 3 2 4" xfId="26854"/>
    <cellStyle name="Note 2 2 3 2 5" xfId="26855"/>
    <cellStyle name="Note 2 2 3 2 6" xfId="26856"/>
    <cellStyle name="Note 2 2 3 3" xfId="26857"/>
    <cellStyle name="Note 2 2 3 3 2" xfId="26858"/>
    <cellStyle name="Note 2 2 3 4" xfId="26859"/>
    <cellStyle name="Note 2 2 3 4 2" xfId="26860"/>
    <cellStyle name="Note 2 2 3 5" xfId="26861"/>
    <cellStyle name="Note 2 2 3 5 2" xfId="26862"/>
    <cellStyle name="Note 2 2 3 6" xfId="26863"/>
    <cellStyle name="Note 2 2 3 6 2" xfId="26864"/>
    <cellStyle name="Note 2 2 3 7" xfId="26865"/>
    <cellStyle name="Note 2 2 3 8" xfId="26866"/>
    <cellStyle name="Note 2 2 4" xfId="26867"/>
    <cellStyle name="Note 2 2 4 2" xfId="26868"/>
    <cellStyle name="Note 2 2 4 2 2" xfId="26869"/>
    <cellStyle name="Note 2 2 4 2 3" xfId="26870"/>
    <cellStyle name="Note 2 2 4 3" xfId="26871"/>
    <cellStyle name="Note 2 2 4 3 2" xfId="26872"/>
    <cellStyle name="Note 2 2 4 4" xfId="26873"/>
    <cellStyle name="Note 2 2 4 4 2" xfId="26874"/>
    <cellStyle name="Note 2 2 4 5" xfId="26875"/>
    <cellStyle name="Note 2 2 4 5 2" xfId="26876"/>
    <cellStyle name="Note 2 2 4 6" xfId="26877"/>
    <cellStyle name="Note 2 2 4 6 2" xfId="26878"/>
    <cellStyle name="Note 2 2 4 7" xfId="26879"/>
    <cellStyle name="Note 2 2 4 8" xfId="26880"/>
    <cellStyle name="Note 2 2 5" xfId="26881"/>
    <cellStyle name="Note 2 2 5 2" xfId="26882"/>
    <cellStyle name="Note 2 2 5 2 2" xfId="26883"/>
    <cellStyle name="Note 2 2 5 3" xfId="26884"/>
    <cellStyle name="Note 2 2 5 3 2" xfId="26885"/>
    <cellStyle name="Note 2 2 5 4" xfId="26886"/>
    <cellStyle name="Note 2 2 5 4 2" xfId="26887"/>
    <cellStyle name="Note 2 2 5 5" xfId="26888"/>
    <cellStyle name="Note 2 2 5 5 2" xfId="26889"/>
    <cellStyle name="Note 2 2 5 6" xfId="26890"/>
    <cellStyle name="Note 2 2 5 7" xfId="26891"/>
    <cellStyle name="Note 2 2 6" xfId="26892"/>
    <cellStyle name="Note 2 2 6 2" xfId="26893"/>
    <cellStyle name="Note 2 2 6 2 2" xfId="26894"/>
    <cellStyle name="Note 2 2 6 3" xfId="26895"/>
    <cellStyle name="Note 2 2 7" xfId="26896"/>
    <cellStyle name="Note 2 2 7 2" xfId="26897"/>
    <cellStyle name="Note 2 2 7 2 2" xfId="26898"/>
    <cellStyle name="Note 2 2 7 3" xfId="26899"/>
    <cellStyle name="Note 2 2 8" xfId="26900"/>
    <cellStyle name="Note 2 2 8 2" xfId="26901"/>
    <cellStyle name="Note 2 2 8 2 2" xfId="26902"/>
    <cellStyle name="Note 2 2 8 3" xfId="26903"/>
    <cellStyle name="Note 2 2 9" xfId="26904"/>
    <cellStyle name="Note 2 2 9 2" xfId="26905"/>
    <cellStyle name="Note 2 3" xfId="5595"/>
    <cellStyle name="Note 2 3 10" xfId="26906"/>
    <cellStyle name="Note 2 3 10 2" xfId="26907"/>
    <cellStyle name="Note 2 3 11" xfId="26908"/>
    <cellStyle name="Note 2 3 12" xfId="26909"/>
    <cellStyle name="Note 2 3 2" xfId="26910"/>
    <cellStyle name="Note 2 3 2 2" xfId="26911"/>
    <cellStyle name="Note 2 3 2 2 2" xfId="26912"/>
    <cellStyle name="Note 2 3 2 2 2 2" xfId="26913"/>
    <cellStyle name="Note 2 3 2 2 3" xfId="26914"/>
    <cellStyle name="Note 2 3 2 2 3 2" xfId="26915"/>
    <cellStyle name="Note 2 3 2 2 4" xfId="26916"/>
    <cellStyle name="Note 2 3 2 2 4 2" xfId="26917"/>
    <cellStyle name="Note 2 3 2 2 5" xfId="26918"/>
    <cellStyle name="Note 2 3 2 2 6" xfId="26919"/>
    <cellStyle name="Note 2 3 2 3" xfId="26920"/>
    <cellStyle name="Note 2 3 2 3 2" xfId="26921"/>
    <cellStyle name="Note 2 3 2 4" xfId="26922"/>
    <cellStyle name="Note 2 3 2 4 2" xfId="26923"/>
    <cellStyle name="Note 2 3 2 5" xfId="26924"/>
    <cellStyle name="Note 2 3 2 5 2" xfId="26925"/>
    <cellStyle name="Note 2 3 2 6" xfId="26926"/>
    <cellStyle name="Note 2 3 2 6 2" xfId="26927"/>
    <cellStyle name="Note 2 3 2 7" xfId="26928"/>
    <cellStyle name="Note 2 3 2 8" xfId="26929"/>
    <cellStyle name="Note 2 3 3" xfId="26930"/>
    <cellStyle name="Note 2 3 3 2" xfId="26931"/>
    <cellStyle name="Note 2 3 3 2 2" xfId="26932"/>
    <cellStyle name="Note 2 3 3 2 3" xfId="26933"/>
    <cellStyle name="Note 2 3 3 3" xfId="26934"/>
    <cellStyle name="Note 2 3 3 3 2" xfId="26935"/>
    <cellStyle name="Note 2 3 3 4" xfId="26936"/>
    <cellStyle name="Note 2 3 3 4 2" xfId="26937"/>
    <cellStyle name="Note 2 3 3 5" xfId="26938"/>
    <cellStyle name="Note 2 3 3 5 2" xfId="26939"/>
    <cellStyle name="Note 2 3 3 6" xfId="26940"/>
    <cellStyle name="Note 2 3 3 6 2" xfId="26941"/>
    <cellStyle name="Note 2 3 3 7" xfId="26942"/>
    <cellStyle name="Note 2 3 3 8" xfId="26943"/>
    <cellStyle name="Note 2 3 4" xfId="26944"/>
    <cellStyle name="Note 2 3 4 2" xfId="26945"/>
    <cellStyle name="Note 2 3 4 2 2" xfId="26946"/>
    <cellStyle name="Note 2 3 4 3" xfId="26947"/>
    <cellStyle name="Note 2 3 4 3 2" xfId="26948"/>
    <cellStyle name="Note 2 3 4 4" xfId="26949"/>
    <cellStyle name="Note 2 3 4 4 2" xfId="26950"/>
    <cellStyle name="Note 2 3 4 5" xfId="26951"/>
    <cellStyle name="Note 2 3 4 5 2" xfId="26952"/>
    <cellStyle name="Note 2 3 4 6" xfId="26953"/>
    <cellStyle name="Note 2 3 4 7" xfId="26954"/>
    <cellStyle name="Note 2 3 5" xfId="26955"/>
    <cellStyle name="Note 2 3 5 2" xfId="26956"/>
    <cellStyle name="Note 2 3 5 2 2" xfId="26957"/>
    <cellStyle name="Note 2 3 5 3" xfId="26958"/>
    <cellStyle name="Note 2 3 6" xfId="26959"/>
    <cellStyle name="Note 2 3 6 2" xfId="26960"/>
    <cellStyle name="Note 2 3 6 2 2" xfId="26961"/>
    <cellStyle name="Note 2 3 6 3" xfId="26962"/>
    <cellStyle name="Note 2 3 7" xfId="26963"/>
    <cellStyle name="Note 2 3 7 2" xfId="26964"/>
    <cellStyle name="Note 2 3 7 2 2" xfId="26965"/>
    <cellStyle name="Note 2 3 7 3" xfId="26966"/>
    <cellStyle name="Note 2 3 8" xfId="26967"/>
    <cellStyle name="Note 2 3 8 2" xfId="26968"/>
    <cellStyle name="Note 2 3 9" xfId="26969"/>
    <cellStyle name="Note 2 3 9 2" xfId="26970"/>
    <cellStyle name="Note 2 4" xfId="26971"/>
    <cellStyle name="Note 2 4 2" xfId="26972"/>
    <cellStyle name="Note 2 4 2 2" xfId="26973"/>
    <cellStyle name="Note 2 4 2 2 2" xfId="26974"/>
    <cellStyle name="Note 2 4 2 2 3" xfId="26975"/>
    <cellStyle name="Note 2 4 2 3" xfId="26976"/>
    <cellStyle name="Note 2 4 2 3 2" xfId="26977"/>
    <cellStyle name="Note 2 4 2 3 3" xfId="26978"/>
    <cellStyle name="Note 2 4 2 4" xfId="26979"/>
    <cellStyle name="Note 2 4 2 5" xfId="26980"/>
    <cellStyle name="Note 2 4 2 6" xfId="26981"/>
    <cellStyle name="Note 2 4 3" xfId="26982"/>
    <cellStyle name="Note 2 4 3 2" xfId="26983"/>
    <cellStyle name="Note 2 4 4" xfId="26984"/>
    <cellStyle name="Note 2 4 4 2" xfId="26985"/>
    <cellStyle name="Note 2 4 5" xfId="26986"/>
    <cellStyle name="Note 2 4 5 2" xfId="26987"/>
    <cellStyle name="Note 2 4 6" xfId="26988"/>
    <cellStyle name="Note 2 4 6 2" xfId="26989"/>
    <cellStyle name="Note 2 4 7" xfId="26990"/>
    <cellStyle name="Note 2 4 8" xfId="26991"/>
    <cellStyle name="Note 2 5" xfId="26992"/>
    <cellStyle name="Note 2 5 2" xfId="26993"/>
    <cellStyle name="Note 2 5 2 2" xfId="26994"/>
    <cellStyle name="Note 2 5 2 3" xfId="26995"/>
    <cellStyle name="Note 2 5 3" xfId="26996"/>
    <cellStyle name="Note 2 5 3 2" xfId="26997"/>
    <cellStyle name="Note 2 5 4" xfId="26998"/>
    <cellStyle name="Note 2 5 4 2" xfId="26999"/>
    <cellStyle name="Note 2 5 5" xfId="27000"/>
    <cellStyle name="Note 2 5 5 2" xfId="27001"/>
    <cellStyle name="Note 2 5 6" xfId="27002"/>
    <cellStyle name="Note 2 5 6 2" xfId="27003"/>
    <cellStyle name="Note 2 5 7" xfId="27004"/>
    <cellStyle name="Note 2 5 8" xfId="27005"/>
    <cellStyle name="Note 2 6" xfId="27006"/>
    <cellStyle name="Note 2 6 2" xfId="27007"/>
    <cellStyle name="Note 2 6 2 2" xfId="27008"/>
    <cellStyle name="Note 2 6 3" xfId="27009"/>
    <cellStyle name="Note 2 6 3 2" xfId="27010"/>
    <cellStyle name="Note 2 6 4" xfId="27011"/>
    <cellStyle name="Note 2 6 4 2" xfId="27012"/>
    <cellStyle name="Note 2 6 5" xfId="27013"/>
    <cellStyle name="Note 2 6 5 2" xfId="27014"/>
    <cellStyle name="Note 2 6 6" xfId="27015"/>
    <cellStyle name="Note 2 6 7" xfId="27016"/>
    <cellStyle name="Note 2 7" xfId="27017"/>
    <cellStyle name="Note 2 7 2" xfId="27018"/>
    <cellStyle name="Note 2 7 2 2" xfId="27019"/>
    <cellStyle name="Note 2 7 3" xfId="27020"/>
    <cellStyle name="Note 2 8" xfId="27021"/>
    <cellStyle name="Note 2 8 2" xfId="27022"/>
    <cellStyle name="Note 2 8 2 2" xfId="27023"/>
    <cellStyle name="Note 2 8 3" xfId="27024"/>
    <cellStyle name="Note 2 9" xfId="27025"/>
    <cellStyle name="Note 2 9 2" xfId="27026"/>
    <cellStyle name="Note 2 9 2 2" xfId="27027"/>
    <cellStyle name="Note 2 9 3" xfId="27028"/>
    <cellStyle name="Note 3" xfId="5596"/>
    <cellStyle name="Note 3 10" xfId="27029"/>
    <cellStyle name="Note 3 10 2" xfId="27030"/>
    <cellStyle name="Note 3 11" xfId="27031"/>
    <cellStyle name="Note 3 11 2" xfId="27032"/>
    <cellStyle name="Note 3 12" xfId="27033"/>
    <cellStyle name="Note 3 13" xfId="27034"/>
    <cellStyle name="Note 3 2" xfId="5597"/>
    <cellStyle name="Note 3 2 10" xfId="27035"/>
    <cellStyle name="Note 3 2 10 2" xfId="27036"/>
    <cellStyle name="Note 3 2 11" xfId="27037"/>
    <cellStyle name="Note 3 2 12" xfId="27038"/>
    <cellStyle name="Note 3 2 2" xfId="27039"/>
    <cellStyle name="Note 3 2 2 2" xfId="27040"/>
    <cellStyle name="Note 3 2 2 2 2" xfId="27041"/>
    <cellStyle name="Note 3 2 2 2 2 2" xfId="27042"/>
    <cellStyle name="Note 3 2 2 2 3" xfId="27043"/>
    <cellStyle name="Note 3 2 2 2 3 2" xfId="27044"/>
    <cellStyle name="Note 3 2 2 2 4" xfId="27045"/>
    <cellStyle name="Note 3 2 2 2 4 2" xfId="27046"/>
    <cellStyle name="Note 3 2 2 2 5" xfId="27047"/>
    <cellStyle name="Note 3 2 2 2 6" xfId="27048"/>
    <cellStyle name="Note 3 2 2 3" xfId="27049"/>
    <cellStyle name="Note 3 2 2 3 2" xfId="27050"/>
    <cellStyle name="Note 3 2 2 4" xfId="27051"/>
    <cellStyle name="Note 3 2 2 4 2" xfId="27052"/>
    <cellStyle name="Note 3 2 2 5" xfId="27053"/>
    <cellStyle name="Note 3 2 2 5 2" xfId="27054"/>
    <cellStyle name="Note 3 2 2 6" xfId="27055"/>
    <cellStyle name="Note 3 2 2 6 2" xfId="27056"/>
    <cellStyle name="Note 3 2 2 7" xfId="27057"/>
    <cellStyle name="Note 3 2 2 8" xfId="27058"/>
    <cellStyle name="Note 3 2 3" xfId="27059"/>
    <cellStyle name="Note 3 2 3 2" xfId="27060"/>
    <cellStyle name="Note 3 2 3 2 2" xfId="27061"/>
    <cellStyle name="Note 3 2 3 2 3" xfId="27062"/>
    <cellStyle name="Note 3 2 3 3" xfId="27063"/>
    <cellStyle name="Note 3 2 3 3 2" xfId="27064"/>
    <cellStyle name="Note 3 2 3 4" xfId="27065"/>
    <cellStyle name="Note 3 2 3 4 2" xfId="27066"/>
    <cellStyle name="Note 3 2 3 5" xfId="27067"/>
    <cellStyle name="Note 3 2 3 5 2" xfId="27068"/>
    <cellStyle name="Note 3 2 3 6" xfId="27069"/>
    <cellStyle name="Note 3 2 3 6 2" xfId="27070"/>
    <cellStyle name="Note 3 2 3 7" xfId="27071"/>
    <cellStyle name="Note 3 2 3 8" xfId="27072"/>
    <cellStyle name="Note 3 2 4" xfId="27073"/>
    <cellStyle name="Note 3 2 4 2" xfId="27074"/>
    <cellStyle name="Note 3 2 4 2 2" xfId="27075"/>
    <cellStyle name="Note 3 2 4 3" xfId="27076"/>
    <cellStyle name="Note 3 2 4 3 2" xfId="27077"/>
    <cellStyle name="Note 3 2 4 4" xfId="27078"/>
    <cellStyle name="Note 3 2 4 4 2" xfId="27079"/>
    <cellStyle name="Note 3 2 4 5" xfId="27080"/>
    <cellStyle name="Note 3 2 4 5 2" xfId="27081"/>
    <cellStyle name="Note 3 2 4 6" xfId="27082"/>
    <cellStyle name="Note 3 2 4 7" xfId="27083"/>
    <cellStyle name="Note 3 2 5" xfId="27084"/>
    <cellStyle name="Note 3 2 5 2" xfId="27085"/>
    <cellStyle name="Note 3 2 5 2 2" xfId="27086"/>
    <cellStyle name="Note 3 2 5 3" xfId="27087"/>
    <cellStyle name="Note 3 2 6" xfId="27088"/>
    <cellStyle name="Note 3 2 6 2" xfId="27089"/>
    <cellStyle name="Note 3 2 6 2 2" xfId="27090"/>
    <cellStyle name="Note 3 2 6 3" xfId="27091"/>
    <cellStyle name="Note 3 2 7" xfId="27092"/>
    <cellStyle name="Note 3 2 7 2" xfId="27093"/>
    <cellStyle name="Note 3 2 7 2 2" xfId="27094"/>
    <cellStyle name="Note 3 2 7 3" xfId="27095"/>
    <cellStyle name="Note 3 2 8" xfId="27096"/>
    <cellStyle name="Note 3 2 8 2" xfId="27097"/>
    <cellStyle name="Note 3 2 9" xfId="27098"/>
    <cellStyle name="Note 3 2 9 2" xfId="27099"/>
    <cellStyle name="Note 3 3" xfId="5598"/>
    <cellStyle name="Note 3 3 2" xfId="27100"/>
    <cellStyle name="Note 3 3 2 2" xfId="27101"/>
    <cellStyle name="Note 3 3 2 2 2" xfId="27102"/>
    <cellStyle name="Note 3 3 2 3" xfId="27103"/>
    <cellStyle name="Note 3 3 2 3 2" xfId="27104"/>
    <cellStyle name="Note 3 3 2 4" xfId="27105"/>
    <cellStyle name="Note 3 3 2 4 2" xfId="27106"/>
    <cellStyle name="Note 3 3 2 5" xfId="27107"/>
    <cellStyle name="Note 3 3 2 6" xfId="27108"/>
    <cellStyle name="Note 3 3 3" xfId="27109"/>
    <cellStyle name="Note 3 3 3 2" xfId="27110"/>
    <cellStyle name="Note 3 3 4" xfId="27111"/>
    <cellStyle name="Note 3 3 4 2" xfId="27112"/>
    <cellStyle name="Note 3 3 5" xfId="27113"/>
    <cellStyle name="Note 3 3 5 2" xfId="27114"/>
    <cellStyle name="Note 3 3 6" xfId="27115"/>
    <cellStyle name="Note 3 3 6 2" xfId="27116"/>
    <cellStyle name="Note 3 3 7" xfId="27117"/>
    <cellStyle name="Note 3 3 8" xfId="27118"/>
    <cellStyle name="Note 3 4" xfId="27119"/>
    <cellStyle name="Note 3 4 2" xfId="27120"/>
    <cellStyle name="Note 3 4 2 2" xfId="27121"/>
    <cellStyle name="Note 3 4 2 3" xfId="27122"/>
    <cellStyle name="Note 3 4 3" xfId="27123"/>
    <cellStyle name="Note 3 4 3 2" xfId="27124"/>
    <cellStyle name="Note 3 4 4" xfId="27125"/>
    <cellStyle name="Note 3 4 4 2" xfId="27126"/>
    <cellStyle name="Note 3 4 5" xfId="27127"/>
    <cellStyle name="Note 3 4 5 2" xfId="27128"/>
    <cellStyle name="Note 3 4 6" xfId="27129"/>
    <cellStyle name="Note 3 4 6 2" xfId="27130"/>
    <cellStyle name="Note 3 4 7" xfId="27131"/>
    <cellStyle name="Note 3 4 8" xfId="27132"/>
    <cellStyle name="Note 3 5" xfId="27133"/>
    <cellStyle name="Note 3 5 2" xfId="27134"/>
    <cellStyle name="Note 3 5 2 2" xfId="27135"/>
    <cellStyle name="Note 3 5 3" xfId="27136"/>
    <cellStyle name="Note 3 5 3 2" xfId="27137"/>
    <cellStyle name="Note 3 5 4" xfId="27138"/>
    <cellStyle name="Note 3 5 4 2" xfId="27139"/>
    <cellStyle name="Note 3 5 5" xfId="27140"/>
    <cellStyle name="Note 3 5 5 2" xfId="27141"/>
    <cellStyle name="Note 3 5 6" xfId="27142"/>
    <cellStyle name="Note 3 5 7" xfId="27143"/>
    <cellStyle name="Note 3 6" xfId="27144"/>
    <cellStyle name="Note 3 6 2" xfId="27145"/>
    <cellStyle name="Note 3 6 2 2" xfId="27146"/>
    <cellStyle name="Note 3 6 3" xfId="27147"/>
    <cellStyle name="Note 3 7" xfId="27148"/>
    <cellStyle name="Note 3 7 2" xfId="27149"/>
    <cellStyle name="Note 3 7 2 2" xfId="27150"/>
    <cellStyle name="Note 3 7 3" xfId="27151"/>
    <cellStyle name="Note 3 8" xfId="27152"/>
    <cellStyle name="Note 3 8 2" xfId="27153"/>
    <cellStyle name="Note 3 8 2 2" xfId="27154"/>
    <cellStyle name="Note 3 8 3" xfId="27155"/>
    <cellStyle name="Note 3 9" xfId="27156"/>
    <cellStyle name="Note 3 9 2" xfId="27157"/>
    <cellStyle name="Note 4" xfId="5599"/>
    <cellStyle name="Note 4 10" xfId="27158"/>
    <cellStyle name="Note 4 10 2" xfId="27159"/>
    <cellStyle name="Note 4 11" xfId="27160"/>
    <cellStyle name="Note 4 12" xfId="27161"/>
    <cellStyle name="Note 4 2" xfId="5600"/>
    <cellStyle name="Note 4 2 10" xfId="27162"/>
    <cellStyle name="Note 4 2 2" xfId="27163"/>
    <cellStyle name="Note 4 2 2 2" xfId="27164"/>
    <cellStyle name="Note 4 2 2 2 2" xfId="27165"/>
    <cellStyle name="Note 4 2 2 2 2 2" xfId="27166"/>
    <cellStyle name="Note 4 2 2 2 3" xfId="27167"/>
    <cellStyle name="Note 4 2 2 2 3 2" xfId="27168"/>
    <cellStyle name="Note 4 2 2 2 4" xfId="27169"/>
    <cellStyle name="Note 4 2 2 2 4 2" xfId="27170"/>
    <cellStyle name="Note 4 2 2 2 5" xfId="27171"/>
    <cellStyle name="Note 4 2 2 2 6" xfId="27172"/>
    <cellStyle name="Note 4 2 2 3" xfId="27173"/>
    <cellStyle name="Note 4 2 2 3 2" xfId="27174"/>
    <cellStyle name="Note 4 2 2 4" xfId="27175"/>
    <cellStyle name="Note 4 2 2 4 2" xfId="27176"/>
    <cellStyle name="Note 4 2 2 5" xfId="27177"/>
    <cellStyle name="Note 4 2 2 5 2" xfId="27178"/>
    <cellStyle name="Note 4 2 2 6" xfId="27179"/>
    <cellStyle name="Note 4 2 2 7" xfId="27180"/>
    <cellStyle name="Note 4 2 3" xfId="27181"/>
    <cellStyle name="Note 4 2 3 2" xfId="27182"/>
    <cellStyle name="Note 4 2 3 2 2" xfId="27183"/>
    <cellStyle name="Note 4 2 3 2 3" xfId="27184"/>
    <cellStyle name="Note 4 2 3 3" xfId="27185"/>
    <cellStyle name="Note 4 2 3 3 2" xfId="27186"/>
    <cellStyle name="Note 4 2 3 4" xfId="27187"/>
    <cellStyle name="Note 4 2 3 4 2" xfId="27188"/>
    <cellStyle name="Note 4 2 3 5" xfId="27189"/>
    <cellStyle name="Note 4 2 3 5 2" xfId="27190"/>
    <cellStyle name="Note 4 2 3 6" xfId="27191"/>
    <cellStyle name="Note 4 2 3 7" xfId="27192"/>
    <cellStyle name="Note 4 2 4" xfId="27193"/>
    <cellStyle name="Note 4 2 4 2" xfId="27194"/>
    <cellStyle name="Note 4 2 4 2 2" xfId="27195"/>
    <cellStyle name="Note 4 2 4 3" xfId="27196"/>
    <cellStyle name="Note 4 2 4 3 2" xfId="27197"/>
    <cellStyle name="Note 4 2 4 4" xfId="27198"/>
    <cellStyle name="Note 4 2 4 4 2" xfId="27199"/>
    <cellStyle name="Note 4 2 4 5" xfId="27200"/>
    <cellStyle name="Note 4 2 4 6" xfId="27201"/>
    <cellStyle name="Note 4 2 5" xfId="27202"/>
    <cellStyle name="Note 4 2 5 2" xfId="27203"/>
    <cellStyle name="Note 4 2 6" xfId="27204"/>
    <cellStyle name="Note 4 2 6 2" xfId="27205"/>
    <cellStyle name="Note 4 2 7" xfId="27206"/>
    <cellStyle name="Note 4 2 7 2" xfId="27207"/>
    <cellStyle name="Note 4 2 8" xfId="27208"/>
    <cellStyle name="Note 4 2 8 2" xfId="27209"/>
    <cellStyle name="Note 4 2 9" xfId="27210"/>
    <cellStyle name="Note 4 3" xfId="5601"/>
    <cellStyle name="Note 4 3 2" xfId="27211"/>
    <cellStyle name="Note 4 3 2 2" xfId="27212"/>
    <cellStyle name="Note 4 3 2 2 2" xfId="27213"/>
    <cellStyle name="Note 4 3 2 3" xfId="27214"/>
    <cellStyle name="Note 4 3 2 3 2" xfId="27215"/>
    <cellStyle name="Note 4 3 2 4" xfId="27216"/>
    <cellStyle name="Note 4 3 2 4 2" xfId="27217"/>
    <cellStyle name="Note 4 3 2 5" xfId="27218"/>
    <cellStyle name="Note 4 3 2 6" xfId="27219"/>
    <cellStyle name="Note 4 3 3" xfId="27220"/>
    <cellStyle name="Note 4 3 3 2" xfId="27221"/>
    <cellStyle name="Note 4 3 4" xfId="27222"/>
    <cellStyle name="Note 4 3 4 2" xfId="27223"/>
    <cellStyle name="Note 4 3 5" xfId="27224"/>
    <cellStyle name="Note 4 3 5 2" xfId="27225"/>
    <cellStyle name="Note 4 3 6" xfId="27226"/>
    <cellStyle name="Note 4 3 6 2" xfId="27227"/>
    <cellStyle name="Note 4 3 7" xfId="27228"/>
    <cellStyle name="Note 4 3 8" xfId="27229"/>
    <cellStyle name="Note 4 4" xfId="27230"/>
    <cellStyle name="Note 4 4 2" xfId="27231"/>
    <cellStyle name="Note 4 4 2 2" xfId="27232"/>
    <cellStyle name="Note 4 4 2 3" xfId="27233"/>
    <cellStyle name="Note 4 4 3" xfId="27234"/>
    <cellStyle name="Note 4 4 3 2" xfId="27235"/>
    <cellStyle name="Note 4 4 4" xfId="27236"/>
    <cellStyle name="Note 4 4 4 2" xfId="27237"/>
    <cellStyle name="Note 4 4 5" xfId="27238"/>
    <cellStyle name="Note 4 4 5 2" xfId="27239"/>
    <cellStyle name="Note 4 4 6" xfId="27240"/>
    <cellStyle name="Note 4 4 6 2" xfId="27241"/>
    <cellStyle name="Note 4 4 7" xfId="27242"/>
    <cellStyle name="Note 4 4 8" xfId="27243"/>
    <cellStyle name="Note 4 5" xfId="27244"/>
    <cellStyle name="Note 4 5 2" xfId="27245"/>
    <cellStyle name="Note 4 5 2 2" xfId="27246"/>
    <cellStyle name="Note 4 5 3" xfId="27247"/>
    <cellStyle name="Note 4 5 3 2" xfId="27248"/>
    <cellStyle name="Note 4 5 4" xfId="27249"/>
    <cellStyle name="Note 4 5 4 2" xfId="27250"/>
    <cellStyle name="Note 4 5 5" xfId="27251"/>
    <cellStyle name="Note 4 5 5 2" xfId="27252"/>
    <cellStyle name="Note 4 5 6" xfId="27253"/>
    <cellStyle name="Note 4 5 7" xfId="27254"/>
    <cellStyle name="Note 4 6" xfId="27255"/>
    <cellStyle name="Note 4 6 2" xfId="27256"/>
    <cellStyle name="Note 4 6 2 2" xfId="27257"/>
    <cellStyle name="Note 4 6 3" xfId="27258"/>
    <cellStyle name="Note 4 7" xfId="27259"/>
    <cellStyle name="Note 4 7 2" xfId="27260"/>
    <cellStyle name="Note 4 7 2 2" xfId="27261"/>
    <cellStyle name="Note 4 7 3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5" xfId="5602"/>
    <cellStyle name="Note 5 10" xfId="27269"/>
    <cellStyle name="Note 5 11" xfId="27270"/>
    <cellStyle name="Note 5 12" xfId="27271"/>
    <cellStyle name="Note 5 2" xfId="5603"/>
    <cellStyle name="Note 5 2 2" xfId="27272"/>
    <cellStyle name="Note 5 2 2 2" xfId="27273"/>
    <cellStyle name="Note 5 2 2 3" xfId="27274"/>
    <cellStyle name="Note 5 2 3" xfId="27275"/>
    <cellStyle name="Note 5 2 4" xfId="27276"/>
    <cellStyle name="Note 5 3" xfId="5604"/>
    <cellStyle name="Note 5 3 2" xfId="27277"/>
    <cellStyle name="Note 5 3 2 2" xfId="27278"/>
    <cellStyle name="Note 5 3 3" xfId="27279"/>
    <cellStyle name="Note 5 3 4" xfId="27280"/>
    <cellStyle name="Note 5 4" xfId="27281"/>
    <cellStyle name="Note 5 4 2" xfId="27282"/>
    <cellStyle name="Note 5 4 2 2" xfId="27283"/>
    <cellStyle name="Note 5 4 3" xfId="27284"/>
    <cellStyle name="Note 5 5" xfId="27285"/>
    <cellStyle name="Note 5 5 2" xfId="27286"/>
    <cellStyle name="Note 5 5 2 2" xfId="27287"/>
    <cellStyle name="Note 5 5 3" xfId="27288"/>
    <cellStyle name="Note 5 6" xfId="27289"/>
    <cellStyle name="Note 5 6 2" xfId="27290"/>
    <cellStyle name="Note 5 7" xfId="27291"/>
    <cellStyle name="Note 5 7 2" xfId="27292"/>
    <cellStyle name="Note 5 8" xfId="27293"/>
    <cellStyle name="Note 5 8 2" xfId="27294"/>
    <cellStyle name="Note 5 9" xfId="27295"/>
    <cellStyle name="Note 5 9 2" xfId="27296"/>
    <cellStyle name="Note 6" xfId="5605"/>
    <cellStyle name="Note 6 2" xfId="15401"/>
    <cellStyle name="Note 6 3" xfId="27297"/>
    <cellStyle name="Note 7" xfId="5606"/>
    <cellStyle name="Note 7 2" xfId="15402"/>
    <cellStyle name="Note 8" xfId="15403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8"/>
    <cellStyle name="Output 2 10 2" xfId="27299"/>
    <cellStyle name="Output 2 10 3" xfId="27300"/>
    <cellStyle name="Output 2 11" xfId="27301"/>
    <cellStyle name="Output 2 11 2" xfId="27302"/>
    <cellStyle name="Output 2 11 3" xfId="27303"/>
    <cellStyle name="Output 2 12" xfId="27304"/>
    <cellStyle name="Output 2 12 2" xfId="27305"/>
    <cellStyle name="Output 2 12 3" xfId="27306"/>
    <cellStyle name="Output 2 13" xfId="27307"/>
    <cellStyle name="Output 2 14" xfId="27308"/>
    <cellStyle name="Output 2 15" xfId="27309"/>
    <cellStyle name="Output 2 2" xfId="5611"/>
    <cellStyle name="Output 2 2 10" xfId="27310"/>
    <cellStyle name="Output 2 2 10 2" xfId="27311"/>
    <cellStyle name="Output 2 2 10 3" xfId="27312"/>
    <cellStyle name="Output 2 2 11" xfId="27313"/>
    <cellStyle name="Output 2 2 12" xfId="27314"/>
    <cellStyle name="Output 2 2 13" xfId="27315"/>
    <cellStyle name="Output 2 2 2" xfId="27316"/>
    <cellStyle name="Output 2 2 2 10" xfId="27317"/>
    <cellStyle name="Output 2 2 2 10 2" xfId="27318"/>
    <cellStyle name="Output 2 2 2 10 3" xfId="27319"/>
    <cellStyle name="Output 2 2 2 11" xfId="27320"/>
    <cellStyle name="Output 2 2 2 12" xfId="27321"/>
    <cellStyle name="Output 2 2 2 13" xfId="27322"/>
    <cellStyle name="Output 2 2 2 2" xfId="27323"/>
    <cellStyle name="Output 2 2 2 2 2" xfId="27324"/>
    <cellStyle name="Output 2 2 2 2 2 2" xfId="27325"/>
    <cellStyle name="Output 2 2 2 2 2 2 2" xfId="27326"/>
    <cellStyle name="Output 2 2 2 2 2 2 3" xfId="27327"/>
    <cellStyle name="Output 2 2 2 2 2 3" xfId="27328"/>
    <cellStyle name="Output 2 2 2 2 2 3 2" xfId="27329"/>
    <cellStyle name="Output 2 2 2 2 2 3 3" xfId="27330"/>
    <cellStyle name="Output 2 2 2 2 2 4" xfId="27331"/>
    <cellStyle name="Output 2 2 2 2 2 4 2" xfId="27332"/>
    <cellStyle name="Output 2 2 2 2 2 4 3" xfId="27333"/>
    <cellStyle name="Output 2 2 2 2 2 5" xfId="27334"/>
    <cellStyle name="Output 2 2 2 2 2 6" xfId="27335"/>
    <cellStyle name="Output 2 2 2 2 2 7" xfId="27336"/>
    <cellStyle name="Output 2 2 2 2 3" xfId="27337"/>
    <cellStyle name="Output 2 2 2 2 3 2" xfId="27338"/>
    <cellStyle name="Output 2 2 2 2 3 3" xfId="27339"/>
    <cellStyle name="Output 2 2 2 2 4" xfId="27340"/>
    <cellStyle name="Output 2 2 2 2 4 2" xfId="27341"/>
    <cellStyle name="Output 2 2 2 2 4 3" xfId="27342"/>
    <cellStyle name="Output 2 2 2 2 5" xfId="27343"/>
    <cellStyle name="Output 2 2 2 2 5 2" xfId="27344"/>
    <cellStyle name="Output 2 2 2 2 5 3" xfId="27345"/>
    <cellStyle name="Output 2 2 2 2 6" xfId="27346"/>
    <cellStyle name="Output 2 2 2 2 6 2" xfId="27347"/>
    <cellStyle name="Output 2 2 2 2 6 3" xfId="27348"/>
    <cellStyle name="Output 2 2 2 2 7" xfId="27349"/>
    <cellStyle name="Output 2 2 2 2 8" xfId="27350"/>
    <cellStyle name="Output 2 2 2 2 9" xfId="27351"/>
    <cellStyle name="Output 2 2 2 3" xfId="27352"/>
    <cellStyle name="Output 2 2 2 3 2" xfId="27353"/>
    <cellStyle name="Output 2 2 2 3 2 2" xfId="27354"/>
    <cellStyle name="Output 2 2 2 3 2 3" xfId="27355"/>
    <cellStyle name="Output 2 2 2 3 2 4" xfId="27356"/>
    <cellStyle name="Output 2 2 2 3 3" xfId="27357"/>
    <cellStyle name="Output 2 2 2 3 3 2" xfId="27358"/>
    <cellStyle name="Output 2 2 2 3 3 3" xfId="27359"/>
    <cellStyle name="Output 2 2 2 3 4" xfId="27360"/>
    <cellStyle name="Output 2 2 2 3 4 2" xfId="27361"/>
    <cellStyle name="Output 2 2 2 3 4 3" xfId="27362"/>
    <cellStyle name="Output 2 2 2 3 5" xfId="27363"/>
    <cellStyle name="Output 2 2 2 3 5 2" xfId="27364"/>
    <cellStyle name="Output 2 2 2 3 5 3" xfId="27365"/>
    <cellStyle name="Output 2 2 2 3 6" xfId="27366"/>
    <cellStyle name="Output 2 2 2 3 6 2" xfId="27367"/>
    <cellStyle name="Output 2 2 2 3 6 3" xfId="27368"/>
    <cellStyle name="Output 2 2 2 3 7" xfId="27369"/>
    <cellStyle name="Output 2 2 2 3 8" xfId="27370"/>
    <cellStyle name="Output 2 2 2 3 9" xfId="27371"/>
    <cellStyle name="Output 2 2 2 4" xfId="27372"/>
    <cellStyle name="Output 2 2 2 4 2" xfId="27373"/>
    <cellStyle name="Output 2 2 2 4 2 2" xfId="27374"/>
    <cellStyle name="Output 2 2 2 4 2 3" xfId="27375"/>
    <cellStyle name="Output 2 2 2 4 3" xfId="27376"/>
    <cellStyle name="Output 2 2 2 4 3 2" xfId="27377"/>
    <cellStyle name="Output 2 2 2 4 3 3" xfId="27378"/>
    <cellStyle name="Output 2 2 2 4 4" xfId="27379"/>
    <cellStyle name="Output 2 2 2 4 4 2" xfId="27380"/>
    <cellStyle name="Output 2 2 2 4 4 3" xfId="27381"/>
    <cellStyle name="Output 2 2 2 4 5" xfId="27382"/>
    <cellStyle name="Output 2 2 2 4 5 2" xfId="27383"/>
    <cellStyle name="Output 2 2 2 4 5 3" xfId="27384"/>
    <cellStyle name="Output 2 2 2 4 6" xfId="27385"/>
    <cellStyle name="Output 2 2 2 4 7" xfId="27386"/>
    <cellStyle name="Output 2 2 2 4 8" xfId="27387"/>
    <cellStyle name="Output 2 2 2 5" xfId="27388"/>
    <cellStyle name="Output 2 2 2 5 2" xfId="27389"/>
    <cellStyle name="Output 2 2 2 5 2 2" xfId="27390"/>
    <cellStyle name="Output 2 2 2 5 2 3" xfId="27391"/>
    <cellStyle name="Output 2 2 2 5 3" xfId="27392"/>
    <cellStyle name="Output 2 2 2 5 4" xfId="27393"/>
    <cellStyle name="Output 2 2 2 6" xfId="27394"/>
    <cellStyle name="Output 2 2 2 6 2" xfId="27395"/>
    <cellStyle name="Output 2 2 2 6 2 2" xfId="27396"/>
    <cellStyle name="Output 2 2 2 6 2 3" xfId="27397"/>
    <cellStyle name="Output 2 2 2 6 3" xfId="27398"/>
    <cellStyle name="Output 2 2 2 6 4" xfId="27399"/>
    <cellStyle name="Output 2 2 2 7" xfId="27400"/>
    <cellStyle name="Output 2 2 2 7 2" xfId="27401"/>
    <cellStyle name="Output 2 2 2 7 2 2" xfId="27402"/>
    <cellStyle name="Output 2 2 2 7 2 3" xfId="27403"/>
    <cellStyle name="Output 2 2 2 7 3" xfId="27404"/>
    <cellStyle name="Output 2 2 2 7 4" xfId="27405"/>
    <cellStyle name="Output 2 2 2 8" xfId="27406"/>
    <cellStyle name="Output 2 2 2 8 2" xfId="27407"/>
    <cellStyle name="Output 2 2 2 8 3" xfId="27408"/>
    <cellStyle name="Output 2 2 2 9" xfId="27409"/>
    <cellStyle name="Output 2 2 2 9 2" xfId="27410"/>
    <cellStyle name="Output 2 2 2 9 3" xfId="27411"/>
    <cellStyle name="Output 2 2 3" xfId="27412"/>
    <cellStyle name="Output 2 2 3 2" xfId="27413"/>
    <cellStyle name="Output 2 2 3 2 2" xfId="27414"/>
    <cellStyle name="Output 2 2 3 2 2 2" xfId="27415"/>
    <cellStyle name="Output 2 2 3 2 2 3" xfId="27416"/>
    <cellStyle name="Output 2 2 3 2 3" xfId="27417"/>
    <cellStyle name="Output 2 2 3 2 3 2" xfId="27418"/>
    <cellStyle name="Output 2 2 3 2 3 3" xfId="27419"/>
    <cellStyle name="Output 2 2 3 2 4" xfId="27420"/>
    <cellStyle name="Output 2 2 3 2 4 2" xfId="27421"/>
    <cellStyle name="Output 2 2 3 2 4 3" xfId="27422"/>
    <cellStyle name="Output 2 2 3 2 5" xfId="27423"/>
    <cellStyle name="Output 2 2 3 2 6" xfId="27424"/>
    <cellStyle name="Output 2 2 3 2 7" xfId="27425"/>
    <cellStyle name="Output 2 2 3 3" xfId="27426"/>
    <cellStyle name="Output 2 2 3 3 2" xfId="27427"/>
    <cellStyle name="Output 2 2 3 3 3" xfId="27428"/>
    <cellStyle name="Output 2 2 3 4" xfId="27429"/>
    <cellStyle name="Output 2 2 3 4 2" xfId="27430"/>
    <cellStyle name="Output 2 2 3 4 3" xfId="27431"/>
    <cellStyle name="Output 2 2 3 5" xfId="27432"/>
    <cellStyle name="Output 2 2 3 5 2" xfId="27433"/>
    <cellStyle name="Output 2 2 3 5 3" xfId="27434"/>
    <cellStyle name="Output 2 2 3 6" xfId="27435"/>
    <cellStyle name="Output 2 2 3 6 2" xfId="27436"/>
    <cellStyle name="Output 2 2 3 6 3" xfId="27437"/>
    <cellStyle name="Output 2 2 3 7" xfId="27438"/>
    <cellStyle name="Output 2 2 3 8" xfId="27439"/>
    <cellStyle name="Output 2 2 3 9" xfId="27440"/>
    <cellStyle name="Output 2 2 4" xfId="27441"/>
    <cellStyle name="Output 2 2 4 2" xfId="27442"/>
    <cellStyle name="Output 2 2 4 2 2" xfId="27443"/>
    <cellStyle name="Output 2 2 4 2 3" xfId="27444"/>
    <cellStyle name="Output 2 2 4 2 4" xfId="27445"/>
    <cellStyle name="Output 2 2 4 3" xfId="27446"/>
    <cellStyle name="Output 2 2 4 3 2" xfId="27447"/>
    <cellStyle name="Output 2 2 4 3 3" xfId="27448"/>
    <cellStyle name="Output 2 2 4 4" xfId="27449"/>
    <cellStyle name="Output 2 2 4 4 2" xfId="27450"/>
    <cellStyle name="Output 2 2 4 4 3" xfId="27451"/>
    <cellStyle name="Output 2 2 4 5" xfId="27452"/>
    <cellStyle name="Output 2 2 4 5 2" xfId="27453"/>
    <cellStyle name="Output 2 2 4 5 3" xfId="27454"/>
    <cellStyle name="Output 2 2 4 6" xfId="27455"/>
    <cellStyle name="Output 2 2 4 6 2" xfId="27456"/>
    <cellStyle name="Output 2 2 4 6 3" xfId="27457"/>
    <cellStyle name="Output 2 2 4 7" xfId="27458"/>
    <cellStyle name="Output 2 2 4 8" xfId="27459"/>
    <cellStyle name="Output 2 2 4 9" xfId="27460"/>
    <cellStyle name="Output 2 2 5" xfId="27461"/>
    <cellStyle name="Output 2 2 5 2" xfId="27462"/>
    <cellStyle name="Output 2 2 5 2 2" xfId="27463"/>
    <cellStyle name="Output 2 2 5 2 3" xfId="27464"/>
    <cellStyle name="Output 2 2 5 3" xfId="27465"/>
    <cellStyle name="Output 2 2 5 3 2" xfId="27466"/>
    <cellStyle name="Output 2 2 5 3 3" xfId="27467"/>
    <cellStyle name="Output 2 2 5 4" xfId="27468"/>
    <cellStyle name="Output 2 2 5 4 2" xfId="27469"/>
    <cellStyle name="Output 2 2 5 4 3" xfId="27470"/>
    <cellStyle name="Output 2 2 5 5" xfId="27471"/>
    <cellStyle name="Output 2 2 5 5 2" xfId="27472"/>
    <cellStyle name="Output 2 2 5 5 3" xfId="27473"/>
    <cellStyle name="Output 2 2 5 6" xfId="27474"/>
    <cellStyle name="Output 2 2 5 7" xfId="27475"/>
    <cellStyle name="Output 2 2 5 8" xfId="27476"/>
    <cellStyle name="Output 2 2 6" xfId="27477"/>
    <cellStyle name="Output 2 2 6 2" xfId="27478"/>
    <cellStyle name="Output 2 2 6 2 2" xfId="27479"/>
    <cellStyle name="Output 2 2 6 2 3" xfId="27480"/>
    <cellStyle name="Output 2 2 6 3" xfId="27481"/>
    <cellStyle name="Output 2 2 6 4" xfId="27482"/>
    <cellStyle name="Output 2 2 7" xfId="27483"/>
    <cellStyle name="Output 2 2 7 2" xfId="27484"/>
    <cellStyle name="Output 2 2 7 2 2" xfId="27485"/>
    <cellStyle name="Output 2 2 7 2 3" xfId="27486"/>
    <cellStyle name="Output 2 2 7 3" xfId="27487"/>
    <cellStyle name="Output 2 2 7 4" xfId="27488"/>
    <cellStyle name="Output 2 2 8" xfId="27489"/>
    <cellStyle name="Output 2 2 8 2" xfId="27490"/>
    <cellStyle name="Output 2 2 8 2 2" xfId="27491"/>
    <cellStyle name="Output 2 2 8 2 3" xfId="27492"/>
    <cellStyle name="Output 2 2 8 3" xfId="27493"/>
    <cellStyle name="Output 2 2 8 4" xfId="27494"/>
    <cellStyle name="Output 2 2 9" xfId="27495"/>
    <cellStyle name="Output 2 2 9 2" xfId="27496"/>
    <cellStyle name="Output 2 2 9 3" xfId="27497"/>
    <cellStyle name="Output 2 3" xfId="5612"/>
    <cellStyle name="Output 2 3 10" xfId="27498"/>
    <cellStyle name="Output 2 3 10 2" xfId="27499"/>
    <cellStyle name="Output 2 3 10 3" xfId="27500"/>
    <cellStyle name="Output 2 3 11" xfId="27501"/>
    <cellStyle name="Output 2 3 12" xfId="27502"/>
    <cellStyle name="Output 2 3 13" xfId="27503"/>
    <cellStyle name="Output 2 3 2" xfId="27504"/>
    <cellStyle name="Output 2 3 2 10" xfId="27505"/>
    <cellStyle name="Output 2 3 2 10 2" xfId="27506"/>
    <cellStyle name="Output 2 3 2 10 3" xfId="27507"/>
    <cellStyle name="Output 2 3 2 11" xfId="27508"/>
    <cellStyle name="Output 2 3 2 12" xfId="27509"/>
    <cellStyle name="Output 2 3 2 13" xfId="27510"/>
    <cellStyle name="Output 2 3 2 2" xfId="27511"/>
    <cellStyle name="Output 2 3 2 2 2" xfId="27512"/>
    <cellStyle name="Output 2 3 2 2 2 2" xfId="27513"/>
    <cellStyle name="Output 2 3 2 2 2 3" xfId="27514"/>
    <cellStyle name="Output 2 3 2 2 3" xfId="27515"/>
    <cellStyle name="Output 2 3 2 2 4" xfId="27516"/>
    <cellStyle name="Output 2 3 2 3" xfId="27517"/>
    <cellStyle name="Output 2 3 2 3 2" xfId="27518"/>
    <cellStyle name="Output 2 3 2 3 2 2" xfId="27519"/>
    <cellStyle name="Output 2 3 2 3 2 3" xfId="27520"/>
    <cellStyle name="Output 2 3 2 3 3" xfId="27521"/>
    <cellStyle name="Output 2 3 2 3 4" xfId="27522"/>
    <cellStyle name="Output 2 3 2 4" xfId="27523"/>
    <cellStyle name="Output 2 3 2 4 2" xfId="27524"/>
    <cellStyle name="Output 2 3 2 4 2 2" xfId="27525"/>
    <cellStyle name="Output 2 3 2 4 2 3" xfId="27526"/>
    <cellStyle name="Output 2 3 2 4 3" xfId="27527"/>
    <cellStyle name="Output 2 3 2 4 4" xfId="27528"/>
    <cellStyle name="Output 2 3 2 5" xfId="27529"/>
    <cellStyle name="Output 2 3 2 5 2" xfId="27530"/>
    <cellStyle name="Output 2 3 2 5 3" xfId="27531"/>
    <cellStyle name="Output 2 3 2 6" xfId="27532"/>
    <cellStyle name="Output 2 3 2 6 2" xfId="27533"/>
    <cellStyle name="Output 2 3 2 6 3" xfId="27534"/>
    <cellStyle name="Output 2 3 2 7" xfId="27535"/>
    <cellStyle name="Output 2 3 2 7 2" xfId="27536"/>
    <cellStyle name="Output 2 3 2 7 3" xfId="27537"/>
    <cellStyle name="Output 2 3 2 8" xfId="27538"/>
    <cellStyle name="Output 2 3 2 8 2" xfId="27539"/>
    <cellStyle name="Output 2 3 2 8 3" xfId="27540"/>
    <cellStyle name="Output 2 3 2 9" xfId="27541"/>
    <cellStyle name="Output 2 3 2 9 2" xfId="27542"/>
    <cellStyle name="Output 2 3 2 9 3" xfId="27543"/>
    <cellStyle name="Output 2 3 3" xfId="27544"/>
    <cellStyle name="Output 2 3 3 2" xfId="27545"/>
    <cellStyle name="Output 2 3 3 2 2" xfId="27546"/>
    <cellStyle name="Output 2 3 3 2 3" xfId="27547"/>
    <cellStyle name="Output 2 3 3 3" xfId="27548"/>
    <cellStyle name="Output 2 3 3 4" xfId="27549"/>
    <cellStyle name="Output 2 3 4" xfId="27550"/>
    <cellStyle name="Output 2 3 4 2" xfId="27551"/>
    <cellStyle name="Output 2 3 4 2 2" xfId="27552"/>
    <cellStyle name="Output 2 3 4 2 3" xfId="27553"/>
    <cellStyle name="Output 2 3 4 3" xfId="27554"/>
    <cellStyle name="Output 2 3 4 4" xfId="27555"/>
    <cellStyle name="Output 2 3 5" xfId="27556"/>
    <cellStyle name="Output 2 3 5 2" xfId="27557"/>
    <cellStyle name="Output 2 3 5 2 2" xfId="27558"/>
    <cellStyle name="Output 2 3 5 2 3" xfId="27559"/>
    <cellStyle name="Output 2 3 5 3" xfId="27560"/>
    <cellStyle name="Output 2 3 5 4" xfId="27561"/>
    <cellStyle name="Output 2 3 6" xfId="27562"/>
    <cellStyle name="Output 2 3 6 2" xfId="27563"/>
    <cellStyle name="Output 2 3 6 3" xfId="27564"/>
    <cellStyle name="Output 2 3 7" xfId="27565"/>
    <cellStyle name="Output 2 3 7 2" xfId="27566"/>
    <cellStyle name="Output 2 3 7 3" xfId="27567"/>
    <cellStyle name="Output 2 3 8" xfId="27568"/>
    <cellStyle name="Output 2 3 8 2" xfId="27569"/>
    <cellStyle name="Output 2 3 8 3" xfId="27570"/>
    <cellStyle name="Output 2 3 9" xfId="27571"/>
    <cellStyle name="Output 2 3 9 2" xfId="27572"/>
    <cellStyle name="Output 2 3 9 3" xfId="27573"/>
    <cellStyle name="Output 2 4" xfId="27574"/>
    <cellStyle name="Output 2 4 10" xfId="27575"/>
    <cellStyle name="Output 2 4 10 2" xfId="27576"/>
    <cellStyle name="Output 2 4 10 3" xfId="27577"/>
    <cellStyle name="Output 2 4 11" xfId="27578"/>
    <cellStyle name="Output 2 4 12" xfId="27579"/>
    <cellStyle name="Output 2 4 13" xfId="27580"/>
    <cellStyle name="Output 2 4 2" xfId="27581"/>
    <cellStyle name="Output 2 4 2 2" xfId="27582"/>
    <cellStyle name="Output 2 4 2 2 2" xfId="27583"/>
    <cellStyle name="Output 2 4 2 2 3" xfId="27584"/>
    <cellStyle name="Output 2 4 2 3" xfId="27585"/>
    <cellStyle name="Output 2 4 2 4" xfId="27586"/>
    <cellStyle name="Output 2 4 2 5" xfId="27587"/>
    <cellStyle name="Output 2 4 3" xfId="27588"/>
    <cellStyle name="Output 2 4 3 2" xfId="27589"/>
    <cellStyle name="Output 2 4 3 2 2" xfId="27590"/>
    <cellStyle name="Output 2 4 3 2 3" xfId="27591"/>
    <cellStyle name="Output 2 4 3 3" xfId="27592"/>
    <cellStyle name="Output 2 4 3 4" xfId="27593"/>
    <cellStyle name="Output 2 4 4" xfId="27594"/>
    <cellStyle name="Output 2 4 4 2" xfId="27595"/>
    <cellStyle name="Output 2 4 4 2 2" xfId="27596"/>
    <cellStyle name="Output 2 4 4 2 3" xfId="27597"/>
    <cellStyle name="Output 2 4 4 3" xfId="27598"/>
    <cellStyle name="Output 2 4 4 4" xfId="27599"/>
    <cellStyle name="Output 2 4 5" xfId="27600"/>
    <cellStyle name="Output 2 4 5 2" xfId="27601"/>
    <cellStyle name="Output 2 4 5 2 2" xfId="27602"/>
    <cellStyle name="Output 2 4 5 2 3" xfId="27603"/>
    <cellStyle name="Output 2 4 5 3" xfId="27604"/>
    <cellStyle name="Output 2 4 5 4" xfId="27605"/>
    <cellStyle name="Output 2 4 6" xfId="27606"/>
    <cellStyle name="Output 2 4 6 2" xfId="27607"/>
    <cellStyle name="Output 2 4 6 3" xfId="27608"/>
    <cellStyle name="Output 2 4 7" xfId="27609"/>
    <cellStyle name="Output 2 4 7 2" xfId="27610"/>
    <cellStyle name="Output 2 4 7 3" xfId="27611"/>
    <cellStyle name="Output 2 4 8" xfId="27612"/>
    <cellStyle name="Output 2 4 8 2" xfId="27613"/>
    <cellStyle name="Output 2 4 8 3" xfId="27614"/>
    <cellStyle name="Output 2 4 9" xfId="27615"/>
    <cellStyle name="Output 2 4 9 2" xfId="27616"/>
    <cellStyle name="Output 2 4 9 3" xfId="27617"/>
    <cellStyle name="Output 2 5" xfId="27618"/>
    <cellStyle name="Output 2 5 2" xfId="27619"/>
    <cellStyle name="Output 2 5 2 2" xfId="27620"/>
    <cellStyle name="Output 2 5 2 3" xfId="27621"/>
    <cellStyle name="Output 2 5 3" xfId="27622"/>
    <cellStyle name="Output 2 5 3 2" xfId="27623"/>
    <cellStyle name="Output 2 5 3 3" xfId="27624"/>
    <cellStyle name="Output 2 5 4" xfId="27625"/>
    <cellStyle name="Output 2 5 4 2" xfId="27626"/>
    <cellStyle name="Output 2 5 4 3" xfId="27627"/>
    <cellStyle name="Output 2 5 5" xfId="27628"/>
    <cellStyle name="Output 2 5 5 2" xfId="27629"/>
    <cellStyle name="Output 2 5 5 3" xfId="27630"/>
    <cellStyle name="Output 2 5 6" xfId="27631"/>
    <cellStyle name="Output 2 5 7" xfId="27632"/>
    <cellStyle name="Output 2 5 8" xfId="27633"/>
    <cellStyle name="Output 2 6" xfId="27634"/>
    <cellStyle name="Output 2 6 2" xfId="27635"/>
    <cellStyle name="Output 2 6 2 2" xfId="27636"/>
    <cellStyle name="Output 2 6 2 3" xfId="27637"/>
    <cellStyle name="Output 2 6 3" xfId="27638"/>
    <cellStyle name="Output 2 6 4" xfId="27639"/>
    <cellStyle name="Output 2 7" xfId="27640"/>
    <cellStyle name="Output 2 7 2" xfId="27641"/>
    <cellStyle name="Output 2 7 2 2" xfId="27642"/>
    <cellStyle name="Output 2 7 2 3" xfId="27643"/>
    <cellStyle name="Output 2 7 3" xfId="27644"/>
    <cellStyle name="Output 2 7 4" xfId="27645"/>
    <cellStyle name="Output 2 8" xfId="27646"/>
    <cellStyle name="Output 2 8 2" xfId="27647"/>
    <cellStyle name="Output 2 8 2 2" xfId="27648"/>
    <cellStyle name="Output 2 8 2 3" xfId="27649"/>
    <cellStyle name="Output 2 8 3" xfId="27650"/>
    <cellStyle name="Output 2 8 4" xfId="27651"/>
    <cellStyle name="Output 2 9" xfId="27652"/>
    <cellStyle name="Output 2 9 2" xfId="27653"/>
    <cellStyle name="Output 2 9 2 2" xfId="27654"/>
    <cellStyle name="Output 2 9 2 3" xfId="27655"/>
    <cellStyle name="Output 2 9 3" xfId="27656"/>
    <cellStyle name="Output 2 9 4" xfId="27657"/>
    <cellStyle name="Output 3" xfId="5613"/>
    <cellStyle name="Output 3 10" xfId="27658"/>
    <cellStyle name="Output 3 10 2" xfId="27659"/>
    <cellStyle name="Output 3 10 3" xfId="27660"/>
    <cellStyle name="Output 3 11" xfId="27661"/>
    <cellStyle name="Output 3 12" xfId="27662"/>
    <cellStyle name="Output 3 13" xfId="27663"/>
    <cellStyle name="Output 3 2" xfId="5614"/>
    <cellStyle name="Output 3 2 10" xfId="27664"/>
    <cellStyle name="Output 3 2 10 2" xfId="27665"/>
    <cellStyle name="Output 3 2 10 3" xfId="27666"/>
    <cellStyle name="Output 3 2 11" xfId="27667"/>
    <cellStyle name="Output 3 2 12" xfId="27668"/>
    <cellStyle name="Output 3 2 13" xfId="27669"/>
    <cellStyle name="Output 3 2 2" xfId="27670"/>
    <cellStyle name="Output 3 2 2 2" xfId="27671"/>
    <cellStyle name="Output 3 2 2 2 2" xfId="27672"/>
    <cellStyle name="Output 3 2 2 2 3" xfId="27673"/>
    <cellStyle name="Output 3 2 2 3" xfId="27674"/>
    <cellStyle name="Output 3 2 2 3 2" xfId="27675"/>
    <cellStyle name="Output 3 2 2 3 3" xfId="27676"/>
    <cellStyle name="Output 3 2 2 4" xfId="27677"/>
    <cellStyle name="Output 3 2 2 4 2" xfId="27678"/>
    <cellStyle name="Output 3 2 2 4 3" xfId="27679"/>
    <cellStyle name="Output 3 2 2 5" xfId="27680"/>
    <cellStyle name="Output 3 2 2 5 2" xfId="27681"/>
    <cellStyle name="Output 3 2 2 5 3" xfId="27682"/>
    <cellStyle name="Output 3 2 2 6" xfId="27683"/>
    <cellStyle name="Output 3 2 2 7" xfId="27684"/>
    <cellStyle name="Output 3 2 2 8" xfId="27685"/>
    <cellStyle name="Output 3 2 3" xfId="27686"/>
    <cellStyle name="Output 3 2 3 2" xfId="27687"/>
    <cellStyle name="Output 3 2 3 2 2" xfId="27688"/>
    <cellStyle name="Output 3 2 3 2 3" xfId="27689"/>
    <cellStyle name="Output 3 2 3 3" xfId="27690"/>
    <cellStyle name="Output 3 2 3 4" xfId="27691"/>
    <cellStyle name="Output 3 2 4" xfId="27692"/>
    <cellStyle name="Output 3 2 4 2" xfId="27693"/>
    <cellStyle name="Output 3 2 4 2 2" xfId="27694"/>
    <cellStyle name="Output 3 2 4 2 3" xfId="27695"/>
    <cellStyle name="Output 3 2 4 3" xfId="27696"/>
    <cellStyle name="Output 3 2 4 4" xfId="27697"/>
    <cellStyle name="Output 3 2 5" xfId="27698"/>
    <cellStyle name="Output 3 2 5 2" xfId="27699"/>
    <cellStyle name="Output 3 2 5 2 2" xfId="27700"/>
    <cellStyle name="Output 3 2 5 2 3" xfId="27701"/>
    <cellStyle name="Output 3 2 5 3" xfId="27702"/>
    <cellStyle name="Output 3 2 5 4" xfId="27703"/>
    <cellStyle name="Output 3 2 6" xfId="27704"/>
    <cellStyle name="Output 3 2 6 2" xfId="27705"/>
    <cellStyle name="Output 3 2 6 3" xfId="27706"/>
    <cellStyle name="Output 3 2 7" xfId="27707"/>
    <cellStyle name="Output 3 2 7 2" xfId="27708"/>
    <cellStyle name="Output 3 2 7 3" xfId="27709"/>
    <cellStyle name="Output 3 2 8" xfId="27710"/>
    <cellStyle name="Output 3 2 8 2" xfId="27711"/>
    <cellStyle name="Output 3 2 8 3" xfId="27712"/>
    <cellStyle name="Output 3 2 9" xfId="27713"/>
    <cellStyle name="Output 3 2 9 2" xfId="27714"/>
    <cellStyle name="Output 3 2 9 3" xfId="27715"/>
    <cellStyle name="Output 3 3" xfId="5615"/>
    <cellStyle name="Output 3 3 2" xfId="27716"/>
    <cellStyle name="Output 3 3 2 2" xfId="27717"/>
    <cellStyle name="Output 3 3 2 3" xfId="27718"/>
    <cellStyle name="Output 3 3 2 4" xfId="27719"/>
    <cellStyle name="Output 3 3 3" xfId="27720"/>
    <cellStyle name="Output 3 3 3 2" xfId="27721"/>
    <cellStyle name="Output 3 3 3 3" xfId="27722"/>
    <cellStyle name="Output 3 3 4" xfId="27723"/>
    <cellStyle name="Output 3 3 4 2" xfId="27724"/>
    <cellStyle name="Output 3 3 4 3" xfId="27725"/>
    <cellStyle name="Output 3 3 5" xfId="27726"/>
    <cellStyle name="Output 3 3 5 2" xfId="27727"/>
    <cellStyle name="Output 3 3 5 3" xfId="27728"/>
    <cellStyle name="Output 3 3 6" xfId="27729"/>
    <cellStyle name="Output 3 3 6 2" xfId="27730"/>
    <cellStyle name="Output 3 3 6 3" xfId="27731"/>
    <cellStyle name="Output 3 3 7" xfId="27732"/>
    <cellStyle name="Output 3 3 8" xfId="27733"/>
    <cellStyle name="Output 3 3 9" xfId="27734"/>
    <cellStyle name="Output 3 4" xfId="27735"/>
    <cellStyle name="Output 3 4 2" xfId="27736"/>
    <cellStyle name="Output 3 4 2 2" xfId="27737"/>
    <cellStyle name="Output 3 4 2 3" xfId="27738"/>
    <cellStyle name="Output 3 4 3" xfId="27739"/>
    <cellStyle name="Output 3 4 3 2" xfId="27740"/>
    <cellStyle name="Output 3 4 3 3" xfId="27741"/>
    <cellStyle name="Output 3 4 4" xfId="27742"/>
    <cellStyle name="Output 3 4 4 2" xfId="27743"/>
    <cellStyle name="Output 3 4 4 3" xfId="27744"/>
    <cellStyle name="Output 3 4 5" xfId="27745"/>
    <cellStyle name="Output 3 4 5 2" xfId="27746"/>
    <cellStyle name="Output 3 4 5 3" xfId="27747"/>
    <cellStyle name="Output 3 4 6" xfId="27748"/>
    <cellStyle name="Output 3 4 7" xfId="27749"/>
    <cellStyle name="Output 3 4 8" xfId="27750"/>
    <cellStyle name="Output 3 5" xfId="27751"/>
    <cellStyle name="Output 3 5 2" xfId="27752"/>
    <cellStyle name="Output 3 5 2 2" xfId="27753"/>
    <cellStyle name="Output 3 5 2 3" xfId="27754"/>
    <cellStyle name="Output 3 5 3" xfId="27755"/>
    <cellStyle name="Output 3 5 4" xfId="27756"/>
    <cellStyle name="Output 3 6" xfId="27757"/>
    <cellStyle name="Output 3 6 2" xfId="27758"/>
    <cellStyle name="Output 3 6 2 2" xfId="27759"/>
    <cellStyle name="Output 3 6 2 3" xfId="27760"/>
    <cellStyle name="Output 3 6 3" xfId="27761"/>
    <cellStyle name="Output 3 6 4" xfId="27762"/>
    <cellStyle name="Output 3 7" xfId="27763"/>
    <cellStyle name="Output 3 7 2" xfId="27764"/>
    <cellStyle name="Output 3 7 2 2" xfId="27765"/>
    <cellStyle name="Output 3 7 2 3" xfId="27766"/>
    <cellStyle name="Output 3 7 3" xfId="27767"/>
    <cellStyle name="Output 3 7 4" xfId="27768"/>
    <cellStyle name="Output 3 8" xfId="27769"/>
    <cellStyle name="Output 3 8 2" xfId="27770"/>
    <cellStyle name="Output 3 8 3" xfId="27771"/>
    <cellStyle name="Output 3 9" xfId="27772"/>
    <cellStyle name="Output 3 9 2" xfId="27773"/>
    <cellStyle name="Output 3 9 3" xfId="27774"/>
    <cellStyle name="Output 4" xfId="5616"/>
    <cellStyle name="Output 4 10" xfId="27775"/>
    <cellStyle name="Output 4 10 2" xfId="27776"/>
    <cellStyle name="Output 4 10 3" xfId="27777"/>
    <cellStyle name="Output 4 11" xfId="27778"/>
    <cellStyle name="Output 4 12" xfId="27779"/>
    <cellStyle name="Output 4 13" xfId="27780"/>
    <cellStyle name="Output 4 2" xfId="5617"/>
    <cellStyle name="Output 4 2 10" xfId="27781"/>
    <cellStyle name="Output 4 2 10 2" xfId="27782"/>
    <cellStyle name="Output 4 2 10 3" xfId="27783"/>
    <cellStyle name="Output 4 2 11" xfId="27784"/>
    <cellStyle name="Output 4 2 12" xfId="27785"/>
    <cellStyle name="Output 4 2 13" xfId="27786"/>
    <cellStyle name="Output 4 2 2" xfId="27787"/>
    <cellStyle name="Output 4 2 2 2" xfId="27788"/>
    <cellStyle name="Output 4 2 2 2 2" xfId="27789"/>
    <cellStyle name="Output 4 2 2 2 2 2" xfId="27790"/>
    <cellStyle name="Output 4 2 2 2 2 3" xfId="27791"/>
    <cellStyle name="Output 4 2 2 2 3" xfId="27792"/>
    <cellStyle name="Output 4 2 2 2 3 2" xfId="27793"/>
    <cellStyle name="Output 4 2 2 2 3 3" xfId="27794"/>
    <cellStyle name="Output 4 2 2 2 4" xfId="27795"/>
    <cellStyle name="Output 4 2 2 2 4 2" xfId="27796"/>
    <cellStyle name="Output 4 2 2 2 4 3" xfId="27797"/>
    <cellStyle name="Output 4 2 2 2 5" xfId="27798"/>
    <cellStyle name="Output 4 2 2 2 6" xfId="27799"/>
    <cellStyle name="Output 4 2 2 2 7" xfId="27800"/>
    <cellStyle name="Output 4 2 2 3" xfId="27801"/>
    <cellStyle name="Output 4 2 2 3 2" xfId="27802"/>
    <cellStyle name="Output 4 2 2 3 3" xfId="27803"/>
    <cellStyle name="Output 4 2 2 4" xfId="27804"/>
    <cellStyle name="Output 4 2 2 4 2" xfId="27805"/>
    <cellStyle name="Output 4 2 2 4 3" xfId="27806"/>
    <cellStyle name="Output 4 2 2 5" xfId="27807"/>
    <cellStyle name="Output 4 2 2 5 2" xfId="27808"/>
    <cellStyle name="Output 4 2 2 5 3" xfId="27809"/>
    <cellStyle name="Output 4 2 2 6" xfId="27810"/>
    <cellStyle name="Output 4 2 2 6 2" xfId="27811"/>
    <cellStyle name="Output 4 2 2 6 3" xfId="27812"/>
    <cellStyle name="Output 4 2 2 7" xfId="27813"/>
    <cellStyle name="Output 4 2 2 8" xfId="27814"/>
    <cellStyle name="Output 4 2 2 9" xfId="27815"/>
    <cellStyle name="Output 4 2 3" xfId="27816"/>
    <cellStyle name="Output 4 2 3 2" xfId="27817"/>
    <cellStyle name="Output 4 2 3 2 2" xfId="27818"/>
    <cellStyle name="Output 4 2 3 2 3" xfId="27819"/>
    <cellStyle name="Output 4 2 3 2 4" xfId="27820"/>
    <cellStyle name="Output 4 2 3 3" xfId="27821"/>
    <cellStyle name="Output 4 2 3 3 2" xfId="27822"/>
    <cellStyle name="Output 4 2 3 3 3" xfId="27823"/>
    <cellStyle name="Output 4 2 3 4" xfId="27824"/>
    <cellStyle name="Output 4 2 3 4 2" xfId="27825"/>
    <cellStyle name="Output 4 2 3 4 3" xfId="27826"/>
    <cellStyle name="Output 4 2 3 5" xfId="27827"/>
    <cellStyle name="Output 4 2 3 5 2" xfId="27828"/>
    <cellStyle name="Output 4 2 3 5 3" xfId="27829"/>
    <cellStyle name="Output 4 2 3 6" xfId="27830"/>
    <cellStyle name="Output 4 2 3 6 2" xfId="27831"/>
    <cellStyle name="Output 4 2 3 6 3" xfId="27832"/>
    <cellStyle name="Output 4 2 3 7" xfId="27833"/>
    <cellStyle name="Output 4 2 3 8" xfId="27834"/>
    <cellStyle name="Output 4 2 3 9" xfId="27835"/>
    <cellStyle name="Output 4 2 4" xfId="27836"/>
    <cellStyle name="Output 4 2 4 2" xfId="27837"/>
    <cellStyle name="Output 4 2 4 2 2" xfId="27838"/>
    <cellStyle name="Output 4 2 4 2 3" xfId="27839"/>
    <cellStyle name="Output 4 2 4 3" xfId="27840"/>
    <cellStyle name="Output 4 2 4 3 2" xfId="27841"/>
    <cellStyle name="Output 4 2 4 3 3" xfId="27842"/>
    <cellStyle name="Output 4 2 4 4" xfId="27843"/>
    <cellStyle name="Output 4 2 4 4 2" xfId="27844"/>
    <cellStyle name="Output 4 2 4 4 3" xfId="27845"/>
    <cellStyle name="Output 4 2 4 5" xfId="27846"/>
    <cellStyle name="Output 4 2 4 5 2" xfId="27847"/>
    <cellStyle name="Output 4 2 4 5 3" xfId="27848"/>
    <cellStyle name="Output 4 2 4 6" xfId="27849"/>
    <cellStyle name="Output 4 2 4 7" xfId="27850"/>
    <cellStyle name="Output 4 2 4 8" xfId="27851"/>
    <cellStyle name="Output 4 2 5" xfId="27852"/>
    <cellStyle name="Output 4 2 5 2" xfId="27853"/>
    <cellStyle name="Output 4 2 5 2 2" xfId="27854"/>
    <cellStyle name="Output 4 2 5 2 3" xfId="27855"/>
    <cellStyle name="Output 4 2 5 3" xfId="27856"/>
    <cellStyle name="Output 4 2 5 4" xfId="27857"/>
    <cellStyle name="Output 4 2 6" xfId="27858"/>
    <cellStyle name="Output 4 2 6 2" xfId="27859"/>
    <cellStyle name="Output 4 2 6 2 2" xfId="27860"/>
    <cellStyle name="Output 4 2 6 2 3" xfId="27861"/>
    <cellStyle name="Output 4 2 6 3" xfId="27862"/>
    <cellStyle name="Output 4 2 6 4" xfId="27863"/>
    <cellStyle name="Output 4 2 7" xfId="27864"/>
    <cellStyle name="Output 4 2 7 2" xfId="27865"/>
    <cellStyle name="Output 4 2 7 2 2" xfId="27866"/>
    <cellStyle name="Output 4 2 7 2 3" xfId="27867"/>
    <cellStyle name="Output 4 2 7 3" xfId="27868"/>
    <cellStyle name="Output 4 2 7 4" xfId="27869"/>
    <cellStyle name="Output 4 2 8" xfId="27870"/>
    <cellStyle name="Output 4 2 8 2" xfId="27871"/>
    <cellStyle name="Output 4 2 8 3" xfId="27872"/>
    <cellStyle name="Output 4 2 9" xfId="27873"/>
    <cellStyle name="Output 4 2 9 2" xfId="27874"/>
    <cellStyle name="Output 4 2 9 3" xfId="27875"/>
    <cellStyle name="Output 4 3" xfId="5618"/>
    <cellStyle name="Output 4 3 2" xfId="27876"/>
    <cellStyle name="Output 4 3 2 2" xfId="27877"/>
    <cellStyle name="Output 4 3 2 2 2" xfId="27878"/>
    <cellStyle name="Output 4 3 2 2 3" xfId="27879"/>
    <cellStyle name="Output 4 3 2 3" xfId="27880"/>
    <cellStyle name="Output 4 3 2 3 2" xfId="27881"/>
    <cellStyle name="Output 4 3 2 3 3" xfId="27882"/>
    <cellStyle name="Output 4 3 2 4" xfId="27883"/>
    <cellStyle name="Output 4 3 2 4 2" xfId="27884"/>
    <cellStyle name="Output 4 3 2 4 3" xfId="27885"/>
    <cellStyle name="Output 4 3 2 5" xfId="27886"/>
    <cellStyle name="Output 4 3 2 6" xfId="27887"/>
    <cellStyle name="Output 4 3 2 7" xfId="27888"/>
    <cellStyle name="Output 4 3 3" xfId="27889"/>
    <cellStyle name="Output 4 3 3 2" xfId="27890"/>
    <cellStyle name="Output 4 3 3 3" xfId="27891"/>
    <cellStyle name="Output 4 3 4" xfId="27892"/>
    <cellStyle name="Output 4 3 4 2" xfId="27893"/>
    <cellStyle name="Output 4 3 4 3" xfId="27894"/>
    <cellStyle name="Output 4 3 5" xfId="27895"/>
    <cellStyle name="Output 4 3 5 2" xfId="27896"/>
    <cellStyle name="Output 4 3 5 3" xfId="27897"/>
    <cellStyle name="Output 4 3 6" xfId="27898"/>
    <cellStyle name="Output 4 3 6 2" xfId="27899"/>
    <cellStyle name="Output 4 3 6 3" xfId="27900"/>
    <cellStyle name="Output 4 3 7" xfId="27901"/>
    <cellStyle name="Output 4 3 8" xfId="27902"/>
    <cellStyle name="Output 4 3 9" xfId="27903"/>
    <cellStyle name="Output 4 4" xfId="27904"/>
    <cellStyle name="Output 4 4 2" xfId="27905"/>
    <cellStyle name="Output 4 4 2 2" xfId="27906"/>
    <cellStyle name="Output 4 4 2 3" xfId="27907"/>
    <cellStyle name="Output 4 4 2 4" xfId="27908"/>
    <cellStyle name="Output 4 4 3" xfId="27909"/>
    <cellStyle name="Output 4 4 3 2" xfId="27910"/>
    <cellStyle name="Output 4 4 3 3" xfId="27911"/>
    <cellStyle name="Output 4 4 4" xfId="27912"/>
    <cellStyle name="Output 4 4 4 2" xfId="27913"/>
    <cellStyle name="Output 4 4 4 3" xfId="27914"/>
    <cellStyle name="Output 4 4 5" xfId="27915"/>
    <cellStyle name="Output 4 4 5 2" xfId="27916"/>
    <cellStyle name="Output 4 4 5 3" xfId="27917"/>
    <cellStyle name="Output 4 4 6" xfId="27918"/>
    <cellStyle name="Output 4 4 6 2" xfId="27919"/>
    <cellStyle name="Output 4 4 6 3" xfId="27920"/>
    <cellStyle name="Output 4 4 7" xfId="27921"/>
    <cellStyle name="Output 4 4 8" xfId="27922"/>
    <cellStyle name="Output 4 4 9" xfId="27923"/>
    <cellStyle name="Output 4 5" xfId="27924"/>
    <cellStyle name="Output 4 5 2" xfId="27925"/>
    <cellStyle name="Output 4 5 2 2" xfId="27926"/>
    <cellStyle name="Output 4 5 2 3" xfId="27927"/>
    <cellStyle name="Output 4 5 3" xfId="27928"/>
    <cellStyle name="Output 4 5 3 2" xfId="27929"/>
    <cellStyle name="Output 4 5 3 3" xfId="27930"/>
    <cellStyle name="Output 4 5 4" xfId="27931"/>
    <cellStyle name="Output 4 5 4 2" xfId="27932"/>
    <cellStyle name="Output 4 5 4 3" xfId="27933"/>
    <cellStyle name="Output 4 5 5" xfId="27934"/>
    <cellStyle name="Output 4 5 5 2" xfId="27935"/>
    <cellStyle name="Output 4 5 5 3" xfId="27936"/>
    <cellStyle name="Output 4 5 6" xfId="27937"/>
    <cellStyle name="Output 4 5 7" xfId="27938"/>
    <cellStyle name="Output 4 5 8" xfId="27939"/>
    <cellStyle name="Output 4 6" xfId="27940"/>
    <cellStyle name="Output 4 6 2" xfId="27941"/>
    <cellStyle name="Output 4 6 2 2" xfId="27942"/>
    <cellStyle name="Output 4 6 2 3" xfId="27943"/>
    <cellStyle name="Output 4 6 3" xfId="27944"/>
    <cellStyle name="Output 4 6 4" xfId="27945"/>
    <cellStyle name="Output 4 7" xfId="27946"/>
    <cellStyle name="Output 4 7 2" xfId="27947"/>
    <cellStyle name="Output 4 7 2 2" xfId="27948"/>
    <cellStyle name="Output 4 7 2 3" xfId="27949"/>
    <cellStyle name="Output 4 7 3" xfId="27950"/>
    <cellStyle name="Output 4 7 4" xfId="27951"/>
    <cellStyle name="Output 4 8" xfId="27952"/>
    <cellStyle name="Output 4 8 2" xfId="27953"/>
    <cellStyle name="Output 4 8 2 2" xfId="27954"/>
    <cellStyle name="Output 4 8 2 3" xfId="27955"/>
    <cellStyle name="Output 4 8 3" xfId="27956"/>
    <cellStyle name="Output 4 8 4" xfId="27957"/>
    <cellStyle name="Output 4 9" xfId="27958"/>
    <cellStyle name="Output 4 9 2" xfId="27959"/>
    <cellStyle name="Output 4 9 3" xfId="27960"/>
    <cellStyle name="Output 5" xfId="5619"/>
    <cellStyle name="Output 5 10" xfId="27961"/>
    <cellStyle name="Output 5 11" xfId="27962"/>
    <cellStyle name="Output 5 12" xfId="27963"/>
    <cellStyle name="Output 5 2" xfId="5620"/>
    <cellStyle name="Output 5 2 2" xfId="27964"/>
    <cellStyle name="Output 5 2 2 2" xfId="27965"/>
    <cellStyle name="Output 5 2 3" xfId="27966"/>
    <cellStyle name="Output 5 2 4" xfId="27967"/>
    <cellStyle name="Output 5 3" xfId="5621"/>
    <cellStyle name="Output 5 3 2" xfId="27968"/>
    <cellStyle name="Output 5 3 2 2" xfId="27969"/>
    <cellStyle name="Output 5 3 3" xfId="27970"/>
    <cellStyle name="Output 5 3 4" xfId="27971"/>
    <cellStyle name="Output 5 4" xfId="27972"/>
    <cellStyle name="Output 5 4 2" xfId="27973"/>
    <cellStyle name="Output 5 4 2 2" xfId="27974"/>
    <cellStyle name="Output 5 4 3" xfId="27975"/>
    <cellStyle name="Output 5 4 4" xfId="27976"/>
    <cellStyle name="Output 5 5" xfId="27977"/>
    <cellStyle name="Output 5 5 2" xfId="27978"/>
    <cellStyle name="Output 5 5 2 2" xfId="27979"/>
    <cellStyle name="Output 5 5 3" xfId="27980"/>
    <cellStyle name="Output 5 5 4" xfId="27981"/>
    <cellStyle name="Output 5 6" xfId="27982"/>
    <cellStyle name="Output 5 6 2" xfId="27983"/>
    <cellStyle name="Output 5 6 3" xfId="27984"/>
    <cellStyle name="Output 5 7" xfId="27985"/>
    <cellStyle name="Output 5 7 2" xfId="27986"/>
    <cellStyle name="Output 5 7 3" xfId="27987"/>
    <cellStyle name="Output 5 8" xfId="27988"/>
    <cellStyle name="Output 5 8 2" xfId="27989"/>
    <cellStyle name="Output 5 8 3" xfId="27990"/>
    <cellStyle name="Output 5 9" xfId="27991"/>
    <cellStyle name="Output 6" xfId="5622"/>
    <cellStyle name="Output 6 10" xfId="27992"/>
    <cellStyle name="Output 6 11" xfId="27993"/>
    <cellStyle name="Output 6 12" xfId="27994"/>
    <cellStyle name="Output 6 2" xfId="15404"/>
    <cellStyle name="Output 6 2 2" xfId="27995"/>
    <cellStyle name="Output 6 2 3" xfId="27996"/>
    <cellStyle name="Output 6 3" xfId="27997"/>
    <cellStyle name="Output 6 3 2" xfId="27998"/>
    <cellStyle name="Output 6 3 3" xfId="27999"/>
    <cellStyle name="Output 6 4" xfId="28000"/>
    <cellStyle name="Output 6 4 2" xfId="28001"/>
    <cellStyle name="Output 6 4 3" xfId="28002"/>
    <cellStyle name="Output 6 5" xfId="28003"/>
    <cellStyle name="Output 6 5 2" xfId="28004"/>
    <cellStyle name="Output 6 5 3" xfId="28005"/>
    <cellStyle name="Output 6 6" xfId="28006"/>
    <cellStyle name="Output 6 6 2" xfId="28007"/>
    <cellStyle name="Output 6 6 3" xfId="28008"/>
    <cellStyle name="Output 6 7" xfId="28009"/>
    <cellStyle name="Output 6 7 2" xfId="28010"/>
    <cellStyle name="Output 6 7 3" xfId="28011"/>
    <cellStyle name="Output 6 8" xfId="28012"/>
    <cellStyle name="Output 6 8 2" xfId="28013"/>
    <cellStyle name="Output 6 8 3" xfId="28014"/>
    <cellStyle name="Output 6 9" xfId="28015"/>
    <cellStyle name="Output 6 9 2" xfId="28016"/>
    <cellStyle name="Output 6 9 3" xfId="28017"/>
    <cellStyle name="Output 7" xfId="5623"/>
    <cellStyle name="Output 7 2" xfId="15405"/>
    <cellStyle name="Output 8" xfId="15406"/>
    <cellStyle name="Output 9" xfId="28018"/>
    <cellStyle name="Output_012-(KMX) BTL Schedules for KHH_Cebu" xfId="5624"/>
    <cellStyle name="per.style" xfId="5625"/>
    <cellStyle name="Percent [2]" xfId="5626"/>
    <cellStyle name="Percent [2] 2" xfId="13010"/>
    <cellStyle name="Percent [2] 2 2" xfId="28019"/>
    <cellStyle name="Percent [2] 2 2 2" xfId="28020"/>
    <cellStyle name="Percent [2] 2 2 3" xfId="28021"/>
    <cellStyle name="Percent [2] 2 3" xfId="28022"/>
    <cellStyle name="Percent [2] 2 3 2" xfId="28023"/>
    <cellStyle name="Percent [2] 2 3 3" xfId="28024"/>
    <cellStyle name="Percent [2] 2 4" xfId="28025"/>
    <cellStyle name="Percent [2] 3" xfId="28026"/>
    <cellStyle name="Percent 2" xfId="5627"/>
    <cellStyle name="Percent 2 2" xfId="5628"/>
    <cellStyle name="Percent 2 2 2" xfId="28027"/>
    <cellStyle name="Percent 2 2 2 2" xfId="28028"/>
    <cellStyle name="Percent 2 2 3" xfId="28029"/>
    <cellStyle name="Percent 2 3" xfId="5629"/>
    <cellStyle name="Percent 2 3 2" xfId="28030"/>
    <cellStyle name="Percent 2 3 3" xfId="28031"/>
    <cellStyle name="Percent 2 4" xfId="5630"/>
    <cellStyle name="Percent 2 4 2" xfId="28032"/>
    <cellStyle name="Percent 2 4 3" xfId="28033"/>
    <cellStyle name="Percent 2 4 4" xfId="28034"/>
    <cellStyle name="Percent 2 5" xfId="28035"/>
    <cellStyle name="Percent 2 5 2" xfId="28036"/>
    <cellStyle name="Percent 2 5 3" xfId="28037"/>
    <cellStyle name="Percent 2 6" xfId="28038"/>
    <cellStyle name="Percent 2 7" xfId="28039"/>
    <cellStyle name="Percent 2 7 2" xfId="28040"/>
    <cellStyle name="Percent 2 7 3" xfId="28041"/>
    <cellStyle name="Percent 2 8" xfId="28042"/>
    <cellStyle name="Percent 2 8 2" xfId="28043"/>
    <cellStyle name="Percent 2 8 2 2" xfId="28044"/>
    <cellStyle name="Percent 2 8 2 2 2" xfId="28045"/>
    <cellStyle name="Percent 2 8 2 3" xfId="28046"/>
    <cellStyle name="Percent 2 8 3" xfId="28047"/>
    <cellStyle name="Percent 2 9" xfId="28048"/>
    <cellStyle name="Percent 3" xfId="28049"/>
    <cellStyle name="Percent 3 2" xfId="28050"/>
    <cellStyle name="Percent 4" xfId="28051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2"/>
    <cellStyle name="RevList 2 3" xfId="28053"/>
    <cellStyle name="RevList 2 4" xfId="28054"/>
    <cellStyle name="RevList 2 5" xfId="28055"/>
    <cellStyle name="RevList 3" xfId="5657"/>
    <cellStyle name="RevList 3 2" xfId="28056"/>
    <cellStyle name="RevList 3 3" xfId="28057"/>
    <cellStyle name="RevList 3 4" xfId="28058"/>
    <cellStyle name="RevList 4" xfId="5658"/>
    <cellStyle name="RevList 4 2" xfId="28059"/>
    <cellStyle name="RevList 5" xfId="28060"/>
    <cellStyle name="S2" xfId="28061"/>
    <cellStyle name="S3" xfId="28062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3"/>
    <cellStyle name="Standard_2001" xfId="5688"/>
    <cellStyle name="Style 1" xfId="5689"/>
    <cellStyle name="Style 1 2" xfId="5690"/>
    <cellStyle name="Style 1 2 2" xfId="28064"/>
    <cellStyle name="Style 1 2 3" xfId="28065"/>
    <cellStyle name="Style 1 3" xfId="5691"/>
    <cellStyle name="Style 1 3 2" xfId="28066"/>
    <cellStyle name="Style 1 4" xfId="28067"/>
    <cellStyle name="Style 1 4 2" xfId="28068"/>
    <cellStyle name="Style 1 5" xfId="28069"/>
    <cellStyle name="Subtotal" xfId="5692"/>
    <cellStyle name="Subtotal 2" xfId="5693"/>
    <cellStyle name="Subtotal 2 2" xfId="28070"/>
    <cellStyle name="Subtotal 3" xfId="28071"/>
    <cellStyle name="SUZ" xfId="28072"/>
    <cellStyle name="SUZ 2" xfId="28073"/>
    <cellStyle name="Title" xfId="5694"/>
    <cellStyle name="Title 2" xfId="5695"/>
    <cellStyle name="Title 2 2" xfId="5696"/>
    <cellStyle name="Title 2 2 2" xfId="28074"/>
    <cellStyle name="Title 2 2 2 2" xfId="28075"/>
    <cellStyle name="Title 2 2 2 2 2" xfId="28076"/>
    <cellStyle name="Title 2 2 2 3" xfId="28077"/>
    <cellStyle name="Title 2 2 2 3 2" xfId="28078"/>
    <cellStyle name="Title 2 2 2 3 2 2" xfId="28079"/>
    <cellStyle name="Title 2 2 2 4" xfId="28080"/>
    <cellStyle name="Title 2 2 2 4 2" xfId="28081"/>
    <cellStyle name="Title 2 2 3" xfId="28082"/>
    <cellStyle name="Title 2 2 3 2" xfId="28083"/>
    <cellStyle name="Title 2 2 3 2 2" xfId="28084"/>
    <cellStyle name="Title 2 2 4" xfId="28085"/>
    <cellStyle name="Title 2 2 4 2" xfId="28086"/>
    <cellStyle name="Title 2 2 4 2 2" xfId="28087"/>
    <cellStyle name="Title 2 2 5" xfId="28088"/>
    <cellStyle name="Title 2 2 5 2" xfId="28089"/>
    <cellStyle name="Title 2 2 6" xfId="28090"/>
    <cellStyle name="Title 2 2 7" xfId="28091"/>
    <cellStyle name="Title 2 3" xfId="5697"/>
    <cellStyle name="Title 2 3 2" xfId="28092"/>
    <cellStyle name="Title 2 3 2 2" xfId="28093"/>
    <cellStyle name="Title 2 4" xfId="28094"/>
    <cellStyle name="Title 2 4 2" xfId="28095"/>
    <cellStyle name="Title 2 4 2 2" xfId="28096"/>
    <cellStyle name="Title 2 5" xfId="28097"/>
    <cellStyle name="Title 2 5 2" xfId="28098"/>
    <cellStyle name="Title 2 6" xfId="28099"/>
    <cellStyle name="Title 2 7" xfId="28100"/>
    <cellStyle name="Title 3" xfId="5698"/>
    <cellStyle name="Title 3 2" xfId="5699"/>
    <cellStyle name="Title 3 2 2" xfId="28101"/>
    <cellStyle name="Title 3 2 3" xfId="28102"/>
    <cellStyle name="Title 3 3" xfId="5700"/>
    <cellStyle name="Title 3 3 2" xfId="28103"/>
    <cellStyle name="Title 3 3 2 2" xfId="28104"/>
    <cellStyle name="Title 3 4" xfId="28105"/>
    <cellStyle name="Title 3 4 2" xfId="28106"/>
    <cellStyle name="Title 3 5" xfId="28107"/>
    <cellStyle name="Title 4" xfId="5701"/>
    <cellStyle name="Title 4 2" xfId="5702"/>
    <cellStyle name="Title 4 2 2" xfId="28108"/>
    <cellStyle name="Title 4 2 2 2" xfId="28109"/>
    <cellStyle name="Title 4 2 3" xfId="28110"/>
    <cellStyle name="Title 4 2 3 2" xfId="28111"/>
    <cellStyle name="Title 4 2 3 2 2" xfId="28112"/>
    <cellStyle name="Title 4 2 4" xfId="28113"/>
    <cellStyle name="Title 4 2 4 2" xfId="28114"/>
    <cellStyle name="Title 4 3" xfId="5703"/>
    <cellStyle name="Title 4 3 2" xfId="28115"/>
    <cellStyle name="Title 4 4" xfId="28116"/>
    <cellStyle name="Title 4 4 2" xfId="28117"/>
    <cellStyle name="Title 4 4 2 2" xfId="28118"/>
    <cellStyle name="Title 4 5" xfId="28119"/>
    <cellStyle name="Title 4 5 2" xfId="28120"/>
    <cellStyle name="Title 4 6" xfId="28121"/>
    <cellStyle name="Title 5" xfId="5704"/>
    <cellStyle name="Title 5 2" xfId="5705"/>
    <cellStyle name="Title 5 2 2" xfId="28122"/>
    <cellStyle name="Title 5 3" xfId="5706"/>
    <cellStyle name="Title 5 4" xfId="28123"/>
    <cellStyle name="Title 5 5" xfId="28124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5"/>
    <cellStyle name="Total 2 2" xfId="5712"/>
    <cellStyle name="Total 2 2 10" xfId="28126"/>
    <cellStyle name="Total 2 2 2" xfId="28127"/>
    <cellStyle name="Total 2 2 2 2" xfId="28128"/>
    <cellStyle name="Total 2 2 2 2 2" xfId="28129"/>
    <cellStyle name="Total 2 2 2 2 2 2" xfId="28130"/>
    <cellStyle name="Total 2 2 2 2 2 2 2" xfId="28131"/>
    <cellStyle name="Total 2 2 2 2 2 2 3" xfId="28132"/>
    <cellStyle name="Total 2 2 2 2 2 3" xfId="28133"/>
    <cellStyle name="Total 2 2 2 2 2 3 2" xfId="28134"/>
    <cellStyle name="Total 2 2 2 2 2 3 3" xfId="28135"/>
    <cellStyle name="Total 2 2 2 2 2 4" xfId="28136"/>
    <cellStyle name="Total 2 2 2 2 2 4 2" xfId="28137"/>
    <cellStyle name="Total 2 2 2 2 2 4 3" xfId="28138"/>
    <cellStyle name="Total 2 2 2 2 2 5" xfId="28139"/>
    <cellStyle name="Total 2 2 2 2 2 6" xfId="28140"/>
    <cellStyle name="Total 2 2 2 2 2 7" xfId="28141"/>
    <cellStyle name="Total 2 2 2 2 3" xfId="28142"/>
    <cellStyle name="Total 2 2 2 2 3 2" xfId="28143"/>
    <cellStyle name="Total 2 2 2 2 3 3" xfId="28144"/>
    <cellStyle name="Total 2 2 2 2 4" xfId="28145"/>
    <cellStyle name="Total 2 2 2 2 4 2" xfId="28146"/>
    <cellStyle name="Total 2 2 2 2 4 3" xfId="28147"/>
    <cellStyle name="Total 2 2 2 2 5" xfId="28148"/>
    <cellStyle name="Total 2 2 2 2 5 2" xfId="28149"/>
    <cellStyle name="Total 2 2 2 2 5 3" xfId="28150"/>
    <cellStyle name="Total 2 2 2 2 6" xfId="28151"/>
    <cellStyle name="Total 2 2 2 2 7" xfId="28152"/>
    <cellStyle name="Total 2 2 2 2 8" xfId="28153"/>
    <cellStyle name="Total 2 2 2 3" xfId="28154"/>
    <cellStyle name="Total 2 2 2 3 2" xfId="28155"/>
    <cellStyle name="Total 2 2 2 3 2 2" xfId="28156"/>
    <cellStyle name="Total 2 2 2 3 2 3" xfId="28157"/>
    <cellStyle name="Total 2 2 2 3 2 4" xfId="28158"/>
    <cellStyle name="Total 2 2 2 3 3" xfId="28159"/>
    <cellStyle name="Total 2 2 2 3 3 2" xfId="28160"/>
    <cellStyle name="Total 2 2 2 3 3 3" xfId="28161"/>
    <cellStyle name="Total 2 2 2 3 4" xfId="28162"/>
    <cellStyle name="Total 2 2 2 3 4 2" xfId="28163"/>
    <cellStyle name="Total 2 2 2 3 4 3" xfId="28164"/>
    <cellStyle name="Total 2 2 2 3 5" xfId="28165"/>
    <cellStyle name="Total 2 2 2 3 5 2" xfId="28166"/>
    <cellStyle name="Total 2 2 2 3 5 3" xfId="28167"/>
    <cellStyle name="Total 2 2 2 3 6" xfId="28168"/>
    <cellStyle name="Total 2 2 2 3 7" xfId="28169"/>
    <cellStyle name="Total 2 2 2 3 8" xfId="28170"/>
    <cellStyle name="Total 2 2 2 4" xfId="28171"/>
    <cellStyle name="Total 2 2 2 4 2" xfId="28172"/>
    <cellStyle name="Total 2 2 2 4 2 2" xfId="28173"/>
    <cellStyle name="Total 2 2 2 4 2 3" xfId="28174"/>
    <cellStyle name="Total 2 2 2 4 3" xfId="28175"/>
    <cellStyle name="Total 2 2 2 4 3 2" xfId="28176"/>
    <cellStyle name="Total 2 2 2 4 3 3" xfId="28177"/>
    <cellStyle name="Total 2 2 2 4 4" xfId="28178"/>
    <cellStyle name="Total 2 2 2 4 4 2" xfId="28179"/>
    <cellStyle name="Total 2 2 2 4 4 3" xfId="28180"/>
    <cellStyle name="Total 2 2 2 4 5" xfId="28181"/>
    <cellStyle name="Total 2 2 2 4 6" xfId="28182"/>
    <cellStyle name="Total 2 2 2 4 7" xfId="28183"/>
    <cellStyle name="Total 2 2 2 5" xfId="28184"/>
    <cellStyle name="Total 2 2 2 5 2" xfId="28185"/>
    <cellStyle name="Total 2 2 2 5 3" xfId="28186"/>
    <cellStyle name="Total 2 2 2 6" xfId="28187"/>
    <cellStyle name="Total 2 2 2 6 2" xfId="28188"/>
    <cellStyle name="Total 2 2 2 6 3" xfId="28189"/>
    <cellStyle name="Total 2 2 2 7" xfId="28190"/>
    <cellStyle name="Total 2 2 2 7 2" xfId="28191"/>
    <cellStyle name="Total 2 2 2 7 3" xfId="28192"/>
    <cellStyle name="Total 2 2 2 8" xfId="28193"/>
    <cellStyle name="Total 2 2 2 8 2" xfId="28194"/>
    <cellStyle name="Total 2 2 2 8 3" xfId="28195"/>
    <cellStyle name="Total 2 2 2 9" xfId="28196"/>
    <cellStyle name="Total 2 2 3" xfId="28197"/>
    <cellStyle name="Total 2 2 3 2" xfId="28198"/>
    <cellStyle name="Total 2 2 3 2 2" xfId="28199"/>
    <cellStyle name="Total 2 2 3 2 2 2" xfId="28200"/>
    <cellStyle name="Total 2 2 3 2 2 3" xfId="28201"/>
    <cellStyle name="Total 2 2 3 2 3" xfId="28202"/>
    <cellStyle name="Total 2 2 3 2 3 2" xfId="28203"/>
    <cellStyle name="Total 2 2 3 2 3 3" xfId="28204"/>
    <cellStyle name="Total 2 2 3 2 4" xfId="28205"/>
    <cellStyle name="Total 2 2 3 2 5" xfId="28206"/>
    <cellStyle name="Total 2 2 3 2 6" xfId="28207"/>
    <cellStyle name="Total 2 2 3 3" xfId="28208"/>
    <cellStyle name="Total 2 2 3 3 2" xfId="28209"/>
    <cellStyle name="Total 2 2 3 3 3" xfId="28210"/>
    <cellStyle name="Total 2 2 3 4" xfId="28211"/>
    <cellStyle name="Total 2 2 3 4 2" xfId="28212"/>
    <cellStyle name="Total 2 2 3 4 3" xfId="28213"/>
    <cellStyle name="Total 2 2 3 5" xfId="28214"/>
    <cellStyle name="Total 2 2 3 5 2" xfId="28215"/>
    <cellStyle name="Total 2 2 3 5 3" xfId="28216"/>
    <cellStyle name="Total 2 2 3 6" xfId="28217"/>
    <cellStyle name="Total 2 2 3 7" xfId="28218"/>
    <cellStyle name="Total 2 2 3 8" xfId="28219"/>
    <cellStyle name="Total 2 2 4" xfId="28220"/>
    <cellStyle name="Total 2 2 4 2" xfId="28221"/>
    <cellStyle name="Total 2 2 4 2 2" xfId="28222"/>
    <cellStyle name="Total 2 2 4 2 3" xfId="28223"/>
    <cellStyle name="Total 2 2 4 2 4" xfId="28224"/>
    <cellStyle name="Total 2 2 4 3" xfId="28225"/>
    <cellStyle name="Total 2 2 4 3 2" xfId="28226"/>
    <cellStyle name="Total 2 2 4 3 3" xfId="28227"/>
    <cellStyle name="Total 2 2 4 4" xfId="28228"/>
    <cellStyle name="Total 2 2 4 4 2" xfId="28229"/>
    <cellStyle name="Total 2 2 4 4 3" xfId="28230"/>
    <cellStyle name="Total 2 2 4 5" xfId="28231"/>
    <cellStyle name="Total 2 2 4 5 2" xfId="28232"/>
    <cellStyle name="Total 2 2 4 5 3" xfId="28233"/>
    <cellStyle name="Total 2 2 4 6" xfId="28234"/>
    <cellStyle name="Total 2 2 4 7" xfId="28235"/>
    <cellStyle name="Total 2 2 4 8" xfId="28236"/>
    <cellStyle name="Total 2 2 5" xfId="28237"/>
    <cellStyle name="Total 2 2 5 2" xfId="28238"/>
    <cellStyle name="Total 2 2 5 2 2" xfId="28239"/>
    <cellStyle name="Total 2 2 5 2 3" xfId="28240"/>
    <cellStyle name="Total 2 2 5 3" xfId="28241"/>
    <cellStyle name="Total 2 2 5 3 2" xfId="28242"/>
    <cellStyle name="Total 2 2 5 3 3" xfId="28243"/>
    <cellStyle name="Total 2 2 5 4" xfId="28244"/>
    <cellStyle name="Total 2 2 5 4 2" xfId="28245"/>
    <cellStyle name="Total 2 2 5 4 3" xfId="28246"/>
    <cellStyle name="Total 2 2 5 5" xfId="28247"/>
    <cellStyle name="Total 2 2 5 6" xfId="28248"/>
    <cellStyle name="Total 2 2 5 7" xfId="28249"/>
    <cellStyle name="Total 2 2 6" xfId="28250"/>
    <cellStyle name="Total 2 2 6 2" xfId="28251"/>
    <cellStyle name="Total 2 2 6 3" xfId="28252"/>
    <cellStyle name="Total 2 2 7" xfId="28253"/>
    <cellStyle name="Total 2 2 7 2" xfId="28254"/>
    <cellStyle name="Total 2 2 7 3" xfId="28255"/>
    <cellStyle name="Total 2 2 8" xfId="28256"/>
    <cellStyle name="Total 2 2 8 2" xfId="28257"/>
    <cellStyle name="Total 2 2 8 3" xfId="28258"/>
    <cellStyle name="Total 2 2 9" xfId="28259"/>
    <cellStyle name="Total 2 2 9 2" xfId="28260"/>
    <cellStyle name="Total 2 2 9 3" xfId="28261"/>
    <cellStyle name="Total 2 3" xfId="5713"/>
    <cellStyle name="Total 2 3 2" xfId="28262"/>
    <cellStyle name="Total 2 3 2 2" xfId="28263"/>
    <cellStyle name="Total 2 3 2 2 2" xfId="28264"/>
    <cellStyle name="Total 2 3 2 2 3" xfId="28265"/>
    <cellStyle name="Total 2 3 2 3" xfId="28266"/>
    <cellStyle name="Total 2 3 2 3 2" xfId="28267"/>
    <cellStyle name="Total 2 3 2 3 3" xfId="28268"/>
    <cellStyle name="Total 2 3 2 4" xfId="28269"/>
    <cellStyle name="Total 2 3 2 4 2" xfId="28270"/>
    <cellStyle name="Total 2 3 2 4 3" xfId="28271"/>
    <cellStyle name="Total 2 3 2 5" xfId="28272"/>
    <cellStyle name="Total 2 3 2 6" xfId="28273"/>
    <cellStyle name="Total 2 3 2 7" xfId="28274"/>
    <cellStyle name="Total 2 3 3" xfId="28275"/>
    <cellStyle name="Total 2 3 3 2" xfId="28276"/>
    <cellStyle name="Total 2 3 4" xfId="28277"/>
    <cellStyle name="Total 2 3 4 2" xfId="28278"/>
    <cellStyle name="Total 2 3 4 3" xfId="28279"/>
    <cellStyle name="Total 2 3 5" xfId="28280"/>
    <cellStyle name="Total 2 3 5 2" xfId="28281"/>
    <cellStyle name="Total 2 3 5 3" xfId="28282"/>
    <cellStyle name="Total 2 3 6" xfId="28283"/>
    <cellStyle name="Total 2 3 6 2" xfId="28284"/>
    <cellStyle name="Total 2 3 6 3" xfId="28285"/>
    <cellStyle name="Total 2 3 7" xfId="28286"/>
    <cellStyle name="Total 2 3 8" xfId="28287"/>
    <cellStyle name="Total 2 3 9" xfId="28288"/>
    <cellStyle name="Total 2 4" xfId="28289"/>
    <cellStyle name="Total 2 4 2" xfId="28290"/>
    <cellStyle name="Total 2 4 2 2" xfId="28291"/>
    <cellStyle name="Total 2 4 2 3" xfId="28292"/>
    <cellStyle name="Total 2 4 2 4" xfId="28293"/>
    <cellStyle name="Total 2 4 3" xfId="28294"/>
    <cellStyle name="Total 2 4 3 2" xfId="28295"/>
    <cellStyle name="Total 2 4 3 3" xfId="28296"/>
    <cellStyle name="Total 2 4 4" xfId="28297"/>
    <cellStyle name="Total 2 4 4 2" xfId="28298"/>
    <cellStyle name="Total 2 4 4 3" xfId="28299"/>
    <cellStyle name="Total 2 4 5" xfId="28300"/>
    <cellStyle name="Total 2 4 6" xfId="28301"/>
    <cellStyle name="Total 2 4 7" xfId="28302"/>
    <cellStyle name="Total 2 5" xfId="28303"/>
    <cellStyle name="Total 2 5 2" xfId="28304"/>
    <cellStyle name="Total 2 5 2 2" xfId="28305"/>
    <cellStyle name="Total 2 5 2 3" xfId="28306"/>
    <cellStyle name="Total 2 5 2 4" xfId="28307"/>
    <cellStyle name="Total 2 5 3" xfId="28308"/>
    <cellStyle name="Total 2 5 3 2" xfId="28309"/>
    <cellStyle name="Total 2 5 3 3" xfId="28310"/>
    <cellStyle name="Total 2 5 4" xfId="28311"/>
    <cellStyle name="Total 2 5 4 2" xfId="28312"/>
    <cellStyle name="Total 2 5 4 3" xfId="28313"/>
    <cellStyle name="Total 2 5 5" xfId="28314"/>
    <cellStyle name="Total 2 5 5 2" xfId="28315"/>
    <cellStyle name="Total 2 5 5 3" xfId="28316"/>
    <cellStyle name="Total 2 5 6" xfId="28317"/>
    <cellStyle name="Total 2 5 7" xfId="28318"/>
    <cellStyle name="Total 2 5 8" xfId="28319"/>
    <cellStyle name="Total 2 6" xfId="28320"/>
    <cellStyle name="Total 2 6 2" xfId="28321"/>
    <cellStyle name="Total 2 6 3" xfId="28322"/>
    <cellStyle name="Total 2 7" xfId="28323"/>
    <cellStyle name="Total 2 7 2" xfId="28324"/>
    <cellStyle name="Total 2 7 3" xfId="28325"/>
    <cellStyle name="Total 2 8" xfId="28326"/>
    <cellStyle name="Total 2 8 2" xfId="28327"/>
    <cellStyle name="Total 2 8 3" xfId="28328"/>
    <cellStyle name="Total 2 9" xfId="28329"/>
    <cellStyle name="Total 2 9 2" xfId="28330"/>
    <cellStyle name="Total 2 9 3" xfId="28331"/>
    <cellStyle name="Total 3" xfId="5714"/>
    <cellStyle name="Total 3 10" xfId="28332"/>
    <cellStyle name="Total 3 10 2" xfId="28333"/>
    <cellStyle name="Total 3 11" xfId="28334"/>
    <cellStyle name="Total 3 11 2" xfId="28335"/>
    <cellStyle name="Total 3 11 3" xfId="28336"/>
    <cellStyle name="Total 3 12" xfId="28337"/>
    <cellStyle name="Total 3 13" xfId="28338"/>
    <cellStyle name="Total 3 2" xfId="5715"/>
    <cellStyle name="Total 3 2 10" xfId="28339"/>
    <cellStyle name="Total 3 2 10 2" xfId="28340"/>
    <cellStyle name="Total 3 2 11" xfId="28341"/>
    <cellStyle name="Total 3 2 12" xfId="28342"/>
    <cellStyle name="Total 3 2 2" xfId="28343"/>
    <cellStyle name="Total 3 2 2 2" xfId="28344"/>
    <cellStyle name="Total 3 2 2 2 2" xfId="28345"/>
    <cellStyle name="Total 3 2 2 2 3" xfId="28346"/>
    <cellStyle name="Total 3 2 2 3" xfId="28347"/>
    <cellStyle name="Total 3 2 2 4" xfId="28348"/>
    <cellStyle name="Total 3 2 3" xfId="28349"/>
    <cellStyle name="Total 3 2 3 2" xfId="28350"/>
    <cellStyle name="Total 3 2 3 2 2" xfId="28351"/>
    <cellStyle name="Total 3 2 3 3" xfId="28352"/>
    <cellStyle name="Total 3 2 4" xfId="28353"/>
    <cellStyle name="Total 3 2 4 2" xfId="28354"/>
    <cellStyle name="Total 3 2 5" xfId="28355"/>
    <cellStyle name="Total 3 2 5 2" xfId="28356"/>
    <cellStyle name="Total 3 2 6" xfId="28357"/>
    <cellStyle name="Total 3 2 6 2" xfId="28358"/>
    <cellStyle name="Total 3 2 7" xfId="28359"/>
    <cellStyle name="Total 3 2 7 2" xfId="28360"/>
    <cellStyle name="Total 3 2 8" xfId="28361"/>
    <cellStyle name="Total 3 2 8 2" xfId="28362"/>
    <cellStyle name="Total 3 2 9" xfId="28363"/>
    <cellStyle name="Total 3 2 9 2" xfId="28364"/>
    <cellStyle name="Total 3 3" xfId="5716"/>
    <cellStyle name="Total 3 3 2" xfId="28365"/>
    <cellStyle name="Total 3 3 2 2" xfId="28366"/>
    <cellStyle name="Total 3 3 2 2 2" xfId="28367"/>
    <cellStyle name="Total 3 3 2 2 3" xfId="28368"/>
    <cellStyle name="Total 3 3 2 3" xfId="28369"/>
    <cellStyle name="Total 3 3 2 3 2" xfId="28370"/>
    <cellStyle name="Total 3 3 2 3 3" xfId="28371"/>
    <cellStyle name="Total 3 3 2 4" xfId="28372"/>
    <cellStyle name="Total 3 3 2 4 2" xfId="28373"/>
    <cellStyle name="Total 3 3 2 4 3" xfId="28374"/>
    <cellStyle name="Total 3 3 2 5" xfId="28375"/>
    <cellStyle name="Total 3 3 2 6" xfId="28376"/>
    <cellStyle name="Total 3 3 2 7" xfId="28377"/>
    <cellStyle name="Total 3 3 3" xfId="28378"/>
    <cellStyle name="Total 3 3 3 2" xfId="28379"/>
    <cellStyle name="Total 3 3 3 3" xfId="28380"/>
    <cellStyle name="Total 3 3 4" xfId="28381"/>
    <cellStyle name="Total 3 3 4 2" xfId="28382"/>
    <cellStyle name="Total 3 3 4 3" xfId="28383"/>
    <cellStyle name="Total 3 3 5" xfId="28384"/>
    <cellStyle name="Total 3 3 5 2" xfId="28385"/>
    <cellStyle name="Total 3 3 5 3" xfId="28386"/>
    <cellStyle name="Total 3 3 6" xfId="28387"/>
    <cellStyle name="Total 3 3 6 2" xfId="28388"/>
    <cellStyle name="Total 3 3 6 3" xfId="28389"/>
    <cellStyle name="Total 3 3 7" xfId="28390"/>
    <cellStyle name="Total 3 3 8" xfId="28391"/>
    <cellStyle name="Total 3 4" xfId="28392"/>
    <cellStyle name="Total 3 4 2" xfId="28393"/>
    <cellStyle name="Total 3 4 2 2" xfId="28394"/>
    <cellStyle name="Total 3 4 2 3" xfId="28395"/>
    <cellStyle name="Total 3 4 2 4" xfId="28396"/>
    <cellStyle name="Total 3 4 3" xfId="28397"/>
    <cellStyle name="Total 3 4 3 2" xfId="28398"/>
    <cellStyle name="Total 3 4 3 3" xfId="28399"/>
    <cellStyle name="Total 3 4 4" xfId="28400"/>
    <cellStyle name="Total 3 4 4 2" xfId="28401"/>
    <cellStyle name="Total 3 4 4 3" xfId="28402"/>
    <cellStyle name="Total 3 4 5" xfId="28403"/>
    <cellStyle name="Total 3 4 5 2" xfId="28404"/>
    <cellStyle name="Total 3 4 5 3" xfId="28405"/>
    <cellStyle name="Total 3 4 6" xfId="28406"/>
    <cellStyle name="Total 3 4 6 2" xfId="28407"/>
    <cellStyle name="Total 3 4 6 3" xfId="28408"/>
    <cellStyle name="Total 3 4 7" xfId="28409"/>
    <cellStyle name="Total 3 4 8" xfId="28410"/>
    <cellStyle name="Total 3 5" xfId="28411"/>
    <cellStyle name="Total 3 5 2" xfId="28412"/>
    <cellStyle name="Total 3 5 2 2" xfId="28413"/>
    <cellStyle name="Total 3 5 2 3" xfId="28414"/>
    <cellStyle name="Total 3 5 3" xfId="28415"/>
    <cellStyle name="Total 3 5 3 2" xfId="28416"/>
    <cellStyle name="Total 3 5 3 3" xfId="28417"/>
    <cellStyle name="Total 3 5 4" xfId="28418"/>
    <cellStyle name="Total 3 5 4 2" xfId="28419"/>
    <cellStyle name="Total 3 5 4 3" xfId="28420"/>
    <cellStyle name="Total 3 5 5" xfId="28421"/>
    <cellStyle name="Total 3 5 5 2" xfId="28422"/>
    <cellStyle name="Total 3 5 5 3" xfId="28423"/>
    <cellStyle name="Total 3 5 6" xfId="28424"/>
    <cellStyle name="Total 3 5 7" xfId="28425"/>
    <cellStyle name="Total 3 6" xfId="28426"/>
    <cellStyle name="Total 3 6 2" xfId="28427"/>
    <cellStyle name="Total 3 6 2 2" xfId="28428"/>
    <cellStyle name="Total 3 6 2 3" xfId="28429"/>
    <cellStyle name="Total 3 6 3" xfId="28430"/>
    <cellStyle name="Total 3 7" xfId="28431"/>
    <cellStyle name="Total 3 7 2" xfId="28432"/>
    <cellStyle name="Total 3 7 2 2" xfId="28433"/>
    <cellStyle name="Total 3 7 2 3" xfId="28434"/>
    <cellStyle name="Total 3 7 3" xfId="28435"/>
    <cellStyle name="Total 3 8" xfId="28436"/>
    <cellStyle name="Total 3 8 2" xfId="28437"/>
    <cellStyle name="Total 3 8 2 2" xfId="28438"/>
    <cellStyle name="Total 3 8 2 3" xfId="28439"/>
    <cellStyle name="Total 3 8 3" xfId="28440"/>
    <cellStyle name="Total 3 9" xfId="28441"/>
    <cellStyle name="Total 3 9 2" xfId="28442"/>
    <cellStyle name="Total 4" xfId="5717"/>
    <cellStyle name="Total 4 10" xfId="28443"/>
    <cellStyle name="Total 4 10 2" xfId="28444"/>
    <cellStyle name="Total 4 11" xfId="28445"/>
    <cellStyle name="Total 4 11 2" xfId="28446"/>
    <cellStyle name="Total 4 11 3" xfId="28447"/>
    <cellStyle name="Total 4 12" xfId="28448"/>
    <cellStyle name="Total 4 13" xfId="28449"/>
    <cellStyle name="Total 4 2" xfId="5718"/>
    <cellStyle name="Total 4 2 10" xfId="28450"/>
    <cellStyle name="Total 4 2 10 2" xfId="28451"/>
    <cellStyle name="Total 4 2 10 3" xfId="28452"/>
    <cellStyle name="Total 4 2 11" xfId="28453"/>
    <cellStyle name="Total 4 2 12" xfId="28454"/>
    <cellStyle name="Total 4 2 2" xfId="28455"/>
    <cellStyle name="Total 4 2 2 2" xfId="28456"/>
    <cellStyle name="Total 4 2 2 2 2" xfId="28457"/>
    <cellStyle name="Total 4 2 2 2 2 2" xfId="28458"/>
    <cellStyle name="Total 4 2 2 2 2 3" xfId="28459"/>
    <cellStyle name="Total 4 2 2 2 3" xfId="28460"/>
    <cellStyle name="Total 4 2 2 2 3 2" xfId="28461"/>
    <cellStyle name="Total 4 2 2 2 3 3" xfId="28462"/>
    <cellStyle name="Total 4 2 2 2 4" xfId="28463"/>
    <cellStyle name="Total 4 2 2 2 4 2" xfId="28464"/>
    <cellStyle name="Total 4 2 2 2 4 3" xfId="28465"/>
    <cellStyle name="Total 4 2 2 2 5" xfId="28466"/>
    <cellStyle name="Total 4 2 2 2 6" xfId="28467"/>
    <cellStyle name="Total 4 2 2 2 7" xfId="28468"/>
    <cellStyle name="Total 4 2 2 3" xfId="28469"/>
    <cellStyle name="Total 4 2 2 3 2" xfId="28470"/>
    <cellStyle name="Total 4 2 2 3 3" xfId="28471"/>
    <cellStyle name="Total 4 2 2 4" xfId="28472"/>
    <cellStyle name="Total 4 2 2 4 2" xfId="28473"/>
    <cellStyle name="Total 4 2 2 4 3" xfId="28474"/>
    <cellStyle name="Total 4 2 2 5" xfId="28475"/>
    <cellStyle name="Total 4 2 2 5 2" xfId="28476"/>
    <cellStyle name="Total 4 2 2 5 3" xfId="28477"/>
    <cellStyle name="Total 4 2 2 6" xfId="28478"/>
    <cellStyle name="Total 4 2 2 6 2" xfId="28479"/>
    <cellStyle name="Total 4 2 2 6 3" xfId="28480"/>
    <cellStyle name="Total 4 2 2 7" xfId="28481"/>
    <cellStyle name="Total 4 2 2 8" xfId="28482"/>
    <cellStyle name="Total 4 2 3" xfId="28483"/>
    <cellStyle name="Total 4 2 3 2" xfId="28484"/>
    <cellStyle name="Total 4 2 3 2 2" xfId="28485"/>
    <cellStyle name="Total 4 2 3 2 3" xfId="28486"/>
    <cellStyle name="Total 4 2 3 2 4" xfId="28487"/>
    <cellStyle name="Total 4 2 3 3" xfId="28488"/>
    <cellStyle name="Total 4 2 3 3 2" xfId="28489"/>
    <cellStyle name="Total 4 2 3 3 3" xfId="28490"/>
    <cellStyle name="Total 4 2 3 4" xfId="28491"/>
    <cellStyle name="Total 4 2 3 4 2" xfId="28492"/>
    <cellStyle name="Total 4 2 3 4 3" xfId="28493"/>
    <cellStyle name="Total 4 2 3 5" xfId="28494"/>
    <cellStyle name="Total 4 2 3 5 2" xfId="28495"/>
    <cellStyle name="Total 4 2 3 5 3" xfId="28496"/>
    <cellStyle name="Total 4 2 3 6" xfId="28497"/>
    <cellStyle name="Total 4 2 3 6 2" xfId="28498"/>
    <cellStyle name="Total 4 2 3 6 3" xfId="28499"/>
    <cellStyle name="Total 4 2 3 7" xfId="28500"/>
    <cellStyle name="Total 4 2 3 8" xfId="28501"/>
    <cellStyle name="Total 4 2 4" xfId="28502"/>
    <cellStyle name="Total 4 2 4 2" xfId="28503"/>
    <cellStyle name="Total 4 2 4 2 2" xfId="28504"/>
    <cellStyle name="Total 4 2 4 2 3" xfId="28505"/>
    <cellStyle name="Total 4 2 4 3" xfId="28506"/>
    <cellStyle name="Total 4 2 4 3 2" xfId="28507"/>
    <cellStyle name="Total 4 2 4 3 3" xfId="28508"/>
    <cellStyle name="Total 4 2 4 4" xfId="28509"/>
    <cellStyle name="Total 4 2 4 4 2" xfId="28510"/>
    <cellStyle name="Total 4 2 4 4 3" xfId="28511"/>
    <cellStyle name="Total 4 2 4 5" xfId="28512"/>
    <cellStyle name="Total 4 2 4 5 2" xfId="28513"/>
    <cellStyle name="Total 4 2 4 5 3" xfId="28514"/>
    <cellStyle name="Total 4 2 4 6" xfId="28515"/>
    <cellStyle name="Total 4 2 4 7" xfId="28516"/>
    <cellStyle name="Total 4 2 5" xfId="28517"/>
    <cellStyle name="Total 4 2 5 2" xfId="28518"/>
    <cellStyle name="Total 4 2 5 2 2" xfId="28519"/>
    <cellStyle name="Total 4 2 5 2 3" xfId="28520"/>
    <cellStyle name="Total 4 2 5 3" xfId="28521"/>
    <cellStyle name="Total 4 2 6" xfId="28522"/>
    <cellStyle name="Total 4 2 6 2" xfId="28523"/>
    <cellStyle name="Total 4 2 6 2 2" xfId="28524"/>
    <cellStyle name="Total 4 2 6 2 3" xfId="28525"/>
    <cellStyle name="Total 4 2 6 3" xfId="28526"/>
    <cellStyle name="Total 4 2 7" xfId="28527"/>
    <cellStyle name="Total 4 2 7 2" xfId="28528"/>
    <cellStyle name="Total 4 2 7 2 2" xfId="28529"/>
    <cellStyle name="Total 4 2 7 2 3" xfId="28530"/>
    <cellStyle name="Total 4 2 7 3" xfId="28531"/>
    <cellStyle name="Total 4 2 8" xfId="28532"/>
    <cellStyle name="Total 4 2 8 2" xfId="28533"/>
    <cellStyle name="Total 4 2 9" xfId="28534"/>
    <cellStyle name="Total 4 2 9 2" xfId="28535"/>
    <cellStyle name="Total 4 3" xfId="5719"/>
    <cellStyle name="Total 4 3 2" xfId="28536"/>
    <cellStyle name="Total 4 3 2 2" xfId="28537"/>
    <cellStyle name="Total 4 3 2 2 2" xfId="28538"/>
    <cellStyle name="Total 4 3 2 2 3" xfId="28539"/>
    <cellStyle name="Total 4 3 2 3" xfId="28540"/>
    <cellStyle name="Total 4 3 2 3 2" xfId="28541"/>
    <cellStyle name="Total 4 3 2 3 3" xfId="28542"/>
    <cellStyle name="Total 4 3 2 4" xfId="28543"/>
    <cellStyle name="Total 4 3 2 4 2" xfId="28544"/>
    <cellStyle name="Total 4 3 2 4 3" xfId="28545"/>
    <cellStyle name="Total 4 3 2 5" xfId="28546"/>
    <cellStyle name="Total 4 3 2 6" xfId="28547"/>
    <cellStyle name="Total 4 3 2 7" xfId="28548"/>
    <cellStyle name="Total 4 3 3" xfId="28549"/>
    <cellStyle name="Total 4 3 3 2" xfId="28550"/>
    <cellStyle name="Total 4 3 3 3" xfId="28551"/>
    <cellStyle name="Total 4 3 4" xfId="28552"/>
    <cellStyle name="Total 4 3 4 2" xfId="28553"/>
    <cellStyle name="Total 4 3 4 3" xfId="28554"/>
    <cellStyle name="Total 4 3 5" xfId="28555"/>
    <cellStyle name="Total 4 3 5 2" xfId="28556"/>
    <cellStyle name="Total 4 3 5 3" xfId="28557"/>
    <cellStyle name="Total 4 3 6" xfId="28558"/>
    <cellStyle name="Total 4 3 6 2" xfId="28559"/>
    <cellStyle name="Total 4 3 6 3" xfId="28560"/>
    <cellStyle name="Total 4 3 7" xfId="28561"/>
    <cellStyle name="Total 4 3 8" xfId="28562"/>
    <cellStyle name="Total 4 4" xfId="28563"/>
    <cellStyle name="Total 4 4 2" xfId="28564"/>
    <cellStyle name="Total 4 4 2 2" xfId="28565"/>
    <cellStyle name="Total 4 4 2 3" xfId="28566"/>
    <cellStyle name="Total 4 4 2 4" xfId="28567"/>
    <cellStyle name="Total 4 4 3" xfId="28568"/>
    <cellStyle name="Total 4 4 3 2" xfId="28569"/>
    <cellStyle name="Total 4 4 3 3" xfId="28570"/>
    <cellStyle name="Total 4 4 4" xfId="28571"/>
    <cellStyle name="Total 4 4 4 2" xfId="28572"/>
    <cellStyle name="Total 4 4 4 3" xfId="28573"/>
    <cellStyle name="Total 4 4 5" xfId="28574"/>
    <cellStyle name="Total 4 4 5 2" xfId="28575"/>
    <cellStyle name="Total 4 4 5 3" xfId="28576"/>
    <cellStyle name="Total 4 4 6" xfId="28577"/>
    <cellStyle name="Total 4 4 6 2" xfId="28578"/>
    <cellStyle name="Total 4 4 6 3" xfId="28579"/>
    <cellStyle name="Total 4 4 7" xfId="28580"/>
    <cellStyle name="Total 4 4 8" xfId="28581"/>
    <cellStyle name="Total 4 5" xfId="28582"/>
    <cellStyle name="Total 4 5 2" xfId="28583"/>
    <cellStyle name="Total 4 5 2 2" xfId="28584"/>
    <cellStyle name="Total 4 5 2 3" xfId="28585"/>
    <cellStyle name="Total 4 5 3" xfId="28586"/>
    <cellStyle name="Total 4 5 3 2" xfId="28587"/>
    <cellStyle name="Total 4 5 3 3" xfId="28588"/>
    <cellStyle name="Total 4 5 4" xfId="28589"/>
    <cellStyle name="Total 4 5 4 2" xfId="28590"/>
    <cellStyle name="Total 4 5 4 3" xfId="28591"/>
    <cellStyle name="Total 4 5 5" xfId="28592"/>
    <cellStyle name="Total 4 5 5 2" xfId="28593"/>
    <cellStyle name="Total 4 5 5 3" xfId="28594"/>
    <cellStyle name="Total 4 5 6" xfId="28595"/>
    <cellStyle name="Total 4 5 7" xfId="28596"/>
    <cellStyle name="Total 4 6" xfId="28597"/>
    <cellStyle name="Total 4 6 2" xfId="28598"/>
    <cellStyle name="Total 4 6 2 2" xfId="28599"/>
    <cellStyle name="Total 4 6 2 3" xfId="28600"/>
    <cellStyle name="Total 4 6 3" xfId="28601"/>
    <cellStyle name="Total 4 7" xfId="28602"/>
    <cellStyle name="Total 4 7 2" xfId="28603"/>
    <cellStyle name="Total 4 7 2 2" xfId="28604"/>
    <cellStyle name="Total 4 7 2 3" xfId="28605"/>
    <cellStyle name="Total 4 7 3" xfId="28606"/>
    <cellStyle name="Total 4 8" xfId="28607"/>
    <cellStyle name="Total 4 8 2" xfId="28608"/>
    <cellStyle name="Total 4 8 2 2" xfId="28609"/>
    <cellStyle name="Total 4 8 2 3" xfId="28610"/>
    <cellStyle name="Total 4 8 3" xfId="28611"/>
    <cellStyle name="Total 4 9" xfId="28612"/>
    <cellStyle name="Total 4 9 2" xfId="28613"/>
    <cellStyle name="Total 5" xfId="5720"/>
    <cellStyle name="Total 5 2" xfId="5721"/>
    <cellStyle name="Total 5 2 2" xfId="28614"/>
    <cellStyle name="Total 5 3" xfId="5722"/>
    <cellStyle name="Total 5 3 2" xfId="28615"/>
    <cellStyle name="Total 5 4" xfId="28616"/>
    <cellStyle name="Total 5 4 2" xfId="28617"/>
    <cellStyle name="Total 5 5" xfId="28618"/>
    <cellStyle name="Total 5 5 2" xfId="28619"/>
    <cellStyle name="Total 5 6" xfId="28620"/>
    <cellStyle name="Total 5 6 2" xfId="28621"/>
    <cellStyle name="Total 5 7" xfId="28622"/>
    <cellStyle name="Total 6" xfId="5723"/>
    <cellStyle name="Total 6 2" xfId="5724"/>
    <cellStyle name="Total 6 3" xfId="5725"/>
    <cellStyle name="Total 7" xfId="5726"/>
    <cellStyle name="Total 7 2" xfId="15407"/>
    <cellStyle name="Total 8" xfId="5727"/>
    <cellStyle name="Total 8 2" xfId="15408"/>
    <cellStyle name="Total 9" xfId="15409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3"/>
    <cellStyle name="Warning Text 2 2 2 2" xfId="28624"/>
    <cellStyle name="Warning Text 2 2 2 2 2" xfId="28625"/>
    <cellStyle name="Warning Text 2 2 2 3" xfId="28626"/>
    <cellStyle name="Warning Text 2 2 2 3 2" xfId="28627"/>
    <cellStyle name="Warning Text 2 2 2 3 2 2" xfId="28628"/>
    <cellStyle name="Warning Text 2 2 2 4" xfId="28629"/>
    <cellStyle name="Warning Text 2 2 2 4 2" xfId="28630"/>
    <cellStyle name="Warning Text 2 2 3" xfId="28631"/>
    <cellStyle name="Warning Text 2 2 3 2" xfId="28632"/>
    <cellStyle name="Warning Text 2 2 3 2 2" xfId="28633"/>
    <cellStyle name="Warning Text 2 2 4" xfId="28634"/>
    <cellStyle name="Warning Text 2 2 4 2" xfId="28635"/>
    <cellStyle name="Warning Text 2 2 4 2 2" xfId="28636"/>
    <cellStyle name="Warning Text 2 2 5" xfId="28637"/>
    <cellStyle name="Warning Text 2 2 5 2" xfId="28638"/>
    <cellStyle name="Warning Text 2 2 6" xfId="28639"/>
    <cellStyle name="Warning Text 2 3" xfId="5741"/>
    <cellStyle name="Warning Text 2 3 2" xfId="28640"/>
    <cellStyle name="Warning Text 2 3 2 2" xfId="28641"/>
    <cellStyle name="Warning Text 2 3 3" xfId="28642"/>
    <cellStyle name="Warning Text 2 3 4" xfId="28643"/>
    <cellStyle name="Warning Text 2 4" xfId="28644"/>
    <cellStyle name="Warning Text 2 4 2" xfId="28645"/>
    <cellStyle name="Warning Text 2 4 2 2" xfId="28646"/>
    <cellStyle name="Warning Text 2 5" xfId="28647"/>
    <cellStyle name="Warning Text 2 5 2" xfId="28648"/>
    <cellStyle name="Warning Text 2 6" xfId="28649"/>
    <cellStyle name="Warning Text 2 7" xfId="28650"/>
    <cellStyle name="Warning Text 3" xfId="5742"/>
    <cellStyle name="Warning Text 3 2" xfId="5743"/>
    <cellStyle name="Warning Text 3 2 2" xfId="28651"/>
    <cellStyle name="Warning Text 3 3" xfId="5744"/>
    <cellStyle name="Warning Text 3 3 2" xfId="28652"/>
    <cellStyle name="Warning Text 3 3 2 2" xfId="28653"/>
    <cellStyle name="Warning Text 3 4" xfId="28654"/>
    <cellStyle name="Warning Text 3 4 2" xfId="28655"/>
    <cellStyle name="Warning Text 3 5" xfId="28656"/>
    <cellStyle name="Warning Text 4" xfId="5745"/>
    <cellStyle name="Warning Text 4 2" xfId="5746"/>
    <cellStyle name="Warning Text 4 2 2" xfId="28657"/>
    <cellStyle name="Warning Text 4 2 2 2" xfId="28658"/>
    <cellStyle name="Warning Text 4 2 3" xfId="28659"/>
    <cellStyle name="Warning Text 4 2 3 2" xfId="28660"/>
    <cellStyle name="Warning Text 4 2 3 2 2" xfId="28661"/>
    <cellStyle name="Warning Text 4 2 4" xfId="28662"/>
    <cellStyle name="Warning Text 4 2 4 2" xfId="28663"/>
    <cellStyle name="Warning Text 4 3" xfId="5747"/>
    <cellStyle name="Warning Text 4 3 2" xfId="28664"/>
    <cellStyle name="Warning Text 4 4" xfId="28665"/>
    <cellStyle name="Warning Text 4 4 2" xfId="28666"/>
    <cellStyle name="Warning Text 4 4 2 2" xfId="28667"/>
    <cellStyle name="Warning Text 4 5" xfId="28668"/>
    <cellStyle name="Warning Text 4 5 2" xfId="28669"/>
    <cellStyle name="Warning Text 4 6" xfId="28670"/>
    <cellStyle name="Warning Text 4 7" xfId="28671"/>
    <cellStyle name="Warning Text 5" xfId="5748"/>
    <cellStyle name="Warning Text 5 2" xfId="5749"/>
    <cellStyle name="Warning Text 5 3" xfId="5750"/>
    <cellStyle name="Warning Text 5 4" xfId="28672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3"/>
    <cellStyle name="Ввод  10 2" xfId="28674"/>
    <cellStyle name="Ввод  10 3" xfId="28675"/>
    <cellStyle name="Ввод  11" xfId="28676"/>
    <cellStyle name="Ввод  11 2" xfId="28677"/>
    <cellStyle name="Ввод  11 3" xfId="28678"/>
    <cellStyle name="Ввод  12" xfId="28679"/>
    <cellStyle name="Ввод  13" xfId="28680"/>
    <cellStyle name="Ввод  2" xfId="5773"/>
    <cellStyle name="Ввод  2 10" xfId="28681"/>
    <cellStyle name="Ввод  2 10 2" xfId="28682"/>
    <cellStyle name="Ввод  2 10 3" xfId="28683"/>
    <cellStyle name="Ввод  2 11" xfId="28684"/>
    <cellStyle name="Ввод  2 12" xfId="28685"/>
    <cellStyle name="Ввод  2 2" xfId="28686"/>
    <cellStyle name="Ввод  2 2 10" xfId="28687"/>
    <cellStyle name="Ввод  2 2 11" xfId="28688"/>
    <cellStyle name="Ввод  2 2 2" xfId="28689"/>
    <cellStyle name="Ввод  2 2 2 2" xfId="28690"/>
    <cellStyle name="Ввод  2 2 2 3" xfId="28691"/>
    <cellStyle name="Ввод  2 2 3" xfId="28692"/>
    <cellStyle name="Ввод  2 2 3 2" xfId="28693"/>
    <cellStyle name="Ввод  2 2 3 3" xfId="28694"/>
    <cellStyle name="Ввод  2 2 4" xfId="28695"/>
    <cellStyle name="Ввод  2 2 4 2" xfId="28696"/>
    <cellStyle name="Ввод  2 2 4 3" xfId="28697"/>
    <cellStyle name="Ввод  2 2 5" xfId="28698"/>
    <cellStyle name="Ввод  2 2 5 2" xfId="28699"/>
    <cellStyle name="Ввод  2 2 5 3" xfId="28700"/>
    <cellStyle name="Ввод  2 2 6" xfId="28701"/>
    <cellStyle name="Ввод  2 2 6 2" xfId="28702"/>
    <cellStyle name="Ввод  2 2 6 3" xfId="28703"/>
    <cellStyle name="Ввод  2 2 7" xfId="28704"/>
    <cellStyle name="Ввод  2 2 7 2" xfId="28705"/>
    <cellStyle name="Ввод  2 2 7 3" xfId="28706"/>
    <cellStyle name="Ввод  2 2 8" xfId="28707"/>
    <cellStyle name="Ввод  2 2 8 2" xfId="28708"/>
    <cellStyle name="Ввод  2 2 8 3" xfId="28709"/>
    <cellStyle name="Ввод  2 2 9" xfId="28710"/>
    <cellStyle name="Ввод  2 2 9 2" xfId="28711"/>
    <cellStyle name="Ввод  2 2 9 3" xfId="28712"/>
    <cellStyle name="Ввод  2 3" xfId="28713"/>
    <cellStyle name="Ввод  2 3 2" xfId="28714"/>
    <cellStyle name="Ввод  2 3 3" xfId="28715"/>
    <cellStyle name="Ввод  2 4" xfId="28716"/>
    <cellStyle name="Ввод  2 4 2" xfId="28717"/>
    <cellStyle name="Ввод  2 4 3" xfId="28718"/>
    <cellStyle name="Ввод  2 5" xfId="28719"/>
    <cellStyle name="Ввод  2 5 2" xfId="28720"/>
    <cellStyle name="Ввод  2 5 3" xfId="28721"/>
    <cellStyle name="Ввод  2 6" xfId="28722"/>
    <cellStyle name="Ввод  2 6 2" xfId="28723"/>
    <cellStyle name="Ввод  2 6 3" xfId="28724"/>
    <cellStyle name="Ввод  2 7" xfId="28725"/>
    <cellStyle name="Ввод  2 7 2" xfId="28726"/>
    <cellStyle name="Ввод  2 7 3" xfId="28727"/>
    <cellStyle name="Ввод  2 8" xfId="28728"/>
    <cellStyle name="Ввод  2 8 2" xfId="28729"/>
    <cellStyle name="Ввод  2 8 3" xfId="28730"/>
    <cellStyle name="Ввод  2 9" xfId="28731"/>
    <cellStyle name="Ввод  2 9 2" xfId="28732"/>
    <cellStyle name="Ввод  2 9 3" xfId="28733"/>
    <cellStyle name="Ввод  3" xfId="5774"/>
    <cellStyle name="Ввод  3 10" xfId="28734"/>
    <cellStyle name="Ввод  3 11" xfId="28735"/>
    <cellStyle name="Ввод  3 2" xfId="28736"/>
    <cellStyle name="Ввод  3 2 2" xfId="28737"/>
    <cellStyle name="Ввод  3 2 3" xfId="28738"/>
    <cellStyle name="Ввод  3 3" xfId="28739"/>
    <cellStyle name="Ввод  3 3 2" xfId="28740"/>
    <cellStyle name="Ввод  3 3 3" xfId="28741"/>
    <cellStyle name="Ввод  3 4" xfId="28742"/>
    <cellStyle name="Ввод  3 4 2" xfId="28743"/>
    <cellStyle name="Ввод  3 4 3" xfId="28744"/>
    <cellStyle name="Ввод  3 5" xfId="28745"/>
    <cellStyle name="Ввод  3 5 2" xfId="28746"/>
    <cellStyle name="Ввод  3 5 3" xfId="28747"/>
    <cellStyle name="Ввод  3 6" xfId="28748"/>
    <cellStyle name="Ввод  3 6 2" xfId="28749"/>
    <cellStyle name="Ввод  3 6 3" xfId="28750"/>
    <cellStyle name="Ввод  3 7" xfId="28751"/>
    <cellStyle name="Ввод  3 7 2" xfId="28752"/>
    <cellStyle name="Ввод  3 7 3" xfId="28753"/>
    <cellStyle name="Ввод  3 8" xfId="28754"/>
    <cellStyle name="Ввод  3 8 2" xfId="28755"/>
    <cellStyle name="Ввод  3 8 3" xfId="28756"/>
    <cellStyle name="Ввод  3 9" xfId="28757"/>
    <cellStyle name="Ввод  3 9 2" xfId="28758"/>
    <cellStyle name="Ввод  3 9 3" xfId="28759"/>
    <cellStyle name="Ввод  4" xfId="28760"/>
    <cellStyle name="Ввод  4 2" xfId="28761"/>
    <cellStyle name="Ввод  4 3" xfId="28762"/>
    <cellStyle name="Ввод  5" xfId="28763"/>
    <cellStyle name="Ввод  5 2" xfId="28764"/>
    <cellStyle name="Ввод  5 3" xfId="28765"/>
    <cellStyle name="Ввод  6" xfId="28766"/>
    <cellStyle name="Ввод  6 2" xfId="28767"/>
    <cellStyle name="Ввод  6 3" xfId="28768"/>
    <cellStyle name="Ввод  7" xfId="28769"/>
    <cellStyle name="Ввод  7 2" xfId="28770"/>
    <cellStyle name="Ввод  7 3" xfId="28771"/>
    <cellStyle name="Ввод  8" xfId="28772"/>
    <cellStyle name="Ввод  8 2" xfId="28773"/>
    <cellStyle name="Ввод  8 3" xfId="28774"/>
    <cellStyle name="Ввод  9" xfId="28775"/>
    <cellStyle name="Ввод  9 2" xfId="28776"/>
    <cellStyle name="Ввод  9 3" xfId="28777"/>
    <cellStyle name="Вывод" xfId="5775"/>
    <cellStyle name="Вывод 10" xfId="28778"/>
    <cellStyle name="Вывод 10 2" xfId="28779"/>
    <cellStyle name="Вывод 10 3" xfId="28780"/>
    <cellStyle name="Вывод 11" xfId="28781"/>
    <cellStyle name="Вывод 12" xfId="28782"/>
    <cellStyle name="Вывод 2" xfId="5776"/>
    <cellStyle name="Вывод 2 10" xfId="28783"/>
    <cellStyle name="Вывод 2 11" xfId="28784"/>
    <cellStyle name="Вывод 2 2" xfId="28785"/>
    <cellStyle name="Вывод 2 2 10" xfId="28786"/>
    <cellStyle name="Вывод 2 2 11" xfId="28787"/>
    <cellStyle name="Вывод 2 2 2" xfId="28788"/>
    <cellStyle name="Вывод 2 2 2 2" xfId="28789"/>
    <cellStyle name="Вывод 2 2 2 3" xfId="28790"/>
    <cellStyle name="Вывод 2 2 3" xfId="28791"/>
    <cellStyle name="Вывод 2 2 3 2" xfId="28792"/>
    <cellStyle name="Вывод 2 2 3 3" xfId="28793"/>
    <cellStyle name="Вывод 2 2 4" xfId="28794"/>
    <cellStyle name="Вывод 2 2 4 2" xfId="28795"/>
    <cellStyle name="Вывод 2 2 4 3" xfId="28796"/>
    <cellStyle name="Вывод 2 2 5" xfId="28797"/>
    <cellStyle name="Вывод 2 2 5 2" xfId="28798"/>
    <cellStyle name="Вывод 2 2 5 3" xfId="28799"/>
    <cellStyle name="Вывод 2 2 6" xfId="28800"/>
    <cellStyle name="Вывод 2 2 6 2" xfId="28801"/>
    <cellStyle name="Вывод 2 2 6 3" xfId="28802"/>
    <cellStyle name="Вывод 2 2 7" xfId="28803"/>
    <cellStyle name="Вывод 2 2 7 2" xfId="28804"/>
    <cellStyle name="Вывод 2 2 7 3" xfId="28805"/>
    <cellStyle name="Вывод 2 2 8" xfId="28806"/>
    <cellStyle name="Вывод 2 2 8 2" xfId="28807"/>
    <cellStyle name="Вывод 2 2 8 3" xfId="28808"/>
    <cellStyle name="Вывод 2 2 9" xfId="28809"/>
    <cellStyle name="Вывод 2 2 9 2" xfId="28810"/>
    <cellStyle name="Вывод 2 2 9 3" xfId="28811"/>
    <cellStyle name="Вывод 2 3" xfId="28812"/>
    <cellStyle name="Вывод 2 3 2" xfId="28813"/>
    <cellStyle name="Вывод 2 3 3" xfId="28814"/>
    <cellStyle name="Вывод 2 4" xfId="28815"/>
    <cellStyle name="Вывод 2 4 2" xfId="28816"/>
    <cellStyle name="Вывод 2 4 3" xfId="28817"/>
    <cellStyle name="Вывод 2 5" xfId="28818"/>
    <cellStyle name="Вывод 2 5 2" xfId="28819"/>
    <cellStyle name="Вывод 2 5 3" xfId="28820"/>
    <cellStyle name="Вывод 2 6" xfId="28821"/>
    <cellStyle name="Вывод 2 6 2" xfId="28822"/>
    <cellStyle name="Вывод 2 6 3" xfId="28823"/>
    <cellStyle name="Вывод 2 7" xfId="28824"/>
    <cellStyle name="Вывод 2 7 2" xfId="28825"/>
    <cellStyle name="Вывод 2 7 3" xfId="28826"/>
    <cellStyle name="Вывод 2 8" xfId="28827"/>
    <cellStyle name="Вывод 2 8 2" xfId="28828"/>
    <cellStyle name="Вывод 2 8 3" xfId="28829"/>
    <cellStyle name="Вывод 2 9" xfId="28830"/>
    <cellStyle name="Вывод 2 9 2" xfId="28831"/>
    <cellStyle name="Вывод 2 9 3" xfId="28832"/>
    <cellStyle name="Вывод 3" xfId="5777"/>
    <cellStyle name="Вывод 3 10" xfId="28833"/>
    <cellStyle name="Вывод 3 11" xfId="28834"/>
    <cellStyle name="Вывод 3 2" xfId="28835"/>
    <cellStyle name="Вывод 3 2 2" xfId="28836"/>
    <cellStyle name="Вывод 3 2 3" xfId="28837"/>
    <cellStyle name="Вывод 3 3" xfId="28838"/>
    <cellStyle name="Вывод 3 3 2" xfId="28839"/>
    <cellStyle name="Вывод 3 3 3" xfId="28840"/>
    <cellStyle name="Вывод 3 4" xfId="28841"/>
    <cellStyle name="Вывод 3 4 2" xfId="28842"/>
    <cellStyle name="Вывод 3 4 3" xfId="28843"/>
    <cellStyle name="Вывод 3 5" xfId="28844"/>
    <cellStyle name="Вывод 3 5 2" xfId="28845"/>
    <cellStyle name="Вывод 3 5 3" xfId="28846"/>
    <cellStyle name="Вывод 3 6" xfId="28847"/>
    <cellStyle name="Вывод 3 6 2" xfId="28848"/>
    <cellStyle name="Вывод 3 6 3" xfId="28849"/>
    <cellStyle name="Вывод 3 7" xfId="28850"/>
    <cellStyle name="Вывод 3 7 2" xfId="28851"/>
    <cellStyle name="Вывод 3 7 3" xfId="28852"/>
    <cellStyle name="Вывод 3 8" xfId="28853"/>
    <cellStyle name="Вывод 3 8 2" xfId="28854"/>
    <cellStyle name="Вывод 3 8 3" xfId="28855"/>
    <cellStyle name="Вывод 3 9" xfId="28856"/>
    <cellStyle name="Вывод 3 9 2" xfId="28857"/>
    <cellStyle name="Вывод 3 9 3" xfId="28858"/>
    <cellStyle name="Вывод 4" xfId="28859"/>
    <cellStyle name="Вывод 4 2" xfId="28860"/>
    <cellStyle name="Вывод 4 3" xfId="28861"/>
    <cellStyle name="Вывод 5" xfId="28862"/>
    <cellStyle name="Вывод 5 2" xfId="28863"/>
    <cellStyle name="Вывод 5 3" xfId="28864"/>
    <cellStyle name="Вывод 6" xfId="28865"/>
    <cellStyle name="Вывод 6 2" xfId="28866"/>
    <cellStyle name="Вывод 6 3" xfId="28867"/>
    <cellStyle name="Вывод 7" xfId="28868"/>
    <cellStyle name="Вывод 7 2" xfId="28869"/>
    <cellStyle name="Вывод 7 3" xfId="28870"/>
    <cellStyle name="Вывод 8" xfId="28871"/>
    <cellStyle name="Вывод 8 2" xfId="28872"/>
    <cellStyle name="Вывод 8 3" xfId="28873"/>
    <cellStyle name="Вывод 9" xfId="28874"/>
    <cellStyle name="Вывод 9 2" xfId="28875"/>
    <cellStyle name="Вывод 9 3" xfId="28876"/>
    <cellStyle name="Вычисление" xfId="5778"/>
    <cellStyle name="Вычисление 10" xfId="28877"/>
    <cellStyle name="Вычисление 10 2" xfId="28878"/>
    <cellStyle name="Вычисление 10 3" xfId="28879"/>
    <cellStyle name="Вычисление 11" xfId="28880"/>
    <cellStyle name="Вычисление 11 2" xfId="28881"/>
    <cellStyle name="Вычисление 11 3" xfId="28882"/>
    <cellStyle name="Вычисление 12" xfId="28883"/>
    <cellStyle name="Вычисление 13" xfId="28884"/>
    <cellStyle name="Вычисление 2" xfId="5779"/>
    <cellStyle name="Вычисление 2 10" xfId="28885"/>
    <cellStyle name="Вычисление 2 10 2" xfId="28886"/>
    <cellStyle name="Вычисление 2 10 3" xfId="28887"/>
    <cellStyle name="Вычисление 2 11" xfId="28888"/>
    <cellStyle name="Вычисление 2 12" xfId="28889"/>
    <cellStyle name="Вычисление 2 2" xfId="28890"/>
    <cellStyle name="Вычисление 2 2 10" xfId="28891"/>
    <cellStyle name="Вычисление 2 2 11" xfId="28892"/>
    <cellStyle name="Вычисление 2 2 2" xfId="28893"/>
    <cellStyle name="Вычисление 2 2 2 2" xfId="28894"/>
    <cellStyle name="Вычисление 2 2 2 3" xfId="28895"/>
    <cellStyle name="Вычисление 2 2 3" xfId="28896"/>
    <cellStyle name="Вычисление 2 2 3 2" xfId="28897"/>
    <cellStyle name="Вычисление 2 2 3 3" xfId="28898"/>
    <cellStyle name="Вычисление 2 2 4" xfId="28899"/>
    <cellStyle name="Вычисление 2 2 4 2" xfId="28900"/>
    <cellStyle name="Вычисление 2 2 4 3" xfId="28901"/>
    <cellStyle name="Вычисление 2 2 5" xfId="28902"/>
    <cellStyle name="Вычисление 2 2 5 2" xfId="28903"/>
    <cellStyle name="Вычисление 2 2 5 3" xfId="28904"/>
    <cellStyle name="Вычисление 2 2 6" xfId="28905"/>
    <cellStyle name="Вычисление 2 2 6 2" xfId="28906"/>
    <cellStyle name="Вычисление 2 2 6 3" xfId="28907"/>
    <cellStyle name="Вычисление 2 2 7" xfId="28908"/>
    <cellStyle name="Вычисление 2 2 7 2" xfId="28909"/>
    <cellStyle name="Вычисление 2 2 7 3" xfId="28910"/>
    <cellStyle name="Вычисление 2 2 8" xfId="28911"/>
    <cellStyle name="Вычисление 2 2 8 2" xfId="28912"/>
    <cellStyle name="Вычисление 2 2 8 3" xfId="28913"/>
    <cellStyle name="Вычисление 2 2 9" xfId="28914"/>
    <cellStyle name="Вычисление 2 2 9 2" xfId="28915"/>
    <cellStyle name="Вычисление 2 2 9 3" xfId="28916"/>
    <cellStyle name="Вычисление 2 3" xfId="28917"/>
    <cellStyle name="Вычисление 2 3 2" xfId="28918"/>
    <cellStyle name="Вычисление 2 3 3" xfId="28919"/>
    <cellStyle name="Вычисление 2 4" xfId="28920"/>
    <cellStyle name="Вычисление 2 4 2" xfId="28921"/>
    <cellStyle name="Вычисление 2 4 3" xfId="28922"/>
    <cellStyle name="Вычисление 2 5" xfId="28923"/>
    <cellStyle name="Вычисление 2 5 2" xfId="28924"/>
    <cellStyle name="Вычисление 2 5 3" xfId="28925"/>
    <cellStyle name="Вычисление 2 6" xfId="28926"/>
    <cellStyle name="Вычисление 2 6 2" xfId="28927"/>
    <cellStyle name="Вычисление 2 6 3" xfId="28928"/>
    <cellStyle name="Вычисление 2 7" xfId="28929"/>
    <cellStyle name="Вычисление 2 7 2" xfId="28930"/>
    <cellStyle name="Вычисление 2 7 3" xfId="28931"/>
    <cellStyle name="Вычисление 2 8" xfId="28932"/>
    <cellStyle name="Вычисление 2 8 2" xfId="28933"/>
    <cellStyle name="Вычисление 2 8 3" xfId="28934"/>
    <cellStyle name="Вычисление 2 9" xfId="28935"/>
    <cellStyle name="Вычисление 2 9 2" xfId="28936"/>
    <cellStyle name="Вычисление 2 9 3" xfId="28937"/>
    <cellStyle name="Вычисление 3" xfId="5780"/>
    <cellStyle name="Вычисление 3 10" xfId="28938"/>
    <cellStyle name="Вычисление 3 11" xfId="28939"/>
    <cellStyle name="Вычисление 3 2" xfId="28940"/>
    <cellStyle name="Вычисление 3 2 2" xfId="28941"/>
    <cellStyle name="Вычисление 3 2 3" xfId="28942"/>
    <cellStyle name="Вычисление 3 3" xfId="28943"/>
    <cellStyle name="Вычисление 3 3 2" xfId="28944"/>
    <cellStyle name="Вычисление 3 3 3" xfId="28945"/>
    <cellStyle name="Вычисление 3 4" xfId="28946"/>
    <cellStyle name="Вычисление 3 4 2" xfId="28947"/>
    <cellStyle name="Вычисление 3 4 3" xfId="28948"/>
    <cellStyle name="Вычисление 3 5" xfId="28949"/>
    <cellStyle name="Вычисление 3 5 2" xfId="28950"/>
    <cellStyle name="Вычисление 3 5 3" xfId="28951"/>
    <cellStyle name="Вычисление 3 6" xfId="28952"/>
    <cellStyle name="Вычисление 3 6 2" xfId="28953"/>
    <cellStyle name="Вычисление 3 6 3" xfId="28954"/>
    <cellStyle name="Вычисление 3 7" xfId="28955"/>
    <cellStyle name="Вычисление 3 7 2" xfId="28956"/>
    <cellStyle name="Вычисление 3 7 3" xfId="28957"/>
    <cellStyle name="Вычисление 3 8" xfId="28958"/>
    <cellStyle name="Вычисление 3 8 2" xfId="28959"/>
    <cellStyle name="Вычисление 3 8 3" xfId="28960"/>
    <cellStyle name="Вычисление 3 9" xfId="28961"/>
    <cellStyle name="Вычисление 3 9 2" xfId="28962"/>
    <cellStyle name="Вычисление 3 9 3" xfId="28963"/>
    <cellStyle name="Вычисление 4" xfId="28964"/>
    <cellStyle name="Вычисление 4 2" xfId="28965"/>
    <cellStyle name="Вычисление 4 3" xfId="28966"/>
    <cellStyle name="Вычисление 5" xfId="28967"/>
    <cellStyle name="Вычисление 5 2" xfId="28968"/>
    <cellStyle name="Вычисление 5 3" xfId="28969"/>
    <cellStyle name="Вычисление 6" xfId="28970"/>
    <cellStyle name="Вычисление 6 2" xfId="28971"/>
    <cellStyle name="Вычисление 6 3" xfId="28972"/>
    <cellStyle name="Вычисление 7" xfId="28973"/>
    <cellStyle name="Вычисление 7 2" xfId="28974"/>
    <cellStyle name="Вычисление 7 3" xfId="28975"/>
    <cellStyle name="Вычисление 8" xfId="28976"/>
    <cellStyle name="Вычисление 8 2" xfId="28977"/>
    <cellStyle name="Вычисление 8 3" xfId="28978"/>
    <cellStyle name="Вычисление 9" xfId="28979"/>
    <cellStyle name="Вычисление 9 2" xfId="28980"/>
    <cellStyle name="Вычисление 9 3" xfId="28981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2"/>
    <cellStyle name="Итог 10 2" xfId="28983"/>
    <cellStyle name="Итог 10 3" xfId="28984"/>
    <cellStyle name="Итог 11" xfId="28985"/>
    <cellStyle name="Итог 11 2" xfId="28986"/>
    <cellStyle name="Итог 11 3" xfId="28987"/>
    <cellStyle name="Итог 12" xfId="28988"/>
    <cellStyle name="Итог 13" xfId="28989"/>
    <cellStyle name="Итог 2" xfId="5794"/>
    <cellStyle name="Итог 2 10" xfId="28990"/>
    <cellStyle name="Итог 2 10 2" xfId="28991"/>
    <cellStyle name="Итог 2 10 3" xfId="28992"/>
    <cellStyle name="Итог 2 11" xfId="28993"/>
    <cellStyle name="Итог 2 12" xfId="28994"/>
    <cellStyle name="Итог 2 2" xfId="28995"/>
    <cellStyle name="Итог 2 2 10" xfId="28996"/>
    <cellStyle name="Итог 2 2 11" xfId="28997"/>
    <cellStyle name="Итог 2 2 2" xfId="28998"/>
    <cellStyle name="Итог 2 2 2 2" xfId="28999"/>
    <cellStyle name="Итог 2 2 2 3" xfId="29000"/>
    <cellStyle name="Итог 2 2 3" xfId="29001"/>
    <cellStyle name="Итог 2 2 3 2" xfId="29002"/>
    <cellStyle name="Итог 2 2 3 3" xfId="29003"/>
    <cellStyle name="Итог 2 2 4" xfId="29004"/>
    <cellStyle name="Итог 2 2 4 2" xfId="29005"/>
    <cellStyle name="Итог 2 2 4 3" xfId="29006"/>
    <cellStyle name="Итог 2 2 5" xfId="29007"/>
    <cellStyle name="Итог 2 2 5 2" xfId="29008"/>
    <cellStyle name="Итог 2 2 5 3" xfId="29009"/>
    <cellStyle name="Итог 2 2 6" xfId="29010"/>
    <cellStyle name="Итог 2 2 6 2" xfId="29011"/>
    <cellStyle name="Итог 2 2 6 3" xfId="29012"/>
    <cellStyle name="Итог 2 2 7" xfId="29013"/>
    <cellStyle name="Итог 2 2 7 2" xfId="29014"/>
    <cellStyle name="Итог 2 2 7 3" xfId="29015"/>
    <cellStyle name="Итог 2 2 8" xfId="29016"/>
    <cellStyle name="Итог 2 2 8 2" xfId="29017"/>
    <cellStyle name="Итог 2 2 8 3" xfId="29018"/>
    <cellStyle name="Итог 2 2 9" xfId="29019"/>
    <cellStyle name="Итог 2 2 9 2" xfId="29020"/>
    <cellStyle name="Итог 2 2 9 3" xfId="29021"/>
    <cellStyle name="Итог 2 3" xfId="29022"/>
    <cellStyle name="Итог 2 3 2" xfId="29023"/>
    <cellStyle name="Итог 2 3 3" xfId="29024"/>
    <cellStyle name="Итог 2 4" xfId="29025"/>
    <cellStyle name="Итог 2 4 2" xfId="29026"/>
    <cellStyle name="Итог 2 4 3" xfId="29027"/>
    <cellStyle name="Итог 2 5" xfId="29028"/>
    <cellStyle name="Итог 2 5 2" xfId="29029"/>
    <cellStyle name="Итог 2 5 3" xfId="29030"/>
    <cellStyle name="Итог 2 6" xfId="29031"/>
    <cellStyle name="Итог 2 6 2" xfId="29032"/>
    <cellStyle name="Итог 2 6 3" xfId="29033"/>
    <cellStyle name="Итог 2 7" xfId="29034"/>
    <cellStyle name="Итог 2 7 2" xfId="29035"/>
    <cellStyle name="Итог 2 7 3" xfId="29036"/>
    <cellStyle name="Итог 2 8" xfId="29037"/>
    <cellStyle name="Итог 2 8 2" xfId="29038"/>
    <cellStyle name="Итог 2 8 3" xfId="29039"/>
    <cellStyle name="Итог 2 9" xfId="29040"/>
    <cellStyle name="Итог 2 9 2" xfId="29041"/>
    <cellStyle name="Итог 2 9 3" xfId="29042"/>
    <cellStyle name="Итог 3" xfId="5795"/>
    <cellStyle name="Итог 3 10" xfId="29043"/>
    <cellStyle name="Итог 3 11" xfId="29044"/>
    <cellStyle name="Итог 3 2" xfId="29045"/>
    <cellStyle name="Итог 3 2 2" xfId="29046"/>
    <cellStyle name="Итог 3 2 3" xfId="29047"/>
    <cellStyle name="Итог 3 3" xfId="29048"/>
    <cellStyle name="Итог 3 3 2" xfId="29049"/>
    <cellStyle name="Итог 3 3 3" xfId="29050"/>
    <cellStyle name="Итог 3 4" xfId="29051"/>
    <cellStyle name="Итог 3 4 2" xfId="29052"/>
    <cellStyle name="Итог 3 4 3" xfId="29053"/>
    <cellStyle name="Итог 3 5" xfId="29054"/>
    <cellStyle name="Итог 3 5 2" xfId="29055"/>
    <cellStyle name="Итог 3 5 3" xfId="29056"/>
    <cellStyle name="Итог 3 6" xfId="29057"/>
    <cellStyle name="Итог 3 6 2" xfId="29058"/>
    <cellStyle name="Итог 3 6 3" xfId="29059"/>
    <cellStyle name="Итог 3 7" xfId="29060"/>
    <cellStyle name="Итог 3 7 2" xfId="29061"/>
    <cellStyle name="Итог 3 7 3" xfId="29062"/>
    <cellStyle name="Итог 3 8" xfId="29063"/>
    <cellStyle name="Итог 3 8 2" xfId="29064"/>
    <cellStyle name="Итог 3 8 3" xfId="29065"/>
    <cellStyle name="Итог 3 9" xfId="29066"/>
    <cellStyle name="Итог 3 9 2" xfId="29067"/>
    <cellStyle name="Итог 3 9 3" xfId="29068"/>
    <cellStyle name="Итог 4" xfId="29069"/>
    <cellStyle name="Итог 4 2" xfId="29070"/>
    <cellStyle name="Итог 4 3" xfId="29071"/>
    <cellStyle name="Итог 5" xfId="29072"/>
    <cellStyle name="Итог 5 2" xfId="29073"/>
    <cellStyle name="Итог 5 3" xfId="29074"/>
    <cellStyle name="Итог 6" xfId="29075"/>
    <cellStyle name="Итог 6 2" xfId="29076"/>
    <cellStyle name="Итог 6 3" xfId="29077"/>
    <cellStyle name="Итог 7" xfId="29078"/>
    <cellStyle name="Итог 7 2" xfId="29079"/>
    <cellStyle name="Итог 7 3" xfId="29080"/>
    <cellStyle name="Итог 8" xfId="29081"/>
    <cellStyle name="Итог 8 2" xfId="29082"/>
    <cellStyle name="Итог 8 3" xfId="29083"/>
    <cellStyle name="Итог 9" xfId="29084"/>
    <cellStyle name="Итог 9 2" xfId="29085"/>
    <cellStyle name="Итог 9 3" xfId="29086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7"/>
    <cellStyle name="Примечание 10 2" xfId="29088"/>
    <cellStyle name="Примечание 11" xfId="29089"/>
    <cellStyle name="Примечание 11 2" xfId="29090"/>
    <cellStyle name="Примечание 12" xfId="29091"/>
    <cellStyle name="Примечание 12 2" xfId="29092"/>
    <cellStyle name="Примечание 13" xfId="29093"/>
    <cellStyle name="Примечание 13 2" xfId="29094"/>
    <cellStyle name="Примечание 14" xfId="29095"/>
    <cellStyle name="Примечание 14 2" xfId="29096"/>
    <cellStyle name="Примечание 15" xfId="29097"/>
    <cellStyle name="Примечание 2" xfId="5812"/>
    <cellStyle name="Примечание 2 10" xfId="29098"/>
    <cellStyle name="Примечание 2 10 2" xfId="29099"/>
    <cellStyle name="Примечание 2 11" xfId="29100"/>
    <cellStyle name="Примечание 2 11 2" xfId="29101"/>
    <cellStyle name="Примечание 2 12" xfId="29102"/>
    <cellStyle name="Примечание 2 12 2" xfId="29103"/>
    <cellStyle name="Примечание 2 13" xfId="29104"/>
    <cellStyle name="Примечание 2 2" xfId="29105"/>
    <cellStyle name="Примечание 2 2 10" xfId="29106"/>
    <cellStyle name="Примечание 2 2 10 2" xfId="29107"/>
    <cellStyle name="Примечание 2 2 11" xfId="29108"/>
    <cellStyle name="Примечание 2 2 2" xfId="29109"/>
    <cellStyle name="Примечание 2 2 2 10" xfId="29110"/>
    <cellStyle name="Примечание 2 2 2 2" xfId="29111"/>
    <cellStyle name="Примечание 2 2 2 2 2" xfId="29112"/>
    <cellStyle name="Примечание 2 2 2 3" xfId="29113"/>
    <cellStyle name="Примечание 2 2 2 3 2" xfId="29114"/>
    <cellStyle name="Примечание 2 2 2 4" xfId="29115"/>
    <cellStyle name="Примечание 2 2 2 4 2" xfId="29116"/>
    <cellStyle name="Примечание 2 2 2 5" xfId="29117"/>
    <cellStyle name="Примечание 2 2 2 5 2" xfId="29118"/>
    <cellStyle name="Примечание 2 2 2 6" xfId="29119"/>
    <cellStyle name="Примечание 2 2 2 6 2" xfId="29120"/>
    <cellStyle name="Примечание 2 2 2 7" xfId="29121"/>
    <cellStyle name="Примечание 2 2 2 7 2" xfId="29122"/>
    <cellStyle name="Примечание 2 2 2 8" xfId="29123"/>
    <cellStyle name="Примечание 2 2 2 8 2" xfId="29124"/>
    <cellStyle name="Примечание 2 2 2 9" xfId="29125"/>
    <cellStyle name="Примечание 2 2 2 9 2" xfId="29126"/>
    <cellStyle name="Примечание 2 2 3" xfId="29127"/>
    <cellStyle name="Примечание 2 2 3 2" xfId="29128"/>
    <cellStyle name="Примечание 2 2 4" xfId="29129"/>
    <cellStyle name="Примечание 2 2 4 2" xfId="29130"/>
    <cellStyle name="Примечание 2 2 5" xfId="29131"/>
    <cellStyle name="Примечание 2 2 5 2" xfId="29132"/>
    <cellStyle name="Примечание 2 2 6" xfId="29133"/>
    <cellStyle name="Примечание 2 2 6 2" xfId="29134"/>
    <cellStyle name="Примечание 2 2 7" xfId="29135"/>
    <cellStyle name="Примечание 2 2 7 2" xfId="29136"/>
    <cellStyle name="Примечание 2 2 8" xfId="29137"/>
    <cellStyle name="Примечание 2 2 8 2" xfId="29138"/>
    <cellStyle name="Примечание 2 2 9" xfId="29139"/>
    <cellStyle name="Примечание 2 2 9 2" xfId="29140"/>
    <cellStyle name="Примечание 2 3" xfId="29141"/>
    <cellStyle name="Примечание 2 3 10" xfId="29142"/>
    <cellStyle name="Примечание 2 3 10 2" xfId="29143"/>
    <cellStyle name="Примечание 2 3 11" xfId="29144"/>
    <cellStyle name="Примечание 2 3 2" xfId="29145"/>
    <cellStyle name="Примечание 2 3 2 10" xfId="29146"/>
    <cellStyle name="Примечание 2 3 2 2" xfId="29147"/>
    <cellStyle name="Примечание 2 3 2 2 2" xfId="29148"/>
    <cellStyle name="Примечание 2 3 2 3" xfId="29149"/>
    <cellStyle name="Примечание 2 3 2 3 2" xfId="29150"/>
    <cellStyle name="Примечание 2 3 2 4" xfId="29151"/>
    <cellStyle name="Примечание 2 3 2 4 2" xfId="29152"/>
    <cellStyle name="Примечание 2 3 2 5" xfId="29153"/>
    <cellStyle name="Примечание 2 3 2 5 2" xfId="29154"/>
    <cellStyle name="Примечание 2 3 2 6" xfId="29155"/>
    <cellStyle name="Примечание 2 3 2 6 2" xfId="29156"/>
    <cellStyle name="Примечание 2 3 2 7" xfId="29157"/>
    <cellStyle name="Примечание 2 3 2 7 2" xfId="29158"/>
    <cellStyle name="Примечание 2 3 2 8" xfId="29159"/>
    <cellStyle name="Примечание 2 3 2 8 2" xfId="29160"/>
    <cellStyle name="Примечание 2 3 2 9" xfId="29161"/>
    <cellStyle name="Примечание 2 3 2 9 2" xfId="29162"/>
    <cellStyle name="Примечание 2 3 3" xfId="29163"/>
    <cellStyle name="Примечание 2 3 3 2" xfId="29164"/>
    <cellStyle name="Примечание 2 3 4" xfId="29165"/>
    <cellStyle name="Примечание 2 3 4 2" xfId="29166"/>
    <cellStyle name="Примечание 2 3 5" xfId="29167"/>
    <cellStyle name="Примечание 2 3 5 2" xfId="29168"/>
    <cellStyle name="Примечание 2 3 6" xfId="29169"/>
    <cellStyle name="Примечание 2 3 6 2" xfId="29170"/>
    <cellStyle name="Примечание 2 3 7" xfId="29171"/>
    <cellStyle name="Примечание 2 3 7 2" xfId="29172"/>
    <cellStyle name="Примечание 2 3 8" xfId="29173"/>
    <cellStyle name="Примечание 2 3 8 2" xfId="29174"/>
    <cellStyle name="Примечание 2 3 9" xfId="29175"/>
    <cellStyle name="Примечание 2 3 9 2" xfId="29176"/>
    <cellStyle name="Примечание 2 4" xfId="29177"/>
    <cellStyle name="Примечание 2 4 10" xfId="29178"/>
    <cellStyle name="Примечание 2 4 2" xfId="29179"/>
    <cellStyle name="Примечание 2 4 2 2" xfId="29180"/>
    <cellStyle name="Примечание 2 4 3" xfId="29181"/>
    <cellStyle name="Примечание 2 4 3 2" xfId="29182"/>
    <cellStyle name="Примечание 2 4 4" xfId="29183"/>
    <cellStyle name="Примечание 2 4 4 2" xfId="29184"/>
    <cellStyle name="Примечание 2 4 5" xfId="29185"/>
    <cellStyle name="Примечание 2 4 5 2" xfId="29186"/>
    <cellStyle name="Примечание 2 4 6" xfId="29187"/>
    <cellStyle name="Примечание 2 4 6 2" xfId="29188"/>
    <cellStyle name="Примечание 2 4 7" xfId="29189"/>
    <cellStyle name="Примечание 2 4 7 2" xfId="29190"/>
    <cellStyle name="Примечание 2 4 8" xfId="29191"/>
    <cellStyle name="Примечание 2 4 8 2" xfId="29192"/>
    <cellStyle name="Примечание 2 4 9" xfId="29193"/>
    <cellStyle name="Примечание 2 4 9 2" xfId="29194"/>
    <cellStyle name="Примечание 2 5" xfId="29195"/>
    <cellStyle name="Примечание 2 5 2" xfId="29196"/>
    <cellStyle name="Примечание 2 6" xfId="29197"/>
    <cellStyle name="Примечание 2 6 2" xfId="29198"/>
    <cellStyle name="Примечание 2 7" xfId="29199"/>
    <cellStyle name="Примечание 2 7 2" xfId="29200"/>
    <cellStyle name="Примечание 2 8" xfId="29201"/>
    <cellStyle name="Примечание 2 8 2" xfId="29202"/>
    <cellStyle name="Примечание 2 9" xfId="29203"/>
    <cellStyle name="Примечание 2 9 2" xfId="29204"/>
    <cellStyle name="Примечание 3" xfId="5813"/>
    <cellStyle name="Примечание 3 10" xfId="29205"/>
    <cellStyle name="Примечание 3 10 2" xfId="29206"/>
    <cellStyle name="Примечание 3 11" xfId="29207"/>
    <cellStyle name="Примечание 3 11 2" xfId="29208"/>
    <cellStyle name="Примечание 3 12" xfId="29209"/>
    <cellStyle name="Примечание 3 2" xfId="29210"/>
    <cellStyle name="Примечание 3 2 10" xfId="29211"/>
    <cellStyle name="Примечание 3 2 10 2" xfId="29212"/>
    <cellStyle name="Примечание 3 2 11" xfId="29213"/>
    <cellStyle name="Примечание 3 2 2" xfId="29214"/>
    <cellStyle name="Примечание 3 2 2 10" xfId="29215"/>
    <cellStyle name="Примечание 3 2 2 2" xfId="29216"/>
    <cellStyle name="Примечание 3 2 2 2 2" xfId="29217"/>
    <cellStyle name="Примечание 3 2 2 3" xfId="29218"/>
    <cellStyle name="Примечание 3 2 2 3 2" xfId="29219"/>
    <cellStyle name="Примечание 3 2 2 4" xfId="29220"/>
    <cellStyle name="Примечание 3 2 2 4 2" xfId="29221"/>
    <cellStyle name="Примечание 3 2 2 5" xfId="29222"/>
    <cellStyle name="Примечание 3 2 2 5 2" xfId="29223"/>
    <cellStyle name="Примечание 3 2 2 6" xfId="29224"/>
    <cellStyle name="Примечание 3 2 2 6 2" xfId="29225"/>
    <cellStyle name="Примечание 3 2 2 7" xfId="29226"/>
    <cellStyle name="Примечание 3 2 2 7 2" xfId="29227"/>
    <cellStyle name="Примечание 3 2 2 8" xfId="29228"/>
    <cellStyle name="Примечание 3 2 2 8 2" xfId="29229"/>
    <cellStyle name="Примечание 3 2 2 9" xfId="29230"/>
    <cellStyle name="Примечание 3 2 2 9 2" xfId="29231"/>
    <cellStyle name="Примечание 3 2 3" xfId="29232"/>
    <cellStyle name="Примечание 3 2 3 2" xfId="29233"/>
    <cellStyle name="Примечание 3 2 4" xfId="29234"/>
    <cellStyle name="Примечание 3 2 4 2" xfId="29235"/>
    <cellStyle name="Примечание 3 2 5" xfId="29236"/>
    <cellStyle name="Примечание 3 2 5 2" xfId="29237"/>
    <cellStyle name="Примечание 3 2 6" xfId="29238"/>
    <cellStyle name="Примечание 3 2 6 2" xfId="29239"/>
    <cellStyle name="Примечание 3 2 7" xfId="29240"/>
    <cellStyle name="Примечание 3 2 7 2" xfId="29241"/>
    <cellStyle name="Примечание 3 2 8" xfId="29242"/>
    <cellStyle name="Примечание 3 2 8 2" xfId="29243"/>
    <cellStyle name="Примечание 3 2 9" xfId="29244"/>
    <cellStyle name="Примечание 3 2 9 2" xfId="29245"/>
    <cellStyle name="Примечание 3 3" xfId="29246"/>
    <cellStyle name="Примечание 3 3 10" xfId="29247"/>
    <cellStyle name="Примечание 3 3 2" xfId="29248"/>
    <cellStyle name="Примечание 3 3 2 2" xfId="29249"/>
    <cellStyle name="Примечание 3 3 3" xfId="29250"/>
    <cellStyle name="Примечание 3 3 3 2" xfId="29251"/>
    <cellStyle name="Примечание 3 3 4" xfId="29252"/>
    <cellStyle name="Примечание 3 3 4 2" xfId="29253"/>
    <cellStyle name="Примечание 3 3 5" xfId="29254"/>
    <cellStyle name="Примечание 3 3 5 2" xfId="29255"/>
    <cellStyle name="Примечание 3 3 6" xfId="29256"/>
    <cellStyle name="Примечание 3 3 6 2" xfId="29257"/>
    <cellStyle name="Примечание 3 3 7" xfId="29258"/>
    <cellStyle name="Примечание 3 3 7 2" xfId="29259"/>
    <cellStyle name="Примечание 3 3 8" xfId="29260"/>
    <cellStyle name="Примечание 3 3 8 2" xfId="29261"/>
    <cellStyle name="Примечание 3 3 9" xfId="29262"/>
    <cellStyle name="Примечание 3 3 9 2" xfId="29263"/>
    <cellStyle name="Примечание 3 4" xfId="29264"/>
    <cellStyle name="Примечание 3 4 2" xfId="29265"/>
    <cellStyle name="Примечание 3 5" xfId="29266"/>
    <cellStyle name="Примечание 3 5 2" xfId="29267"/>
    <cellStyle name="Примечание 3 6" xfId="29268"/>
    <cellStyle name="Примечание 3 6 2" xfId="29269"/>
    <cellStyle name="Примечание 3 7" xfId="29270"/>
    <cellStyle name="Примечание 3 7 2" xfId="29271"/>
    <cellStyle name="Примечание 3 8" xfId="29272"/>
    <cellStyle name="Примечание 3 8 2" xfId="29273"/>
    <cellStyle name="Примечание 3 9" xfId="29274"/>
    <cellStyle name="Примечание 3 9 2" xfId="29275"/>
    <cellStyle name="Примечание 4" xfId="29276"/>
    <cellStyle name="Примечание 4 10" xfId="29277"/>
    <cellStyle name="Примечание 4 10 2" xfId="29278"/>
    <cellStyle name="Примечание 4 11" xfId="29279"/>
    <cellStyle name="Примечание 4 11 2" xfId="29280"/>
    <cellStyle name="Примечание 4 12" xfId="29281"/>
    <cellStyle name="Примечание 4 2" xfId="29282"/>
    <cellStyle name="Примечание 4 2 10" xfId="29283"/>
    <cellStyle name="Примечание 4 2 10 2" xfId="29284"/>
    <cellStyle name="Примечание 4 2 11" xfId="29285"/>
    <cellStyle name="Примечание 4 2 2" xfId="29286"/>
    <cellStyle name="Примечание 4 2 2 10" xfId="29287"/>
    <cellStyle name="Примечание 4 2 2 2" xfId="29288"/>
    <cellStyle name="Примечание 4 2 2 2 2" xfId="29289"/>
    <cellStyle name="Примечание 4 2 2 3" xfId="29290"/>
    <cellStyle name="Примечание 4 2 2 3 2" xfId="29291"/>
    <cellStyle name="Примечание 4 2 2 4" xfId="29292"/>
    <cellStyle name="Примечание 4 2 2 4 2" xfId="29293"/>
    <cellStyle name="Примечание 4 2 2 5" xfId="29294"/>
    <cellStyle name="Примечание 4 2 2 5 2" xfId="29295"/>
    <cellStyle name="Примечание 4 2 2 6" xfId="29296"/>
    <cellStyle name="Примечание 4 2 2 6 2" xfId="29297"/>
    <cellStyle name="Примечание 4 2 2 7" xfId="29298"/>
    <cellStyle name="Примечание 4 2 2 7 2" xfId="29299"/>
    <cellStyle name="Примечание 4 2 2 8" xfId="29300"/>
    <cellStyle name="Примечание 4 2 2 8 2" xfId="29301"/>
    <cellStyle name="Примечание 4 2 2 9" xfId="29302"/>
    <cellStyle name="Примечание 4 2 2 9 2" xfId="29303"/>
    <cellStyle name="Примечание 4 2 3" xfId="29304"/>
    <cellStyle name="Примечание 4 2 3 2" xfId="29305"/>
    <cellStyle name="Примечание 4 2 4" xfId="29306"/>
    <cellStyle name="Примечание 4 2 4 2" xfId="29307"/>
    <cellStyle name="Примечание 4 2 5" xfId="29308"/>
    <cellStyle name="Примечание 4 2 5 2" xfId="29309"/>
    <cellStyle name="Примечание 4 2 6" xfId="29310"/>
    <cellStyle name="Примечание 4 2 6 2" xfId="29311"/>
    <cellStyle name="Примечание 4 2 7" xfId="29312"/>
    <cellStyle name="Примечание 4 2 7 2" xfId="29313"/>
    <cellStyle name="Примечание 4 2 8" xfId="29314"/>
    <cellStyle name="Примечание 4 2 8 2" xfId="29315"/>
    <cellStyle name="Примечание 4 2 9" xfId="29316"/>
    <cellStyle name="Примечание 4 2 9 2" xfId="29317"/>
    <cellStyle name="Примечание 4 3" xfId="29318"/>
    <cellStyle name="Примечание 4 3 10" xfId="29319"/>
    <cellStyle name="Примечание 4 3 2" xfId="29320"/>
    <cellStyle name="Примечание 4 3 2 2" xfId="29321"/>
    <cellStyle name="Примечание 4 3 3" xfId="29322"/>
    <cellStyle name="Примечание 4 3 3 2" xfId="29323"/>
    <cellStyle name="Примечание 4 3 4" xfId="29324"/>
    <cellStyle name="Примечание 4 3 4 2" xfId="29325"/>
    <cellStyle name="Примечание 4 3 5" xfId="29326"/>
    <cellStyle name="Примечание 4 3 5 2" xfId="29327"/>
    <cellStyle name="Примечание 4 3 6" xfId="29328"/>
    <cellStyle name="Примечание 4 3 6 2" xfId="29329"/>
    <cellStyle name="Примечание 4 3 7" xfId="29330"/>
    <cellStyle name="Примечание 4 3 7 2" xfId="29331"/>
    <cellStyle name="Примечание 4 3 8" xfId="29332"/>
    <cellStyle name="Примечание 4 3 8 2" xfId="29333"/>
    <cellStyle name="Примечание 4 3 9" xfId="29334"/>
    <cellStyle name="Примечание 4 3 9 2" xfId="29335"/>
    <cellStyle name="Примечание 4 4" xfId="29336"/>
    <cellStyle name="Примечание 4 4 2" xfId="29337"/>
    <cellStyle name="Примечание 4 5" xfId="29338"/>
    <cellStyle name="Примечание 4 5 2" xfId="29339"/>
    <cellStyle name="Примечание 4 6" xfId="29340"/>
    <cellStyle name="Примечание 4 6 2" xfId="29341"/>
    <cellStyle name="Примечание 4 7" xfId="29342"/>
    <cellStyle name="Примечание 4 7 2" xfId="29343"/>
    <cellStyle name="Примечание 4 8" xfId="29344"/>
    <cellStyle name="Примечание 4 8 2" xfId="29345"/>
    <cellStyle name="Примечание 4 9" xfId="29346"/>
    <cellStyle name="Примечание 4 9 2" xfId="29347"/>
    <cellStyle name="Примечание 5" xfId="29348"/>
    <cellStyle name="Примечание 5 10" xfId="29349"/>
    <cellStyle name="Примечание 5 10 2" xfId="29350"/>
    <cellStyle name="Примечание 5 11" xfId="29351"/>
    <cellStyle name="Примечание 5 2" xfId="29352"/>
    <cellStyle name="Примечание 5 2 10" xfId="29353"/>
    <cellStyle name="Примечание 5 2 2" xfId="29354"/>
    <cellStyle name="Примечание 5 2 2 2" xfId="29355"/>
    <cellStyle name="Примечание 5 2 3" xfId="29356"/>
    <cellStyle name="Примечание 5 2 3 2" xfId="29357"/>
    <cellStyle name="Примечание 5 2 4" xfId="29358"/>
    <cellStyle name="Примечание 5 2 4 2" xfId="29359"/>
    <cellStyle name="Примечание 5 2 5" xfId="29360"/>
    <cellStyle name="Примечание 5 2 5 2" xfId="29361"/>
    <cellStyle name="Примечание 5 2 6" xfId="29362"/>
    <cellStyle name="Примечание 5 2 6 2" xfId="29363"/>
    <cellStyle name="Примечание 5 2 7" xfId="29364"/>
    <cellStyle name="Примечание 5 2 7 2" xfId="29365"/>
    <cellStyle name="Примечание 5 2 8" xfId="29366"/>
    <cellStyle name="Примечание 5 2 8 2" xfId="29367"/>
    <cellStyle name="Примечание 5 2 9" xfId="29368"/>
    <cellStyle name="Примечание 5 2 9 2" xfId="29369"/>
    <cellStyle name="Примечание 5 3" xfId="29370"/>
    <cellStyle name="Примечание 5 3 2" xfId="29371"/>
    <cellStyle name="Примечание 5 4" xfId="29372"/>
    <cellStyle name="Примечание 5 4 2" xfId="29373"/>
    <cellStyle name="Примечание 5 5" xfId="29374"/>
    <cellStyle name="Примечание 5 5 2" xfId="29375"/>
    <cellStyle name="Примечание 5 6" xfId="29376"/>
    <cellStyle name="Примечание 5 6 2" xfId="29377"/>
    <cellStyle name="Примечание 5 7" xfId="29378"/>
    <cellStyle name="Примечание 5 7 2" xfId="29379"/>
    <cellStyle name="Примечание 5 8" xfId="29380"/>
    <cellStyle name="Примечание 5 8 2" xfId="29381"/>
    <cellStyle name="Примечание 5 9" xfId="29382"/>
    <cellStyle name="Примечание 5 9 2" xfId="29383"/>
    <cellStyle name="Примечание 6" xfId="29384"/>
    <cellStyle name="Примечание 6 10" xfId="29385"/>
    <cellStyle name="Примечание 6 2" xfId="29386"/>
    <cellStyle name="Примечание 6 2 2" xfId="29387"/>
    <cellStyle name="Примечание 6 3" xfId="29388"/>
    <cellStyle name="Примечание 6 3 2" xfId="29389"/>
    <cellStyle name="Примечание 6 4" xfId="29390"/>
    <cellStyle name="Примечание 6 4 2" xfId="29391"/>
    <cellStyle name="Примечание 6 5" xfId="29392"/>
    <cellStyle name="Примечание 6 5 2" xfId="29393"/>
    <cellStyle name="Примечание 6 6" xfId="29394"/>
    <cellStyle name="Примечание 6 6 2" xfId="29395"/>
    <cellStyle name="Примечание 6 7" xfId="29396"/>
    <cellStyle name="Примечание 6 7 2" xfId="29397"/>
    <cellStyle name="Примечание 6 8" xfId="29398"/>
    <cellStyle name="Примечание 6 8 2" xfId="29399"/>
    <cellStyle name="Примечание 6 9" xfId="29400"/>
    <cellStyle name="Примечание 6 9 2" xfId="29401"/>
    <cellStyle name="Примечание 7" xfId="29402"/>
    <cellStyle name="Примечание 7 2" xfId="29403"/>
    <cellStyle name="Примечание 8" xfId="29404"/>
    <cellStyle name="Примечание 8 2" xfId="29405"/>
    <cellStyle name="Примечание 9" xfId="29406"/>
    <cellStyle name="Примечание 9 2" xfId="29407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8"/>
    <cellStyle name="メモ 10 2" xfId="29409"/>
    <cellStyle name="メモ 11" xfId="29410"/>
    <cellStyle name="メモ 2" xfId="5940"/>
    <cellStyle name="メモ 2 10" xfId="29411"/>
    <cellStyle name="メモ 2 2" xfId="5941"/>
    <cellStyle name="メモ 2 2 2" xfId="29412"/>
    <cellStyle name="メモ 2 3" xfId="5942"/>
    <cellStyle name="メモ 2 3 2" xfId="29413"/>
    <cellStyle name="メモ 2 4" xfId="29414"/>
    <cellStyle name="メモ 2 4 2" xfId="29415"/>
    <cellStyle name="メモ 2 5" xfId="29416"/>
    <cellStyle name="メモ 2 5 2" xfId="29417"/>
    <cellStyle name="メモ 2 6" xfId="29418"/>
    <cellStyle name="メモ 2 6 2" xfId="29419"/>
    <cellStyle name="メモ 2 7" xfId="29420"/>
    <cellStyle name="メモ 2 7 2" xfId="29421"/>
    <cellStyle name="メモ 2 8" xfId="29422"/>
    <cellStyle name="メモ 2 8 2" xfId="29423"/>
    <cellStyle name="メモ 2 9" xfId="29424"/>
    <cellStyle name="メモ 2 9 2" xfId="29425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6"/>
    <cellStyle name="メモ 6" xfId="5950"/>
    <cellStyle name="メモ 6 2" xfId="29427"/>
    <cellStyle name="メモ 7" xfId="29428"/>
    <cellStyle name="メモ 7 2" xfId="29429"/>
    <cellStyle name="メモ 8" xfId="29430"/>
    <cellStyle name="メモ 8 2" xfId="29431"/>
    <cellStyle name="メモ 9" xfId="29432"/>
    <cellStyle name="メモ 9 2" xfId="29433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4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5"/>
    <cellStyle name="百分比 3 2" xfId="6161"/>
    <cellStyle name="百分比 3 3" xfId="6162"/>
    <cellStyle name="百分比 3 4" xfId="6163"/>
    <cellStyle name="備註" xfId="6164"/>
    <cellStyle name="備註 10" xfId="29436"/>
    <cellStyle name="備註 10 2" xfId="29437"/>
    <cellStyle name="備註 11" xfId="29438"/>
    <cellStyle name="備註 11 2" xfId="29439"/>
    <cellStyle name="備註 12" xfId="29440"/>
    <cellStyle name="備註 12 2" xfId="29441"/>
    <cellStyle name="備註 13" xfId="29442"/>
    <cellStyle name="備註 13 2" xfId="29443"/>
    <cellStyle name="備註 14" xfId="29444"/>
    <cellStyle name="備註 2" xfId="6165"/>
    <cellStyle name="備註 2 10" xfId="29445"/>
    <cellStyle name="備註 2 10 10" xfId="29446"/>
    <cellStyle name="備註 2 10 2" xfId="29447"/>
    <cellStyle name="備註 2 10 2 2" xfId="29448"/>
    <cellStyle name="備註 2 10 3" xfId="29449"/>
    <cellStyle name="備註 2 10 3 2" xfId="29450"/>
    <cellStyle name="備註 2 10 4" xfId="29451"/>
    <cellStyle name="備註 2 10 4 2" xfId="29452"/>
    <cellStyle name="備註 2 10 5" xfId="29453"/>
    <cellStyle name="備註 2 10 5 2" xfId="29454"/>
    <cellStyle name="備註 2 10 6" xfId="29455"/>
    <cellStyle name="備註 2 10 6 2" xfId="29456"/>
    <cellStyle name="備註 2 10 7" xfId="29457"/>
    <cellStyle name="備註 2 10 7 2" xfId="29458"/>
    <cellStyle name="備註 2 10 8" xfId="29459"/>
    <cellStyle name="備註 2 10 8 2" xfId="29460"/>
    <cellStyle name="備註 2 10 9" xfId="29461"/>
    <cellStyle name="備註 2 10 9 2" xfId="29462"/>
    <cellStyle name="備註 2 11" xfId="29463"/>
    <cellStyle name="備註 2 11 2" xfId="29464"/>
    <cellStyle name="備註 2 12" xfId="29465"/>
    <cellStyle name="備註 2 12 2" xfId="29466"/>
    <cellStyle name="備註 2 13" xfId="29467"/>
    <cellStyle name="備註 2 13 2" xfId="29468"/>
    <cellStyle name="備註 2 14" xfId="29469"/>
    <cellStyle name="備註 2 14 2" xfId="29470"/>
    <cellStyle name="備註 2 15" xfId="29471"/>
    <cellStyle name="備註 2 15 2" xfId="29472"/>
    <cellStyle name="備註 2 16" xfId="29473"/>
    <cellStyle name="備註 2 16 2" xfId="29474"/>
    <cellStyle name="備註 2 17" xfId="29475"/>
    <cellStyle name="備註 2 17 2" xfId="29476"/>
    <cellStyle name="備註 2 18" xfId="29477"/>
    <cellStyle name="備註 2 18 2" xfId="29478"/>
    <cellStyle name="備註 2 19" xfId="29479"/>
    <cellStyle name="備註 2 19 2" xfId="29480"/>
    <cellStyle name="備註 2 2" xfId="6166"/>
    <cellStyle name="備註 2 2 10" xfId="29481"/>
    <cellStyle name="備註 2 2 10 2" xfId="29482"/>
    <cellStyle name="備註 2 2 11" xfId="29483"/>
    <cellStyle name="備註 2 2 11 2" xfId="29484"/>
    <cellStyle name="備註 2 2 12" xfId="29485"/>
    <cellStyle name="備註 2 2 12 2" xfId="29486"/>
    <cellStyle name="備註 2 2 13" xfId="29487"/>
    <cellStyle name="備註 2 2 13 2" xfId="29488"/>
    <cellStyle name="備註 2 2 14" xfId="29489"/>
    <cellStyle name="備註 2 2 14 2" xfId="29490"/>
    <cellStyle name="備註 2 2 15" xfId="29491"/>
    <cellStyle name="備註 2 2 16" xfId="29492"/>
    <cellStyle name="備註 2 2 2" xfId="29493"/>
    <cellStyle name="備註 2 2 2 10" xfId="29494"/>
    <cellStyle name="備註 2 2 2 10 2" xfId="29495"/>
    <cellStyle name="備註 2 2 2 11" xfId="29496"/>
    <cellStyle name="備註 2 2 2 11 2" xfId="29497"/>
    <cellStyle name="備註 2 2 2 12" xfId="29498"/>
    <cellStyle name="備註 2 2 2 13" xfId="29499"/>
    <cellStyle name="備註 2 2 2 2" xfId="29500"/>
    <cellStyle name="備註 2 2 2 2 10" xfId="29501"/>
    <cellStyle name="備註 2 2 2 2 10 2" xfId="29502"/>
    <cellStyle name="備註 2 2 2 2 11" xfId="29503"/>
    <cellStyle name="備註 2 2 2 2 2" xfId="29504"/>
    <cellStyle name="備註 2 2 2 2 2 10" xfId="29505"/>
    <cellStyle name="備註 2 2 2 2 2 2" xfId="29506"/>
    <cellStyle name="備註 2 2 2 2 2 2 2" xfId="29507"/>
    <cellStyle name="備註 2 2 2 2 2 3" xfId="29508"/>
    <cellStyle name="備註 2 2 2 2 2 3 2" xfId="29509"/>
    <cellStyle name="備註 2 2 2 2 2 4" xfId="29510"/>
    <cellStyle name="備註 2 2 2 2 2 4 2" xfId="29511"/>
    <cellStyle name="備註 2 2 2 2 2 5" xfId="29512"/>
    <cellStyle name="備註 2 2 2 2 2 5 2" xfId="29513"/>
    <cellStyle name="備註 2 2 2 2 2 6" xfId="29514"/>
    <cellStyle name="備註 2 2 2 2 2 6 2" xfId="29515"/>
    <cellStyle name="備註 2 2 2 2 2 7" xfId="29516"/>
    <cellStyle name="備註 2 2 2 2 2 7 2" xfId="29517"/>
    <cellStyle name="備註 2 2 2 2 2 8" xfId="29518"/>
    <cellStyle name="備註 2 2 2 2 2 8 2" xfId="29519"/>
    <cellStyle name="備註 2 2 2 2 2 9" xfId="29520"/>
    <cellStyle name="備註 2 2 2 2 2 9 2" xfId="29521"/>
    <cellStyle name="備註 2 2 2 2 3" xfId="29522"/>
    <cellStyle name="備註 2 2 2 2 3 2" xfId="29523"/>
    <cellStyle name="備註 2 2 2 2 4" xfId="29524"/>
    <cellStyle name="備註 2 2 2 2 4 2" xfId="29525"/>
    <cellStyle name="備註 2 2 2 2 5" xfId="29526"/>
    <cellStyle name="備註 2 2 2 2 5 2" xfId="29527"/>
    <cellStyle name="備註 2 2 2 2 6" xfId="29528"/>
    <cellStyle name="備註 2 2 2 2 6 2" xfId="29529"/>
    <cellStyle name="備註 2 2 2 2 7" xfId="29530"/>
    <cellStyle name="備註 2 2 2 2 7 2" xfId="29531"/>
    <cellStyle name="備註 2 2 2 2 8" xfId="29532"/>
    <cellStyle name="備註 2 2 2 2 8 2" xfId="29533"/>
    <cellStyle name="備註 2 2 2 2 9" xfId="29534"/>
    <cellStyle name="備註 2 2 2 2 9 2" xfId="29535"/>
    <cellStyle name="備註 2 2 2 3" xfId="29536"/>
    <cellStyle name="備註 2 2 2 3 10" xfId="29537"/>
    <cellStyle name="備註 2 2 2 3 2" xfId="29538"/>
    <cellStyle name="備註 2 2 2 3 2 2" xfId="29539"/>
    <cellStyle name="備註 2 2 2 3 3" xfId="29540"/>
    <cellStyle name="備註 2 2 2 3 3 2" xfId="29541"/>
    <cellStyle name="備註 2 2 2 3 4" xfId="29542"/>
    <cellStyle name="備註 2 2 2 3 4 2" xfId="29543"/>
    <cellStyle name="備註 2 2 2 3 5" xfId="29544"/>
    <cellStyle name="備註 2 2 2 3 5 2" xfId="29545"/>
    <cellStyle name="備註 2 2 2 3 6" xfId="29546"/>
    <cellStyle name="備註 2 2 2 3 6 2" xfId="29547"/>
    <cellStyle name="備註 2 2 2 3 7" xfId="29548"/>
    <cellStyle name="備註 2 2 2 3 7 2" xfId="29549"/>
    <cellStyle name="備註 2 2 2 3 8" xfId="29550"/>
    <cellStyle name="備註 2 2 2 3 8 2" xfId="29551"/>
    <cellStyle name="備註 2 2 2 3 9" xfId="29552"/>
    <cellStyle name="備註 2 2 2 3 9 2" xfId="29553"/>
    <cellStyle name="備註 2 2 2 4" xfId="29554"/>
    <cellStyle name="備註 2 2 2 4 2" xfId="29555"/>
    <cellStyle name="備註 2 2 2 5" xfId="29556"/>
    <cellStyle name="備註 2 2 2 5 2" xfId="29557"/>
    <cellStyle name="備註 2 2 2 6" xfId="29558"/>
    <cellStyle name="備註 2 2 2 6 2" xfId="29559"/>
    <cellStyle name="備註 2 2 2 7" xfId="29560"/>
    <cellStyle name="備註 2 2 2 7 2" xfId="29561"/>
    <cellStyle name="備註 2 2 2 8" xfId="29562"/>
    <cellStyle name="備註 2 2 2 8 2" xfId="29563"/>
    <cellStyle name="備註 2 2 2 9" xfId="29564"/>
    <cellStyle name="備註 2 2 2 9 2" xfId="29565"/>
    <cellStyle name="備註 2 2 3" xfId="29566"/>
    <cellStyle name="備註 2 2 3 10" xfId="29567"/>
    <cellStyle name="備註 2 2 3 10 2" xfId="29568"/>
    <cellStyle name="備註 2 2 3 11" xfId="29569"/>
    <cellStyle name="備註 2 2 3 2" xfId="29570"/>
    <cellStyle name="備註 2 2 3 2 10" xfId="29571"/>
    <cellStyle name="備註 2 2 3 2 2" xfId="29572"/>
    <cellStyle name="備註 2 2 3 2 2 2" xfId="29573"/>
    <cellStyle name="備註 2 2 3 2 3" xfId="29574"/>
    <cellStyle name="備註 2 2 3 2 3 2" xfId="29575"/>
    <cellStyle name="備註 2 2 3 2 4" xfId="29576"/>
    <cellStyle name="備註 2 2 3 2 4 2" xfId="29577"/>
    <cellStyle name="備註 2 2 3 2 5" xfId="29578"/>
    <cellStyle name="備註 2 2 3 2 5 2" xfId="29579"/>
    <cellStyle name="備註 2 2 3 2 6" xfId="29580"/>
    <cellStyle name="備註 2 2 3 2 6 2" xfId="29581"/>
    <cellStyle name="備註 2 2 3 2 7" xfId="29582"/>
    <cellStyle name="備註 2 2 3 2 7 2" xfId="29583"/>
    <cellStyle name="備註 2 2 3 2 8" xfId="29584"/>
    <cellStyle name="備註 2 2 3 2 8 2" xfId="29585"/>
    <cellStyle name="備註 2 2 3 2 9" xfId="29586"/>
    <cellStyle name="備註 2 2 3 2 9 2" xfId="29587"/>
    <cellStyle name="備註 2 2 3 3" xfId="29588"/>
    <cellStyle name="備註 2 2 3 3 2" xfId="29589"/>
    <cellStyle name="備註 2 2 3 4" xfId="29590"/>
    <cellStyle name="備註 2 2 3 4 2" xfId="29591"/>
    <cellStyle name="備註 2 2 3 5" xfId="29592"/>
    <cellStyle name="備註 2 2 3 5 2" xfId="29593"/>
    <cellStyle name="備註 2 2 3 6" xfId="29594"/>
    <cellStyle name="備註 2 2 3 6 2" xfId="29595"/>
    <cellStyle name="備註 2 2 3 7" xfId="29596"/>
    <cellStyle name="備註 2 2 3 7 2" xfId="29597"/>
    <cellStyle name="備註 2 2 3 8" xfId="29598"/>
    <cellStyle name="備註 2 2 3 8 2" xfId="29599"/>
    <cellStyle name="備註 2 2 3 9" xfId="29600"/>
    <cellStyle name="備註 2 2 3 9 2" xfId="29601"/>
    <cellStyle name="備註 2 2 4" xfId="29602"/>
    <cellStyle name="備註 2 2 4 10" xfId="29603"/>
    <cellStyle name="備註 2 2 4 10 2" xfId="29604"/>
    <cellStyle name="備註 2 2 4 11" xfId="29605"/>
    <cellStyle name="備註 2 2 4 2" xfId="29606"/>
    <cellStyle name="備註 2 2 4 2 10" xfId="29607"/>
    <cellStyle name="備註 2 2 4 2 2" xfId="29608"/>
    <cellStyle name="備註 2 2 4 2 2 2" xfId="29609"/>
    <cellStyle name="備註 2 2 4 2 3" xfId="29610"/>
    <cellStyle name="備註 2 2 4 2 3 2" xfId="29611"/>
    <cellStyle name="備註 2 2 4 2 4" xfId="29612"/>
    <cellStyle name="備註 2 2 4 2 4 2" xfId="29613"/>
    <cellStyle name="備註 2 2 4 2 5" xfId="29614"/>
    <cellStyle name="備註 2 2 4 2 5 2" xfId="29615"/>
    <cellStyle name="備註 2 2 4 2 6" xfId="29616"/>
    <cellStyle name="備註 2 2 4 2 6 2" xfId="29617"/>
    <cellStyle name="備註 2 2 4 2 7" xfId="29618"/>
    <cellStyle name="備註 2 2 4 2 7 2" xfId="29619"/>
    <cellStyle name="備註 2 2 4 2 8" xfId="29620"/>
    <cellStyle name="備註 2 2 4 2 8 2" xfId="29621"/>
    <cellStyle name="備註 2 2 4 2 9" xfId="29622"/>
    <cellStyle name="備註 2 2 4 2 9 2" xfId="29623"/>
    <cellStyle name="備註 2 2 4 3" xfId="29624"/>
    <cellStyle name="備註 2 2 4 3 2" xfId="29625"/>
    <cellStyle name="備註 2 2 4 4" xfId="29626"/>
    <cellStyle name="備註 2 2 4 4 2" xfId="29627"/>
    <cellStyle name="備註 2 2 4 5" xfId="29628"/>
    <cellStyle name="備註 2 2 4 5 2" xfId="29629"/>
    <cellStyle name="備註 2 2 4 6" xfId="29630"/>
    <cellStyle name="備註 2 2 4 6 2" xfId="29631"/>
    <cellStyle name="備註 2 2 4 7" xfId="29632"/>
    <cellStyle name="備註 2 2 4 7 2" xfId="29633"/>
    <cellStyle name="備註 2 2 4 8" xfId="29634"/>
    <cellStyle name="備註 2 2 4 8 2" xfId="29635"/>
    <cellStyle name="備註 2 2 4 9" xfId="29636"/>
    <cellStyle name="備註 2 2 4 9 2" xfId="29637"/>
    <cellStyle name="備註 2 2 5" xfId="29638"/>
    <cellStyle name="備註 2 2 5 10" xfId="29639"/>
    <cellStyle name="備註 2 2 5 2" xfId="29640"/>
    <cellStyle name="備註 2 2 5 2 2" xfId="29641"/>
    <cellStyle name="備註 2 2 5 3" xfId="29642"/>
    <cellStyle name="備註 2 2 5 3 2" xfId="29643"/>
    <cellStyle name="備註 2 2 5 4" xfId="29644"/>
    <cellStyle name="備註 2 2 5 4 2" xfId="29645"/>
    <cellStyle name="備註 2 2 5 5" xfId="29646"/>
    <cellStyle name="備註 2 2 5 5 2" xfId="29647"/>
    <cellStyle name="備註 2 2 5 6" xfId="29648"/>
    <cellStyle name="備註 2 2 5 6 2" xfId="29649"/>
    <cellStyle name="備註 2 2 5 7" xfId="29650"/>
    <cellStyle name="備註 2 2 5 7 2" xfId="29651"/>
    <cellStyle name="備註 2 2 5 8" xfId="29652"/>
    <cellStyle name="備註 2 2 5 8 2" xfId="29653"/>
    <cellStyle name="備註 2 2 5 9" xfId="29654"/>
    <cellStyle name="備註 2 2 5 9 2" xfId="29655"/>
    <cellStyle name="備註 2 2 6" xfId="29656"/>
    <cellStyle name="備註 2 2 6 2" xfId="29657"/>
    <cellStyle name="備註 2 2 7" xfId="29658"/>
    <cellStyle name="備註 2 2 7 2" xfId="29659"/>
    <cellStyle name="備註 2 2 8" xfId="29660"/>
    <cellStyle name="備註 2 2 8 2" xfId="29661"/>
    <cellStyle name="備註 2 2 9" xfId="29662"/>
    <cellStyle name="備註 2 2 9 2" xfId="29663"/>
    <cellStyle name="備註 2 20" xfId="29664"/>
    <cellStyle name="備註 2 21" xfId="29665"/>
    <cellStyle name="備註 2 3" xfId="6167"/>
    <cellStyle name="備註 2 3 10" xfId="29666"/>
    <cellStyle name="備註 2 3 10 2" xfId="29667"/>
    <cellStyle name="備註 2 3 11" xfId="29668"/>
    <cellStyle name="備註 2 3 11 2" xfId="29669"/>
    <cellStyle name="備註 2 3 12" xfId="29670"/>
    <cellStyle name="備註 2 3 12 2" xfId="29671"/>
    <cellStyle name="備註 2 3 13" xfId="29672"/>
    <cellStyle name="備註 2 3 13 2" xfId="29673"/>
    <cellStyle name="備註 2 3 14" xfId="29674"/>
    <cellStyle name="備註 2 3 15" xfId="29675"/>
    <cellStyle name="備註 2 3 2" xfId="29676"/>
    <cellStyle name="備註 2 3 2 10" xfId="29677"/>
    <cellStyle name="備註 2 3 2 10 2" xfId="29678"/>
    <cellStyle name="備註 2 3 2 11" xfId="29679"/>
    <cellStyle name="備註 2 3 2 11 2" xfId="29680"/>
    <cellStyle name="備註 2 3 2 12" xfId="29681"/>
    <cellStyle name="備註 2 3 2 13" xfId="29682"/>
    <cellStyle name="備註 2 3 2 2" xfId="29683"/>
    <cellStyle name="備註 2 3 2 2 10" xfId="29684"/>
    <cellStyle name="備註 2 3 2 2 10 2" xfId="29685"/>
    <cellStyle name="備註 2 3 2 2 11" xfId="29686"/>
    <cellStyle name="備註 2 3 2 2 2" xfId="29687"/>
    <cellStyle name="備註 2 3 2 2 2 10" xfId="29688"/>
    <cellStyle name="備註 2 3 2 2 2 2" xfId="29689"/>
    <cellStyle name="備註 2 3 2 2 2 2 2" xfId="29690"/>
    <cellStyle name="備註 2 3 2 2 2 3" xfId="29691"/>
    <cellStyle name="備註 2 3 2 2 2 3 2" xfId="29692"/>
    <cellStyle name="備註 2 3 2 2 2 4" xfId="29693"/>
    <cellStyle name="備註 2 3 2 2 2 4 2" xfId="29694"/>
    <cellStyle name="備註 2 3 2 2 2 5" xfId="29695"/>
    <cellStyle name="備註 2 3 2 2 2 5 2" xfId="29696"/>
    <cellStyle name="備註 2 3 2 2 2 6" xfId="29697"/>
    <cellStyle name="備註 2 3 2 2 2 6 2" xfId="29698"/>
    <cellStyle name="備註 2 3 2 2 2 7" xfId="29699"/>
    <cellStyle name="備註 2 3 2 2 2 7 2" xfId="29700"/>
    <cellStyle name="備註 2 3 2 2 2 8" xfId="29701"/>
    <cellStyle name="備註 2 3 2 2 2 8 2" xfId="29702"/>
    <cellStyle name="備註 2 3 2 2 2 9" xfId="29703"/>
    <cellStyle name="備註 2 3 2 2 2 9 2" xfId="29704"/>
    <cellStyle name="備註 2 3 2 2 3" xfId="29705"/>
    <cellStyle name="備註 2 3 2 2 3 2" xfId="29706"/>
    <cellStyle name="備註 2 3 2 2 4" xfId="29707"/>
    <cellStyle name="備註 2 3 2 2 4 2" xfId="29708"/>
    <cellStyle name="備註 2 3 2 2 5" xfId="29709"/>
    <cellStyle name="備註 2 3 2 2 5 2" xfId="29710"/>
    <cellStyle name="備註 2 3 2 2 6" xfId="29711"/>
    <cellStyle name="備註 2 3 2 2 6 2" xfId="29712"/>
    <cellStyle name="備註 2 3 2 2 7" xfId="29713"/>
    <cellStyle name="備註 2 3 2 2 7 2" xfId="29714"/>
    <cellStyle name="備註 2 3 2 2 8" xfId="29715"/>
    <cellStyle name="備註 2 3 2 2 8 2" xfId="29716"/>
    <cellStyle name="備註 2 3 2 2 9" xfId="29717"/>
    <cellStyle name="備註 2 3 2 2 9 2" xfId="29718"/>
    <cellStyle name="備註 2 3 2 3" xfId="29719"/>
    <cellStyle name="備註 2 3 2 3 10" xfId="29720"/>
    <cellStyle name="備註 2 3 2 3 2" xfId="29721"/>
    <cellStyle name="備註 2 3 2 3 2 2" xfId="29722"/>
    <cellStyle name="備註 2 3 2 3 3" xfId="29723"/>
    <cellStyle name="備註 2 3 2 3 3 2" xfId="29724"/>
    <cellStyle name="備註 2 3 2 3 4" xfId="29725"/>
    <cellStyle name="備註 2 3 2 3 4 2" xfId="29726"/>
    <cellStyle name="備註 2 3 2 3 5" xfId="29727"/>
    <cellStyle name="備註 2 3 2 3 5 2" xfId="29728"/>
    <cellStyle name="備註 2 3 2 3 6" xfId="29729"/>
    <cellStyle name="備註 2 3 2 3 6 2" xfId="29730"/>
    <cellStyle name="備註 2 3 2 3 7" xfId="29731"/>
    <cellStyle name="備註 2 3 2 3 7 2" xfId="29732"/>
    <cellStyle name="備註 2 3 2 3 8" xfId="29733"/>
    <cellStyle name="備註 2 3 2 3 8 2" xfId="29734"/>
    <cellStyle name="備註 2 3 2 3 9" xfId="29735"/>
    <cellStyle name="備註 2 3 2 3 9 2" xfId="29736"/>
    <cellStyle name="備註 2 3 2 4" xfId="29737"/>
    <cellStyle name="備註 2 3 2 4 2" xfId="29738"/>
    <cellStyle name="備註 2 3 2 5" xfId="29739"/>
    <cellStyle name="備註 2 3 2 5 2" xfId="29740"/>
    <cellStyle name="備註 2 3 2 6" xfId="29741"/>
    <cellStyle name="備註 2 3 2 6 2" xfId="29742"/>
    <cellStyle name="備註 2 3 2 7" xfId="29743"/>
    <cellStyle name="備註 2 3 2 7 2" xfId="29744"/>
    <cellStyle name="備註 2 3 2 8" xfId="29745"/>
    <cellStyle name="備註 2 3 2 8 2" xfId="29746"/>
    <cellStyle name="備註 2 3 2 9" xfId="29747"/>
    <cellStyle name="備註 2 3 2 9 2" xfId="29748"/>
    <cellStyle name="備註 2 3 3" xfId="29749"/>
    <cellStyle name="備註 2 3 3 10" xfId="29750"/>
    <cellStyle name="備註 2 3 3 10 2" xfId="29751"/>
    <cellStyle name="備註 2 3 3 11" xfId="29752"/>
    <cellStyle name="備註 2 3 3 2" xfId="29753"/>
    <cellStyle name="備註 2 3 3 2 10" xfId="29754"/>
    <cellStyle name="備註 2 3 3 2 2" xfId="29755"/>
    <cellStyle name="備註 2 3 3 2 2 2" xfId="29756"/>
    <cellStyle name="備註 2 3 3 2 3" xfId="29757"/>
    <cellStyle name="備註 2 3 3 2 3 2" xfId="29758"/>
    <cellStyle name="備註 2 3 3 2 4" xfId="29759"/>
    <cellStyle name="備註 2 3 3 2 4 2" xfId="29760"/>
    <cellStyle name="備註 2 3 3 2 5" xfId="29761"/>
    <cellStyle name="備註 2 3 3 2 5 2" xfId="29762"/>
    <cellStyle name="備註 2 3 3 2 6" xfId="29763"/>
    <cellStyle name="備註 2 3 3 2 6 2" xfId="29764"/>
    <cellStyle name="備註 2 3 3 2 7" xfId="29765"/>
    <cellStyle name="備註 2 3 3 2 7 2" xfId="29766"/>
    <cellStyle name="備註 2 3 3 2 8" xfId="29767"/>
    <cellStyle name="備註 2 3 3 2 8 2" xfId="29768"/>
    <cellStyle name="備註 2 3 3 2 9" xfId="29769"/>
    <cellStyle name="備註 2 3 3 2 9 2" xfId="29770"/>
    <cellStyle name="備註 2 3 3 3" xfId="29771"/>
    <cellStyle name="備註 2 3 3 3 2" xfId="29772"/>
    <cellStyle name="備註 2 3 3 4" xfId="29773"/>
    <cellStyle name="備註 2 3 3 4 2" xfId="29774"/>
    <cellStyle name="備註 2 3 3 5" xfId="29775"/>
    <cellStyle name="備註 2 3 3 5 2" xfId="29776"/>
    <cellStyle name="備註 2 3 3 6" xfId="29777"/>
    <cellStyle name="備註 2 3 3 6 2" xfId="29778"/>
    <cellStyle name="備註 2 3 3 7" xfId="29779"/>
    <cellStyle name="備註 2 3 3 7 2" xfId="29780"/>
    <cellStyle name="備註 2 3 3 8" xfId="29781"/>
    <cellStyle name="備註 2 3 3 8 2" xfId="29782"/>
    <cellStyle name="備註 2 3 3 9" xfId="29783"/>
    <cellStyle name="備註 2 3 3 9 2" xfId="29784"/>
    <cellStyle name="備註 2 3 4" xfId="29785"/>
    <cellStyle name="備註 2 3 4 10" xfId="29786"/>
    <cellStyle name="備註 2 3 4 10 2" xfId="29787"/>
    <cellStyle name="備註 2 3 4 11" xfId="29788"/>
    <cellStyle name="備註 2 3 4 2" xfId="29789"/>
    <cellStyle name="備註 2 3 4 2 10" xfId="29790"/>
    <cellStyle name="備註 2 3 4 2 2" xfId="29791"/>
    <cellStyle name="備註 2 3 4 2 2 2" xfId="29792"/>
    <cellStyle name="備註 2 3 4 2 3" xfId="29793"/>
    <cellStyle name="備註 2 3 4 2 3 2" xfId="29794"/>
    <cellStyle name="備註 2 3 4 2 4" xfId="29795"/>
    <cellStyle name="備註 2 3 4 2 4 2" xfId="29796"/>
    <cellStyle name="備註 2 3 4 2 5" xfId="29797"/>
    <cellStyle name="備註 2 3 4 2 5 2" xfId="29798"/>
    <cellStyle name="備註 2 3 4 2 6" xfId="29799"/>
    <cellStyle name="備註 2 3 4 2 6 2" xfId="29800"/>
    <cellStyle name="備註 2 3 4 2 7" xfId="29801"/>
    <cellStyle name="備註 2 3 4 2 7 2" xfId="29802"/>
    <cellStyle name="備註 2 3 4 2 8" xfId="29803"/>
    <cellStyle name="備註 2 3 4 2 8 2" xfId="29804"/>
    <cellStyle name="備註 2 3 4 2 9" xfId="29805"/>
    <cellStyle name="備註 2 3 4 2 9 2" xfId="29806"/>
    <cellStyle name="備註 2 3 4 3" xfId="29807"/>
    <cellStyle name="備註 2 3 4 3 2" xfId="29808"/>
    <cellStyle name="備註 2 3 4 4" xfId="29809"/>
    <cellStyle name="備註 2 3 4 4 2" xfId="29810"/>
    <cellStyle name="備註 2 3 4 5" xfId="29811"/>
    <cellStyle name="備註 2 3 4 5 2" xfId="29812"/>
    <cellStyle name="備註 2 3 4 6" xfId="29813"/>
    <cellStyle name="備註 2 3 4 6 2" xfId="29814"/>
    <cellStyle name="備註 2 3 4 7" xfId="29815"/>
    <cellStyle name="備註 2 3 4 7 2" xfId="29816"/>
    <cellStyle name="備註 2 3 4 8" xfId="29817"/>
    <cellStyle name="備註 2 3 4 8 2" xfId="29818"/>
    <cellStyle name="備註 2 3 4 9" xfId="29819"/>
    <cellStyle name="備註 2 3 4 9 2" xfId="29820"/>
    <cellStyle name="備註 2 3 5" xfId="29821"/>
    <cellStyle name="備註 2 3 5 10" xfId="29822"/>
    <cellStyle name="備註 2 3 5 2" xfId="29823"/>
    <cellStyle name="備註 2 3 5 2 2" xfId="29824"/>
    <cellStyle name="備註 2 3 5 3" xfId="29825"/>
    <cellStyle name="備註 2 3 5 3 2" xfId="29826"/>
    <cellStyle name="備註 2 3 5 4" xfId="29827"/>
    <cellStyle name="備註 2 3 5 4 2" xfId="29828"/>
    <cellStyle name="備註 2 3 5 5" xfId="29829"/>
    <cellStyle name="備註 2 3 5 5 2" xfId="29830"/>
    <cellStyle name="備註 2 3 5 6" xfId="29831"/>
    <cellStyle name="備註 2 3 5 6 2" xfId="29832"/>
    <cellStyle name="備註 2 3 5 7" xfId="29833"/>
    <cellStyle name="備註 2 3 5 7 2" xfId="29834"/>
    <cellStyle name="備註 2 3 5 8" xfId="29835"/>
    <cellStyle name="備註 2 3 5 8 2" xfId="29836"/>
    <cellStyle name="備註 2 3 5 9" xfId="29837"/>
    <cellStyle name="備註 2 3 5 9 2" xfId="29838"/>
    <cellStyle name="備註 2 3 6" xfId="29839"/>
    <cellStyle name="備註 2 3 6 2" xfId="29840"/>
    <cellStyle name="備註 2 3 7" xfId="29841"/>
    <cellStyle name="備註 2 3 7 2" xfId="29842"/>
    <cellStyle name="備註 2 3 8" xfId="29843"/>
    <cellStyle name="備註 2 3 8 2" xfId="29844"/>
    <cellStyle name="備註 2 3 9" xfId="29845"/>
    <cellStyle name="備註 2 3 9 2" xfId="29846"/>
    <cellStyle name="備註 2 4" xfId="29847"/>
    <cellStyle name="備註 2 4 10" xfId="29848"/>
    <cellStyle name="備註 2 4 10 2" xfId="29849"/>
    <cellStyle name="備註 2 4 11" xfId="29850"/>
    <cellStyle name="備註 2 4 11 2" xfId="29851"/>
    <cellStyle name="備註 2 4 12" xfId="29852"/>
    <cellStyle name="備註 2 4 12 2" xfId="29853"/>
    <cellStyle name="備註 2 4 13" xfId="29854"/>
    <cellStyle name="備註 2 4 13 2" xfId="29855"/>
    <cellStyle name="備註 2 4 14" xfId="29856"/>
    <cellStyle name="備註 2 4 15" xfId="29857"/>
    <cellStyle name="備註 2 4 2" xfId="29858"/>
    <cellStyle name="備註 2 4 2 10" xfId="29859"/>
    <cellStyle name="備註 2 4 2 10 2" xfId="29860"/>
    <cellStyle name="備註 2 4 2 11" xfId="29861"/>
    <cellStyle name="備註 2 4 2 2" xfId="29862"/>
    <cellStyle name="備註 2 4 2 2 10" xfId="29863"/>
    <cellStyle name="備註 2 4 2 2 2" xfId="29864"/>
    <cellStyle name="備註 2 4 2 2 2 2" xfId="29865"/>
    <cellStyle name="備註 2 4 2 2 3" xfId="29866"/>
    <cellStyle name="備註 2 4 2 2 3 2" xfId="29867"/>
    <cellStyle name="備註 2 4 2 2 4" xfId="29868"/>
    <cellStyle name="備註 2 4 2 2 4 2" xfId="29869"/>
    <cellStyle name="備註 2 4 2 2 5" xfId="29870"/>
    <cellStyle name="備註 2 4 2 2 5 2" xfId="29871"/>
    <cellStyle name="備註 2 4 2 2 6" xfId="29872"/>
    <cellStyle name="備註 2 4 2 2 6 2" xfId="29873"/>
    <cellStyle name="備註 2 4 2 2 7" xfId="29874"/>
    <cellStyle name="備註 2 4 2 2 7 2" xfId="29875"/>
    <cellStyle name="備註 2 4 2 2 8" xfId="29876"/>
    <cellStyle name="備註 2 4 2 2 8 2" xfId="29877"/>
    <cellStyle name="備註 2 4 2 2 9" xfId="29878"/>
    <cellStyle name="備註 2 4 2 2 9 2" xfId="29879"/>
    <cellStyle name="備註 2 4 2 3" xfId="29880"/>
    <cellStyle name="備註 2 4 2 3 2" xfId="29881"/>
    <cellStyle name="備註 2 4 2 4" xfId="29882"/>
    <cellStyle name="備註 2 4 2 4 2" xfId="29883"/>
    <cellStyle name="備註 2 4 2 5" xfId="29884"/>
    <cellStyle name="備註 2 4 2 5 2" xfId="29885"/>
    <cellStyle name="備註 2 4 2 6" xfId="29886"/>
    <cellStyle name="備註 2 4 2 6 2" xfId="29887"/>
    <cellStyle name="備註 2 4 2 7" xfId="29888"/>
    <cellStyle name="備註 2 4 2 7 2" xfId="29889"/>
    <cellStyle name="備註 2 4 2 8" xfId="29890"/>
    <cellStyle name="備註 2 4 2 8 2" xfId="29891"/>
    <cellStyle name="備註 2 4 2 9" xfId="29892"/>
    <cellStyle name="備註 2 4 2 9 2" xfId="29893"/>
    <cellStyle name="備註 2 4 3" xfId="29894"/>
    <cellStyle name="備註 2 4 3 10" xfId="29895"/>
    <cellStyle name="備註 2 4 3 10 2" xfId="29896"/>
    <cellStyle name="備註 2 4 3 11" xfId="29897"/>
    <cellStyle name="備註 2 4 3 2" xfId="29898"/>
    <cellStyle name="備註 2 4 3 2 10" xfId="29899"/>
    <cellStyle name="備註 2 4 3 2 2" xfId="29900"/>
    <cellStyle name="備註 2 4 3 2 2 2" xfId="29901"/>
    <cellStyle name="備註 2 4 3 2 3" xfId="29902"/>
    <cellStyle name="備註 2 4 3 2 3 2" xfId="29903"/>
    <cellStyle name="備註 2 4 3 2 4" xfId="29904"/>
    <cellStyle name="備註 2 4 3 2 4 2" xfId="29905"/>
    <cellStyle name="備註 2 4 3 2 5" xfId="29906"/>
    <cellStyle name="備註 2 4 3 2 5 2" xfId="29907"/>
    <cellStyle name="備註 2 4 3 2 6" xfId="29908"/>
    <cellStyle name="備註 2 4 3 2 6 2" xfId="29909"/>
    <cellStyle name="備註 2 4 3 2 7" xfId="29910"/>
    <cellStyle name="備註 2 4 3 2 7 2" xfId="29911"/>
    <cellStyle name="備註 2 4 3 2 8" xfId="29912"/>
    <cellStyle name="備註 2 4 3 2 8 2" xfId="29913"/>
    <cellStyle name="備註 2 4 3 2 9" xfId="29914"/>
    <cellStyle name="備註 2 4 3 2 9 2" xfId="29915"/>
    <cellStyle name="備註 2 4 3 3" xfId="29916"/>
    <cellStyle name="備註 2 4 3 3 2" xfId="29917"/>
    <cellStyle name="備註 2 4 3 4" xfId="29918"/>
    <cellStyle name="備註 2 4 3 4 2" xfId="29919"/>
    <cellStyle name="備註 2 4 3 5" xfId="29920"/>
    <cellStyle name="備註 2 4 3 5 2" xfId="29921"/>
    <cellStyle name="備註 2 4 3 6" xfId="29922"/>
    <cellStyle name="備註 2 4 3 6 2" xfId="29923"/>
    <cellStyle name="備註 2 4 3 7" xfId="29924"/>
    <cellStyle name="備註 2 4 3 7 2" xfId="29925"/>
    <cellStyle name="備註 2 4 3 8" xfId="29926"/>
    <cellStyle name="備註 2 4 3 8 2" xfId="29927"/>
    <cellStyle name="備註 2 4 3 9" xfId="29928"/>
    <cellStyle name="備註 2 4 3 9 2" xfId="29929"/>
    <cellStyle name="備註 2 4 4" xfId="29930"/>
    <cellStyle name="備註 2 4 4 10" xfId="29931"/>
    <cellStyle name="備註 2 4 4 10 2" xfId="29932"/>
    <cellStyle name="備註 2 4 4 11" xfId="29933"/>
    <cellStyle name="備註 2 4 4 2" xfId="29934"/>
    <cellStyle name="備註 2 4 4 2 10" xfId="29935"/>
    <cellStyle name="備註 2 4 4 2 2" xfId="29936"/>
    <cellStyle name="備註 2 4 4 2 2 2" xfId="29937"/>
    <cellStyle name="備註 2 4 4 2 3" xfId="29938"/>
    <cellStyle name="備註 2 4 4 2 3 2" xfId="29939"/>
    <cellStyle name="備註 2 4 4 2 4" xfId="29940"/>
    <cellStyle name="備註 2 4 4 2 4 2" xfId="29941"/>
    <cellStyle name="備註 2 4 4 2 5" xfId="29942"/>
    <cellStyle name="備註 2 4 4 2 5 2" xfId="29943"/>
    <cellStyle name="備註 2 4 4 2 6" xfId="29944"/>
    <cellStyle name="備註 2 4 4 2 6 2" xfId="29945"/>
    <cellStyle name="備註 2 4 4 2 7" xfId="29946"/>
    <cellStyle name="備註 2 4 4 2 7 2" xfId="29947"/>
    <cellStyle name="備註 2 4 4 2 8" xfId="29948"/>
    <cellStyle name="備註 2 4 4 2 8 2" xfId="29949"/>
    <cellStyle name="備註 2 4 4 2 9" xfId="29950"/>
    <cellStyle name="備註 2 4 4 2 9 2" xfId="29951"/>
    <cellStyle name="備註 2 4 4 3" xfId="29952"/>
    <cellStyle name="備註 2 4 4 3 2" xfId="29953"/>
    <cellStyle name="備註 2 4 4 4" xfId="29954"/>
    <cellStyle name="備註 2 4 4 4 2" xfId="29955"/>
    <cellStyle name="備註 2 4 4 5" xfId="29956"/>
    <cellStyle name="備註 2 4 4 5 2" xfId="29957"/>
    <cellStyle name="備註 2 4 4 6" xfId="29958"/>
    <cellStyle name="備註 2 4 4 6 2" xfId="29959"/>
    <cellStyle name="備註 2 4 4 7" xfId="29960"/>
    <cellStyle name="備註 2 4 4 7 2" xfId="29961"/>
    <cellStyle name="備註 2 4 4 8" xfId="29962"/>
    <cellStyle name="備註 2 4 4 8 2" xfId="29963"/>
    <cellStyle name="備註 2 4 4 9" xfId="29964"/>
    <cellStyle name="備註 2 4 4 9 2" xfId="29965"/>
    <cellStyle name="備註 2 4 5" xfId="29966"/>
    <cellStyle name="備註 2 4 5 10" xfId="29967"/>
    <cellStyle name="備註 2 4 5 2" xfId="29968"/>
    <cellStyle name="備註 2 4 5 2 2" xfId="29969"/>
    <cellStyle name="備註 2 4 5 3" xfId="29970"/>
    <cellStyle name="備註 2 4 5 3 2" xfId="29971"/>
    <cellStyle name="備註 2 4 5 4" xfId="29972"/>
    <cellStyle name="備註 2 4 5 4 2" xfId="29973"/>
    <cellStyle name="備註 2 4 5 5" xfId="29974"/>
    <cellStyle name="備註 2 4 5 5 2" xfId="29975"/>
    <cellStyle name="備註 2 4 5 6" xfId="29976"/>
    <cellStyle name="備註 2 4 5 6 2" xfId="29977"/>
    <cellStyle name="備註 2 4 5 7" xfId="29978"/>
    <cellStyle name="備註 2 4 5 7 2" xfId="29979"/>
    <cellStyle name="備註 2 4 5 8" xfId="29980"/>
    <cellStyle name="備註 2 4 5 8 2" xfId="29981"/>
    <cellStyle name="備註 2 4 5 9" xfId="29982"/>
    <cellStyle name="備註 2 4 5 9 2" xfId="29983"/>
    <cellStyle name="備註 2 4 6" xfId="29984"/>
    <cellStyle name="備註 2 4 6 2" xfId="29985"/>
    <cellStyle name="備註 2 4 7" xfId="29986"/>
    <cellStyle name="備註 2 4 7 2" xfId="29987"/>
    <cellStyle name="備註 2 4 8" xfId="29988"/>
    <cellStyle name="備註 2 4 8 2" xfId="29989"/>
    <cellStyle name="備註 2 4 9" xfId="29990"/>
    <cellStyle name="備註 2 4 9 2" xfId="29991"/>
    <cellStyle name="備註 2 5" xfId="29992"/>
    <cellStyle name="備註 2 5 10" xfId="29993"/>
    <cellStyle name="備註 2 5 10 2" xfId="29994"/>
    <cellStyle name="備註 2 5 11" xfId="29995"/>
    <cellStyle name="備註 2 5 11 2" xfId="29996"/>
    <cellStyle name="備註 2 5 12" xfId="29997"/>
    <cellStyle name="備註 2 5 12 2" xfId="29998"/>
    <cellStyle name="備註 2 5 13" xfId="29999"/>
    <cellStyle name="備註 2 5 13 2" xfId="30000"/>
    <cellStyle name="備註 2 5 14" xfId="30001"/>
    <cellStyle name="備註 2 5 2" xfId="30002"/>
    <cellStyle name="備註 2 5 2 10" xfId="30003"/>
    <cellStyle name="備註 2 5 2 10 2" xfId="30004"/>
    <cellStyle name="備註 2 5 2 11" xfId="30005"/>
    <cellStyle name="備註 2 5 2 11 2" xfId="30006"/>
    <cellStyle name="備註 2 5 2 12" xfId="30007"/>
    <cellStyle name="備註 2 5 2 2" xfId="30008"/>
    <cellStyle name="備註 2 5 2 2 10" xfId="30009"/>
    <cellStyle name="備註 2 5 2 2 10 2" xfId="30010"/>
    <cellStyle name="備註 2 5 2 2 11" xfId="30011"/>
    <cellStyle name="備註 2 5 2 2 2" xfId="30012"/>
    <cellStyle name="備註 2 5 2 2 2 10" xfId="30013"/>
    <cellStyle name="備註 2 5 2 2 2 2" xfId="30014"/>
    <cellStyle name="備註 2 5 2 2 2 2 2" xfId="30015"/>
    <cellStyle name="備註 2 5 2 2 2 3" xfId="30016"/>
    <cellStyle name="備註 2 5 2 2 2 3 2" xfId="30017"/>
    <cellStyle name="備註 2 5 2 2 2 4" xfId="30018"/>
    <cellStyle name="備註 2 5 2 2 2 4 2" xfId="30019"/>
    <cellStyle name="備註 2 5 2 2 2 5" xfId="30020"/>
    <cellStyle name="備註 2 5 2 2 2 5 2" xfId="30021"/>
    <cellStyle name="備註 2 5 2 2 2 6" xfId="30022"/>
    <cellStyle name="備註 2 5 2 2 2 6 2" xfId="30023"/>
    <cellStyle name="備註 2 5 2 2 2 7" xfId="30024"/>
    <cellStyle name="備註 2 5 2 2 2 7 2" xfId="30025"/>
    <cellStyle name="備註 2 5 2 2 2 8" xfId="30026"/>
    <cellStyle name="備註 2 5 2 2 2 8 2" xfId="30027"/>
    <cellStyle name="備註 2 5 2 2 2 9" xfId="30028"/>
    <cellStyle name="備註 2 5 2 2 2 9 2" xfId="30029"/>
    <cellStyle name="備註 2 5 2 2 3" xfId="30030"/>
    <cellStyle name="備註 2 5 2 2 3 2" xfId="30031"/>
    <cellStyle name="備註 2 5 2 2 4" xfId="30032"/>
    <cellStyle name="備註 2 5 2 2 4 2" xfId="30033"/>
    <cellStyle name="備註 2 5 2 2 5" xfId="30034"/>
    <cellStyle name="備註 2 5 2 2 5 2" xfId="30035"/>
    <cellStyle name="備註 2 5 2 2 6" xfId="30036"/>
    <cellStyle name="備註 2 5 2 2 6 2" xfId="30037"/>
    <cellStyle name="備註 2 5 2 2 7" xfId="30038"/>
    <cellStyle name="備註 2 5 2 2 7 2" xfId="30039"/>
    <cellStyle name="備註 2 5 2 2 8" xfId="30040"/>
    <cellStyle name="備註 2 5 2 2 8 2" xfId="30041"/>
    <cellStyle name="備註 2 5 2 2 9" xfId="30042"/>
    <cellStyle name="備註 2 5 2 2 9 2" xfId="30043"/>
    <cellStyle name="備註 2 5 2 3" xfId="30044"/>
    <cellStyle name="備註 2 5 2 3 10" xfId="30045"/>
    <cellStyle name="備註 2 5 2 3 2" xfId="30046"/>
    <cellStyle name="備註 2 5 2 3 2 2" xfId="30047"/>
    <cellStyle name="備註 2 5 2 3 3" xfId="30048"/>
    <cellStyle name="備註 2 5 2 3 3 2" xfId="30049"/>
    <cellStyle name="備註 2 5 2 3 4" xfId="30050"/>
    <cellStyle name="備註 2 5 2 3 4 2" xfId="30051"/>
    <cellStyle name="備註 2 5 2 3 5" xfId="30052"/>
    <cellStyle name="備註 2 5 2 3 5 2" xfId="30053"/>
    <cellStyle name="備註 2 5 2 3 6" xfId="30054"/>
    <cellStyle name="備註 2 5 2 3 6 2" xfId="30055"/>
    <cellStyle name="備註 2 5 2 3 7" xfId="30056"/>
    <cellStyle name="備註 2 5 2 3 7 2" xfId="30057"/>
    <cellStyle name="備註 2 5 2 3 8" xfId="30058"/>
    <cellStyle name="備註 2 5 2 3 8 2" xfId="30059"/>
    <cellStyle name="備註 2 5 2 3 9" xfId="30060"/>
    <cellStyle name="備註 2 5 2 3 9 2" xfId="30061"/>
    <cellStyle name="備註 2 5 2 4" xfId="30062"/>
    <cellStyle name="備註 2 5 2 4 2" xfId="30063"/>
    <cellStyle name="備註 2 5 2 5" xfId="30064"/>
    <cellStyle name="備註 2 5 2 5 2" xfId="30065"/>
    <cellStyle name="備註 2 5 2 6" xfId="30066"/>
    <cellStyle name="備註 2 5 2 6 2" xfId="30067"/>
    <cellStyle name="備註 2 5 2 7" xfId="30068"/>
    <cellStyle name="備註 2 5 2 7 2" xfId="30069"/>
    <cellStyle name="備註 2 5 2 8" xfId="30070"/>
    <cellStyle name="備註 2 5 2 8 2" xfId="30071"/>
    <cellStyle name="備註 2 5 2 9" xfId="30072"/>
    <cellStyle name="備註 2 5 2 9 2" xfId="30073"/>
    <cellStyle name="備註 2 5 3" xfId="30074"/>
    <cellStyle name="備註 2 5 3 10" xfId="30075"/>
    <cellStyle name="備註 2 5 3 10 2" xfId="30076"/>
    <cellStyle name="備註 2 5 3 11" xfId="30077"/>
    <cellStyle name="備註 2 5 3 2" xfId="30078"/>
    <cellStyle name="備註 2 5 3 2 10" xfId="30079"/>
    <cellStyle name="備註 2 5 3 2 2" xfId="30080"/>
    <cellStyle name="備註 2 5 3 2 2 2" xfId="30081"/>
    <cellStyle name="備註 2 5 3 2 3" xfId="30082"/>
    <cellStyle name="備註 2 5 3 2 3 2" xfId="30083"/>
    <cellStyle name="備註 2 5 3 2 4" xfId="30084"/>
    <cellStyle name="備註 2 5 3 2 4 2" xfId="30085"/>
    <cellStyle name="備註 2 5 3 2 5" xfId="30086"/>
    <cellStyle name="備註 2 5 3 2 5 2" xfId="30087"/>
    <cellStyle name="備註 2 5 3 2 6" xfId="30088"/>
    <cellStyle name="備註 2 5 3 2 6 2" xfId="30089"/>
    <cellStyle name="備註 2 5 3 2 7" xfId="30090"/>
    <cellStyle name="備註 2 5 3 2 7 2" xfId="30091"/>
    <cellStyle name="備註 2 5 3 2 8" xfId="30092"/>
    <cellStyle name="備註 2 5 3 2 8 2" xfId="30093"/>
    <cellStyle name="備註 2 5 3 2 9" xfId="30094"/>
    <cellStyle name="備註 2 5 3 2 9 2" xfId="30095"/>
    <cellStyle name="備註 2 5 3 3" xfId="30096"/>
    <cellStyle name="備註 2 5 3 3 2" xfId="30097"/>
    <cellStyle name="備註 2 5 3 4" xfId="30098"/>
    <cellStyle name="備註 2 5 3 4 2" xfId="30099"/>
    <cellStyle name="備註 2 5 3 5" xfId="30100"/>
    <cellStyle name="備註 2 5 3 5 2" xfId="30101"/>
    <cellStyle name="備註 2 5 3 6" xfId="30102"/>
    <cellStyle name="備註 2 5 3 6 2" xfId="30103"/>
    <cellStyle name="備註 2 5 3 7" xfId="30104"/>
    <cellStyle name="備註 2 5 3 7 2" xfId="30105"/>
    <cellStyle name="備註 2 5 3 8" xfId="30106"/>
    <cellStyle name="備註 2 5 3 8 2" xfId="30107"/>
    <cellStyle name="備註 2 5 3 9" xfId="30108"/>
    <cellStyle name="備註 2 5 3 9 2" xfId="30109"/>
    <cellStyle name="備註 2 5 4" xfId="30110"/>
    <cellStyle name="備註 2 5 4 10" xfId="30111"/>
    <cellStyle name="備註 2 5 4 10 2" xfId="30112"/>
    <cellStyle name="備註 2 5 4 11" xfId="30113"/>
    <cellStyle name="備註 2 5 4 2" xfId="30114"/>
    <cellStyle name="備註 2 5 4 2 10" xfId="30115"/>
    <cellStyle name="備註 2 5 4 2 2" xfId="30116"/>
    <cellStyle name="備註 2 5 4 2 2 2" xfId="30117"/>
    <cellStyle name="備註 2 5 4 2 3" xfId="30118"/>
    <cellStyle name="備註 2 5 4 2 3 2" xfId="30119"/>
    <cellStyle name="備註 2 5 4 2 4" xfId="30120"/>
    <cellStyle name="備註 2 5 4 2 4 2" xfId="30121"/>
    <cellStyle name="備註 2 5 4 2 5" xfId="30122"/>
    <cellStyle name="備註 2 5 4 2 5 2" xfId="30123"/>
    <cellStyle name="備註 2 5 4 2 6" xfId="30124"/>
    <cellStyle name="備註 2 5 4 2 6 2" xfId="30125"/>
    <cellStyle name="備註 2 5 4 2 7" xfId="30126"/>
    <cellStyle name="備註 2 5 4 2 7 2" xfId="30127"/>
    <cellStyle name="備註 2 5 4 2 8" xfId="30128"/>
    <cellStyle name="備註 2 5 4 2 8 2" xfId="30129"/>
    <cellStyle name="備註 2 5 4 2 9" xfId="30130"/>
    <cellStyle name="備註 2 5 4 2 9 2" xfId="30131"/>
    <cellStyle name="備註 2 5 4 3" xfId="30132"/>
    <cellStyle name="備註 2 5 4 3 2" xfId="30133"/>
    <cellStyle name="備註 2 5 4 4" xfId="30134"/>
    <cellStyle name="備註 2 5 4 4 2" xfId="30135"/>
    <cellStyle name="備註 2 5 4 5" xfId="30136"/>
    <cellStyle name="備註 2 5 4 5 2" xfId="30137"/>
    <cellStyle name="備註 2 5 4 6" xfId="30138"/>
    <cellStyle name="備註 2 5 4 6 2" xfId="30139"/>
    <cellStyle name="備註 2 5 4 7" xfId="30140"/>
    <cellStyle name="備註 2 5 4 7 2" xfId="30141"/>
    <cellStyle name="備註 2 5 4 8" xfId="30142"/>
    <cellStyle name="備註 2 5 4 8 2" xfId="30143"/>
    <cellStyle name="備註 2 5 4 9" xfId="30144"/>
    <cellStyle name="備註 2 5 4 9 2" xfId="30145"/>
    <cellStyle name="備註 2 5 5" xfId="30146"/>
    <cellStyle name="備註 2 5 5 10" xfId="30147"/>
    <cellStyle name="備註 2 5 5 2" xfId="30148"/>
    <cellStyle name="備註 2 5 5 2 2" xfId="30149"/>
    <cellStyle name="備註 2 5 5 3" xfId="30150"/>
    <cellStyle name="備註 2 5 5 3 2" xfId="30151"/>
    <cellStyle name="備註 2 5 5 4" xfId="30152"/>
    <cellStyle name="備註 2 5 5 4 2" xfId="30153"/>
    <cellStyle name="備註 2 5 5 5" xfId="30154"/>
    <cellStyle name="備註 2 5 5 5 2" xfId="30155"/>
    <cellStyle name="備註 2 5 5 6" xfId="30156"/>
    <cellStyle name="備註 2 5 5 6 2" xfId="30157"/>
    <cellStyle name="備註 2 5 5 7" xfId="30158"/>
    <cellStyle name="備註 2 5 5 7 2" xfId="30159"/>
    <cellStyle name="備註 2 5 5 8" xfId="30160"/>
    <cellStyle name="備註 2 5 5 8 2" xfId="30161"/>
    <cellStyle name="備註 2 5 5 9" xfId="30162"/>
    <cellStyle name="備註 2 5 5 9 2" xfId="30163"/>
    <cellStyle name="備註 2 5 6" xfId="30164"/>
    <cellStyle name="備註 2 5 6 2" xfId="30165"/>
    <cellStyle name="備註 2 5 7" xfId="30166"/>
    <cellStyle name="備註 2 5 7 2" xfId="30167"/>
    <cellStyle name="備註 2 5 8" xfId="30168"/>
    <cellStyle name="備註 2 5 8 2" xfId="30169"/>
    <cellStyle name="備註 2 5 9" xfId="30170"/>
    <cellStyle name="備註 2 5 9 2" xfId="30171"/>
    <cellStyle name="備註 2 6" xfId="30172"/>
    <cellStyle name="備註 2 6 10" xfId="30173"/>
    <cellStyle name="備註 2 6 10 2" xfId="30174"/>
    <cellStyle name="備註 2 6 11" xfId="30175"/>
    <cellStyle name="備註 2 6 11 2" xfId="30176"/>
    <cellStyle name="備註 2 6 12" xfId="30177"/>
    <cellStyle name="備註 2 6 12 2" xfId="30178"/>
    <cellStyle name="備註 2 6 13" xfId="30179"/>
    <cellStyle name="備註 2 6 2" xfId="30180"/>
    <cellStyle name="備註 2 6 2 10" xfId="30181"/>
    <cellStyle name="備註 2 6 2 10 2" xfId="30182"/>
    <cellStyle name="備註 2 6 2 11" xfId="30183"/>
    <cellStyle name="備註 2 6 2 2" xfId="30184"/>
    <cellStyle name="備註 2 6 2 2 10" xfId="30185"/>
    <cellStyle name="備註 2 6 2 2 2" xfId="30186"/>
    <cellStyle name="備註 2 6 2 2 2 2" xfId="30187"/>
    <cellStyle name="備註 2 6 2 2 3" xfId="30188"/>
    <cellStyle name="備註 2 6 2 2 3 2" xfId="30189"/>
    <cellStyle name="備註 2 6 2 2 4" xfId="30190"/>
    <cellStyle name="備註 2 6 2 2 4 2" xfId="30191"/>
    <cellStyle name="備註 2 6 2 2 5" xfId="30192"/>
    <cellStyle name="備註 2 6 2 2 5 2" xfId="30193"/>
    <cellStyle name="備註 2 6 2 2 6" xfId="30194"/>
    <cellStyle name="備註 2 6 2 2 6 2" xfId="30195"/>
    <cellStyle name="備註 2 6 2 2 7" xfId="30196"/>
    <cellStyle name="備註 2 6 2 2 7 2" xfId="30197"/>
    <cellStyle name="備註 2 6 2 2 8" xfId="30198"/>
    <cellStyle name="備註 2 6 2 2 8 2" xfId="30199"/>
    <cellStyle name="備註 2 6 2 2 9" xfId="30200"/>
    <cellStyle name="備註 2 6 2 2 9 2" xfId="30201"/>
    <cellStyle name="備註 2 6 2 3" xfId="30202"/>
    <cellStyle name="備註 2 6 2 3 2" xfId="30203"/>
    <cellStyle name="備註 2 6 2 4" xfId="30204"/>
    <cellStyle name="備註 2 6 2 4 2" xfId="30205"/>
    <cellStyle name="備註 2 6 2 5" xfId="30206"/>
    <cellStyle name="備註 2 6 2 5 2" xfId="30207"/>
    <cellStyle name="備註 2 6 2 6" xfId="30208"/>
    <cellStyle name="備註 2 6 2 6 2" xfId="30209"/>
    <cellStyle name="備註 2 6 2 7" xfId="30210"/>
    <cellStyle name="備註 2 6 2 7 2" xfId="30211"/>
    <cellStyle name="備註 2 6 2 8" xfId="30212"/>
    <cellStyle name="備註 2 6 2 8 2" xfId="30213"/>
    <cellStyle name="備註 2 6 2 9" xfId="30214"/>
    <cellStyle name="備註 2 6 2 9 2" xfId="30215"/>
    <cellStyle name="備註 2 6 3" xfId="30216"/>
    <cellStyle name="備註 2 6 3 10" xfId="30217"/>
    <cellStyle name="備註 2 6 3 10 2" xfId="30218"/>
    <cellStyle name="備註 2 6 3 11" xfId="30219"/>
    <cellStyle name="備註 2 6 3 2" xfId="30220"/>
    <cellStyle name="備註 2 6 3 2 10" xfId="30221"/>
    <cellStyle name="備註 2 6 3 2 2" xfId="30222"/>
    <cellStyle name="備註 2 6 3 2 2 2" xfId="30223"/>
    <cellStyle name="備註 2 6 3 2 3" xfId="30224"/>
    <cellStyle name="備註 2 6 3 2 3 2" xfId="30225"/>
    <cellStyle name="備註 2 6 3 2 4" xfId="30226"/>
    <cellStyle name="備註 2 6 3 2 4 2" xfId="30227"/>
    <cellStyle name="備註 2 6 3 2 5" xfId="30228"/>
    <cellStyle name="備註 2 6 3 2 5 2" xfId="30229"/>
    <cellStyle name="備註 2 6 3 2 6" xfId="30230"/>
    <cellStyle name="備註 2 6 3 2 6 2" xfId="30231"/>
    <cellStyle name="備註 2 6 3 2 7" xfId="30232"/>
    <cellStyle name="備註 2 6 3 2 7 2" xfId="30233"/>
    <cellStyle name="備註 2 6 3 2 8" xfId="30234"/>
    <cellStyle name="備註 2 6 3 2 8 2" xfId="30235"/>
    <cellStyle name="備註 2 6 3 2 9" xfId="30236"/>
    <cellStyle name="備註 2 6 3 2 9 2" xfId="30237"/>
    <cellStyle name="備註 2 6 3 3" xfId="30238"/>
    <cellStyle name="備註 2 6 3 3 2" xfId="30239"/>
    <cellStyle name="備註 2 6 3 4" xfId="30240"/>
    <cellStyle name="備註 2 6 3 4 2" xfId="30241"/>
    <cellStyle name="備註 2 6 3 5" xfId="30242"/>
    <cellStyle name="備註 2 6 3 5 2" xfId="30243"/>
    <cellStyle name="備註 2 6 3 6" xfId="30244"/>
    <cellStyle name="備註 2 6 3 6 2" xfId="30245"/>
    <cellStyle name="備註 2 6 3 7" xfId="30246"/>
    <cellStyle name="備註 2 6 3 7 2" xfId="30247"/>
    <cellStyle name="備註 2 6 3 8" xfId="30248"/>
    <cellStyle name="備註 2 6 3 8 2" xfId="30249"/>
    <cellStyle name="備註 2 6 3 9" xfId="30250"/>
    <cellStyle name="備註 2 6 3 9 2" xfId="30251"/>
    <cellStyle name="備註 2 6 4" xfId="30252"/>
    <cellStyle name="備註 2 6 4 10" xfId="30253"/>
    <cellStyle name="備註 2 6 4 2" xfId="30254"/>
    <cellStyle name="備註 2 6 4 2 2" xfId="30255"/>
    <cellStyle name="備註 2 6 4 3" xfId="30256"/>
    <cellStyle name="備註 2 6 4 3 2" xfId="30257"/>
    <cellStyle name="備註 2 6 4 4" xfId="30258"/>
    <cellStyle name="備註 2 6 4 4 2" xfId="30259"/>
    <cellStyle name="備註 2 6 4 5" xfId="30260"/>
    <cellStyle name="備註 2 6 4 5 2" xfId="30261"/>
    <cellStyle name="備註 2 6 4 6" xfId="30262"/>
    <cellStyle name="備註 2 6 4 6 2" xfId="30263"/>
    <cellStyle name="備註 2 6 4 7" xfId="30264"/>
    <cellStyle name="備註 2 6 4 7 2" xfId="30265"/>
    <cellStyle name="備註 2 6 4 8" xfId="30266"/>
    <cellStyle name="備註 2 6 4 8 2" xfId="30267"/>
    <cellStyle name="備註 2 6 4 9" xfId="30268"/>
    <cellStyle name="備註 2 6 4 9 2" xfId="30269"/>
    <cellStyle name="備註 2 6 5" xfId="30270"/>
    <cellStyle name="備註 2 6 5 2" xfId="30271"/>
    <cellStyle name="備註 2 6 6" xfId="30272"/>
    <cellStyle name="備註 2 6 6 2" xfId="30273"/>
    <cellStyle name="備註 2 6 7" xfId="30274"/>
    <cellStyle name="備註 2 6 7 2" xfId="30275"/>
    <cellStyle name="備註 2 6 8" xfId="30276"/>
    <cellStyle name="備註 2 6 8 2" xfId="30277"/>
    <cellStyle name="備註 2 6 9" xfId="30278"/>
    <cellStyle name="備註 2 6 9 2" xfId="30279"/>
    <cellStyle name="備註 2 7" xfId="30280"/>
    <cellStyle name="備註 2 7 10" xfId="30281"/>
    <cellStyle name="備註 2 7 10 2" xfId="30282"/>
    <cellStyle name="備註 2 7 11" xfId="30283"/>
    <cellStyle name="備註 2 7 11 2" xfId="30284"/>
    <cellStyle name="備註 2 7 12" xfId="30285"/>
    <cellStyle name="備註 2 7 2" xfId="30286"/>
    <cellStyle name="備註 2 7 2 10" xfId="30287"/>
    <cellStyle name="備註 2 7 2 10 2" xfId="30288"/>
    <cellStyle name="備註 2 7 2 11" xfId="30289"/>
    <cellStyle name="備註 2 7 2 2" xfId="30290"/>
    <cellStyle name="備註 2 7 2 2 10" xfId="30291"/>
    <cellStyle name="備註 2 7 2 2 2" xfId="30292"/>
    <cellStyle name="備註 2 7 2 2 2 2" xfId="30293"/>
    <cellStyle name="備註 2 7 2 2 3" xfId="30294"/>
    <cellStyle name="備註 2 7 2 2 3 2" xfId="30295"/>
    <cellStyle name="備註 2 7 2 2 4" xfId="30296"/>
    <cellStyle name="備註 2 7 2 2 4 2" xfId="30297"/>
    <cellStyle name="備註 2 7 2 2 5" xfId="30298"/>
    <cellStyle name="備註 2 7 2 2 5 2" xfId="30299"/>
    <cellStyle name="備註 2 7 2 2 6" xfId="30300"/>
    <cellStyle name="備註 2 7 2 2 6 2" xfId="30301"/>
    <cellStyle name="備註 2 7 2 2 7" xfId="30302"/>
    <cellStyle name="備註 2 7 2 2 7 2" xfId="30303"/>
    <cellStyle name="備註 2 7 2 2 8" xfId="30304"/>
    <cellStyle name="備註 2 7 2 2 8 2" xfId="30305"/>
    <cellStyle name="備註 2 7 2 2 9" xfId="30306"/>
    <cellStyle name="備註 2 7 2 2 9 2" xfId="30307"/>
    <cellStyle name="備註 2 7 2 3" xfId="30308"/>
    <cellStyle name="備註 2 7 2 3 2" xfId="30309"/>
    <cellStyle name="備註 2 7 2 4" xfId="30310"/>
    <cellStyle name="備註 2 7 2 4 2" xfId="30311"/>
    <cellStyle name="備註 2 7 2 5" xfId="30312"/>
    <cellStyle name="備註 2 7 2 5 2" xfId="30313"/>
    <cellStyle name="備註 2 7 2 6" xfId="30314"/>
    <cellStyle name="備註 2 7 2 6 2" xfId="30315"/>
    <cellStyle name="備註 2 7 2 7" xfId="30316"/>
    <cellStyle name="備註 2 7 2 7 2" xfId="30317"/>
    <cellStyle name="備註 2 7 2 8" xfId="30318"/>
    <cellStyle name="備註 2 7 2 8 2" xfId="30319"/>
    <cellStyle name="備註 2 7 2 9" xfId="30320"/>
    <cellStyle name="備註 2 7 2 9 2" xfId="30321"/>
    <cellStyle name="備註 2 7 3" xfId="30322"/>
    <cellStyle name="備註 2 7 3 10" xfId="30323"/>
    <cellStyle name="備註 2 7 3 2" xfId="30324"/>
    <cellStyle name="備註 2 7 3 2 2" xfId="30325"/>
    <cellStyle name="備註 2 7 3 3" xfId="30326"/>
    <cellStyle name="備註 2 7 3 3 2" xfId="30327"/>
    <cellStyle name="備註 2 7 3 4" xfId="30328"/>
    <cellStyle name="備註 2 7 3 4 2" xfId="30329"/>
    <cellStyle name="備註 2 7 3 5" xfId="30330"/>
    <cellStyle name="備註 2 7 3 5 2" xfId="30331"/>
    <cellStyle name="備註 2 7 3 6" xfId="30332"/>
    <cellStyle name="備註 2 7 3 6 2" xfId="30333"/>
    <cellStyle name="備註 2 7 3 7" xfId="30334"/>
    <cellStyle name="備註 2 7 3 7 2" xfId="30335"/>
    <cellStyle name="備註 2 7 3 8" xfId="30336"/>
    <cellStyle name="備註 2 7 3 8 2" xfId="30337"/>
    <cellStyle name="備註 2 7 3 9" xfId="30338"/>
    <cellStyle name="備註 2 7 3 9 2" xfId="30339"/>
    <cellStyle name="備註 2 7 4" xfId="30340"/>
    <cellStyle name="備註 2 7 4 2" xfId="30341"/>
    <cellStyle name="備註 2 7 5" xfId="30342"/>
    <cellStyle name="備註 2 7 5 2" xfId="30343"/>
    <cellStyle name="備註 2 7 6" xfId="30344"/>
    <cellStyle name="備註 2 7 6 2" xfId="30345"/>
    <cellStyle name="備註 2 7 7" xfId="30346"/>
    <cellStyle name="備註 2 7 7 2" xfId="30347"/>
    <cellStyle name="備註 2 7 8" xfId="30348"/>
    <cellStyle name="備註 2 7 8 2" xfId="30349"/>
    <cellStyle name="備註 2 7 9" xfId="30350"/>
    <cellStyle name="備註 2 7 9 2" xfId="30351"/>
    <cellStyle name="備註 2 8" xfId="30352"/>
    <cellStyle name="備註 2 8 10" xfId="30353"/>
    <cellStyle name="備註 2 8 10 2" xfId="30354"/>
    <cellStyle name="備註 2 8 11" xfId="30355"/>
    <cellStyle name="備註 2 8 2" xfId="30356"/>
    <cellStyle name="備註 2 8 2 10" xfId="30357"/>
    <cellStyle name="備註 2 8 2 2" xfId="30358"/>
    <cellStyle name="備註 2 8 2 2 2" xfId="30359"/>
    <cellStyle name="備註 2 8 2 3" xfId="30360"/>
    <cellStyle name="備註 2 8 2 3 2" xfId="30361"/>
    <cellStyle name="備註 2 8 2 4" xfId="30362"/>
    <cellStyle name="備註 2 8 2 4 2" xfId="30363"/>
    <cellStyle name="備註 2 8 2 5" xfId="30364"/>
    <cellStyle name="備註 2 8 2 5 2" xfId="30365"/>
    <cellStyle name="備註 2 8 2 6" xfId="30366"/>
    <cellStyle name="備註 2 8 2 6 2" xfId="30367"/>
    <cellStyle name="備註 2 8 2 7" xfId="30368"/>
    <cellStyle name="備註 2 8 2 7 2" xfId="30369"/>
    <cellStyle name="備註 2 8 2 8" xfId="30370"/>
    <cellStyle name="備註 2 8 2 8 2" xfId="30371"/>
    <cellStyle name="備註 2 8 2 9" xfId="30372"/>
    <cellStyle name="備註 2 8 2 9 2" xfId="30373"/>
    <cellStyle name="備註 2 8 3" xfId="30374"/>
    <cellStyle name="備註 2 8 3 2" xfId="30375"/>
    <cellStyle name="備註 2 8 4" xfId="30376"/>
    <cellStyle name="備註 2 8 4 2" xfId="30377"/>
    <cellStyle name="備註 2 8 5" xfId="30378"/>
    <cellStyle name="備註 2 8 5 2" xfId="30379"/>
    <cellStyle name="備註 2 8 6" xfId="30380"/>
    <cellStyle name="備註 2 8 6 2" xfId="30381"/>
    <cellStyle name="備註 2 8 7" xfId="30382"/>
    <cellStyle name="備註 2 8 7 2" xfId="30383"/>
    <cellStyle name="備註 2 8 8" xfId="30384"/>
    <cellStyle name="備註 2 8 8 2" xfId="30385"/>
    <cellStyle name="備註 2 8 9" xfId="30386"/>
    <cellStyle name="備註 2 8 9 2" xfId="30387"/>
    <cellStyle name="備註 2 9" xfId="30388"/>
    <cellStyle name="備註 2 9 10" xfId="30389"/>
    <cellStyle name="備註 2 9 10 2" xfId="30390"/>
    <cellStyle name="備註 2 9 11" xfId="30391"/>
    <cellStyle name="備註 2 9 2" xfId="30392"/>
    <cellStyle name="備註 2 9 2 10" xfId="30393"/>
    <cellStyle name="備註 2 9 2 2" xfId="30394"/>
    <cellStyle name="備註 2 9 2 2 2" xfId="30395"/>
    <cellStyle name="備註 2 9 2 3" xfId="30396"/>
    <cellStyle name="備註 2 9 2 3 2" xfId="30397"/>
    <cellStyle name="備註 2 9 2 4" xfId="30398"/>
    <cellStyle name="備註 2 9 2 4 2" xfId="30399"/>
    <cellStyle name="備註 2 9 2 5" xfId="30400"/>
    <cellStyle name="備註 2 9 2 5 2" xfId="30401"/>
    <cellStyle name="備註 2 9 2 6" xfId="30402"/>
    <cellStyle name="備註 2 9 2 6 2" xfId="30403"/>
    <cellStyle name="備註 2 9 2 7" xfId="30404"/>
    <cellStyle name="備註 2 9 2 7 2" xfId="30405"/>
    <cellStyle name="備註 2 9 2 8" xfId="30406"/>
    <cellStyle name="備註 2 9 2 8 2" xfId="30407"/>
    <cellStyle name="備註 2 9 2 9" xfId="30408"/>
    <cellStyle name="備註 2 9 2 9 2" xfId="30409"/>
    <cellStyle name="備註 2 9 3" xfId="30410"/>
    <cellStyle name="備註 2 9 3 2" xfId="30411"/>
    <cellStyle name="備註 2 9 4" xfId="30412"/>
    <cellStyle name="備註 2 9 4 2" xfId="30413"/>
    <cellStyle name="備註 2 9 5" xfId="30414"/>
    <cellStyle name="備註 2 9 5 2" xfId="30415"/>
    <cellStyle name="備註 2 9 6" xfId="30416"/>
    <cellStyle name="備註 2 9 6 2" xfId="30417"/>
    <cellStyle name="備註 2 9 7" xfId="30418"/>
    <cellStyle name="備註 2 9 7 2" xfId="30419"/>
    <cellStyle name="備註 2 9 8" xfId="30420"/>
    <cellStyle name="備註 2 9 8 2" xfId="30421"/>
    <cellStyle name="備註 2 9 9" xfId="30422"/>
    <cellStyle name="備註 2 9 9 2" xfId="30423"/>
    <cellStyle name="備註 3" xfId="6168"/>
    <cellStyle name="備註 3 10" xfId="30424"/>
    <cellStyle name="備註 3 10 2" xfId="30425"/>
    <cellStyle name="備註 3 11" xfId="30426"/>
    <cellStyle name="備註 3 11 2" xfId="30427"/>
    <cellStyle name="備註 3 12" xfId="30428"/>
    <cellStyle name="備註 3 12 2" xfId="30429"/>
    <cellStyle name="備註 3 13" xfId="30430"/>
    <cellStyle name="備註 3 13 2" xfId="30431"/>
    <cellStyle name="備註 3 14" xfId="30432"/>
    <cellStyle name="備註 3 2" xfId="6169"/>
    <cellStyle name="備註 3 2 10" xfId="30433"/>
    <cellStyle name="備註 3 2 10 2" xfId="30434"/>
    <cellStyle name="備註 3 2 11" xfId="30435"/>
    <cellStyle name="備註 3 2 2" xfId="30436"/>
    <cellStyle name="備註 3 2 2 10" xfId="30437"/>
    <cellStyle name="備註 3 2 2 2" xfId="30438"/>
    <cellStyle name="備註 3 2 2 2 2" xfId="30439"/>
    <cellStyle name="備註 3 2 2 3" xfId="30440"/>
    <cellStyle name="備註 3 2 2 3 2" xfId="30441"/>
    <cellStyle name="備註 3 2 2 4" xfId="30442"/>
    <cellStyle name="備註 3 2 2 4 2" xfId="30443"/>
    <cellStyle name="備註 3 2 2 5" xfId="30444"/>
    <cellStyle name="備註 3 2 2 5 2" xfId="30445"/>
    <cellStyle name="備註 3 2 2 6" xfId="30446"/>
    <cellStyle name="備註 3 2 2 6 2" xfId="30447"/>
    <cellStyle name="備註 3 2 2 7" xfId="30448"/>
    <cellStyle name="備註 3 2 2 7 2" xfId="30449"/>
    <cellStyle name="備註 3 2 2 8" xfId="30450"/>
    <cellStyle name="備註 3 2 2 8 2" xfId="30451"/>
    <cellStyle name="備註 3 2 2 9" xfId="30452"/>
    <cellStyle name="備註 3 2 2 9 2" xfId="30453"/>
    <cellStyle name="備註 3 2 3" xfId="30454"/>
    <cellStyle name="備註 3 2 3 2" xfId="30455"/>
    <cellStyle name="備註 3 2 4" xfId="30456"/>
    <cellStyle name="備註 3 2 4 2" xfId="30457"/>
    <cellStyle name="備註 3 2 5" xfId="30458"/>
    <cellStyle name="備註 3 2 5 2" xfId="30459"/>
    <cellStyle name="備註 3 2 6" xfId="30460"/>
    <cellStyle name="備註 3 2 6 2" xfId="30461"/>
    <cellStyle name="備註 3 2 7" xfId="30462"/>
    <cellStyle name="備註 3 2 7 2" xfId="30463"/>
    <cellStyle name="備註 3 2 8" xfId="30464"/>
    <cellStyle name="備註 3 2 8 2" xfId="30465"/>
    <cellStyle name="備註 3 2 9" xfId="30466"/>
    <cellStyle name="備註 3 2 9 2" xfId="30467"/>
    <cellStyle name="備註 3 3" xfId="6170"/>
    <cellStyle name="備註 3 3 10" xfId="30468"/>
    <cellStyle name="備註 3 3 10 2" xfId="30469"/>
    <cellStyle name="備註 3 3 11" xfId="30470"/>
    <cellStyle name="備註 3 3 2" xfId="30471"/>
    <cellStyle name="備註 3 3 2 10" xfId="30472"/>
    <cellStyle name="備註 3 3 2 2" xfId="30473"/>
    <cellStyle name="備註 3 3 2 2 2" xfId="30474"/>
    <cellStyle name="備註 3 3 2 3" xfId="30475"/>
    <cellStyle name="備註 3 3 2 3 2" xfId="30476"/>
    <cellStyle name="備註 3 3 2 4" xfId="30477"/>
    <cellStyle name="備註 3 3 2 4 2" xfId="30478"/>
    <cellStyle name="備註 3 3 2 5" xfId="30479"/>
    <cellStyle name="備註 3 3 2 5 2" xfId="30480"/>
    <cellStyle name="備註 3 3 2 6" xfId="30481"/>
    <cellStyle name="備註 3 3 2 6 2" xfId="30482"/>
    <cellStyle name="備註 3 3 2 7" xfId="30483"/>
    <cellStyle name="備註 3 3 2 7 2" xfId="30484"/>
    <cellStyle name="備註 3 3 2 8" xfId="30485"/>
    <cellStyle name="備註 3 3 2 8 2" xfId="30486"/>
    <cellStyle name="備註 3 3 2 9" xfId="30487"/>
    <cellStyle name="備註 3 3 2 9 2" xfId="30488"/>
    <cellStyle name="備註 3 3 3" xfId="30489"/>
    <cellStyle name="備註 3 3 3 2" xfId="30490"/>
    <cellStyle name="備註 3 3 4" xfId="30491"/>
    <cellStyle name="備註 3 3 4 2" xfId="30492"/>
    <cellStyle name="備註 3 3 5" xfId="30493"/>
    <cellStyle name="備註 3 3 5 2" xfId="30494"/>
    <cellStyle name="備註 3 3 6" xfId="30495"/>
    <cellStyle name="備註 3 3 6 2" xfId="30496"/>
    <cellStyle name="備註 3 3 7" xfId="30497"/>
    <cellStyle name="備註 3 3 7 2" xfId="30498"/>
    <cellStyle name="備註 3 3 8" xfId="30499"/>
    <cellStyle name="備註 3 3 8 2" xfId="30500"/>
    <cellStyle name="備註 3 3 9" xfId="30501"/>
    <cellStyle name="備註 3 3 9 2" xfId="30502"/>
    <cellStyle name="備註 3 4" xfId="30503"/>
    <cellStyle name="備註 3 4 10" xfId="30504"/>
    <cellStyle name="備註 3 4 2" xfId="30505"/>
    <cellStyle name="備註 3 4 2 2" xfId="30506"/>
    <cellStyle name="備註 3 4 3" xfId="30507"/>
    <cellStyle name="備註 3 4 3 2" xfId="30508"/>
    <cellStyle name="備註 3 4 4" xfId="30509"/>
    <cellStyle name="備註 3 4 4 2" xfId="30510"/>
    <cellStyle name="備註 3 4 5" xfId="30511"/>
    <cellStyle name="備註 3 4 5 2" xfId="30512"/>
    <cellStyle name="備註 3 4 6" xfId="30513"/>
    <cellStyle name="備註 3 4 6 2" xfId="30514"/>
    <cellStyle name="備註 3 4 7" xfId="30515"/>
    <cellStyle name="備註 3 4 7 2" xfId="30516"/>
    <cellStyle name="備註 3 4 8" xfId="30517"/>
    <cellStyle name="備註 3 4 8 2" xfId="30518"/>
    <cellStyle name="備註 3 4 9" xfId="30519"/>
    <cellStyle name="備註 3 4 9 2" xfId="30520"/>
    <cellStyle name="備註 3 5" xfId="30521"/>
    <cellStyle name="備註 3 5 2" xfId="30522"/>
    <cellStyle name="備註 3 6" xfId="30523"/>
    <cellStyle name="備註 3 6 2" xfId="30524"/>
    <cellStyle name="備註 3 7" xfId="30525"/>
    <cellStyle name="備註 3 7 2" xfId="30526"/>
    <cellStyle name="備註 3 8" xfId="30527"/>
    <cellStyle name="備註 3 8 2" xfId="30528"/>
    <cellStyle name="備註 3 9" xfId="30529"/>
    <cellStyle name="備註 3 9 2" xfId="30530"/>
    <cellStyle name="備註 4" xfId="6171"/>
    <cellStyle name="備註 4 10" xfId="30531"/>
    <cellStyle name="備註 4 10 2" xfId="30532"/>
    <cellStyle name="備註 4 11" xfId="30533"/>
    <cellStyle name="備註 4 2" xfId="6172"/>
    <cellStyle name="備註 4 2 2" xfId="30534"/>
    <cellStyle name="備註 4 3" xfId="6173"/>
    <cellStyle name="備註 4 3 2" xfId="30535"/>
    <cellStyle name="備註 4 4" xfId="30536"/>
    <cellStyle name="備註 4 4 2" xfId="30537"/>
    <cellStyle name="備註 4 5" xfId="30538"/>
    <cellStyle name="備註 4 5 2" xfId="30539"/>
    <cellStyle name="備註 4 6" xfId="30540"/>
    <cellStyle name="備註 4 6 2" xfId="30541"/>
    <cellStyle name="備註 4 7" xfId="30542"/>
    <cellStyle name="備註 4 7 2" xfId="30543"/>
    <cellStyle name="備註 4 8" xfId="30544"/>
    <cellStyle name="備註 4 8 2" xfId="30545"/>
    <cellStyle name="備註 4 9" xfId="30546"/>
    <cellStyle name="備註 4 9 2" xfId="30547"/>
    <cellStyle name="備註 5" xfId="6174"/>
    <cellStyle name="備註 5 2" xfId="15410"/>
    <cellStyle name="備註 6" xfId="6175"/>
    <cellStyle name="備註 6 2" xfId="15411"/>
    <cellStyle name="備註 7" xfId="15412"/>
    <cellStyle name="備註 7 2" xfId="15413"/>
    <cellStyle name="備註 8" xfId="15414"/>
    <cellStyle name="備註 8 2" xfId="30548"/>
    <cellStyle name="備註 9" xfId="30549"/>
    <cellStyle name="備註 9 2" xfId="30550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1"/>
    <cellStyle name="标题 1 2 2 4" xfId="30552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3"/>
    <cellStyle name="标题 1 3 2" xfId="6191"/>
    <cellStyle name="标题 1 3 2 2" xfId="6192"/>
    <cellStyle name="标题 1 3 2 3" xfId="6193"/>
    <cellStyle name="标题 1 3 2 3 2" xfId="30554"/>
    <cellStyle name="标题 1 3 2 3 3" xfId="30555"/>
    <cellStyle name="标题 1 3 2 4" xfId="30556"/>
    <cellStyle name="标题 1 3 2 5" xfId="30557"/>
    <cellStyle name="标题 1 3 2 5 2" xfId="30558"/>
    <cellStyle name="标题 1 3 2 6" xfId="30559"/>
    <cellStyle name="标题 1 3 3" xfId="6194"/>
    <cellStyle name="标题 1 3 3 2" xfId="6195"/>
    <cellStyle name="标题 1 3 3 3" xfId="6196"/>
    <cellStyle name="标题 1 3 3 3 2" xfId="30560"/>
    <cellStyle name="标题 1 3 3 3 3" xfId="30561"/>
    <cellStyle name="标题 1 3 3 4" xfId="30562"/>
    <cellStyle name="标题 1 3 4" xfId="6197"/>
    <cellStyle name="标题 1 3 4 2" xfId="30563"/>
    <cellStyle name="标题 1 3 4 3" xfId="30564"/>
    <cellStyle name="标题 1 3 4 3 2" xfId="30565"/>
    <cellStyle name="标题 1 3 4 3 3" xfId="30566"/>
    <cellStyle name="标题 1 3 4 4" xfId="30567"/>
    <cellStyle name="标题 1 3 4 5" xfId="30568"/>
    <cellStyle name="标题 1 3 5" xfId="6198"/>
    <cellStyle name="标题 1 3 5 2" xfId="30569"/>
    <cellStyle name="标题 1 3 5 3" xfId="30570"/>
    <cellStyle name="标题 1 3 5 3 2" xfId="30571"/>
    <cellStyle name="标题 1 3 5 3 3" xfId="30572"/>
    <cellStyle name="标题 1 3 5 4" xfId="30573"/>
    <cellStyle name="标题 1 3 6" xfId="30574"/>
    <cellStyle name="标题 1 3 7" xfId="30575"/>
    <cellStyle name="标题 1 3 8" xfId="30576"/>
    <cellStyle name="标题 1 3 9" xfId="30577"/>
    <cellStyle name="标题 1 3 9 2" xfId="30578"/>
    <cellStyle name="标题 1 4" xfId="15415"/>
    <cellStyle name="标题 1 4 2" xfId="30579"/>
    <cellStyle name="标题 1 5" xfId="30580"/>
    <cellStyle name="标题 1 5 2" xfId="30581"/>
    <cellStyle name="标题 1 6" xfId="30582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3"/>
    <cellStyle name="标题 2 2 2 4" xfId="30584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5"/>
    <cellStyle name="标题 2 3 2" xfId="6213"/>
    <cellStyle name="标题 2 3 2 2" xfId="6214"/>
    <cellStyle name="标题 2 3 2 3" xfId="6215"/>
    <cellStyle name="标题 2 3 2 3 2" xfId="30586"/>
    <cellStyle name="标题 2 3 2 3 3" xfId="30587"/>
    <cellStyle name="标题 2 3 2 4" xfId="30588"/>
    <cellStyle name="标题 2 3 2 5" xfId="30589"/>
    <cellStyle name="标题 2 3 2 5 2" xfId="30590"/>
    <cellStyle name="标题 2 3 2 6" xfId="30591"/>
    <cellStyle name="标题 2 3 3" xfId="6216"/>
    <cellStyle name="标题 2 3 3 2" xfId="6217"/>
    <cellStyle name="标题 2 3 3 3" xfId="6218"/>
    <cellStyle name="标题 2 3 3 3 2" xfId="30592"/>
    <cellStyle name="标题 2 3 3 3 3" xfId="30593"/>
    <cellStyle name="标题 2 3 3 4" xfId="30594"/>
    <cellStyle name="标题 2 3 4" xfId="6219"/>
    <cellStyle name="标题 2 3 4 2" xfId="30595"/>
    <cellStyle name="标题 2 3 4 3" xfId="30596"/>
    <cellStyle name="标题 2 3 4 3 2" xfId="30597"/>
    <cellStyle name="标题 2 3 4 3 3" xfId="30598"/>
    <cellStyle name="标题 2 3 4 4" xfId="30599"/>
    <cellStyle name="标题 2 3 4 5" xfId="30600"/>
    <cellStyle name="标题 2 3 5" xfId="6220"/>
    <cellStyle name="标题 2 3 5 2" xfId="30601"/>
    <cellStyle name="标题 2 3 5 3" xfId="30602"/>
    <cellStyle name="标题 2 3 5 3 2" xfId="30603"/>
    <cellStyle name="标题 2 3 5 3 3" xfId="30604"/>
    <cellStyle name="标题 2 3 5 4" xfId="30605"/>
    <cellStyle name="标题 2 3 6" xfId="30606"/>
    <cellStyle name="标题 2 3 7" xfId="30607"/>
    <cellStyle name="标题 2 3 8" xfId="30608"/>
    <cellStyle name="标题 2 3 9" xfId="30609"/>
    <cellStyle name="标题 2 3 9 2" xfId="30610"/>
    <cellStyle name="标题 2 4" xfId="15416"/>
    <cellStyle name="标题 2 4 2" xfId="30611"/>
    <cellStyle name="标题 2 5" xfId="30612"/>
    <cellStyle name="标题 2 5 2" xfId="30613"/>
    <cellStyle name="标题 2 6" xfId="30614"/>
    <cellStyle name="标题 3" xfId="6221" builtinId="18" customBuiltin="1"/>
    <cellStyle name="标题 3 2" xfId="6222"/>
    <cellStyle name="标题 3 2 2" xfId="6223"/>
    <cellStyle name="标题 3 2 2 2" xfId="6224"/>
    <cellStyle name="标题 3 2 2 2 2" xfId="30615"/>
    <cellStyle name="标题 3 2 2 3" xfId="6225"/>
    <cellStyle name="标题 3 2 2 3 2" xfId="30616"/>
    <cellStyle name="标题 3 2 2 4" xfId="30617"/>
    <cellStyle name="标题 3 2 3" xfId="6226"/>
    <cellStyle name="标题 3 2 3 2" xfId="6227"/>
    <cellStyle name="标题 3 2 3 3" xfId="6228"/>
    <cellStyle name="标题 3 2 3 4" xfId="30618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9"/>
    <cellStyle name="标题 3 3 2 2" xfId="30620"/>
    <cellStyle name="标题 3 3 2 3" xfId="30621"/>
    <cellStyle name="标题 3 3 3" xfId="30622"/>
    <cellStyle name="标题 3 3 4" xfId="30623"/>
    <cellStyle name="标题 3 4" xfId="15417"/>
    <cellStyle name="标题 3 4 2" xfId="30624"/>
    <cellStyle name="标题 3 5" xfId="30625"/>
    <cellStyle name="标题 3 5 2" xfId="30626"/>
    <cellStyle name="标题 3 6" xfId="30627"/>
    <cellStyle name="标题 3 6 2" xfId="30628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9"/>
    <cellStyle name="标题 4 2 2 4" xfId="30630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1"/>
    <cellStyle name="标题 4 3 2 2" xfId="30632"/>
    <cellStyle name="标题 4 3 2 3" xfId="30633"/>
    <cellStyle name="标题 4 3 3" xfId="30634"/>
    <cellStyle name="标题 4 3 4" xfId="30635"/>
    <cellStyle name="标题 4 4" xfId="15418"/>
    <cellStyle name="标题 4 4 2" xfId="30636"/>
    <cellStyle name="标题 4 5" xfId="30637"/>
    <cellStyle name="标题 4 5 2" xfId="30638"/>
    <cellStyle name="标题 4 6" xfId="30639"/>
    <cellStyle name="标题 5" xfId="6247"/>
    <cellStyle name="标题 5 2" xfId="6248"/>
    <cellStyle name="标题 5 2 2" xfId="6249"/>
    <cellStyle name="标题 5 2 3" xfId="6250"/>
    <cellStyle name="标题 5 2 4" xfId="30640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1"/>
    <cellStyle name="标题 6 2 2" xfId="30642"/>
    <cellStyle name="标题 6 3" xfId="30643"/>
    <cellStyle name="标题 7" xfId="15419"/>
    <cellStyle name="标题 7 2" xfId="30644"/>
    <cellStyle name="标题 8" xfId="30645"/>
    <cellStyle name="标题 8 2" xfId="30646"/>
    <cellStyle name="标题 9" xfId="30647"/>
    <cellStyle name="標題" xfId="6259"/>
    <cellStyle name="標題 1" xfId="6260"/>
    <cellStyle name="標題 1 2" xfId="6261"/>
    <cellStyle name="標題 1 2 10" xfId="30648"/>
    <cellStyle name="標題 1 2 11" xfId="30649"/>
    <cellStyle name="標題 1 2 2" xfId="6262"/>
    <cellStyle name="標題 1 2 2 2" xfId="30650"/>
    <cellStyle name="標題 1 2 2 2 2" xfId="30651"/>
    <cellStyle name="標題 1 2 2 3" xfId="30652"/>
    <cellStyle name="標題 1 2 2 4" xfId="30653"/>
    <cellStyle name="標題 1 2 2 5" xfId="30654"/>
    <cellStyle name="標題 1 2 2 6" xfId="30655"/>
    <cellStyle name="標題 1 2 2 7" xfId="30656"/>
    <cellStyle name="標題 1 2 3" xfId="6263"/>
    <cellStyle name="標題 1 2 3 2" xfId="30657"/>
    <cellStyle name="標題 1 2 3 2 2" xfId="30658"/>
    <cellStyle name="標題 1 2 3 3" xfId="30659"/>
    <cellStyle name="標題 1 2 3 4" xfId="30660"/>
    <cellStyle name="標題 1 2 4" xfId="30661"/>
    <cellStyle name="標題 1 2 4 2" xfId="30662"/>
    <cellStyle name="標題 1 2 4 3" xfId="30663"/>
    <cellStyle name="標題 1 2 4 4" xfId="30664"/>
    <cellStyle name="標題 1 2 5" xfId="30665"/>
    <cellStyle name="標題 1 2 5 2" xfId="30666"/>
    <cellStyle name="標題 1 2 5 2 2" xfId="30667"/>
    <cellStyle name="標題 1 2 5 3" xfId="30668"/>
    <cellStyle name="標題 1 2 5 4" xfId="30669"/>
    <cellStyle name="標題 1 2 6" xfId="30670"/>
    <cellStyle name="標題 1 2 6 2" xfId="30671"/>
    <cellStyle name="標題 1 2 6 3" xfId="30672"/>
    <cellStyle name="標題 1 2 7" xfId="30673"/>
    <cellStyle name="標題 1 2 7 2" xfId="30674"/>
    <cellStyle name="標題 1 2 8" xfId="30675"/>
    <cellStyle name="標題 1 2 9" xfId="30676"/>
    <cellStyle name="標題 1 3" xfId="6264"/>
    <cellStyle name="標題 1 3 2" xfId="6265"/>
    <cellStyle name="標題 1 3 3" xfId="6266"/>
    <cellStyle name="標題 1 4" xfId="6267"/>
    <cellStyle name="標題 1 4 2" xfId="30677"/>
    <cellStyle name="標題 1 5" xfId="6268"/>
    <cellStyle name="標題 1 5 2" xfId="30678"/>
    <cellStyle name="標題 1 6" xfId="30679"/>
    <cellStyle name="標題 1 6 2" xfId="30680"/>
    <cellStyle name="標題 1 7" xfId="30681"/>
    <cellStyle name="標題 1 7 2" xfId="30682"/>
    <cellStyle name="標題 1 8" xfId="30683"/>
    <cellStyle name="標題 1 8 2" xfId="30684"/>
    <cellStyle name="標題 1 9" xfId="30685"/>
    <cellStyle name="標題 1 9 2" xfId="30686"/>
    <cellStyle name="標題 10" xfId="30687"/>
    <cellStyle name="標題 10 2" xfId="30688"/>
    <cellStyle name="標題 11" xfId="30689"/>
    <cellStyle name="標題 11 2" xfId="30690"/>
    <cellStyle name="標題 12" xfId="30691"/>
    <cellStyle name="標題 12 2" xfId="30692"/>
    <cellStyle name="標題 2" xfId="6269"/>
    <cellStyle name="標題 2 2" xfId="6270"/>
    <cellStyle name="標題 2 2 10" xfId="30693"/>
    <cellStyle name="標題 2 2 11" xfId="30694"/>
    <cellStyle name="標題 2 2 2" xfId="6271"/>
    <cellStyle name="標題 2 2 2 2" xfId="30695"/>
    <cellStyle name="標題 2 2 2 2 2" xfId="30696"/>
    <cellStyle name="標題 2 2 2 3" xfId="30697"/>
    <cellStyle name="標題 2 2 2 4" xfId="30698"/>
    <cellStyle name="標題 2 2 2 5" xfId="30699"/>
    <cellStyle name="標題 2 2 2 6" xfId="30700"/>
    <cellStyle name="標題 2 2 2 7" xfId="30701"/>
    <cellStyle name="標題 2 2 3" xfId="6272"/>
    <cellStyle name="標題 2 2 3 2" xfId="30702"/>
    <cellStyle name="標題 2 2 3 2 2" xfId="30703"/>
    <cellStyle name="標題 2 2 3 3" xfId="30704"/>
    <cellStyle name="標題 2 2 3 4" xfId="30705"/>
    <cellStyle name="標題 2 2 4" xfId="30706"/>
    <cellStyle name="標題 2 2 4 2" xfId="30707"/>
    <cellStyle name="標題 2 2 4 3" xfId="30708"/>
    <cellStyle name="標題 2 2 4 4" xfId="30709"/>
    <cellStyle name="標題 2 2 5" xfId="30710"/>
    <cellStyle name="標題 2 2 5 2" xfId="30711"/>
    <cellStyle name="標題 2 2 5 2 2" xfId="30712"/>
    <cellStyle name="標題 2 2 5 3" xfId="30713"/>
    <cellStyle name="標題 2 2 5 4" xfId="30714"/>
    <cellStyle name="標題 2 2 6" xfId="30715"/>
    <cellStyle name="標題 2 2 6 2" xfId="30716"/>
    <cellStyle name="標題 2 2 6 3" xfId="30717"/>
    <cellStyle name="標題 2 2 7" xfId="30718"/>
    <cellStyle name="標題 2 2 7 2" xfId="30719"/>
    <cellStyle name="標題 2 2 8" xfId="30720"/>
    <cellStyle name="標題 2 2 9" xfId="30721"/>
    <cellStyle name="標題 2 3" xfId="6273"/>
    <cellStyle name="標題 2 3 2" xfId="6274"/>
    <cellStyle name="標題 2 3 3" xfId="6275"/>
    <cellStyle name="標題 2 4" xfId="6276"/>
    <cellStyle name="標題 2 4 2" xfId="30722"/>
    <cellStyle name="標題 2 5" xfId="6277"/>
    <cellStyle name="標題 2 5 2" xfId="30723"/>
    <cellStyle name="標題 2 6" xfId="30724"/>
    <cellStyle name="標題 2 6 2" xfId="30725"/>
    <cellStyle name="標題 2 7" xfId="30726"/>
    <cellStyle name="標題 2 7 2" xfId="30727"/>
    <cellStyle name="標題 2 8" xfId="30728"/>
    <cellStyle name="標題 2 8 2" xfId="30729"/>
    <cellStyle name="標題 2 9" xfId="30730"/>
    <cellStyle name="標題 2 9 2" xfId="30731"/>
    <cellStyle name="標題 3" xfId="6278"/>
    <cellStyle name="標題 3 10" xfId="30732"/>
    <cellStyle name="標題 3 2" xfId="6279"/>
    <cellStyle name="標題 3 2 10" xfId="30733"/>
    <cellStyle name="標題 3 2 11" xfId="30734"/>
    <cellStyle name="標題 3 2 12" xfId="30735"/>
    <cellStyle name="標題 3 2 2" xfId="6280"/>
    <cellStyle name="標題 3 2 2 2" xfId="30736"/>
    <cellStyle name="標題 3 2 2 2 2" xfId="30737"/>
    <cellStyle name="標題 3 2 2 3" xfId="30738"/>
    <cellStyle name="標題 3 2 2 4" xfId="30739"/>
    <cellStyle name="標題 3 2 2 5" xfId="30740"/>
    <cellStyle name="標題 3 2 2 6" xfId="30741"/>
    <cellStyle name="標題 3 2 2 7" xfId="30742"/>
    <cellStyle name="標題 3 2 2 8" xfId="30743"/>
    <cellStyle name="標題 3 2 3" xfId="6281"/>
    <cellStyle name="標題 3 2 3 2" xfId="30744"/>
    <cellStyle name="標題 3 2 3 2 2" xfId="30745"/>
    <cellStyle name="標題 3 2 3 3" xfId="30746"/>
    <cellStyle name="標題 3 2 3 4" xfId="30747"/>
    <cellStyle name="標題 3 2 3 5" xfId="30748"/>
    <cellStyle name="標題 3 2 4" xfId="30749"/>
    <cellStyle name="標題 3 2 4 2" xfId="30750"/>
    <cellStyle name="標題 3 2 4 3" xfId="30751"/>
    <cellStyle name="標題 3 2 4 4" xfId="30752"/>
    <cellStyle name="標題 3 2 5" xfId="30753"/>
    <cellStyle name="標題 3 2 5 2" xfId="30754"/>
    <cellStyle name="標題 3 2 5 2 2" xfId="30755"/>
    <cellStyle name="標題 3 2 5 3" xfId="30756"/>
    <cellStyle name="標題 3 2 5 4" xfId="30757"/>
    <cellStyle name="標題 3 2 6" xfId="30758"/>
    <cellStyle name="標題 3 2 6 2" xfId="30759"/>
    <cellStyle name="標題 3 2 6 3" xfId="30760"/>
    <cellStyle name="標題 3 2 7" xfId="30761"/>
    <cellStyle name="標題 3 2 7 2" xfId="30762"/>
    <cellStyle name="標題 3 2 8" xfId="30763"/>
    <cellStyle name="標題 3 2 9" xfId="30764"/>
    <cellStyle name="標題 3 3" xfId="6282"/>
    <cellStyle name="標題 3 3 2" xfId="6283"/>
    <cellStyle name="標題 3 3 3" xfId="6284"/>
    <cellStyle name="標題 3 4" xfId="6285"/>
    <cellStyle name="標題 3 4 2" xfId="30765"/>
    <cellStyle name="標題 3 5" xfId="6286"/>
    <cellStyle name="標題 3 5 2" xfId="30766"/>
    <cellStyle name="標題 3 6" xfId="30767"/>
    <cellStyle name="標題 3 6 2" xfId="30768"/>
    <cellStyle name="標題 3 7" xfId="30769"/>
    <cellStyle name="標題 3 7 2" xfId="30770"/>
    <cellStyle name="標題 3 8" xfId="30771"/>
    <cellStyle name="標題 3 8 2" xfId="30772"/>
    <cellStyle name="標題 3 9" xfId="30773"/>
    <cellStyle name="標題 3 9 2" xfId="30774"/>
    <cellStyle name="標題 4" xfId="6287"/>
    <cellStyle name="標題 4 2" xfId="6288"/>
    <cellStyle name="標題 4 2 10" xfId="30775"/>
    <cellStyle name="標題 4 2 11" xfId="30776"/>
    <cellStyle name="標題 4 2 2" xfId="6289"/>
    <cellStyle name="標題 4 2 2 2" xfId="30777"/>
    <cellStyle name="標題 4 2 2 2 2" xfId="30778"/>
    <cellStyle name="標題 4 2 2 3" xfId="30779"/>
    <cellStyle name="標題 4 2 2 4" xfId="30780"/>
    <cellStyle name="標題 4 2 2 5" xfId="30781"/>
    <cellStyle name="標題 4 2 2 6" xfId="30782"/>
    <cellStyle name="標題 4 2 2 7" xfId="30783"/>
    <cellStyle name="標題 4 2 3" xfId="6290"/>
    <cellStyle name="標題 4 2 3 2" xfId="30784"/>
    <cellStyle name="標題 4 2 3 2 2" xfId="30785"/>
    <cellStyle name="標題 4 2 3 3" xfId="30786"/>
    <cellStyle name="標題 4 2 3 4" xfId="30787"/>
    <cellStyle name="標題 4 2 4" xfId="30788"/>
    <cellStyle name="標題 4 2 4 2" xfId="30789"/>
    <cellStyle name="標題 4 2 4 3" xfId="30790"/>
    <cellStyle name="標題 4 2 4 4" xfId="30791"/>
    <cellStyle name="標題 4 2 5" xfId="30792"/>
    <cellStyle name="標題 4 2 5 2" xfId="30793"/>
    <cellStyle name="標題 4 2 5 2 2" xfId="30794"/>
    <cellStyle name="標題 4 2 5 3" xfId="30795"/>
    <cellStyle name="標題 4 2 5 4" xfId="30796"/>
    <cellStyle name="標題 4 2 6" xfId="30797"/>
    <cellStyle name="標題 4 2 6 2" xfId="30798"/>
    <cellStyle name="標題 4 2 6 3" xfId="30799"/>
    <cellStyle name="標題 4 2 7" xfId="30800"/>
    <cellStyle name="標題 4 2 7 2" xfId="30801"/>
    <cellStyle name="標題 4 2 8" xfId="30802"/>
    <cellStyle name="標題 4 2 9" xfId="30803"/>
    <cellStyle name="標題 4 3" xfId="6291"/>
    <cellStyle name="標題 4 3 2" xfId="6292"/>
    <cellStyle name="標題 4 3 3" xfId="6293"/>
    <cellStyle name="標題 4 4" xfId="6294"/>
    <cellStyle name="標題 4 4 2" xfId="30804"/>
    <cellStyle name="標題 4 5" xfId="6295"/>
    <cellStyle name="標題 4 5 2" xfId="30805"/>
    <cellStyle name="標題 4 6" xfId="30806"/>
    <cellStyle name="標題 4 6 2" xfId="30807"/>
    <cellStyle name="標題 4 7" xfId="30808"/>
    <cellStyle name="標題 4 7 2" xfId="30809"/>
    <cellStyle name="標題 4 8" xfId="30810"/>
    <cellStyle name="標題 4 8 2" xfId="30811"/>
    <cellStyle name="標題 4 9" xfId="30812"/>
    <cellStyle name="標題 4 9 2" xfId="30813"/>
    <cellStyle name="標題 5" xfId="6296"/>
    <cellStyle name="標題 5 10" xfId="30814"/>
    <cellStyle name="標題 5 11" xfId="30815"/>
    <cellStyle name="標題 5 2" xfId="6297"/>
    <cellStyle name="標題 5 2 2" xfId="30816"/>
    <cellStyle name="標題 5 2 2 2" xfId="30817"/>
    <cellStyle name="標題 5 2 3" xfId="30818"/>
    <cellStyle name="標題 5 2 4" xfId="30819"/>
    <cellStyle name="標題 5 2 5" xfId="30820"/>
    <cellStyle name="標題 5 2 6" xfId="30821"/>
    <cellStyle name="標題 5 2 7" xfId="30822"/>
    <cellStyle name="標題 5 3" xfId="6298"/>
    <cellStyle name="標題 5 3 2" xfId="30823"/>
    <cellStyle name="標題 5 3 2 2" xfId="30824"/>
    <cellStyle name="標題 5 3 3" xfId="30825"/>
    <cellStyle name="標題 5 3 4" xfId="30826"/>
    <cellStyle name="標題 5 4" xfId="30827"/>
    <cellStyle name="標題 5 4 2" xfId="30828"/>
    <cellStyle name="標題 5 4 3" xfId="30829"/>
    <cellStyle name="標題 5 4 4" xfId="30830"/>
    <cellStyle name="標題 5 5" xfId="30831"/>
    <cellStyle name="標題 5 5 2" xfId="30832"/>
    <cellStyle name="標題 5 5 2 2" xfId="30833"/>
    <cellStyle name="標題 5 5 3" xfId="30834"/>
    <cellStyle name="標題 5 5 4" xfId="30835"/>
    <cellStyle name="標題 5 6" xfId="30836"/>
    <cellStyle name="標題 5 6 2" xfId="30837"/>
    <cellStyle name="標題 5 6 3" xfId="30838"/>
    <cellStyle name="標題 5 7" xfId="30839"/>
    <cellStyle name="標題 5 7 2" xfId="30840"/>
    <cellStyle name="標題 5 8" xfId="30841"/>
    <cellStyle name="標題 5 9" xfId="30842"/>
    <cellStyle name="標題 6" xfId="6299"/>
    <cellStyle name="標題 6 2" xfId="6300"/>
    <cellStyle name="標題 6 3" xfId="6301"/>
    <cellStyle name="標題 7" xfId="6302"/>
    <cellStyle name="標題 7 2" xfId="30843"/>
    <cellStyle name="標題 8" xfId="6303"/>
    <cellStyle name="標題 8 2" xfId="30844"/>
    <cellStyle name="標題 9" xfId="30845"/>
    <cellStyle name="標題 9 2" xfId="30846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7"/>
    <cellStyle name="標準 5 2" xfId="30848"/>
    <cellStyle name="標準 6" xfId="30849"/>
    <cellStyle name="標準 7" xfId="30850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1"/>
    <cellStyle name="계산 10 2" xfId="30852"/>
    <cellStyle name="계산 11" xfId="30853"/>
    <cellStyle name="계산 11 2" xfId="30854"/>
    <cellStyle name="계산 12" xfId="30855"/>
    <cellStyle name="계산 12 2" xfId="30856"/>
    <cellStyle name="계산 13" xfId="30857"/>
    <cellStyle name="계산 13 2" xfId="30858"/>
    <cellStyle name="계산 14" xfId="30859"/>
    <cellStyle name="계산 2" xfId="6339"/>
    <cellStyle name="계산 2 10" xfId="30860"/>
    <cellStyle name="계산 2 10 2" xfId="30861"/>
    <cellStyle name="계산 2 11" xfId="30862"/>
    <cellStyle name="계산 2 11 2" xfId="30863"/>
    <cellStyle name="계산 2 12" xfId="30864"/>
    <cellStyle name="계산 2 12 2" xfId="30865"/>
    <cellStyle name="계산 2 13" xfId="30866"/>
    <cellStyle name="계산 2 13 2" xfId="30867"/>
    <cellStyle name="계산 2 14" xfId="30868"/>
    <cellStyle name="계산 2 2" xfId="6340"/>
    <cellStyle name="계산 2 2 10" xfId="30869"/>
    <cellStyle name="계산 2 2 10 2" xfId="30870"/>
    <cellStyle name="계산 2 2 11" xfId="30871"/>
    <cellStyle name="계산 2 2 11 2" xfId="30872"/>
    <cellStyle name="계산 2 2 12" xfId="30873"/>
    <cellStyle name="계산 2 2 12 2" xfId="30874"/>
    <cellStyle name="계산 2 2 13" xfId="30875"/>
    <cellStyle name="계산 2 2 2" xfId="6341"/>
    <cellStyle name="계산 2 2 2 10" xfId="30876"/>
    <cellStyle name="계산 2 2 2 10 2" xfId="30877"/>
    <cellStyle name="계산 2 2 2 11" xfId="30878"/>
    <cellStyle name="계산 2 2 2 2" xfId="6342"/>
    <cellStyle name="계산 2 2 2 2 10" xfId="30879"/>
    <cellStyle name="계산 2 2 2 2 2" xfId="30880"/>
    <cellStyle name="계산 2 2 2 2 2 2" xfId="30881"/>
    <cellStyle name="계산 2 2 2 2 3" xfId="30882"/>
    <cellStyle name="계산 2 2 2 2 3 2" xfId="30883"/>
    <cellStyle name="계산 2 2 2 2 4" xfId="30884"/>
    <cellStyle name="계산 2 2 2 2 4 2" xfId="30885"/>
    <cellStyle name="계산 2 2 2 2 5" xfId="30886"/>
    <cellStyle name="계산 2 2 2 2 5 2" xfId="30887"/>
    <cellStyle name="계산 2 2 2 2 6" xfId="30888"/>
    <cellStyle name="계산 2 2 2 2 6 2" xfId="30889"/>
    <cellStyle name="계산 2 2 2 2 7" xfId="30890"/>
    <cellStyle name="계산 2 2 2 2 7 2" xfId="30891"/>
    <cellStyle name="계산 2 2 2 2 8" xfId="30892"/>
    <cellStyle name="계산 2 2 2 2 8 2" xfId="30893"/>
    <cellStyle name="계산 2 2 2 2 9" xfId="30894"/>
    <cellStyle name="계산 2 2 2 2 9 2" xfId="30895"/>
    <cellStyle name="계산 2 2 2 3" xfId="6343"/>
    <cellStyle name="계산 2 2 2 3 2" xfId="30896"/>
    <cellStyle name="계산 2 2 2 4" xfId="30897"/>
    <cellStyle name="계산 2 2 2 4 2" xfId="30898"/>
    <cellStyle name="계산 2 2 2 5" xfId="30899"/>
    <cellStyle name="계산 2 2 2 5 2" xfId="30900"/>
    <cellStyle name="계산 2 2 2 6" xfId="30901"/>
    <cellStyle name="계산 2 2 2 6 2" xfId="30902"/>
    <cellStyle name="계산 2 2 2 7" xfId="30903"/>
    <cellStyle name="계산 2 2 2 7 2" xfId="30904"/>
    <cellStyle name="계산 2 2 2 8" xfId="30905"/>
    <cellStyle name="계산 2 2 2 8 2" xfId="30906"/>
    <cellStyle name="계산 2 2 2 9" xfId="30907"/>
    <cellStyle name="계산 2 2 2 9 2" xfId="30908"/>
    <cellStyle name="계산 2 2 3" xfId="6344"/>
    <cellStyle name="계산 2 2 3 10" xfId="30909"/>
    <cellStyle name="계산 2 2 3 10 2" xfId="30910"/>
    <cellStyle name="계산 2 2 3 11" xfId="30911"/>
    <cellStyle name="계산 2 2 3 2" xfId="6345"/>
    <cellStyle name="계산 2 2 3 2 10" xfId="30912"/>
    <cellStyle name="계산 2 2 3 2 2" xfId="30913"/>
    <cellStyle name="계산 2 2 3 2 2 2" xfId="30914"/>
    <cellStyle name="계산 2 2 3 2 3" xfId="30915"/>
    <cellStyle name="계산 2 2 3 2 3 2" xfId="30916"/>
    <cellStyle name="계산 2 2 3 2 4" xfId="30917"/>
    <cellStyle name="계산 2 2 3 2 4 2" xfId="30918"/>
    <cellStyle name="계산 2 2 3 2 5" xfId="30919"/>
    <cellStyle name="계산 2 2 3 2 5 2" xfId="30920"/>
    <cellStyle name="계산 2 2 3 2 6" xfId="30921"/>
    <cellStyle name="계산 2 2 3 2 6 2" xfId="30922"/>
    <cellStyle name="계산 2 2 3 2 7" xfId="30923"/>
    <cellStyle name="계산 2 2 3 2 7 2" xfId="30924"/>
    <cellStyle name="계산 2 2 3 2 8" xfId="30925"/>
    <cellStyle name="계산 2 2 3 2 8 2" xfId="30926"/>
    <cellStyle name="계산 2 2 3 2 9" xfId="30927"/>
    <cellStyle name="계산 2 2 3 2 9 2" xfId="30928"/>
    <cellStyle name="계산 2 2 3 3" xfId="6346"/>
    <cellStyle name="계산 2 2 3 3 2" xfId="30929"/>
    <cellStyle name="계산 2 2 3 4" xfId="30930"/>
    <cellStyle name="계산 2 2 3 4 2" xfId="30931"/>
    <cellStyle name="계산 2 2 3 5" xfId="30932"/>
    <cellStyle name="계산 2 2 3 5 2" xfId="30933"/>
    <cellStyle name="계산 2 2 3 6" xfId="30934"/>
    <cellStyle name="계산 2 2 3 6 2" xfId="30935"/>
    <cellStyle name="계산 2 2 3 7" xfId="30936"/>
    <cellStyle name="계산 2 2 3 7 2" xfId="30937"/>
    <cellStyle name="계산 2 2 3 8" xfId="30938"/>
    <cellStyle name="계산 2 2 3 8 2" xfId="30939"/>
    <cellStyle name="계산 2 2 3 9" xfId="30940"/>
    <cellStyle name="계산 2 2 3 9 2" xfId="30941"/>
    <cellStyle name="계산 2 2 4" xfId="6347"/>
    <cellStyle name="계산 2 2 4 10" xfId="30942"/>
    <cellStyle name="계산 2 2 4 2" xfId="30943"/>
    <cellStyle name="계산 2 2 4 2 2" xfId="30944"/>
    <cellStyle name="계산 2 2 4 3" xfId="30945"/>
    <cellStyle name="계산 2 2 4 3 2" xfId="30946"/>
    <cellStyle name="계산 2 2 4 4" xfId="30947"/>
    <cellStyle name="계산 2 2 4 4 2" xfId="30948"/>
    <cellStyle name="계산 2 2 4 5" xfId="30949"/>
    <cellStyle name="계산 2 2 4 5 2" xfId="30950"/>
    <cellStyle name="계산 2 2 4 6" xfId="30951"/>
    <cellStyle name="계산 2 2 4 6 2" xfId="30952"/>
    <cellStyle name="계산 2 2 4 7" xfId="30953"/>
    <cellStyle name="계산 2 2 4 7 2" xfId="30954"/>
    <cellStyle name="계산 2 2 4 8" xfId="30955"/>
    <cellStyle name="계산 2 2 4 8 2" xfId="30956"/>
    <cellStyle name="계산 2 2 4 9" xfId="30957"/>
    <cellStyle name="계산 2 2 4 9 2" xfId="30958"/>
    <cellStyle name="계산 2 2 5" xfId="6348"/>
    <cellStyle name="계산 2 2 5 2" xfId="30959"/>
    <cellStyle name="계산 2 2 6" xfId="30960"/>
    <cellStyle name="계산 2 2 6 2" xfId="30961"/>
    <cellStyle name="계산 2 2 7" xfId="30962"/>
    <cellStyle name="계산 2 2 7 2" xfId="30963"/>
    <cellStyle name="계산 2 2 8" xfId="30964"/>
    <cellStyle name="계산 2 2 8 2" xfId="30965"/>
    <cellStyle name="계산 2 2 9" xfId="30966"/>
    <cellStyle name="계산 2 2 9 2" xfId="30967"/>
    <cellStyle name="계산 2 3" xfId="6349"/>
    <cellStyle name="계산 2 3 10" xfId="30968"/>
    <cellStyle name="계산 2 3 10 2" xfId="30969"/>
    <cellStyle name="계산 2 3 11" xfId="30970"/>
    <cellStyle name="계산 2 3 2" xfId="6350"/>
    <cellStyle name="계산 2 3 2 10" xfId="30971"/>
    <cellStyle name="계산 2 3 2 2" xfId="30972"/>
    <cellStyle name="계산 2 3 2 2 2" xfId="30973"/>
    <cellStyle name="계산 2 3 2 3" xfId="30974"/>
    <cellStyle name="계산 2 3 2 3 2" xfId="30975"/>
    <cellStyle name="계산 2 3 2 4" xfId="30976"/>
    <cellStyle name="계산 2 3 2 4 2" xfId="30977"/>
    <cellStyle name="계산 2 3 2 5" xfId="30978"/>
    <cellStyle name="계산 2 3 2 5 2" xfId="30979"/>
    <cellStyle name="계산 2 3 2 6" xfId="30980"/>
    <cellStyle name="계산 2 3 2 6 2" xfId="30981"/>
    <cellStyle name="계산 2 3 2 7" xfId="30982"/>
    <cellStyle name="계산 2 3 2 7 2" xfId="30983"/>
    <cellStyle name="계산 2 3 2 8" xfId="30984"/>
    <cellStyle name="계산 2 3 2 8 2" xfId="30985"/>
    <cellStyle name="계산 2 3 2 9" xfId="30986"/>
    <cellStyle name="계산 2 3 2 9 2" xfId="30987"/>
    <cellStyle name="계산 2 3 3" xfId="6351"/>
    <cellStyle name="계산 2 3 3 2" xfId="30988"/>
    <cellStyle name="계산 2 3 4" xfId="30989"/>
    <cellStyle name="계산 2 3 4 2" xfId="30990"/>
    <cellStyle name="계산 2 3 5" xfId="30991"/>
    <cellStyle name="계산 2 3 5 2" xfId="30992"/>
    <cellStyle name="계산 2 3 6" xfId="30993"/>
    <cellStyle name="계산 2 3 6 2" xfId="30994"/>
    <cellStyle name="계산 2 3 7" xfId="30995"/>
    <cellStyle name="계산 2 3 7 2" xfId="30996"/>
    <cellStyle name="계산 2 3 8" xfId="30997"/>
    <cellStyle name="계산 2 3 8 2" xfId="30998"/>
    <cellStyle name="계산 2 3 9" xfId="30999"/>
    <cellStyle name="계산 2 3 9 2" xfId="31000"/>
    <cellStyle name="계산 2 4" xfId="6352"/>
    <cellStyle name="계산 2 4 10" xfId="31001"/>
    <cellStyle name="계산 2 4 10 2" xfId="31002"/>
    <cellStyle name="계산 2 4 11" xfId="31003"/>
    <cellStyle name="계산 2 4 2" xfId="6353"/>
    <cellStyle name="계산 2 4 2 10" xfId="31004"/>
    <cellStyle name="계산 2 4 2 2" xfId="31005"/>
    <cellStyle name="계산 2 4 2 2 2" xfId="31006"/>
    <cellStyle name="계산 2 4 2 3" xfId="31007"/>
    <cellStyle name="계산 2 4 2 3 2" xfId="31008"/>
    <cellStyle name="계산 2 4 2 4" xfId="31009"/>
    <cellStyle name="계산 2 4 2 4 2" xfId="31010"/>
    <cellStyle name="계산 2 4 2 5" xfId="31011"/>
    <cellStyle name="계산 2 4 2 5 2" xfId="31012"/>
    <cellStyle name="계산 2 4 2 6" xfId="31013"/>
    <cellStyle name="계산 2 4 2 6 2" xfId="31014"/>
    <cellStyle name="계산 2 4 2 7" xfId="31015"/>
    <cellStyle name="계산 2 4 2 7 2" xfId="31016"/>
    <cellStyle name="계산 2 4 2 8" xfId="31017"/>
    <cellStyle name="계산 2 4 2 8 2" xfId="31018"/>
    <cellStyle name="계산 2 4 2 9" xfId="31019"/>
    <cellStyle name="계산 2 4 2 9 2" xfId="31020"/>
    <cellStyle name="계산 2 4 3" xfId="6354"/>
    <cellStyle name="계산 2 4 3 2" xfId="31021"/>
    <cellStyle name="계산 2 4 4" xfId="31022"/>
    <cellStyle name="계산 2 4 4 2" xfId="31023"/>
    <cellStyle name="계산 2 4 5" xfId="31024"/>
    <cellStyle name="계산 2 4 5 2" xfId="31025"/>
    <cellStyle name="계산 2 4 6" xfId="31026"/>
    <cellStyle name="계산 2 4 6 2" xfId="31027"/>
    <cellStyle name="계산 2 4 7" xfId="31028"/>
    <cellStyle name="계산 2 4 7 2" xfId="31029"/>
    <cellStyle name="계산 2 4 8" xfId="31030"/>
    <cellStyle name="계산 2 4 8 2" xfId="31031"/>
    <cellStyle name="계산 2 4 9" xfId="31032"/>
    <cellStyle name="계산 2 4 9 2" xfId="31033"/>
    <cellStyle name="계산 2 5" xfId="6355"/>
    <cellStyle name="계산 2 5 10" xfId="31034"/>
    <cellStyle name="계산 2 5 2" xfId="31035"/>
    <cellStyle name="계산 2 5 2 2" xfId="31036"/>
    <cellStyle name="계산 2 5 3" xfId="31037"/>
    <cellStyle name="계산 2 5 3 2" xfId="31038"/>
    <cellStyle name="계산 2 5 4" xfId="31039"/>
    <cellStyle name="계산 2 5 4 2" xfId="31040"/>
    <cellStyle name="계산 2 5 5" xfId="31041"/>
    <cellStyle name="계산 2 5 5 2" xfId="31042"/>
    <cellStyle name="계산 2 5 6" xfId="31043"/>
    <cellStyle name="계산 2 5 6 2" xfId="31044"/>
    <cellStyle name="계산 2 5 7" xfId="31045"/>
    <cellStyle name="계산 2 5 7 2" xfId="31046"/>
    <cellStyle name="계산 2 5 8" xfId="31047"/>
    <cellStyle name="계산 2 5 8 2" xfId="31048"/>
    <cellStyle name="계산 2 5 9" xfId="31049"/>
    <cellStyle name="계산 2 5 9 2" xfId="31050"/>
    <cellStyle name="계산 2 6" xfId="6356"/>
    <cellStyle name="계산 2 6 2" xfId="31051"/>
    <cellStyle name="계산 2 7" xfId="31052"/>
    <cellStyle name="계산 2 7 2" xfId="31053"/>
    <cellStyle name="계산 2 8" xfId="31054"/>
    <cellStyle name="계산 2 8 2" xfId="31055"/>
    <cellStyle name="계산 2 9" xfId="31056"/>
    <cellStyle name="계산 2 9 2" xfId="31057"/>
    <cellStyle name="계산 3" xfId="6357"/>
    <cellStyle name="계산 3 10" xfId="31058"/>
    <cellStyle name="계산 3 10 2" xfId="31059"/>
    <cellStyle name="계산 3 11" xfId="31060"/>
    <cellStyle name="계산 3 2" xfId="6358"/>
    <cellStyle name="계산 3 2 10" xfId="31061"/>
    <cellStyle name="계산 3 2 2" xfId="31062"/>
    <cellStyle name="계산 3 2 2 2" xfId="31063"/>
    <cellStyle name="계산 3 2 3" xfId="31064"/>
    <cellStyle name="계산 3 2 3 2" xfId="31065"/>
    <cellStyle name="계산 3 2 4" xfId="31066"/>
    <cellStyle name="계산 3 2 4 2" xfId="31067"/>
    <cellStyle name="계산 3 2 5" xfId="31068"/>
    <cellStyle name="계산 3 2 5 2" xfId="31069"/>
    <cellStyle name="계산 3 2 6" xfId="31070"/>
    <cellStyle name="계산 3 2 6 2" xfId="31071"/>
    <cellStyle name="계산 3 2 7" xfId="31072"/>
    <cellStyle name="계산 3 2 7 2" xfId="31073"/>
    <cellStyle name="계산 3 2 8" xfId="31074"/>
    <cellStyle name="계산 3 2 8 2" xfId="31075"/>
    <cellStyle name="계산 3 2 9" xfId="31076"/>
    <cellStyle name="계산 3 2 9 2" xfId="31077"/>
    <cellStyle name="계산 3 3" xfId="6359"/>
    <cellStyle name="계산 3 3 2" xfId="31078"/>
    <cellStyle name="계산 3 4" xfId="31079"/>
    <cellStyle name="계산 3 4 2" xfId="31080"/>
    <cellStyle name="계산 3 5" xfId="31081"/>
    <cellStyle name="계산 3 5 2" xfId="31082"/>
    <cellStyle name="계산 3 6" xfId="31083"/>
    <cellStyle name="계산 3 6 2" xfId="31084"/>
    <cellStyle name="계산 3 7" xfId="31085"/>
    <cellStyle name="계산 3 7 2" xfId="31086"/>
    <cellStyle name="계산 3 8" xfId="31087"/>
    <cellStyle name="계산 3 8 2" xfId="31088"/>
    <cellStyle name="계산 3 9" xfId="31089"/>
    <cellStyle name="계산 3 9 2" xfId="31090"/>
    <cellStyle name="계산 4" xfId="6360"/>
    <cellStyle name="계산 4 10" xfId="31091"/>
    <cellStyle name="계산 4 10 2" xfId="31092"/>
    <cellStyle name="계산 4 11" xfId="31093"/>
    <cellStyle name="계산 4 2" xfId="6361"/>
    <cellStyle name="계산 4 2 10" xfId="31094"/>
    <cellStyle name="계산 4 2 2" xfId="31095"/>
    <cellStyle name="계산 4 2 2 2" xfId="31096"/>
    <cellStyle name="계산 4 2 3" xfId="31097"/>
    <cellStyle name="계산 4 2 3 2" xfId="31098"/>
    <cellStyle name="계산 4 2 4" xfId="31099"/>
    <cellStyle name="계산 4 2 4 2" xfId="31100"/>
    <cellStyle name="계산 4 2 5" xfId="31101"/>
    <cellStyle name="계산 4 2 5 2" xfId="31102"/>
    <cellStyle name="계산 4 2 6" xfId="31103"/>
    <cellStyle name="계산 4 2 6 2" xfId="31104"/>
    <cellStyle name="계산 4 2 7" xfId="31105"/>
    <cellStyle name="계산 4 2 7 2" xfId="31106"/>
    <cellStyle name="계산 4 2 8" xfId="31107"/>
    <cellStyle name="계산 4 2 8 2" xfId="31108"/>
    <cellStyle name="계산 4 2 9" xfId="31109"/>
    <cellStyle name="계산 4 2 9 2" xfId="31110"/>
    <cellStyle name="계산 4 3" xfId="6362"/>
    <cellStyle name="계산 4 3 2" xfId="31111"/>
    <cellStyle name="계산 4 4" xfId="31112"/>
    <cellStyle name="계산 4 4 2" xfId="31113"/>
    <cellStyle name="계산 4 5" xfId="31114"/>
    <cellStyle name="계산 4 5 2" xfId="31115"/>
    <cellStyle name="계산 4 6" xfId="31116"/>
    <cellStyle name="계산 4 6 2" xfId="31117"/>
    <cellStyle name="계산 4 7" xfId="31118"/>
    <cellStyle name="계산 4 7 2" xfId="31119"/>
    <cellStyle name="계산 4 8" xfId="31120"/>
    <cellStyle name="계산 4 8 2" xfId="31121"/>
    <cellStyle name="계산 4 9" xfId="31122"/>
    <cellStyle name="계산 4 9 2" xfId="31123"/>
    <cellStyle name="계산 5" xfId="6363"/>
    <cellStyle name="계산 5 10" xfId="31124"/>
    <cellStyle name="계산 5 2" xfId="6364"/>
    <cellStyle name="계산 5 2 2" xfId="31125"/>
    <cellStyle name="계산 5 3" xfId="6365"/>
    <cellStyle name="계산 5 3 2" xfId="31126"/>
    <cellStyle name="계산 5 4" xfId="31127"/>
    <cellStyle name="계산 5 4 2" xfId="31128"/>
    <cellStyle name="계산 5 5" xfId="31129"/>
    <cellStyle name="계산 5 5 2" xfId="31130"/>
    <cellStyle name="계산 5 6" xfId="31131"/>
    <cellStyle name="계산 5 6 2" xfId="31132"/>
    <cellStyle name="계산 5 7" xfId="31133"/>
    <cellStyle name="계산 5 7 2" xfId="31134"/>
    <cellStyle name="계산 5 8" xfId="31135"/>
    <cellStyle name="계산 5 8 2" xfId="31136"/>
    <cellStyle name="계산 5 9" xfId="31137"/>
    <cellStyle name="계산 5 9 2" xfId="31138"/>
    <cellStyle name="계산 6" xfId="6366"/>
    <cellStyle name="계산 6 2" xfId="31139"/>
    <cellStyle name="계산 7" xfId="6367"/>
    <cellStyle name="계산 7 2" xfId="31140"/>
    <cellStyle name="계산 8" xfId="31141"/>
    <cellStyle name="계산 8 2" xfId="31142"/>
    <cellStyle name="계산 9" xfId="31143"/>
    <cellStyle name="계산 9 2" xfId="31144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5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6"/>
    <cellStyle name="差 3 2 2" xfId="31147"/>
    <cellStyle name="差 3 3" xfId="31148"/>
    <cellStyle name="差 4" xfId="15420"/>
    <cellStyle name="差_1004 MAL II線" xfId="6381"/>
    <cellStyle name="差_1004 MAL II線 2" xfId="6382"/>
    <cellStyle name="差_1004 MAL II線 3" xfId="6383"/>
    <cellStyle name="差_123东南亚分部各类数据统计201206（1）" xfId="31149"/>
    <cellStyle name="差_123东南亚分部各类数据统计201206（1） 2" xfId="31150"/>
    <cellStyle name="差_123东南亚分部各类数据统计201206（1） 2 2" xfId="31151"/>
    <cellStyle name="差_123东南亚分部各类数据统计201206（1）_130411_contact list of coslink coscon sea form" xfId="31152"/>
    <cellStyle name="差_123东南亚分部各类数据统计201206（1）_130411_contact list of coslink coscon sea form 2" xfId="31153"/>
    <cellStyle name="差_123东南亚分部各类数据统计201206（1）_130411_contact list of coslink coscon sea form 2 2" xfId="31154"/>
    <cellStyle name="差_123东南亚分部各类数据统计201206（1）_1类数据统计201303" xfId="31155"/>
    <cellStyle name="差_123东南亚分部各类数据统计201206（1）_1类数据统计201303 2" xfId="31156"/>
    <cellStyle name="差_123东南亚分部各类数据统计201206（1）_1类数据统计201303 2 2" xfId="31157"/>
    <cellStyle name="差_123东南亚分部各类数据统计201206（1）_cosconsea-costar staff infors" xfId="31158"/>
    <cellStyle name="差_123东南亚分部各类数据统计201206（1）_cosconsea-costar staff infors 2" xfId="31159"/>
    <cellStyle name="差_123东南亚分部各类数据统计201206（1）_cosconsea-costar staff infors 2 2" xfId="31160"/>
    <cellStyle name="差_123东南亚分部各类数据统计201206（1）_东南亚分部各类数据统计-201212(泰国更新) (3)" xfId="31161"/>
    <cellStyle name="差_123东南亚分部各类数据统计201206（1）_东南亚分部各类数据统计-201212(泰国更新) (3) 2" xfId="31162"/>
    <cellStyle name="差_123东南亚分部各类数据统计201206（1）_东南亚分部各类数据统计-201212(泰国更新) (3) 2 2" xfId="31163"/>
    <cellStyle name="差_123东南亚分部各类数据统计201206（1）_东南亚分部各类数据统计201303 (2)" xfId="31164"/>
    <cellStyle name="差_123东南亚分部各类数据统计201206（1）_东南亚分部各类数据统计201303 (2) 2" xfId="31165"/>
    <cellStyle name="差_123东南亚分部各类数据统计201206（1）_东南亚分部各类数据统计201303 (2) 2 2" xfId="31166"/>
    <cellStyle name="差_123东南亚分部各类数据统计201206（1）_东南亚分部各类数据统计201303 (4)" xfId="31167"/>
    <cellStyle name="差_123东南亚分部各类数据统计201206（1）_东南亚分部各类数据统计201303 (4) 2" xfId="31168"/>
    <cellStyle name="差_123东南亚分部各类数据统计201206（1）_东南亚分部各类数据统计201303 (4) 2 2" xfId="31169"/>
    <cellStyle name="差_123东南亚分部各类数据统计201206（1）_东南亚分部各类数据统计201303 xls201304" xfId="31170"/>
    <cellStyle name="差_123东南亚分部各类数据统计201206（1）_东南亚分部各类数据统计201303 xls201304 2" xfId="31171"/>
    <cellStyle name="差_123东南亚分部各类数据统计201206（1）_东南亚分部各类数据统计201303 xls201304 2 2" xfId="31172"/>
    <cellStyle name="差_123东南亚分部各类数据统计201206（1）_东南亚公司（含远星公司）人员信息201212" xfId="31173"/>
    <cellStyle name="差_123东南亚分部各类数据统计201206（1）_东南亚公司（含远星公司）人员信息201212 2" xfId="31174"/>
    <cellStyle name="差_123东南亚分部各类数据统计201206（1）_东南亚公司（含远星公司）人员信息201212 2 2" xfId="31175"/>
    <cellStyle name="差_123东南亚分部各类数据统计201206（1）_菲律宾2" xfId="31176"/>
    <cellStyle name="差_123东南亚分部各类数据统计201206（1）_菲律宾2 2" xfId="31177"/>
    <cellStyle name="差_123东南亚分部各类数据统计201206（1）_菲律宾2 2 2" xfId="31178"/>
    <cellStyle name="差_123东南亚分部各类数据统计201206（1）_副本东南亚分部各类数据统计201303" xfId="31179"/>
    <cellStyle name="差_123东南亚分部各类数据统计201206（1）_副本东南亚分部各类数据统计201303 2" xfId="31180"/>
    <cellStyle name="差_123东南亚分部各类数据统计201206（1）_副本东南亚分部各类数据统计201303 2 2" xfId="31181"/>
    <cellStyle name="差_123东南亚分部各类数据统计201206（1）_南亚分部各类数据统计201303" xfId="31182"/>
    <cellStyle name="差_123东南亚分部各类数据统计201206（1）_南亚分部各类数据统计201303 2" xfId="31183"/>
    <cellStyle name="差_123东南亚分部各类数据统计201206（1）_南亚分部各类数据统计201303 2 2" xfId="31184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1"/>
    <cellStyle name="差_BMX 1022" xfId="15422"/>
    <cellStyle name="差_BMX- CMA CGM" xfId="15423"/>
    <cellStyle name="差_Book2" xfId="15424"/>
    <cellStyle name="差_CAT joint venture" xfId="15425"/>
    <cellStyle name="差_CIX" xfId="15426"/>
    <cellStyle name="差_CIX2" xfId="15427"/>
    <cellStyle name="差_CIX2 &amp; CKI &amp; AGI" xfId="15428"/>
    <cellStyle name="差_CKA &amp; CAT 0429" xfId="15429"/>
    <cellStyle name="差_COSCON THAILAND COSNAM STAFF 2012 JULY" xfId="31185"/>
    <cellStyle name="差_COSCON THAILAND COSNAM STAFF 2012 JULY 2" xfId="31186"/>
    <cellStyle name="差_COSCON THAILAND COSNAM STAFF 2012 JULY 2 2" xfId="31187"/>
    <cellStyle name="差_COSCON THAILAND COSNAM STAFF 2012 JULY_130411_contact list of coslink coscon sea form" xfId="31188"/>
    <cellStyle name="差_COSCON THAILAND COSNAM STAFF 2012 JULY_130411_contact list of coslink coscon sea form 2" xfId="31189"/>
    <cellStyle name="差_COSCON THAILAND COSNAM STAFF 2012 JULY_130411_contact list of coslink coscon sea form 2 2" xfId="31190"/>
    <cellStyle name="差_COSCON THAILAND COSNAM STAFF 2012 JULY_1类数据统计201303" xfId="31191"/>
    <cellStyle name="差_COSCON THAILAND COSNAM STAFF 2012 JULY_1类数据统计201303 2" xfId="31192"/>
    <cellStyle name="差_COSCON THAILAND COSNAM STAFF 2012 JULY_1类数据统计201303 2 2" xfId="31193"/>
    <cellStyle name="差_COSCON THAILAND COSNAM STAFF 2012 JULY_cosconsea-costar staff infors" xfId="31194"/>
    <cellStyle name="差_COSCON THAILAND COSNAM STAFF 2012 JULY_cosconsea-costar staff infors 2" xfId="31195"/>
    <cellStyle name="差_COSCON THAILAND COSNAM STAFF 2012 JULY_cosconsea-costar staff infors 2 2" xfId="31196"/>
    <cellStyle name="差_COSCON THAILAND COSNAM STAFF 2012 JULY_东南亚分部各类数据统计-201212(泰国更新) (3)" xfId="31197"/>
    <cellStyle name="差_COSCON THAILAND COSNAM STAFF 2012 JULY_东南亚分部各类数据统计-201212(泰国更新) (3) 2" xfId="31198"/>
    <cellStyle name="差_COSCON THAILAND COSNAM STAFF 2012 JULY_东南亚分部各类数据统计-201212(泰国更新) (3) 2 2" xfId="31199"/>
    <cellStyle name="差_COSCON THAILAND COSNAM STAFF 2012 JULY_东南亚分部各类数据统计201303 (2)" xfId="31200"/>
    <cellStyle name="差_COSCON THAILAND COSNAM STAFF 2012 JULY_东南亚分部各类数据统计201303 (2) 2" xfId="31201"/>
    <cellStyle name="差_COSCON THAILAND COSNAM STAFF 2012 JULY_东南亚分部各类数据统计201303 (2) 2 2" xfId="31202"/>
    <cellStyle name="差_COSCON THAILAND COSNAM STAFF 2012 JULY_东南亚分部各类数据统计201303 (4)" xfId="31203"/>
    <cellStyle name="差_COSCON THAILAND COSNAM STAFF 2012 JULY_东南亚分部各类数据统计201303 (4) 2" xfId="31204"/>
    <cellStyle name="差_COSCON THAILAND COSNAM STAFF 2012 JULY_东南亚分部各类数据统计201303 (4) 2 2" xfId="31205"/>
    <cellStyle name="差_COSCON THAILAND COSNAM STAFF 2012 JULY_东南亚分部各类数据统计201303 xls201304" xfId="31206"/>
    <cellStyle name="差_COSCON THAILAND COSNAM STAFF 2012 JULY_东南亚分部各类数据统计201303 xls201304 2" xfId="31207"/>
    <cellStyle name="差_COSCON THAILAND COSNAM STAFF 2012 JULY_东南亚分部各类数据统计201303 xls201304 2 2" xfId="31208"/>
    <cellStyle name="差_COSCON THAILAND COSNAM STAFF 2012 JULY_东南亚公司（含远星公司）人员信息201212" xfId="31209"/>
    <cellStyle name="差_COSCON THAILAND COSNAM STAFF 2012 JULY_东南亚公司（含远星公司）人员信息201212 2" xfId="31210"/>
    <cellStyle name="差_COSCON THAILAND COSNAM STAFF 2012 JULY_东南亚公司（含远星公司）人员信息201212 2 2" xfId="31211"/>
    <cellStyle name="差_COSCON THAILAND COSNAM STAFF 2012 JULY_菲律宾2" xfId="31212"/>
    <cellStyle name="差_COSCON THAILAND COSNAM STAFF 2012 JULY_菲律宾2 2" xfId="31213"/>
    <cellStyle name="差_COSCON THAILAND COSNAM STAFF 2012 JULY_菲律宾2 2 2" xfId="31214"/>
    <cellStyle name="差_COSCON THAILAND COSNAM STAFF 2012 JULY_副本东南亚分部各类数据统计201303" xfId="31215"/>
    <cellStyle name="差_COSCON THAILAND COSNAM STAFF 2012 JULY_副本东南亚分部各类数据统计201303 2" xfId="31216"/>
    <cellStyle name="差_COSCON THAILAND COSNAM STAFF 2012 JULY_副本东南亚分部各类数据统计201303 2 2" xfId="31217"/>
    <cellStyle name="差_COSCON THAILAND COSNAM STAFF 2012 JULY_南亚分部各类数据统计201303" xfId="31218"/>
    <cellStyle name="差_COSCON THAILAND COSNAM STAFF 2012 JULY_南亚分部各类数据统计201303 2" xfId="31219"/>
    <cellStyle name="差_COSCON THAILAND COSNAM STAFF 2012 JULY_南亚分部各类数据统计201303 2 2" xfId="31220"/>
    <cellStyle name="差_COSLINK_contact list - 130125" xfId="31221"/>
    <cellStyle name="差_COSLINK_contact list - 130125 2" xfId="31222"/>
    <cellStyle name="差_COSLINK_contact list - 130125 2 2" xfId="31223"/>
    <cellStyle name="差_CVX" xfId="15430"/>
    <cellStyle name="差_FMX" xfId="15431"/>
    <cellStyle name="差_IA2" xfId="15432"/>
    <cellStyle name="差_IFX" xfId="15433"/>
    <cellStyle name="差_IHS 0302" xfId="15434"/>
    <cellStyle name="差_IHS-KMTC" xfId="15435"/>
    <cellStyle name="差_ISH 0427" xfId="154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7"/>
    <cellStyle name="差_KHP 2-SINOKOR" xfId="15438"/>
    <cellStyle name="差_KHP2 0416" xfId="154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0"/>
    <cellStyle name="差_NSC 1119" xfId="154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3"/>
    <cellStyle name="差_VTS 0820" xfId="15444"/>
    <cellStyle name="差_WIN" xfId="15445"/>
    <cellStyle name="差_WIN-SEACON" xfId="15446"/>
    <cellStyle name="差_WK28" xfId="31224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5"/>
    <cellStyle name="差_中远印度各类数据统计201212 2" xfId="31226"/>
    <cellStyle name="差_中远印度各类数据统计201212 2 2" xfId="31227"/>
    <cellStyle name="差_中远印度各类数据统计201212_1类数据统计201303" xfId="31228"/>
    <cellStyle name="差_中远印度各类数据统计201212_1类数据统计201303 2" xfId="31229"/>
    <cellStyle name="差_中远印度各类数据统计201212_1类数据统计201303 2 2" xfId="31230"/>
    <cellStyle name="差_中远印度各类数据统计201212_cosconsea-costar staff infors" xfId="31231"/>
    <cellStyle name="差_中远印度各类数据统计201212_cosconsea-costar staff infors 2" xfId="31232"/>
    <cellStyle name="差_中远印度各类数据统计201212_cosconsea-costar staff infors 2 2" xfId="31233"/>
    <cellStyle name="差_中远印度各类数据统计201212_东南亚分部各类数据统计201303 (2)" xfId="31234"/>
    <cellStyle name="差_中远印度各类数据统计201212_东南亚分部各类数据统计201303 (2) 2" xfId="31235"/>
    <cellStyle name="差_中远印度各类数据统计201212_东南亚分部各类数据统计201303 (2) 2 2" xfId="31236"/>
    <cellStyle name="差_中远印度各类数据统计201212_东南亚分部各类数据统计201303 (4)" xfId="31237"/>
    <cellStyle name="差_中远印度各类数据统计201212_东南亚分部各类数据统计201303 (4) 2" xfId="31238"/>
    <cellStyle name="差_中远印度各类数据统计201212_东南亚分部各类数据统计201303 (4) 2 2" xfId="31239"/>
    <cellStyle name="差_中远印度各类数据统计201212_东南亚分部各类数据统计201303 xls201304" xfId="31240"/>
    <cellStyle name="差_中远印度各类数据统计201212_东南亚分部各类数据统计201303 xls201304 2" xfId="31241"/>
    <cellStyle name="差_中远印度各类数据统计201212_东南亚分部各类数据统计201303 xls201304 2 2" xfId="31242"/>
    <cellStyle name="差_中远印度各类数据统计201212_副本东南亚分部各类数据统计201303" xfId="31243"/>
    <cellStyle name="差_中远印度各类数据统计201212_副本东南亚分部各类数据统计201303 2" xfId="31244"/>
    <cellStyle name="差_中远印度各类数据统计201212_副本东南亚分部各类数据统计201303 2 2" xfId="31245"/>
    <cellStyle name="差_中远印度各类数据统计201212_南亚分部各类数据统计201303" xfId="31246"/>
    <cellStyle name="差_中远印度各类数据统计201212_南亚分部各类数据统计201303 2" xfId="31247"/>
    <cellStyle name="差_中远印度各类数据统计201212_南亚分部各类数据统计201303 2 2" xfId="31248"/>
    <cellStyle name="常?_pldt" xfId="6441"/>
    <cellStyle name="常规" xfId="0" builtinId="0"/>
    <cellStyle name="常规 10" xfId="12955"/>
    <cellStyle name="常规 10 10" xfId="6442"/>
    <cellStyle name="常规 10 10 2" xfId="31249"/>
    <cellStyle name="常规 10 10 2 2" xfId="31250"/>
    <cellStyle name="常规 10 10 2 2 2" xfId="31251"/>
    <cellStyle name="常规 10 10 2 2 2 2" xfId="31252"/>
    <cellStyle name="常规 10 10 2 2 2 2 2" xfId="31253"/>
    <cellStyle name="常规 10 10 2 2 2 2 2 2" xfId="31254"/>
    <cellStyle name="常规 10 10 3" xfId="31255"/>
    <cellStyle name="常规 10 10 3 2" xfId="31256"/>
    <cellStyle name="常规 10 10 3 2 2" xfId="31257"/>
    <cellStyle name="常规 10 10 4" xfId="31258"/>
    <cellStyle name="常规 10 11" xfId="6443"/>
    <cellStyle name="常规 10 11 2" xfId="14876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68"/>
    <cellStyle name="常规 10 2 13" xfId="56876"/>
    <cellStyle name="常规 10 2 14" xfId="56879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1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83"/>
    <cellStyle name="常规 10 2 3" xfId="6450"/>
    <cellStyle name="常规 10 2 3 2" xfId="15370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81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62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7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2"/>
    <cellStyle name="常规 101" xfId="15374"/>
    <cellStyle name="常规 102" xfId="56872"/>
    <cellStyle name="常规 103" xfId="56884"/>
    <cellStyle name="常规 108 2 2 2" xfId="14903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6"/>
    <cellStyle name="常规 11 2 3 4" xfId="31397"/>
    <cellStyle name="常规 11 2 4" xfId="14919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20" xfId="14920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21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2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8"/>
    <cellStyle name="常规 12 7 3" xfId="31469"/>
    <cellStyle name="常规 12 8" xfId="6541"/>
    <cellStyle name="常规 12 9" xfId="14926"/>
    <cellStyle name="常规 12 9 2" xfId="31470"/>
    <cellStyle name="常规 13" xfId="14927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6"/>
    <cellStyle name="常规 13 2 2 5" xfId="31477"/>
    <cellStyle name="常规 13 2 3" xfId="14932"/>
    <cellStyle name="常规 13 2 3 2" xfId="14933"/>
    <cellStyle name="常规 13 2 4" xfId="14934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5"/>
    <cellStyle name="常规 13 3 2 2" xfId="14936"/>
    <cellStyle name="常规 13 3 2 3" xfId="31488"/>
    <cellStyle name="常规 13 3 3" xfId="14937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8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9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8"/>
    <cellStyle name="常规 132" xfId="15449"/>
    <cellStyle name="常规 133" xfId="15373"/>
    <cellStyle name="常规 134" xfId="15450"/>
    <cellStyle name="常规 14" xfId="14940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41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2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1"/>
    <cellStyle name="常规 17" xfId="14944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5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1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2"/>
    <cellStyle name="常规 2 2 2 2 2 2 2 2 3 2 3" xfId="34163"/>
    <cellStyle name="常规 2 2 2 2 2 2 2 2 3 3" xfId="14989"/>
    <cellStyle name="常规 2 2 2 2 2 2 2 2 3 4" xfId="34164"/>
    <cellStyle name="常规 2 2 2 2 2 2 2 2 3 5" xfId="34165"/>
    <cellStyle name="常规 2 2 2 2 2 2 2 2 4" xfId="14990"/>
    <cellStyle name="常规 2 2 2 2 2 2 2 2 5" xfId="14991"/>
    <cellStyle name="常规 2 2 2 2 2 2 2 3" xfId="14992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3"/>
    <cellStyle name="常规 2 2 2 2 2 2 3 2" xfId="14994"/>
    <cellStyle name="常规 2 2 2 2 2 2 3 2 2" xfId="14995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6"/>
    <cellStyle name="常规 2 2 2 2 2 2 3 3 2" xfId="14997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8"/>
    <cellStyle name="常规 2 2 2 2 2 2 3 5" xfId="34194"/>
    <cellStyle name="常规 2 2 2 2 2 2 4" xfId="14999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5000"/>
    <cellStyle name="常规 2 2 2 2 2 2 5 2" xfId="15001"/>
    <cellStyle name="常规 2 2 2 2 2 2 5 2 2" xfId="34203"/>
    <cellStyle name="常规 2 2 2 2 2 2 5 2 2 2" xfId="15002"/>
    <cellStyle name="常规 2 2 2 2 2 2 5 2 3" xfId="34204"/>
    <cellStyle name="常规 2 2 2 2 2 2 5 2 3 2" xfId="15003"/>
    <cellStyle name="常规 2 2 2 2 2 2 5 3" xfId="15004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09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0"/>
    <cellStyle name="常规 2 2 2 2 2 3 3" xfId="15035"/>
    <cellStyle name="常规 2 2 2 2 2 3 3 2" xfId="15036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7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8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8"/>
    <cellStyle name="常规 2 2 2 2 2 4 2 2 2 2 2 2" xfId="15043"/>
    <cellStyle name="常规 2 2 2 2 2 4 2 2 2 2 2 2 2 2" xfId="15044"/>
    <cellStyle name="常规 2 2 2 2 2 4 2 2 2 3" xfId="34229"/>
    <cellStyle name="常规 2 2 2 2 2 4 2 2 3" xfId="15045"/>
    <cellStyle name="常规 2 2 2 2 2 4 2 2 4" xfId="34230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0"/>
    <cellStyle name="常规 2 2 2 2 2 5 2 4" xfId="34241"/>
    <cellStyle name="常规 2 2 2 2 2 5 3" xfId="15065"/>
    <cellStyle name="常规 2 2 2 2 2 5 4" xfId="15066"/>
    <cellStyle name="常规 2 2 2 2 2 6" xfId="15067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70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71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2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7"/>
    <cellStyle name="常规 2 2 2 4 2 2 2 4" xfId="34537"/>
    <cellStyle name="常规 2 2 2 4 2 2 3" xfId="15078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9"/>
    <cellStyle name="常规 2 2 2 4 2 2 5" xfId="34543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4"/>
    <cellStyle name="常规 2 2 2 4 2 3 2 2 2 4" xfId="15084"/>
    <cellStyle name="常规 2 2 2 4 2 3 2 2 3" xfId="34545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4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5"/>
    <cellStyle name="常规 2 2 2 4 4 2" xfId="15106"/>
    <cellStyle name="常规 2 2 2 4 4 2 2" xfId="15107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8"/>
    <cellStyle name="常规 2 2 2 4 4 4" xfId="34569"/>
    <cellStyle name="常规 2 2 2 4 5" xfId="15109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10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7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6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2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2"/>
    <cellStyle name="常规 24 2" xfId="15153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7"/>
    <cellStyle name="常规 25 2 3" xfId="15158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9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4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8"/>
    <cellStyle name="常规 31 2 2" xfId="37946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41"/>
    <cellStyle name="常规 36 2 2" xfId="15242"/>
    <cellStyle name="常规 36 2 2 2" xfId="15243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4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5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5"/>
    <cellStyle name="常规 38 3" xfId="38086"/>
    <cellStyle name="常规 39" xfId="15252"/>
    <cellStyle name="常规 39 2" xfId="15253"/>
    <cellStyle name="常规 39 2 2" xfId="38087"/>
    <cellStyle name="常规 39 2 2 2" xfId="38088"/>
    <cellStyle name="常规 39 2 3" xfId="38089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9"/>
    <cellStyle name="常规 4 19" xfId="56885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2"/>
    <cellStyle name="常规 4 2 2 2 2" xfId="15263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4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5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6"/>
    <cellStyle name="常规 40 2" xfId="15267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8"/>
    <cellStyle name="常规 41 2" xfId="15269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70"/>
    <cellStyle name="常规 42 2 2" xfId="15271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2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3"/>
    <cellStyle name="常规 44 2" xfId="15274"/>
    <cellStyle name="常规 44 2 2" xfId="39400"/>
    <cellStyle name="常规 44 2 2 2" xfId="39401"/>
    <cellStyle name="常规 44 2 3" xfId="39402"/>
    <cellStyle name="常规 44 3" xfId="15275"/>
    <cellStyle name="常规 44 3 2" xfId="39403"/>
    <cellStyle name="常规 44 4" xfId="39404"/>
    <cellStyle name="常规 45" xfId="15276"/>
    <cellStyle name="常规 45 2" xfId="15277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8"/>
    <cellStyle name="常规 46 2" xfId="15279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80"/>
    <cellStyle name="常规 47 2" xfId="15281"/>
    <cellStyle name="常规 47 3" xfId="15282"/>
    <cellStyle name="常规 48" xfId="15283"/>
    <cellStyle name="常规 48 10" xfId="39417"/>
    <cellStyle name="常规 48 10 2" xfId="39418"/>
    <cellStyle name="常规 48 11" xfId="39419"/>
    <cellStyle name="常规 48 2" xfId="15284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5"/>
    <cellStyle name="常规 49 10" xfId="39631"/>
    <cellStyle name="常规 49 10 2" xfId="39632"/>
    <cellStyle name="常规 49 11" xfId="39633"/>
    <cellStyle name="常规 49 2" xfId="15286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7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8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90"/>
    <cellStyle name="常规 51 2" xfId="15291"/>
    <cellStyle name="常规 51 2 2" xfId="40171"/>
    <cellStyle name="常规 51 2 2 2" xfId="40172"/>
    <cellStyle name="常规 51 2 3" xfId="40173"/>
    <cellStyle name="常规 51 3" xfId="15292"/>
    <cellStyle name="常规 51 3 2" xfId="40174"/>
    <cellStyle name="常规 51 4" xfId="40175"/>
    <cellStyle name="常规 52" xfId="15293"/>
    <cellStyle name="常规 52 2" xfId="15294"/>
    <cellStyle name="常规 52 2 2" xfId="40176"/>
    <cellStyle name="常规 52 2 2 2" xfId="40177"/>
    <cellStyle name="常规 52 2 3" xfId="40178"/>
    <cellStyle name="常规 52 3" xfId="15295"/>
    <cellStyle name="常规 52 3 2" xfId="40179"/>
    <cellStyle name="常规 52 4" xfId="40180"/>
    <cellStyle name="常规 53" xfId="15296"/>
    <cellStyle name="常规 53 2" xfId="15297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8"/>
    <cellStyle name="常规 54 2" xfId="15299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300"/>
    <cellStyle name="常规 55 2" xfId="15301"/>
    <cellStyle name="常规 56" xfId="9921"/>
    <cellStyle name="常规 56 2" xfId="15302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3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4"/>
    <cellStyle name="常规 58 2" xfId="40271"/>
    <cellStyle name="常规 58 2 2" xfId="40272"/>
    <cellStyle name="常规 58 3" xfId="40273"/>
    <cellStyle name="常规 59" xfId="15305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6"/>
    <cellStyle name="常规 63" xfId="15307"/>
    <cellStyle name="常规 64" xfId="15308"/>
    <cellStyle name="常规 65" xfId="15309"/>
    <cellStyle name="常规 65 2" xfId="40607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6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7"/>
    <cellStyle name="常规_Sheet1 3" xfId="15375"/>
    <cellStyle name="常规_Sheet1 4" xfId="15561"/>
    <cellStyle name="常规_Sheet1 5" xfId="56871"/>
    <cellStyle name="常规_Sheet1 5 2" xfId="56886"/>
    <cellStyle name="常规_Sheet1 6" xfId="56875"/>
    <cellStyle name="常规_Sheet1_1" xfId="12929"/>
    <cellStyle name="常规_Sheet1_1 2" xfId="13030"/>
    <cellStyle name="常规_Sheet1_1 3" xfId="15369"/>
    <cellStyle name="常规_Sheet1_1 4" xfId="15560"/>
    <cellStyle name="常规_Sheet1_1 5" xfId="56873"/>
    <cellStyle name="常规_Sheet1_1 6" xfId="56880"/>
    <cellStyle name="常规_Sheet1_16" xfId="12932"/>
    <cellStyle name="常规_Sheet1_2" xfId="15558"/>
    <cellStyle name="常规_Sheet1_35" xfId="12933"/>
    <cellStyle name="常规_Sheet1_44" xfId="12934"/>
    <cellStyle name="常规_Sheet1_47" xfId="12935"/>
    <cellStyle name="常规_Sheet1_73" xfId="13039"/>
    <cellStyle name="常规_Sheet1_73 2" xfId="56877"/>
    <cellStyle name="常规_上海口岸船期表_57" xfId="13031"/>
    <cellStyle name="常规_上海口岸船期表_63" xfId="13033"/>
    <cellStyle name="常规_上海口岸船期表_63 2" xfId="56878"/>
    <cellStyle name="常规_上海口岸船期表_64" xfId="13041"/>
    <cellStyle name="常规_万达运通2012年8月份拼箱船期表" xfId="56869"/>
    <cellStyle name="常规_万达运通2012年8月份拼箱船期表 2" xfId="56882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19" xfId="56870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50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51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2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2"/>
    <cellStyle name="好 3 2" xfId="45481"/>
    <cellStyle name="好 3 2 2" xfId="45482"/>
    <cellStyle name="好 3 2 3" xfId="45483"/>
    <cellStyle name="好 3 3" xfId="45484"/>
    <cellStyle name="好 3 4" xfId="45485"/>
    <cellStyle name="好 4" xfId="15452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3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4"/>
    <cellStyle name="好_BMX- CMA CGM" xfId="15455"/>
    <cellStyle name="好_Book2" xfId="15456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7"/>
    <cellStyle name="好_CC1 4000teu 201108" xfId="11767"/>
    <cellStyle name="好_CC1 4000teu 201108 2" xfId="11768"/>
    <cellStyle name="好_CC1 4000teu 201108 3" xfId="11769"/>
    <cellStyle name="好_CIX" xfId="15458"/>
    <cellStyle name="好_CIX2" xfId="15459"/>
    <cellStyle name="好_CIX2 &amp; CKI &amp; AGI" xfId="15460"/>
    <cellStyle name="好_CKA &amp; CAT 0429" xfId="15461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2"/>
    <cellStyle name="好_Elsa_ 201202" xfId="11770"/>
    <cellStyle name="好_Elsa_ 201202 2" xfId="11771"/>
    <cellStyle name="好_Elsa_ 201202 3" xfId="11772"/>
    <cellStyle name="好_FMX" xfId="15463"/>
    <cellStyle name="好_forecast" xfId="11773"/>
    <cellStyle name="好_forecast 2" xfId="11774"/>
    <cellStyle name="好_forecast 3" xfId="11775"/>
    <cellStyle name="好_IA2" xfId="15464"/>
    <cellStyle name="好_IFX" xfId="15465"/>
    <cellStyle name="好_IHS 0302" xfId="15466"/>
    <cellStyle name="好_IHS-KMTC" xfId="15467"/>
    <cellStyle name="好_ISH 0427" xfId="15468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9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0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1"/>
    <cellStyle name="好_NSC 1119" xfId="15472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3"/>
    <cellStyle name="好_VTS 0820" xfId="15474"/>
    <cellStyle name="好_Weekly CB ver3" xfId="11902"/>
    <cellStyle name="好_Weekly CB ver3 2" xfId="11903"/>
    <cellStyle name="好_Weekly CB ver3 3" xfId="11904"/>
    <cellStyle name="好_WIN" xfId="15475"/>
    <cellStyle name="好_WIN-SEACON" xfId="15476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7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8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9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80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1"/>
    <cellStyle name="合計 7 2" xfId="15482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3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4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5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6"/>
    <cellStyle name="汇总 4 2" xfId="15487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3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8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4"/>
    <cellStyle name="计算 3 2" xfId="15489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90"/>
    <cellStyle name="计算 4 2" xfId="15491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2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3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4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5"/>
    <cellStyle name="計算方式 3 2" xfId="15496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7"/>
    <cellStyle name="計算方式 4 2" xfId="15498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9"/>
    <cellStyle name="計算方式 5 2" xfId="15500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1"/>
    <cellStyle name="計算方式 6 2" xfId="15502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3"/>
    <cellStyle name="計算方式 7 2" xfId="15504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5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5"/>
    <cellStyle name="检查单元格 3 2" xfId="50224"/>
    <cellStyle name="检查单元格 3 2 2" xfId="50225"/>
    <cellStyle name="检查单元格 3 3" xfId="50226"/>
    <cellStyle name="检查单元格 4" xfId="15506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6"/>
    <cellStyle name="解释性文本 3 2" xfId="50333"/>
    <cellStyle name="解释性文本 3 2 2" xfId="50334"/>
    <cellStyle name="解释性文本 3 3" xfId="50335"/>
    <cellStyle name="解释性文本 4" xfId="15507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7"/>
    <cellStyle name="警告文本 3 2" xfId="50344"/>
    <cellStyle name="警告文本 3 2 2" xfId="50345"/>
    <cellStyle name="警告文本 3 3" xfId="50346"/>
    <cellStyle name="警告文本 4" xfId="15508"/>
    <cellStyle name="警告文字" xfId="15509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8"/>
    <cellStyle name="链接单元格 3 2" xfId="50542"/>
    <cellStyle name="链接单元格 3 2 2" xfId="50543"/>
    <cellStyle name="链接单元格 3 3" xfId="50544"/>
    <cellStyle name="链接单元格 4" xfId="15510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9"/>
    <cellStyle name="强调文字颜色 1 4" xfId="15511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60"/>
    <cellStyle name="强调文字颜色 2 4" xfId="15512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61"/>
    <cellStyle name="强调文字颜色 3 4" xfId="1551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2"/>
    <cellStyle name="强调文字颜色 4 4" xfId="15514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3"/>
    <cellStyle name="强调文字颜色 5 4" xfId="15515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4"/>
    <cellStyle name="强调文字颜色 6 4" xfId="15516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5"/>
    <cellStyle name="适中 3 2" xfId="50735"/>
    <cellStyle name="适中 3 2 2" xfId="50736"/>
    <cellStyle name="适中 3 3" xfId="50737"/>
    <cellStyle name="适中 4" xfId="15517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8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6"/>
    <cellStyle name="输出 3 2" xfId="15519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20"/>
    <cellStyle name="输出 4 2" xfId="15521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2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7"/>
    <cellStyle name="输入 3 2" xfId="15523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4"/>
    <cellStyle name="输入 4 2" xfId="15525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6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7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8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9"/>
    <cellStyle name="輸出 3 2" xfId="15530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1"/>
    <cellStyle name="輸出 4 2" xfId="15532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3"/>
    <cellStyle name="輸出 5 2" xfId="15534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5"/>
    <cellStyle name="輸出 6 2" xfId="15536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7"/>
    <cellStyle name="輸出 7 2" xfId="15538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9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40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1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2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3"/>
    <cellStyle name="輸入 3 2" xfId="15544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5"/>
    <cellStyle name="輸入 4 2" xfId="15546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7"/>
    <cellStyle name="輸入 5 2" xfId="15548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9"/>
    <cellStyle name="輸入 6 2" xfId="15550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1"/>
    <cellStyle name="輸入 7 2" xfId="15552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3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4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5"/>
    <cellStyle name="注释 4 2" xfId="15556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58390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3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115540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296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29815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1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125065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58393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39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115543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2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668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126309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66677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123827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668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134593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1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66675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750</xdr:row>
      <xdr:rowOff>0</xdr:rowOff>
    </xdr:from>
    <xdr:to>
      <xdr:col>7</xdr:col>
      <xdr:colOff>276225</xdr:colOff>
      <xdr:row>750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731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740</xdr:row>
      <xdr:rowOff>47625</xdr:rowOff>
    </xdr:from>
    <xdr:to>
      <xdr:col>7</xdr:col>
      <xdr:colOff>304800</xdr:colOff>
      <xdr:row>742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969125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3" Type="http://schemas.openxmlformats.org/officeDocument/2006/relationships/hyperlink" Target="https://ecomm.one-line.com/one-ecom/schedule/vessel-schedule?vslEngNmParam=PARIS+EXPRESS+%28PRET%29&amp;vslCdParam=PRET&amp;f_cmd=" TargetMode="External"/><Relationship Id="rId21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" Type="http://schemas.openxmlformats.org/officeDocument/2006/relationships/hyperlink" Target="https://ecomm.one-line.com/one-ecom/schedule/vessel-schedule?vslEngNmParam=UNAYZAH+EXPRESS+%28UZET%29&amp;vslCdParam=UZET&amp;f_cmd=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drawing" Target="../drawings/drawing3.xm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ecomm.one-line.com/one-ecom/schedule/vessel-schedule?vslEngNmParam=TO+BE+NOMINATED+%289F2T%29&amp;vslCdParam=9F2T&amp;f_cmd=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5"/>
  <sheetViews>
    <sheetView tabSelected="1" workbookViewId="0">
      <selection activeCell="D6" sqref="D6:D10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15" t="s">
        <v>225</v>
      </c>
      <c r="B1" s="915"/>
      <c r="C1" s="915"/>
      <c r="D1" s="915"/>
      <c r="E1" s="915"/>
      <c r="F1" s="915"/>
      <c r="G1" s="915"/>
    </row>
    <row r="2" spans="1:7" s="2" customFormat="1" ht="33.75" customHeight="1">
      <c r="A2" s="916" t="s">
        <v>17</v>
      </c>
      <c r="B2" s="916"/>
      <c r="C2" s="3"/>
      <c r="D2" s="10"/>
      <c r="E2" s="3"/>
      <c r="F2" s="3"/>
      <c r="G2" s="4" t="s">
        <v>731</v>
      </c>
    </row>
    <row r="3" spans="1:7" s="6" customFormat="1" ht="22.5" customHeight="1">
      <c r="A3" s="917" t="s">
        <v>229</v>
      </c>
      <c r="B3" s="917"/>
      <c r="C3" s="917"/>
      <c r="D3" s="917"/>
      <c r="E3" s="917"/>
      <c r="F3" s="917"/>
      <c r="G3" s="917"/>
    </row>
    <row r="4" spans="1:7" s="5" customFormat="1" ht="15.75" customHeight="1">
      <c r="A4" s="13" t="s">
        <v>485</v>
      </c>
      <c r="B4" s="819" t="s">
        <v>20</v>
      </c>
      <c r="C4" s="819" t="s">
        <v>21</v>
      </c>
      <c r="D4" s="821" t="s">
        <v>22</v>
      </c>
      <c r="E4" s="14" t="s">
        <v>231</v>
      </c>
      <c r="F4" s="14" t="s">
        <v>23</v>
      </c>
      <c r="G4" s="14" t="s">
        <v>19</v>
      </c>
    </row>
    <row r="5" spans="1:7" s="5" customFormat="1" ht="15.75" customHeight="1">
      <c r="A5" s="13"/>
      <c r="B5" s="820"/>
      <c r="C5" s="820"/>
      <c r="D5" s="822"/>
      <c r="E5" s="15" t="s">
        <v>14</v>
      </c>
      <c r="F5" s="14" t="s">
        <v>24</v>
      </c>
      <c r="G5" s="14" t="s">
        <v>25</v>
      </c>
    </row>
    <row r="6" spans="1:7" s="5" customFormat="1" ht="15.75" customHeight="1">
      <c r="A6" s="16"/>
      <c r="B6" s="17" t="s">
        <v>607</v>
      </c>
      <c r="C6" s="18" t="s">
        <v>478</v>
      </c>
      <c r="D6" s="833" t="s">
        <v>232</v>
      </c>
      <c r="E6" s="19">
        <v>44896</v>
      </c>
      <c r="F6" s="19">
        <f>E6+5</f>
        <v>44901</v>
      </c>
      <c r="G6" s="20">
        <f>F6+32</f>
        <v>44933</v>
      </c>
    </row>
    <row r="7" spans="1:7" s="5" customFormat="1" ht="15.75" customHeight="1">
      <c r="A7" s="16"/>
      <c r="B7" s="17" t="s">
        <v>608</v>
      </c>
      <c r="C7" s="17" t="s">
        <v>27</v>
      </c>
      <c r="D7" s="817"/>
      <c r="E7" s="21">
        <f>E6+7</f>
        <v>44903</v>
      </c>
      <c r="F7" s="19">
        <f t="shared" ref="E7:G10" si="0">F6+7</f>
        <v>44908</v>
      </c>
      <c r="G7" s="20">
        <f t="shared" si="0"/>
        <v>44940</v>
      </c>
    </row>
    <row r="8" spans="1:7" s="5" customFormat="1" ht="15.75" customHeight="1">
      <c r="A8" s="16"/>
      <c r="B8" s="17" t="s">
        <v>797</v>
      </c>
      <c r="C8" s="22" t="s">
        <v>222</v>
      </c>
      <c r="D8" s="817"/>
      <c r="E8" s="21">
        <f t="shared" si="0"/>
        <v>44910</v>
      </c>
      <c r="F8" s="19">
        <f t="shared" si="0"/>
        <v>44915</v>
      </c>
      <c r="G8" s="20">
        <f t="shared" si="0"/>
        <v>44947</v>
      </c>
    </row>
    <row r="9" spans="1:7" s="5" customFormat="1" ht="15.75" customHeight="1">
      <c r="A9" s="16"/>
      <c r="B9" s="17" t="s">
        <v>798</v>
      </c>
      <c r="C9" s="22" t="s">
        <v>27</v>
      </c>
      <c r="D9" s="817"/>
      <c r="E9" s="21">
        <f t="shared" si="0"/>
        <v>44917</v>
      </c>
      <c r="F9" s="19">
        <f t="shared" si="0"/>
        <v>44922</v>
      </c>
      <c r="G9" s="20">
        <f t="shared" si="0"/>
        <v>44954</v>
      </c>
    </row>
    <row r="10" spans="1:7" s="5" customFormat="1" ht="15.75" customHeight="1">
      <c r="A10" s="23"/>
      <c r="B10" s="17" t="s">
        <v>799</v>
      </c>
      <c r="C10" s="22" t="s">
        <v>27</v>
      </c>
      <c r="D10" s="818"/>
      <c r="E10" s="21">
        <f t="shared" si="0"/>
        <v>44924</v>
      </c>
      <c r="F10" s="19">
        <f t="shared" si="0"/>
        <v>44929</v>
      </c>
      <c r="G10" s="20">
        <f t="shared" si="0"/>
        <v>44961</v>
      </c>
    </row>
    <row r="11" spans="1:7" s="5" customFormat="1" ht="15.75" customHeight="1">
      <c r="A11" s="23"/>
      <c r="B11" s="918"/>
      <c r="C11" s="918"/>
      <c r="D11" s="918"/>
      <c r="E11" s="918"/>
      <c r="F11" s="918"/>
      <c r="G11" s="918"/>
    </row>
    <row r="12" spans="1:7" s="5" customFormat="1" ht="15.75" customHeight="1">
      <c r="A12" s="23"/>
      <c r="B12" s="919"/>
      <c r="C12" s="919"/>
      <c r="D12" s="919"/>
      <c r="E12" s="919"/>
      <c r="F12" s="919"/>
      <c r="G12" s="919"/>
    </row>
    <row r="13" spans="1:7" s="5" customFormat="1" ht="15.75" customHeight="1">
      <c r="A13" s="23"/>
      <c r="B13" s="826" t="s">
        <v>20</v>
      </c>
      <c r="C13" s="826" t="s">
        <v>21</v>
      </c>
      <c r="D13" s="828" t="s">
        <v>233</v>
      </c>
      <c r="E13" s="14" t="s">
        <v>234</v>
      </c>
      <c r="F13" s="14" t="s">
        <v>23</v>
      </c>
      <c r="G13" s="14" t="s">
        <v>19</v>
      </c>
    </row>
    <row r="14" spans="1:7" s="5" customFormat="1" ht="15.75" customHeight="1">
      <c r="A14" s="23"/>
      <c r="B14" s="827"/>
      <c r="C14" s="827"/>
      <c r="D14" s="829"/>
      <c r="E14" s="15" t="s">
        <v>14</v>
      </c>
      <c r="F14" s="14" t="s">
        <v>24</v>
      </c>
      <c r="G14" s="14" t="s">
        <v>25</v>
      </c>
    </row>
    <row r="15" spans="1:7" s="5" customFormat="1" ht="15.75" customHeight="1">
      <c r="A15" s="23"/>
      <c r="B15" s="17" t="s">
        <v>603</v>
      </c>
      <c r="C15" s="18" t="s">
        <v>605</v>
      </c>
      <c r="D15" s="920" t="s">
        <v>468</v>
      </c>
      <c r="E15" s="19">
        <v>44898</v>
      </c>
      <c r="F15" s="19">
        <f>E15+4</f>
        <v>44902</v>
      </c>
      <c r="G15" s="19">
        <f>F15+26</f>
        <v>44928</v>
      </c>
    </row>
    <row r="16" spans="1:7" s="5" customFormat="1" ht="15.75" customHeight="1">
      <c r="A16" s="23"/>
      <c r="B16" s="17" t="s">
        <v>604</v>
      </c>
      <c r="C16" s="17" t="s">
        <v>606</v>
      </c>
      <c r="D16" s="824"/>
      <c r="E16" s="24">
        <f t="shared" ref="E16:G19" si="1">E15+7</f>
        <v>44905</v>
      </c>
      <c r="F16" s="19">
        <f t="shared" si="1"/>
        <v>44909</v>
      </c>
      <c r="G16" s="20">
        <f t="shared" si="1"/>
        <v>44935</v>
      </c>
    </row>
    <row r="17" spans="1:7" s="5" customFormat="1" ht="15.75" customHeight="1">
      <c r="A17" s="23"/>
      <c r="B17" s="25" t="s">
        <v>791</v>
      </c>
      <c r="C17" s="22" t="s">
        <v>794</v>
      </c>
      <c r="D17" s="824"/>
      <c r="E17" s="24">
        <f t="shared" si="1"/>
        <v>44912</v>
      </c>
      <c r="F17" s="19">
        <f t="shared" si="1"/>
        <v>44916</v>
      </c>
      <c r="G17" s="20">
        <f t="shared" si="1"/>
        <v>44942</v>
      </c>
    </row>
    <row r="18" spans="1:7" s="5" customFormat="1" ht="15.75" customHeight="1">
      <c r="A18" s="23"/>
      <c r="B18" s="22" t="s">
        <v>792</v>
      </c>
      <c r="C18" s="22" t="s">
        <v>795</v>
      </c>
      <c r="D18" s="824"/>
      <c r="E18" s="24">
        <f t="shared" si="1"/>
        <v>44919</v>
      </c>
      <c r="F18" s="19">
        <f t="shared" si="1"/>
        <v>44923</v>
      </c>
      <c r="G18" s="20">
        <f t="shared" si="1"/>
        <v>44949</v>
      </c>
    </row>
    <row r="19" spans="1:7" s="5" customFormat="1" ht="15.75" customHeight="1">
      <c r="A19" s="23"/>
      <c r="B19" s="22" t="s">
        <v>793</v>
      </c>
      <c r="C19" s="22" t="s">
        <v>796</v>
      </c>
      <c r="D19" s="825"/>
      <c r="E19" s="24">
        <f t="shared" si="1"/>
        <v>44926</v>
      </c>
      <c r="F19" s="19">
        <f t="shared" si="1"/>
        <v>44930</v>
      </c>
      <c r="G19" s="20">
        <f t="shared" si="1"/>
        <v>44956</v>
      </c>
    </row>
    <row r="20" spans="1:7" s="5" customFormat="1" ht="15.75" customHeight="1">
      <c r="A20" s="23"/>
      <c r="B20" s="26"/>
      <c r="C20" s="26"/>
      <c r="D20" s="176"/>
      <c r="E20" s="28"/>
      <c r="F20" s="29"/>
      <c r="G20" s="29"/>
    </row>
    <row r="21" spans="1:7" s="5" customFormat="1" ht="15.75" customHeight="1">
      <c r="A21" s="23"/>
      <c r="B21" s="30"/>
      <c r="C21" s="30"/>
      <c r="D21" s="177"/>
      <c r="E21" s="30"/>
      <c r="F21" s="29"/>
      <c r="G21" s="29"/>
    </row>
    <row r="22" spans="1:7" s="5" customFormat="1" ht="15.75" customHeight="1">
      <c r="A22" s="23"/>
      <c r="B22" s="819" t="s">
        <v>20</v>
      </c>
      <c r="C22" s="819" t="s">
        <v>21</v>
      </c>
      <c r="D22" s="821" t="s">
        <v>22</v>
      </c>
      <c r="E22" s="14" t="s">
        <v>234</v>
      </c>
      <c r="F22" s="14" t="s">
        <v>23</v>
      </c>
      <c r="G22" s="14" t="s">
        <v>19</v>
      </c>
    </row>
    <row r="23" spans="1:7" s="5" customFormat="1" ht="15.75" customHeight="1">
      <c r="A23" s="23"/>
      <c r="B23" s="820"/>
      <c r="C23" s="820"/>
      <c r="D23" s="822"/>
      <c r="E23" s="15" t="s">
        <v>14</v>
      </c>
      <c r="F23" s="14" t="s">
        <v>24</v>
      </c>
      <c r="G23" s="14" t="s">
        <v>25</v>
      </c>
    </row>
    <row r="24" spans="1:7" s="5" customFormat="1" ht="15.75" customHeight="1">
      <c r="A24" s="23"/>
      <c r="B24" s="31" t="s">
        <v>800</v>
      </c>
      <c r="C24" s="32" t="s">
        <v>805</v>
      </c>
      <c r="D24" s="816" t="s">
        <v>235</v>
      </c>
      <c r="E24" s="19">
        <v>44898</v>
      </c>
      <c r="F24" s="19">
        <f>E24+4</f>
        <v>44902</v>
      </c>
      <c r="G24" s="19">
        <f>F24+30</f>
        <v>44932</v>
      </c>
    </row>
    <row r="25" spans="1:7" s="5" customFormat="1" ht="15.75" customHeight="1">
      <c r="A25" s="23"/>
      <c r="B25" s="31" t="s">
        <v>801</v>
      </c>
      <c r="C25" s="32" t="s">
        <v>806</v>
      </c>
      <c r="D25" s="817"/>
      <c r="E25" s="24">
        <f t="shared" ref="E25:G28" si="2">E24+7</f>
        <v>44905</v>
      </c>
      <c r="F25" s="19">
        <f t="shared" si="2"/>
        <v>44909</v>
      </c>
      <c r="G25" s="20">
        <f t="shared" si="2"/>
        <v>44939</v>
      </c>
    </row>
    <row r="26" spans="1:7" s="5" customFormat="1" ht="15.75" customHeight="1">
      <c r="A26" s="23"/>
      <c r="B26" s="31" t="s">
        <v>802</v>
      </c>
      <c r="C26" s="32" t="s">
        <v>807</v>
      </c>
      <c r="D26" s="817"/>
      <c r="E26" s="24">
        <f t="shared" si="2"/>
        <v>44912</v>
      </c>
      <c r="F26" s="19">
        <f t="shared" si="2"/>
        <v>44916</v>
      </c>
      <c r="G26" s="20">
        <f t="shared" si="2"/>
        <v>44946</v>
      </c>
    </row>
    <row r="27" spans="1:7" s="5" customFormat="1" ht="15.75" customHeight="1">
      <c r="A27" s="23"/>
      <c r="B27" s="31" t="s">
        <v>803</v>
      </c>
      <c r="C27" s="32" t="s">
        <v>808</v>
      </c>
      <c r="D27" s="817"/>
      <c r="E27" s="24">
        <f t="shared" si="2"/>
        <v>44919</v>
      </c>
      <c r="F27" s="19">
        <f t="shared" si="2"/>
        <v>44923</v>
      </c>
      <c r="G27" s="20">
        <f t="shared" si="2"/>
        <v>44953</v>
      </c>
    </row>
    <row r="28" spans="1:7" s="5" customFormat="1" ht="15.75" customHeight="1">
      <c r="A28" s="23"/>
      <c r="B28" s="31" t="s">
        <v>804</v>
      </c>
      <c r="C28" s="32" t="s">
        <v>809</v>
      </c>
      <c r="D28" s="818"/>
      <c r="E28" s="24">
        <f t="shared" si="2"/>
        <v>44926</v>
      </c>
      <c r="F28" s="19">
        <f t="shared" si="2"/>
        <v>44930</v>
      </c>
      <c r="G28" s="20">
        <f t="shared" si="2"/>
        <v>44960</v>
      </c>
    </row>
    <row r="29" spans="1:7" s="5" customFormat="1" ht="15.75" customHeight="1">
      <c r="A29" s="23"/>
      <c r="B29" s="33"/>
      <c r="C29" s="33"/>
      <c r="D29" s="178"/>
      <c r="E29" s="28"/>
      <c r="F29" s="35"/>
      <c r="G29" s="29"/>
    </row>
    <row r="30" spans="1:7" s="5" customFormat="1" ht="15.75" customHeight="1">
      <c r="A30" s="23"/>
      <c r="B30" s="30"/>
      <c r="C30" s="30"/>
      <c r="D30" s="177"/>
      <c r="E30" s="30"/>
      <c r="F30" s="29"/>
      <c r="G30" s="29"/>
    </row>
    <row r="31" spans="1:7" s="5" customFormat="1" ht="15.75" customHeight="1">
      <c r="A31" s="23"/>
      <c r="B31" s="30"/>
      <c r="C31" s="30"/>
      <c r="D31" s="177"/>
      <c r="E31" s="30"/>
      <c r="F31" s="29"/>
      <c r="G31" s="29"/>
    </row>
    <row r="32" spans="1:7" s="5" customFormat="1" ht="15.75" customHeight="1">
      <c r="A32" s="903"/>
      <c r="B32" s="903"/>
      <c r="C32" s="36"/>
      <c r="D32" s="179"/>
      <c r="E32" s="37"/>
      <c r="F32" s="38"/>
      <c r="G32" s="38"/>
    </row>
    <row r="33" spans="1:7" s="5" customFormat="1" ht="15.75" customHeight="1">
      <c r="A33" s="39" t="s">
        <v>236</v>
      </c>
      <c r="B33" s="835" t="s">
        <v>237</v>
      </c>
      <c r="C33" s="835" t="s">
        <v>21</v>
      </c>
      <c r="D33" s="841" t="s">
        <v>22</v>
      </c>
      <c r="E33" s="14" t="s">
        <v>234</v>
      </c>
      <c r="F33" s="14" t="s">
        <v>23</v>
      </c>
      <c r="G33" s="40" t="s">
        <v>474</v>
      </c>
    </row>
    <row r="34" spans="1:7" s="5" customFormat="1" ht="15.75" customHeight="1">
      <c r="A34" s="39"/>
      <c r="B34" s="836"/>
      <c r="C34" s="836"/>
      <c r="D34" s="842"/>
      <c r="E34" s="15" t="s">
        <v>14</v>
      </c>
      <c r="F34" s="41" t="s">
        <v>24</v>
      </c>
      <c r="G34" s="14" t="s">
        <v>25</v>
      </c>
    </row>
    <row r="35" spans="1:7" s="5" customFormat="1" ht="15.75" customHeight="1">
      <c r="A35" s="39"/>
      <c r="B35" s="17" t="s">
        <v>603</v>
      </c>
      <c r="C35" s="18" t="s">
        <v>605</v>
      </c>
      <c r="D35" s="831" t="s">
        <v>482</v>
      </c>
      <c r="E35" s="19">
        <v>44898</v>
      </c>
      <c r="F35" s="19">
        <f>E35+4</f>
        <v>44902</v>
      </c>
      <c r="G35" s="19">
        <f>F35+26</f>
        <v>44928</v>
      </c>
    </row>
    <row r="36" spans="1:7" s="5" customFormat="1" ht="15.75" customHeight="1">
      <c r="A36" s="39"/>
      <c r="B36" s="17" t="s">
        <v>604</v>
      </c>
      <c r="C36" s="17" t="s">
        <v>606</v>
      </c>
      <c r="D36" s="909"/>
      <c r="E36" s="24">
        <f t="shared" ref="E36:G39" si="3">E35+7</f>
        <v>44905</v>
      </c>
      <c r="F36" s="19">
        <f t="shared" si="3"/>
        <v>44909</v>
      </c>
      <c r="G36" s="20">
        <f t="shared" si="3"/>
        <v>44935</v>
      </c>
    </row>
    <row r="37" spans="1:7" s="5" customFormat="1" ht="15.75" customHeight="1">
      <c r="A37" s="39"/>
      <c r="B37" s="25" t="s">
        <v>791</v>
      </c>
      <c r="C37" s="22" t="s">
        <v>794</v>
      </c>
      <c r="D37" s="909"/>
      <c r="E37" s="24">
        <f t="shared" si="3"/>
        <v>44912</v>
      </c>
      <c r="F37" s="19">
        <f t="shared" si="3"/>
        <v>44916</v>
      </c>
      <c r="G37" s="20">
        <f t="shared" si="3"/>
        <v>44942</v>
      </c>
    </row>
    <row r="38" spans="1:7" s="5" customFormat="1" ht="15.75" customHeight="1">
      <c r="A38" s="39"/>
      <c r="B38" s="22" t="s">
        <v>792</v>
      </c>
      <c r="C38" s="22" t="s">
        <v>795</v>
      </c>
      <c r="D38" s="909"/>
      <c r="E38" s="24">
        <f t="shared" si="3"/>
        <v>44919</v>
      </c>
      <c r="F38" s="19">
        <f t="shared" si="3"/>
        <v>44923</v>
      </c>
      <c r="G38" s="20">
        <f t="shared" si="3"/>
        <v>44949</v>
      </c>
    </row>
    <row r="39" spans="1:7" s="5" customFormat="1" ht="15.75" customHeight="1">
      <c r="A39" s="39"/>
      <c r="B39" s="22" t="s">
        <v>793</v>
      </c>
      <c r="C39" s="22" t="s">
        <v>796</v>
      </c>
      <c r="D39" s="832"/>
      <c r="E39" s="24">
        <f t="shared" si="3"/>
        <v>44926</v>
      </c>
      <c r="F39" s="19">
        <f t="shared" si="3"/>
        <v>44930</v>
      </c>
      <c r="G39" s="20">
        <f t="shared" si="3"/>
        <v>44956</v>
      </c>
    </row>
    <row r="40" spans="1:7" s="5" customFormat="1" ht="15.75" customHeight="1">
      <c r="A40" s="903"/>
      <c r="B40" s="903"/>
      <c r="C40" s="36"/>
      <c r="D40" s="179"/>
      <c r="E40" s="37"/>
      <c r="F40" s="38"/>
      <c r="G40" s="38"/>
    </row>
    <row r="41" spans="1:7" s="5" customFormat="1" ht="15.75" customHeight="1">
      <c r="A41" s="39" t="s">
        <v>238</v>
      </c>
      <c r="B41" s="835" t="s">
        <v>20</v>
      </c>
      <c r="C41" s="835" t="s">
        <v>21</v>
      </c>
      <c r="D41" s="841" t="s">
        <v>22</v>
      </c>
      <c r="E41" s="14" t="s">
        <v>231</v>
      </c>
      <c r="F41" s="14" t="s">
        <v>23</v>
      </c>
      <c r="G41" s="40" t="s">
        <v>31</v>
      </c>
    </row>
    <row r="42" spans="1:7" s="5" customFormat="1" ht="15.75" customHeight="1">
      <c r="A42" s="39"/>
      <c r="B42" s="836"/>
      <c r="C42" s="836"/>
      <c r="D42" s="842"/>
      <c r="E42" s="15" t="s">
        <v>14</v>
      </c>
      <c r="F42" s="44" t="s">
        <v>24</v>
      </c>
      <c r="G42" s="40" t="s">
        <v>25</v>
      </c>
    </row>
    <row r="43" spans="1:7" s="5" customFormat="1" ht="15.75" customHeight="1">
      <c r="A43" s="39"/>
      <c r="B43" s="17" t="s">
        <v>607</v>
      </c>
      <c r="C43" s="18" t="s">
        <v>478</v>
      </c>
      <c r="D43" s="831" t="s">
        <v>232</v>
      </c>
      <c r="E43" s="19">
        <v>44896</v>
      </c>
      <c r="F43" s="19">
        <f>E43+5</f>
        <v>44901</v>
      </c>
      <c r="G43" s="20">
        <f>F43+33</f>
        <v>44934</v>
      </c>
    </row>
    <row r="44" spans="1:7" s="5" customFormat="1" ht="15.75" customHeight="1">
      <c r="A44" s="39"/>
      <c r="B44" s="17" t="s">
        <v>608</v>
      </c>
      <c r="C44" s="17" t="s">
        <v>27</v>
      </c>
      <c r="D44" s="909"/>
      <c r="E44" s="21">
        <f t="shared" ref="E44:G47" si="4">E43+7</f>
        <v>44903</v>
      </c>
      <c r="F44" s="19">
        <f t="shared" si="4"/>
        <v>44908</v>
      </c>
      <c r="G44" s="20">
        <f t="shared" si="4"/>
        <v>44941</v>
      </c>
    </row>
    <row r="45" spans="1:7" s="5" customFormat="1" ht="15.75" customHeight="1">
      <c r="A45" s="39"/>
      <c r="B45" s="17" t="s">
        <v>797</v>
      </c>
      <c r="C45" s="22" t="s">
        <v>222</v>
      </c>
      <c r="D45" s="909"/>
      <c r="E45" s="21">
        <f t="shared" si="4"/>
        <v>44910</v>
      </c>
      <c r="F45" s="19">
        <f t="shared" si="4"/>
        <v>44915</v>
      </c>
      <c r="G45" s="20">
        <f t="shared" si="4"/>
        <v>44948</v>
      </c>
    </row>
    <row r="46" spans="1:7" s="5" customFormat="1" ht="15.75" customHeight="1">
      <c r="A46" s="39"/>
      <c r="B46" s="17" t="s">
        <v>798</v>
      </c>
      <c r="C46" s="22" t="s">
        <v>27</v>
      </c>
      <c r="D46" s="909"/>
      <c r="E46" s="21">
        <f t="shared" si="4"/>
        <v>44917</v>
      </c>
      <c r="F46" s="19">
        <f t="shared" si="4"/>
        <v>44922</v>
      </c>
      <c r="G46" s="20">
        <f t="shared" si="4"/>
        <v>44955</v>
      </c>
    </row>
    <row r="47" spans="1:7" s="5" customFormat="1" ht="15.75" customHeight="1">
      <c r="A47" s="39"/>
      <c r="B47" s="17" t="s">
        <v>799</v>
      </c>
      <c r="C47" s="22" t="s">
        <v>27</v>
      </c>
      <c r="D47" s="832"/>
      <c r="E47" s="21">
        <f t="shared" si="4"/>
        <v>44924</v>
      </c>
      <c r="F47" s="19">
        <f t="shared" si="4"/>
        <v>44929</v>
      </c>
      <c r="G47" s="20">
        <f t="shared" si="4"/>
        <v>44962</v>
      </c>
    </row>
    <row r="48" spans="1:7" s="5" customFormat="1" ht="15.75" customHeight="1">
      <c r="A48" s="39"/>
      <c r="B48" s="36"/>
      <c r="C48" s="36"/>
      <c r="D48" s="279"/>
      <c r="E48" s="37"/>
      <c r="F48" s="38"/>
      <c r="G48" s="38"/>
    </row>
    <row r="49" spans="1:7" s="5" customFormat="1" ht="15.75" customHeight="1">
      <c r="A49" s="903"/>
      <c r="B49" s="903"/>
      <c r="C49" s="36"/>
      <c r="D49" s="279"/>
      <c r="E49" s="37"/>
      <c r="F49" s="38"/>
      <c r="G49" s="38"/>
    </row>
    <row r="50" spans="1:7" s="5" customFormat="1" ht="15.75" customHeight="1">
      <c r="A50" s="39" t="s">
        <v>239</v>
      </c>
      <c r="B50" s="819" t="s">
        <v>20</v>
      </c>
      <c r="C50" s="819" t="s">
        <v>21</v>
      </c>
      <c r="D50" s="821" t="s">
        <v>22</v>
      </c>
      <c r="E50" s="14" t="s">
        <v>234</v>
      </c>
      <c r="F50" s="14" t="s">
        <v>23</v>
      </c>
      <c r="G50" s="40" t="s">
        <v>32</v>
      </c>
    </row>
    <row r="51" spans="1:7" s="5" customFormat="1" ht="15.75" customHeight="1">
      <c r="A51" s="39"/>
      <c r="B51" s="820"/>
      <c r="C51" s="820"/>
      <c r="D51" s="822"/>
      <c r="E51" s="15" t="s">
        <v>14</v>
      </c>
      <c r="F51" s="44" t="s">
        <v>24</v>
      </c>
      <c r="G51" s="40" t="s">
        <v>25</v>
      </c>
    </row>
    <row r="52" spans="1:7" s="5" customFormat="1" ht="15.75" customHeight="1">
      <c r="A52" s="39"/>
      <c r="B52" s="17" t="s">
        <v>607</v>
      </c>
      <c r="C52" s="18" t="s">
        <v>478</v>
      </c>
      <c r="D52" s="816" t="s">
        <v>232</v>
      </c>
      <c r="E52" s="19">
        <v>44896</v>
      </c>
      <c r="F52" s="19">
        <f>E52+5</f>
        <v>44901</v>
      </c>
      <c r="G52" s="20">
        <f>F52+29</f>
        <v>44930</v>
      </c>
    </row>
    <row r="53" spans="1:7" s="5" customFormat="1" ht="15.75" customHeight="1">
      <c r="A53" s="39"/>
      <c r="B53" s="17" t="s">
        <v>608</v>
      </c>
      <c r="C53" s="17" t="s">
        <v>27</v>
      </c>
      <c r="D53" s="817"/>
      <c r="E53" s="21">
        <f t="shared" ref="E53:G56" si="5">E52+7</f>
        <v>44903</v>
      </c>
      <c r="F53" s="19">
        <f t="shared" si="5"/>
        <v>44908</v>
      </c>
      <c r="G53" s="20">
        <f t="shared" si="5"/>
        <v>44937</v>
      </c>
    </row>
    <row r="54" spans="1:7" s="5" customFormat="1" ht="15.75" customHeight="1">
      <c r="A54" s="39"/>
      <c r="B54" s="17" t="s">
        <v>797</v>
      </c>
      <c r="C54" s="22" t="s">
        <v>222</v>
      </c>
      <c r="D54" s="817"/>
      <c r="E54" s="21">
        <f t="shared" si="5"/>
        <v>44910</v>
      </c>
      <c r="F54" s="19">
        <f t="shared" si="5"/>
        <v>44915</v>
      </c>
      <c r="G54" s="20">
        <f t="shared" si="5"/>
        <v>44944</v>
      </c>
    </row>
    <row r="55" spans="1:7" s="5" customFormat="1" ht="15.75" customHeight="1">
      <c r="A55" s="39"/>
      <c r="B55" s="17" t="s">
        <v>798</v>
      </c>
      <c r="C55" s="22" t="s">
        <v>27</v>
      </c>
      <c r="D55" s="817"/>
      <c r="E55" s="21">
        <f t="shared" si="5"/>
        <v>44917</v>
      </c>
      <c r="F55" s="19">
        <f t="shared" si="5"/>
        <v>44922</v>
      </c>
      <c r="G55" s="20">
        <f t="shared" si="5"/>
        <v>44951</v>
      </c>
    </row>
    <row r="56" spans="1:7" s="5" customFormat="1" ht="15.75" customHeight="1">
      <c r="A56" s="39"/>
      <c r="B56" s="17" t="s">
        <v>799</v>
      </c>
      <c r="C56" s="22" t="s">
        <v>27</v>
      </c>
      <c r="D56" s="818"/>
      <c r="E56" s="21">
        <f t="shared" si="5"/>
        <v>44924</v>
      </c>
      <c r="F56" s="19">
        <f t="shared" si="5"/>
        <v>44929</v>
      </c>
      <c r="G56" s="20">
        <f t="shared" si="5"/>
        <v>44958</v>
      </c>
    </row>
    <row r="57" spans="1:7" s="5" customFormat="1" ht="15.75" customHeight="1">
      <c r="A57" s="39"/>
      <c r="B57" s="30"/>
      <c r="C57" s="30"/>
      <c r="D57" s="178"/>
      <c r="E57" s="45"/>
      <c r="F57" s="35"/>
      <c r="G57" s="29"/>
    </row>
    <row r="58" spans="1:7" s="5" customFormat="1" ht="15.75" customHeight="1">
      <c r="A58" s="39"/>
      <c r="B58" s="36"/>
      <c r="C58" s="36"/>
      <c r="D58" s="179"/>
      <c r="E58" s="37"/>
      <c r="F58" s="38"/>
      <c r="G58" s="38"/>
    </row>
    <row r="59" spans="1:7" s="5" customFormat="1" ht="15.75" customHeight="1">
      <c r="A59" s="39"/>
      <c r="B59" s="819" t="s">
        <v>20</v>
      </c>
      <c r="C59" s="819" t="s">
        <v>21</v>
      </c>
      <c r="D59" s="821" t="s">
        <v>22</v>
      </c>
      <c r="E59" s="14" t="s">
        <v>234</v>
      </c>
      <c r="F59" s="14" t="s">
        <v>23</v>
      </c>
      <c r="G59" s="40" t="s">
        <v>32</v>
      </c>
    </row>
    <row r="60" spans="1:7" s="5" customFormat="1" ht="15.75" customHeight="1">
      <c r="A60" s="39"/>
      <c r="B60" s="820"/>
      <c r="C60" s="820"/>
      <c r="D60" s="822"/>
      <c r="E60" s="15" t="s">
        <v>14</v>
      </c>
      <c r="F60" s="41" t="s">
        <v>24</v>
      </c>
      <c r="G60" s="14" t="s">
        <v>25</v>
      </c>
    </row>
    <row r="61" spans="1:7" s="5" customFormat="1" ht="15.75" customHeight="1">
      <c r="A61" s="39"/>
      <c r="B61" s="31" t="s">
        <v>800</v>
      </c>
      <c r="C61" s="32" t="s">
        <v>805</v>
      </c>
      <c r="D61" s="816" t="s">
        <v>235</v>
      </c>
      <c r="E61" s="20">
        <v>44898</v>
      </c>
      <c r="F61" s="20">
        <f>E61+4</f>
        <v>44902</v>
      </c>
      <c r="G61" s="20">
        <f>F61+30</f>
        <v>44932</v>
      </c>
    </row>
    <row r="62" spans="1:7" s="5" customFormat="1" ht="15.75" customHeight="1">
      <c r="A62" s="39"/>
      <c r="B62" s="31" t="s">
        <v>801</v>
      </c>
      <c r="C62" s="32" t="s">
        <v>806</v>
      </c>
      <c r="D62" s="817"/>
      <c r="E62" s="24">
        <f t="shared" ref="E62:G65" si="6">E61+7</f>
        <v>44905</v>
      </c>
      <c r="F62" s="20">
        <f t="shared" si="6"/>
        <v>44909</v>
      </c>
      <c r="G62" s="20">
        <f t="shared" si="6"/>
        <v>44939</v>
      </c>
    </row>
    <row r="63" spans="1:7" s="5" customFormat="1" ht="15.75" customHeight="1">
      <c r="A63" s="39"/>
      <c r="B63" s="31" t="s">
        <v>802</v>
      </c>
      <c r="C63" s="32" t="s">
        <v>807</v>
      </c>
      <c r="D63" s="817"/>
      <c r="E63" s="24">
        <f t="shared" si="6"/>
        <v>44912</v>
      </c>
      <c r="F63" s="20">
        <f t="shared" si="6"/>
        <v>44916</v>
      </c>
      <c r="G63" s="20">
        <f t="shared" si="6"/>
        <v>44946</v>
      </c>
    </row>
    <row r="64" spans="1:7" s="5" customFormat="1" ht="15.75" customHeight="1">
      <c r="A64" s="39"/>
      <c r="B64" s="31" t="s">
        <v>803</v>
      </c>
      <c r="C64" s="32" t="s">
        <v>808</v>
      </c>
      <c r="D64" s="817"/>
      <c r="E64" s="24">
        <f t="shared" si="6"/>
        <v>44919</v>
      </c>
      <c r="F64" s="20">
        <f t="shared" si="6"/>
        <v>44923</v>
      </c>
      <c r="G64" s="20">
        <f t="shared" si="6"/>
        <v>44953</v>
      </c>
    </row>
    <row r="65" spans="1:7" s="5" customFormat="1" ht="15.75" customHeight="1">
      <c r="A65" s="39"/>
      <c r="B65" s="31" t="s">
        <v>804</v>
      </c>
      <c r="C65" s="32" t="s">
        <v>809</v>
      </c>
      <c r="D65" s="818"/>
      <c r="E65" s="24">
        <f t="shared" si="6"/>
        <v>44926</v>
      </c>
      <c r="F65" s="20">
        <f t="shared" si="6"/>
        <v>44930</v>
      </c>
      <c r="G65" s="20">
        <f t="shared" si="6"/>
        <v>44960</v>
      </c>
    </row>
    <row r="66" spans="1:7" s="5" customFormat="1" ht="15.75" customHeight="1">
      <c r="A66" s="39"/>
      <c r="B66" s="26"/>
      <c r="C66" s="26"/>
      <c r="D66" s="309"/>
      <c r="E66" s="28"/>
      <c r="F66" s="29"/>
      <c r="G66" s="29"/>
    </row>
    <row r="67" spans="1:7" s="5" customFormat="1" ht="15.75" customHeight="1">
      <c r="A67" s="39"/>
      <c r="B67" s="36"/>
      <c r="C67" s="36"/>
      <c r="D67" s="279"/>
      <c r="E67" s="37"/>
      <c r="F67" s="38"/>
      <c r="G67" s="38"/>
    </row>
    <row r="68" spans="1:7" s="5" customFormat="1" ht="15.75" customHeight="1">
      <c r="A68" s="903"/>
      <c r="B68" s="903"/>
      <c r="C68" s="36"/>
      <c r="D68" s="279"/>
      <c r="E68" s="37"/>
      <c r="F68" s="38"/>
      <c r="G68" s="38"/>
    </row>
    <row r="69" spans="1:7" s="5" customFormat="1" ht="15.75" customHeight="1">
      <c r="A69" s="39" t="s">
        <v>240</v>
      </c>
      <c r="B69" s="819" t="s">
        <v>20</v>
      </c>
      <c r="C69" s="819" t="s">
        <v>21</v>
      </c>
      <c r="D69" s="821" t="s">
        <v>22</v>
      </c>
      <c r="E69" s="14" t="s">
        <v>231</v>
      </c>
      <c r="F69" s="14" t="s">
        <v>23</v>
      </c>
      <c r="G69" s="40" t="s">
        <v>33</v>
      </c>
    </row>
    <row r="70" spans="1:7" s="5" customFormat="1" ht="15.75" customHeight="1">
      <c r="A70" s="39"/>
      <c r="B70" s="820"/>
      <c r="C70" s="820"/>
      <c r="D70" s="822"/>
      <c r="E70" s="15" t="s">
        <v>14</v>
      </c>
      <c r="F70" s="41" t="s">
        <v>24</v>
      </c>
      <c r="G70" s="14" t="s">
        <v>25</v>
      </c>
    </row>
    <row r="71" spans="1:7" s="5" customFormat="1" ht="15.75" customHeight="1">
      <c r="A71" s="39"/>
      <c r="B71" s="31" t="s">
        <v>800</v>
      </c>
      <c r="C71" s="32" t="s">
        <v>805</v>
      </c>
      <c r="D71" s="816" t="s">
        <v>235</v>
      </c>
      <c r="E71" s="20">
        <v>44898</v>
      </c>
      <c r="F71" s="19">
        <f>E71+4</f>
        <v>44902</v>
      </c>
      <c r="G71" s="19">
        <f>F71+31</f>
        <v>44933</v>
      </c>
    </row>
    <row r="72" spans="1:7" s="5" customFormat="1" ht="15.75" customHeight="1">
      <c r="A72" s="39"/>
      <c r="B72" s="31" t="s">
        <v>801</v>
      </c>
      <c r="C72" s="32" t="s">
        <v>806</v>
      </c>
      <c r="D72" s="817"/>
      <c r="E72" s="24">
        <f t="shared" ref="E72:G75" si="7">E71+7</f>
        <v>44905</v>
      </c>
      <c r="F72" s="19">
        <f t="shared" si="7"/>
        <v>44909</v>
      </c>
      <c r="G72" s="20">
        <f t="shared" si="7"/>
        <v>44940</v>
      </c>
    </row>
    <row r="73" spans="1:7" s="5" customFormat="1" ht="15.75" customHeight="1">
      <c r="A73" s="39"/>
      <c r="B73" s="31" t="s">
        <v>802</v>
      </c>
      <c r="C73" s="32" t="s">
        <v>807</v>
      </c>
      <c r="D73" s="817"/>
      <c r="E73" s="24">
        <f t="shared" si="7"/>
        <v>44912</v>
      </c>
      <c r="F73" s="19">
        <f t="shared" si="7"/>
        <v>44916</v>
      </c>
      <c r="G73" s="20">
        <f t="shared" si="7"/>
        <v>44947</v>
      </c>
    </row>
    <row r="74" spans="1:7" s="5" customFormat="1" ht="15.75" customHeight="1">
      <c r="A74" s="39"/>
      <c r="B74" s="31" t="s">
        <v>803</v>
      </c>
      <c r="C74" s="32" t="s">
        <v>808</v>
      </c>
      <c r="D74" s="817"/>
      <c r="E74" s="24">
        <f t="shared" si="7"/>
        <v>44919</v>
      </c>
      <c r="F74" s="19">
        <f t="shared" si="7"/>
        <v>44923</v>
      </c>
      <c r="G74" s="20">
        <f t="shared" si="7"/>
        <v>44954</v>
      </c>
    </row>
    <row r="75" spans="1:7" s="5" customFormat="1" ht="15.75" customHeight="1">
      <c r="A75" s="39"/>
      <c r="B75" s="31" t="s">
        <v>804</v>
      </c>
      <c r="C75" s="32" t="s">
        <v>809</v>
      </c>
      <c r="D75" s="818"/>
      <c r="E75" s="24">
        <f t="shared" si="7"/>
        <v>44926</v>
      </c>
      <c r="F75" s="19">
        <f t="shared" si="7"/>
        <v>44930</v>
      </c>
      <c r="G75" s="20">
        <f t="shared" si="7"/>
        <v>44961</v>
      </c>
    </row>
    <row r="76" spans="1:7" s="5" customFormat="1" ht="15.75" customHeight="1">
      <c r="A76" s="39"/>
      <c r="B76" s="38"/>
      <c r="C76" s="36"/>
      <c r="D76" s="179"/>
      <c r="E76" s="37"/>
      <c r="F76" s="38"/>
      <c r="G76" s="38"/>
    </row>
    <row r="77" spans="1:7" s="5" customFormat="1" ht="15.75" customHeight="1">
      <c r="A77" s="39"/>
      <c r="B77" s="38"/>
      <c r="C77" s="36"/>
      <c r="D77" s="179"/>
      <c r="E77" s="37"/>
      <c r="F77" s="38"/>
      <c r="G77" s="38"/>
    </row>
    <row r="78" spans="1:7" s="5" customFormat="1" ht="15.75" customHeight="1">
      <c r="A78" s="39"/>
      <c r="B78" s="819" t="s">
        <v>20</v>
      </c>
      <c r="C78" s="819" t="s">
        <v>21</v>
      </c>
      <c r="D78" s="821" t="s">
        <v>22</v>
      </c>
      <c r="E78" s="14" t="s">
        <v>234</v>
      </c>
      <c r="F78" s="14" t="s">
        <v>23</v>
      </c>
      <c r="G78" s="40" t="s">
        <v>33</v>
      </c>
    </row>
    <row r="79" spans="1:7" s="5" customFormat="1" ht="15.75" customHeight="1">
      <c r="A79" s="39"/>
      <c r="B79" s="820"/>
      <c r="C79" s="820"/>
      <c r="D79" s="822"/>
      <c r="E79" s="15" t="s">
        <v>14</v>
      </c>
      <c r="F79" s="41" t="s">
        <v>24</v>
      </c>
      <c r="G79" s="14" t="s">
        <v>25</v>
      </c>
    </row>
    <row r="80" spans="1:7" s="5" customFormat="1" ht="15.75" customHeight="1">
      <c r="A80" s="39"/>
      <c r="B80" s="42" t="s">
        <v>782</v>
      </c>
      <c r="C80" s="46" t="s">
        <v>786</v>
      </c>
      <c r="D80" s="833" t="s">
        <v>241</v>
      </c>
      <c r="E80" s="19">
        <v>44898</v>
      </c>
      <c r="F80" s="19">
        <f>E80+4</f>
        <v>44902</v>
      </c>
      <c r="G80" s="19">
        <f>F80+30</f>
        <v>44932</v>
      </c>
    </row>
    <row r="81" spans="1:7" s="5" customFormat="1" ht="15.75" customHeight="1">
      <c r="A81" s="39"/>
      <c r="B81" s="42" t="s">
        <v>783</v>
      </c>
      <c r="C81" s="46" t="s">
        <v>787</v>
      </c>
      <c r="D81" s="817"/>
      <c r="E81" s="24">
        <f t="shared" ref="E81:G84" si="8">E80+7</f>
        <v>44905</v>
      </c>
      <c r="F81" s="19">
        <f t="shared" si="8"/>
        <v>44909</v>
      </c>
      <c r="G81" s="20">
        <f t="shared" si="8"/>
        <v>44939</v>
      </c>
    </row>
    <row r="82" spans="1:7" s="5" customFormat="1" ht="15.75" customHeight="1">
      <c r="A82" s="39"/>
      <c r="B82" s="42" t="s">
        <v>784</v>
      </c>
      <c r="C82" s="46" t="s">
        <v>788</v>
      </c>
      <c r="D82" s="817"/>
      <c r="E82" s="24">
        <f t="shared" si="8"/>
        <v>44912</v>
      </c>
      <c r="F82" s="19">
        <f t="shared" si="8"/>
        <v>44916</v>
      </c>
      <c r="G82" s="20">
        <f t="shared" si="8"/>
        <v>44946</v>
      </c>
    </row>
    <row r="83" spans="1:7" s="5" customFormat="1" ht="15.75" customHeight="1">
      <c r="A83" s="39"/>
      <c r="B83" s="42" t="s">
        <v>785</v>
      </c>
      <c r="C83" s="46" t="s">
        <v>789</v>
      </c>
      <c r="D83" s="817"/>
      <c r="E83" s="24">
        <f t="shared" si="8"/>
        <v>44919</v>
      </c>
      <c r="F83" s="19">
        <f t="shared" si="8"/>
        <v>44923</v>
      </c>
      <c r="G83" s="20">
        <f t="shared" si="8"/>
        <v>44953</v>
      </c>
    </row>
    <row r="84" spans="1:7" s="5" customFormat="1" ht="15.75" customHeight="1">
      <c r="A84" s="39"/>
      <c r="B84" s="42" t="s">
        <v>602</v>
      </c>
      <c r="C84" s="46" t="s">
        <v>790</v>
      </c>
      <c r="D84" s="818"/>
      <c r="E84" s="24">
        <f t="shared" si="8"/>
        <v>44926</v>
      </c>
      <c r="F84" s="19">
        <f t="shared" si="8"/>
        <v>44930</v>
      </c>
      <c r="G84" s="20">
        <f t="shared" si="8"/>
        <v>44960</v>
      </c>
    </row>
    <row r="85" spans="1:7" s="5" customFormat="1" ht="15.75" customHeight="1">
      <c r="A85" s="903"/>
      <c r="B85" s="903"/>
      <c r="C85" s="36"/>
      <c r="D85" s="279"/>
      <c r="E85" s="37"/>
      <c r="F85" s="38"/>
      <c r="G85" s="38"/>
    </row>
    <row r="86" spans="1:7" s="5" customFormat="1" ht="15.75" customHeight="1">
      <c r="A86" s="39" t="s">
        <v>242</v>
      </c>
      <c r="B86" s="819" t="s">
        <v>20</v>
      </c>
      <c r="C86" s="819" t="s">
        <v>21</v>
      </c>
      <c r="D86" s="821" t="s">
        <v>22</v>
      </c>
      <c r="E86" s="14" t="s">
        <v>231</v>
      </c>
      <c r="F86" s="14" t="s">
        <v>23</v>
      </c>
      <c r="G86" s="40" t="s">
        <v>34</v>
      </c>
    </row>
    <row r="87" spans="1:7" s="5" customFormat="1" ht="15.75" customHeight="1">
      <c r="A87" s="39"/>
      <c r="B87" s="820"/>
      <c r="C87" s="820"/>
      <c r="D87" s="822"/>
      <c r="E87" s="15" t="s">
        <v>14</v>
      </c>
      <c r="F87" s="41" t="s">
        <v>24</v>
      </c>
      <c r="G87" s="14" t="s">
        <v>25</v>
      </c>
    </row>
    <row r="88" spans="1:7" s="5" customFormat="1" ht="15.75" customHeight="1">
      <c r="A88" s="39"/>
      <c r="B88" s="47" t="s">
        <v>810</v>
      </c>
      <c r="C88" s="47"/>
      <c r="D88" s="908" t="s">
        <v>243</v>
      </c>
      <c r="E88" s="48">
        <v>44893</v>
      </c>
      <c r="F88" s="48">
        <f>E88+4</f>
        <v>44897</v>
      </c>
      <c r="G88" s="48">
        <f>F88+26</f>
        <v>44923</v>
      </c>
    </row>
    <row r="89" spans="1:7" s="5" customFormat="1" ht="15.75" customHeight="1">
      <c r="A89" s="39"/>
      <c r="B89" s="49" t="s">
        <v>811</v>
      </c>
      <c r="C89" s="49" t="s">
        <v>815</v>
      </c>
      <c r="D89" s="908"/>
      <c r="E89" s="50">
        <f t="shared" ref="E89:G92" si="9">E88+7</f>
        <v>44900</v>
      </c>
      <c r="F89" s="48">
        <f t="shared" si="9"/>
        <v>44904</v>
      </c>
      <c r="G89" s="51">
        <f t="shared" si="9"/>
        <v>44930</v>
      </c>
    </row>
    <row r="90" spans="1:7" s="5" customFormat="1" ht="15.75" customHeight="1">
      <c r="A90" s="39"/>
      <c r="B90" s="49" t="s">
        <v>812</v>
      </c>
      <c r="C90" s="49" t="s">
        <v>816</v>
      </c>
      <c r="D90" s="908"/>
      <c r="E90" s="50">
        <f t="shared" si="9"/>
        <v>44907</v>
      </c>
      <c r="F90" s="48">
        <f t="shared" si="9"/>
        <v>44911</v>
      </c>
      <c r="G90" s="51">
        <f t="shared" si="9"/>
        <v>44937</v>
      </c>
    </row>
    <row r="91" spans="1:7" s="5" customFormat="1" ht="15.75" customHeight="1">
      <c r="A91" s="39"/>
      <c r="B91" s="52" t="s">
        <v>813</v>
      </c>
      <c r="C91" s="53" t="s">
        <v>817</v>
      </c>
      <c r="D91" s="908"/>
      <c r="E91" s="50">
        <f t="shared" si="9"/>
        <v>44914</v>
      </c>
      <c r="F91" s="48">
        <f t="shared" si="9"/>
        <v>44918</v>
      </c>
      <c r="G91" s="51">
        <f t="shared" si="9"/>
        <v>44944</v>
      </c>
    </row>
    <row r="92" spans="1:7" s="5" customFormat="1" ht="15.75" customHeight="1">
      <c r="A92" s="39"/>
      <c r="B92" s="53" t="s">
        <v>814</v>
      </c>
      <c r="C92" s="53" t="s">
        <v>818</v>
      </c>
      <c r="D92" s="908"/>
      <c r="E92" s="50">
        <f t="shared" si="9"/>
        <v>44921</v>
      </c>
      <c r="F92" s="48">
        <f t="shared" si="9"/>
        <v>44925</v>
      </c>
      <c r="G92" s="51">
        <f t="shared" si="9"/>
        <v>44951</v>
      </c>
    </row>
    <row r="93" spans="1:7" s="5" customFormat="1" ht="15.75" customHeight="1">
      <c r="A93" s="903"/>
      <c r="B93" s="903"/>
      <c r="C93" s="36"/>
      <c r="D93" s="179"/>
      <c r="E93" s="37"/>
      <c r="F93" s="38"/>
      <c r="G93" s="38"/>
    </row>
    <row r="94" spans="1:7" s="5" customFormat="1" ht="15.75" customHeight="1">
      <c r="A94" s="39" t="s">
        <v>244</v>
      </c>
      <c r="B94" s="819" t="s">
        <v>20</v>
      </c>
      <c r="C94" s="819" t="s">
        <v>21</v>
      </c>
      <c r="D94" s="821" t="s">
        <v>22</v>
      </c>
      <c r="E94" s="14" t="s">
        <v>234</v>
      </c>
      <c r="F94" s="14" t="s">
        <v>23</v>
      </c>
      <c r="G94" s="40" t="s">
        <v>245</v>
      </c>
    </row>
    <row r="95" spans="1:7" s="5" customFormat="1" ht="15.75" customHeight="1">
      <c r="A95" s="39"/>
      <c r="B95" s="820"/>
      <c r="C95" s="820"/>
      <c r="D95" s="822"/>
      <c r="E95" s="15" t="s">
        <v>14</v>
      </c>
      <c r="F95" s="44" t="s">
        <v>24</v>
      </c>
      <c r="G95" s="14" t="s">
        <v>25</v>
      </c>
    </row>
    <row r="96" spans="1:7" s="5" customFormat="1" ht="15.75" customHeight="1">
      <c r="A96" s="39"/>
      <c r="B96" s="42" t="s">
        <v>782</v>
      </c>
      <c r="C96" s="46" t="s">
        <v>786</v>
      </c>
      <c r="D96" s="816" t="s">
        <v>246</v>
      </c>
      <c r="E96" s="19">
        <v>44897</v>
      </c>
      <c r="F96" s="19">
        <f>E96+5</f>
        <v>44902</v>
      </c>
      <c r="G96" s="20">
        <f>F96+32</f>
        <v>44934</v>
      </c>
    </row>
    <row r="97" spans="1:7" s="5" customFormat="1" ht="15.75" customHeight="1">
      <c r="A97" s="39"/>
      <c r="B97" s="42" t="s">
        <v>783</v>
      </c>
      <c r="C97" s="46" t="s">
        <v>787</v>
      </c>
      <c r="D97" s="817"/>
      <c r="E97" s="21">
        <f>E96+7</f>
        <v>44904</v>
      </c>
      <c r="F97" s="19">
        <f t="shared" ref="E97:G98" si="10">F96+7</f>
        <v>44909</v>
      </c>
      <c r="G97" s="20">
        <f t="shared" si="10"/>
        <v>44941</v>
      </c>
    </row>
    <row r="98" spans="1:7" s="5" customFormat="1" ht="15.75" customHeight="1">
      <c r="A98" s="39"/>
      <c r="B98" s="42" t="s">
        <v>784</v>
      </c>
      <c r="C98" s="46" t="s">
        <v>788</v>
      </c>
      <c r="D98" s="817"/>
      <c r="E98" s="21">
        <f t="shared" si="10"/>
        <v>44911</v>
      </c>
      <c r="F98" s="19">
        <f t="shared" si="10"/>
        <v>44916</v>
      </c>
      <c r="G98" s="20">
        <f t="shared" si="10"/>
        <v>44948</v>
      </c>
    </row>
    <row r="99" spans="1:7" s="5" customFormat="1" ht="15.75" customHeight="1">
      <c r="A99" s="39"/>
      <c r="B99" s="42" t="s">
        <v>785</v>
      </c>
      <c r="C99" s="46" t="s">
        <v>789</v>
      </c>
      <c r="D99" s="817"/>
      <c r="E99" s="21">
        <f>E98+8</f>
        <v>44919</v>
      </c>
      <c r="F99" s="19">
        <f>F98+7</f>
        <v>44923</v>
      </c>
      <c r="G99" s="20">
        <f>G98+7</f>
        <v>44955</v>
      </c>
    </row>
    <row r="100" spans="1:7" s="5" customFormat="1" ht="15.75" customHeight="1">
      <c r="A100" s="39"/>
      <c r="B100" s="42" t="s">
        <v>602</v>
      </c>
      <c r="C100" s="46" t="s">
        <v>790</v>
      </c>
      <c r="D100" s="818"/>
      <c r="E100" s="21">
        <f>E99+7</f>
        <v>44926</v>
      </c>
      <c r="F100" s="19">
        <f>F99+7</f>
        <v>44930</v>
      </c>
      <c r="G100" s="20">
        <f>G99+7</f>
        <v>44962</v>
      </c>
    </row>
    <row r="101" spans="1:7" s="5" customFormat="1" ht="15.75" customHeight="1">
      <c r="A101" s="39"/>
      <c r="B101" s="30"/>
      <c r="C101" s="30"/>
      <c r="D101" s="178"/>
      <c r="E101" s="34"/>
      <c r="F101" s="29"/>
      <c r="G101" s="29"/>
    </row>
    <row r="102" spans="1:7" s="5" customFormat="1" ht="15.75" customHeight="1">
      <c r="A102" s="903"/>
      <c r="B102" s="903"/>
      <c r="C102" s="36"/>
      <c r="D102" s="179"/>
      <c r="E102" s="37"/>
      <c r="F102" s="38"/>
      <c r="G102" s="38"/>
    </row>
    <row r="103" spans="1:7" s="5" customFormat="1" ht="15.75" customHeight="1">
      <c r="A103" s="39" t="s">
        <v>247</v>
      </c>
      <c r="B103" s="912" t="s">
        <v>248</v>
      </c>
      <c r="C103" s="912" t="s">
        <v>21</v>
      </c>
      <c r="D103" s="910" t="s">
        <v>22</v>
      </c>
      <c r="E103" s="14" t="s">
        <v>234</v>
      </c>
      <c r="F103" s="14" t="s">
        <v>23</v>
      </c>
      <c r="G103" s="14" t="s">
        <v>249</v>
      </c>
    </row>
    <row r="104" spans="1:7" s="5" customFormat="1" ht="15.75" customHeight="1">
      <c r="A104" s="39"/>
      <c r="B104" s="912"/>
      <c r="C104" s="912"/>
      <c r="D104" s="910"/>
      <c r="E104" s="14" t="s">
        <v>14</v>
      </c>
      <c r="F104" s="14" t="s">
        <v>24</v>
      </c>
      <c r="G104" s="14" t="s">
        <v>25</v>
      </c>
    </row>
    <row r="105" spans="1:7" s="5" customFormat="1" ht="15.75" customHeight="1">
      <c r="A105" s="39"/>
      <c r="B105" s="54" t="s">
        <v>662</v>
      </c>
      <c r="C105" s="54" t="s">
        <v>663</v>
      </c>
      <c r="D105" s="911" t="s">
        <v>250</v>
      </c>
      <c r="E105" s="19">
        <v>44895</v>
      </c>
      <c r="F105" s="19">
        <f>E105+5</f>
        <v>44900</v>
      </c>
      <c r="G105" s="20">
        <f>F105+34</f>
        <v>44934</v>
      </c>
    </row>
    <row r="106" spans="1:7" s="5" customFormat="1" ht="15.75" customHeight="1">
      <c r="A106" s="39"/>
      <c r="B106" s="55" t="s">
        <v>664</v>
      </c>
      <c r="C106" s="18"/>
      <c r="D106" s="911"/>
      <c r="E106" s="21">
        <f t="shared" ref="E106:G109" si="11">E105+7</f>
        <v>44902</v>
      </c>
      <c r="F106" s="19">
        <f t="shared" si="11"/>
        <v>44907</v>
      </c>
      <c r="G106" s="20">
        <f t="shared" si="11"/>
        <v>44941</v>
      </c>
    </row>
    <row r="107" spans="1:7" s="5" customFormat="1" ht="15.75" customHeight="1">
      <c r="A107" s="39"/>
      <c r="B107" s="56" t="s">
        <v>665</v>
      </c>
      <c r="C107" s="54" t="s">
        <v>666</v>
      </c>
      <c r="D107" s="911"/>
      <c r="E107" s="21">
        <f t="shared" si="11"/>
        <v>44909</v>
      </c>
      <c r="F107" s="19">
        <f t="shared" si="11"/>
        <v>44914</v>
      </c>
      <c r="G107" s="20">
        <f t="shared" si="11"/>
        <v>44948</v>
      </c>
    </row>
    <row r="108" spans="1:7" s="5" customFormat="1" ht="15.75" customHeight="1">
      <c r="A108" s="39"/>
      <c r="B108" s="54" t="s">
        <v>667</v>
      </c>
      <c r="C108" s="54" t="s">
        <v>666</v>
      </c>
      <c r="D108" s="911"/>
      <c r="E108" s="21">
        <f t="shared" si="11"/>
        <v>44916</v>
      </c>
      <c r="F108" s="19">
        <f t="shared" si="11"/>
        <v>44921</v>
      </c>
      <c r="G108" s="20">
        <f t="shared" si="11"/>
        <v>44955</v>
      </c>
    </row>
    <row r="109" spans="1:7" s="5" customFormat="1" ht="15.75" customHeight="1">
      <c r="A109" s="39"/>
      <c r="B109" s="57" t="s">
        <v>664</v>
      </c>
      <c r="C109" s="54"/>
      <c r="D109" s="911"/>
      <c r="E109" s="21">
        <f t="shared" si="11"/>
        <v>44923</v>
      </c>
      <c r="F109" s="19">
        <f t="shared" si="11"/>
        <v>44928</v>
      </c>
      <c r="G109" s="20">
        <f t="shared" si="11"/>
        <v>44962</v>
      </c>
    </row>
    <row r="110" spans="1:7" s="5" customFormat="1" ht="15.75" customHeight="1">
      <c r="A110" s="903"/>
      <c r="B110" s="903"/>
      <c r="C110" s="36"/>
      <c r="D110" s="179"/>
      <c r="E110" s="37"/>
      <c r="F110" s="38"/>
      <c r="G110" s="38"/>
    </row>
    <row r="111" spans="1:7" s="5" customFormat="1" ht="15.75" customHeight="1">
      <c r="A111" s="903"/>
      <c r="B111" s="903"/>
      <c r="C111" s="36"/>
      <c r="D111" s="179"/>
      <c r="E111" s="37"/>
      <c r="F111" s="38"/>
      <c r="G111" s="38"/>
    </row>
    <row r="112" spans="1:7" s="5" customFormat="1" ht="15.75" customHeight="1">
      <c r="A112" s="39" t="s">
        <v>251</v>
      </c>
      <c r="B112" s="826" t="s">
        <v>20</v>
      </c>
      <c r="C112" s="826" t="s">
        <v>21</v>
      </c>
      <c r="D112" s="828" t="s">
        <v>22</v>
      </c>
      <c r="E112" s="14" t="s">
        <v>231</v>
      </c>
      <c r="F112" s="14" t="s">
        <v>23</v>
      </c>
      <c r="G112" s="14" t="s">
        <v>252</v>
      </c>
    </row>
    <row r="113" spans="1:7" s="5" customFormat="1" ht="15.75" customHeight="1">
      <c r="A113" s="39"/>
      <c r="B113" s="827"/>
      <c r="C113" s="827"/>
      <c r="D113" s="829"/>
      <c r="E113" s="14" t="s">
        <v>14</v>
      </c>
      <c r="F113" s="14" t="s">
        <v>24</v>
      </c>
      <c r="G113" s="14" t="s">
        <v>25</v>
      </c>
    </row>
    <row r="114" spans="1:7" s="5" customFormat="1" ht="15.75" customHeight="1">
      <c r="A114" s="39"/>
      <c r="B114" s="58" t="s">
        <v>593</v>
      </c>
      <c r="C114" s="58" t="s">
        <v>595</v>
      </c>
      <c r="D114" s="908" t="s">
        <v>253</v>
      </c>
      <c r="E114" s="20">
        <v>44894</v>
      </c>
      <c r="F114" s="20">
        <f>E114+4</f>
        <v>44898</v>
      </c>
      <c r="G114" s="20">
        <f>F114+31</f>
        <v>44929</v>
      </c>
    </row>
    <row r="115" spans="1:7" s="5" customFormat="1" ht="15.75" customHeight="1">
      <c r="A115" s="39"/>
      <c r="B115" s="58" t="s">
        <v>765</v>
      </c>
      <c r="C115" s="58"/>
      <c r="D115" s="908"/>
      <c r="E115" s="24">
        <f t="shared" ref="E115:G118" si="12">E114+7</f>
        <v>44901</v>
      </c>
      <c r="F115" s="20">
        <f t="shared" si="12"/>
        <v>44905</v>
      </c>
      <c r="G115" s="20">
        <f t="shared" si="12"/>
        <v>44936</v>
      </c>
    </row>
    <row r="116" spans="1:7" s="5" customFormat="1" ht="15.75" customHeight="1">
      <c r="A116" s="39"/>
      <c r="B116" s="58" t="s">
        <v>765</v>
      </c>
      <c r="C116" s="58"/>
      <c r="D116" s="908"/>
      <c r="E116" s="24">
        <f t="shared" si="12"/>
        <v>44908</v>
      </c>
      <c r="F116" s="20">
        <f t="shared" si="12"/>
        <v>44912</v>
      </c>
      <c r="G116" s="20">
        <f t="shared" si="12"/>
        <v>44943</v>
      </c>
    </row>
    <row r="117" spans="1:7" s="5" customFormat="1" ht="15.75" customHeight="1">
      <c r="A117" s="39"/>
      <c r="B117" s="58" t="s">
        <v>143</v>
      </c>
      <c r="C117" s="58" t="s">
        <v>206</v>
      </c>
      <c r="D117" s="908"/>
      <c r="E117" s="24">
        <f t="shared" si="12"/>
        <v>44915</v>
      </c>
      <c r="F117" s="20">
        <f t="shared" si="12"/>
        <v>44919</v>
      </c>
      <c r="G117" s="20">
        <f t="shared" si="12"/>
        <v>44950</v>
      </c>
    </row>
    <row r="118" spans="1:7" s="5" customFormat="1" ht="15.75" customHeight="1">
      <c r="A118" s="39"/>
      <c r="B118" s="58" t="s">
        <v>763</v>
      </c>
      <c r="C118" s="58" t="s">
        <v>764</v>
      </c>
      <c r="D118" s="908"/>
      <c r="E118" s="24">
        <f t="shared" si="12"/>
        <v>44922</v>
      </c>
      <c r="F118" s="20">
        <f t="shared" si="12"/>
        <v>44926</v>
      </c>
      <c r="G118" s="20">
        <f t="shared" si="12"/>
        <v>44957</v>
      </c>
    </row>
    <row r="119" spans="1:7" s="5" customFormat="1" ht="15.75" customHeight="1">
      <c r="A119" s="39"/>
      <c r="B119" s="36"/>
      <c r="C119" s="36"/>
      <c r="D119" s="179"/>
      <c r="E119" s="37"/>
      <c r="F119" s="38"/>
      <c r="G119" s="38"/>
    </row>
    <row r="120" spans="1:7" s="5" customFormat="1" ht="15.75" customHeight="1">
      <c r="A120" s="903"/>
      <c r="B120" s="903"/>
      <c r="C120" s="36"/>
      <c r="D120" s="179"/>
      <c r="E120" s="37"/>
      <c r="F120" s="38"/>
      <c r="G120" s="38"/>
    </row>
    <row r="121" spans="1:7" s="5" customFormat="1" ht="15.75" customHeight="1">
      <c r="A121" s="39" t="s">
        <v>254</v>
      </c>
      <c r="B121" s="819" t="s">
        <v>20</v>
      </c>
      <c r="C121" s="819" t="s">
        <v>21</v>
      </c>
      <c r="D121" s="821" t="s">
        <v>22</v>
      </c>
      <c r="E121" s="14" t="s">
        <v>234</v>
      </c>
      <c r="F121" s="14" t="s">
        <v>23</v>
      </c>
      <c r="G121" s="40" t="s">
        <v>37</v>
      </c>
    </row>
    <row r="122" spans="1:7" s="5" customFormat="1" ht="15.75" customHeight="1">
      <c r="A122" s="39"/>
      <c r="B122" s="820"/>
      <c r="C122" s="820"/>
      <c r="D122" s="822"/>
      <c r="E122" s="15" t="s">
        <v>14</v>
      </c>
      <c r="F122" s="41" t="s">
        <v>24</v>
      </c>
      <c r="G122" s="14" t="s">
        <v>25</v>
      </c>
    </row>
    <row r="123" spans="1:7" s="5" customFormat="1" ht="15.75" customHeight="1">
      <c r="A123" s="39"/>
      <c r="B123" s="58" t="s">
        <v>598</v>
      </c>
      <c r="C123" s="58" t="s">
        <v>599</v>
      </c>
      <c r="D123" s="913" t="s">
        <v>255</v>
      </c>
      <c r="E123" s="20">
        <v>44893</v>
      </c>
      <c r="F123" s="20">
        <f>E123+4</f>
        <v>44897</v>
      </c>
      <c r="G123" s="20">
        <f>F123+31</f>
        <v>44928</v>
      </c>
    </row>
    <row r="124" spans="1:7" s="5" customFormat="1" ht="15.75" customHeight="1">
      <c r="A124" s="39"/>
      <c r="B124" s="58" t="s">
        <v>772</v>
      </c>
      <c r="C124" s="58" t="s">
        <v>774</v>
      </c>
      <c r="D124" s="913"/>
      <c r="E124" s="24">
        <f t="shared" ref="E124:G127" si="13">E123+7</f>
        <v>44900</v>
      </c>
      <c r="F124" s="20">
        <f t="shared" si="13"/>
        <v>44904</v>
      </c>
      <c r="G124" s="20">
        <f t="shared" si="13"/>
        <v>44935</v>
      </c>
    </row>
    <row r="125" spans="1:7" s="5" customFormat="1" ht="15.75" customHeight="1">
      <c r="A125" s="39"/>
      <c r="B125" s="58" t="s">
        <v>775</v>
      </c>
      <c r="C125" s="58"/>
      <c r="D125" s="913"/>
      <c r="E125" s="24">
        <f t="shared" si="13"/>
        <v>44907</v>
      </c>
      <c r="F125" s="20">
        <f t="shared" si="13"/>
        <v>44911</v>
      </c>
      <c r="G125" s="20">
        <f t="shared" si="13"/>
        <v>44942</v>
      </c>
    </row>
    <row r="126" spans="1:7" s="5" customFormat="1" ht="15.75" customHeight="1">
      <c r="A126" s="39"/>
      <c r="B126" s="58" t="s">
        <v>773</v>
      </c>
      <c r="C126" s="58" t="s">
        <v>186</v>
      </c>
      <c r="D126" s="913"/>
      <c r="E126" s="24">
        <f t="shared" si="13"/>
        <v>44914</v>
      </c>
      <c r="F126" s="20">
        <f t="shared" si="13"/>
        <v>44918</v>
      </c>
      <c r="G126" s="20">
        <f t="shared" si="13"/>
        <v>44949</v>
      </c>
    </row>
    <row r="127" spans="1:7" s="5" customFormat="1" ht="15.75" customHeight="1">
      <c r="A127" s="39"/>
      <c r="B127" s="59" t="s">
        <v>775</v>
      </c>
      <c r="C127" s="59"/>
      <c r="D127" s="913"/>
      <c r="E127" s="24">
        <f t="shared" si="13"/>
        <v>44921</v>
      </c>
      <c r="F127" s="20">
        <f t="shared" si="13"/>
        <v>44925</v>
      </c>
      <c r="G127" s="20">
        <f t="shared" si="13"/>
        <v>44956</v>
      </c>
    </row>
    <row r="128" spans="1:7" s="5" customFormat="1" ht="15.75" customHeight="1">
      <c r="A128" s="39"/>
      <c r="B128" s="36"/>
      <c r="C128" s="36"/>
      <c r="D128" s="179"/>
      <c r="E128" s="37"/>
      <c r="F128" s="38"/>
      <c r="G128" s="38"/>
    </row>
    <row r="129" spans="1:7" s="5" customFormat="1" ht="15.75" customHeight="1">
      <c r="A129" s="903"/>
      <c r="B129" s="903"/>
      <c r="C129" s="36"/>
      <c r="D129" s="179"/>
      <c r="E129" s="37"/>
      <c r="F129" s="38"/>
      <c r="G129" s="38"/>
    </row>
    <row r="130" spans="1:7" s="5" customFormat="1" ht="15.75" customHeight="1">
      <c r="A130" s="39" t="s">
        <v>256</v>
      </c>
      <c r="B130" s="826" t="s">
        <v>20</v>
      </c>
      <c r="C130" s="826" t="s">
        <v>21</v>
      </c>
      <c r="D130" s="828" t="s">
        <v>22</v>
      </c>
      <c r="E130" s="14" t="s">
        <v>234</v>
      </c>
      <c r="F130" s="14" t="s">
        <v>23</v>
      </c>
      <c r="G130" s="14" t="s">
        <v>39</v>
      </c>
    </row>
    <row r="131" spans="1:7" s="5" customFormat="1" ht="15.75" customHeight="1">
      <c r="A131" s="39"/>
      <c r="B131" s="827"/>
      <c r="C131" s="827"/>
      <c r="D131" s="829"/>
      <c r="E131" s="14" t="s">
        <v>14</v>
      </c>
      <c r="F131" s="14" t="s">
        <v>24</v>
      </c>
      <c r="G131" s="14" t="s">
        <v>25</v>
      </c>
    </row>
    <row r="132" spans="1:7" s="5" customFormat="1" ht="15.75" customHeight="1">
      <c r="A132" s="39"/>
      <c r="B132" s="55" t="s">
        <v>600</v>
      </c>
      <c r="C132" s="54" t="s">
        <v>82</v>
      </c>
      <c r="D132" s="831" t="s">
        <v>257</v>
      </c>
      <c r="E132" s="20">
        <v>44892</v>
      </c>
      <c r="F132" s="20">
        <f>E132+4</f>
        <v>44896</v>
      </c>
      <c r="G132" s="20">
        <f>F132+31</f>
        <v>44927</v>
      </c>
    </row>
    <row r="133" spans="1:7" s="5" customFormat="1" ht="15.75" customHeight="1">
      <c r="A133" s="39"/>
      <c r="B133" s="56" t="s">
        <v>601</v>
      </c>
      <c r="C133" s="54" t="s">
        <v>779</v>
      </c>
      <c r="D133" s="817"/>
      <c r="E133" s="24">
        <f t="shared" ref="E133:G136" si="14">E132+7</f>
        <v>44899</v>
      </c>
      <c r="F133" s="20">
        <f t="shared" si="14"/>
        <v>44903</v>
      </c>
      <c r="G133" s="20">
        <f t="shared" si="14"/>
        <v>44934</v>
      </c>
    </row>
    <row r="134" spans="1:7" s="5" customFormat="1" ht="15.75" customHeight="1">
      <c r="A134" s="39"/>
      <c r="B134" s="56" t="s">
        <v>776</v>
      </c>
      <c r="C134" s="54" t="s">
        <v>210</v>
      </c>
      <c r="D134" s="817"/>
      <c r="E134" s="24">
        <f t="shared" si="14"/>
        <v>44906</v>
      </c>
      <c r="F134" s="20">
        <f t="shared" si="14"/>
        <v>44910</v>
      </c>
      <c r="G134" s="20">
        <f t="shared" si="14"/>
        <v>44941</v>
      </c>
    </row>
    <row r="135" spans="1:7" s="5" customFormat="1" ht="15.75" customHeight="1">
      <c r="A135" s="39"/>
      <c r="B135" s="56" t="s">
        <v>777</v>
      </c>
      <c r="C135" s="54" t="s">
        <v>780</v>
      </c>
      <c r="D135" s="817"/>
      <c r="E135" s="24">
        <f t="shared" si="14"/>
        <v>44913</v>
      </c>
      <c r="F135" s="20">
        <f t="shared" si="14"/>
        <v>44917</v>
      </c>
      <c r="G135" s="20">
        <f t="shared" si="14"/>
        <v>44948</v>
      </c>
    </row>
    <row r="136" spans="1:7" s="5" customFormat="1" ht="15.75" customHeight="1">
      <c r="A136" s="39"/>
      <c r="B136" s="57" t="s">
        <v>778</v>
      </c>
      <c r="C136" s="54" t="s">
        <v>781</v>
      </c>
      <c r="D136" s="832"/>
      <c r="E136" s="24">
        <f t="shared" si="14"/>
        <v>44920</v>
      </c>
      <c r="F136" s="20">
        <f t="shared" si="14"/>
        <v>44924</v>
      </c>
      <c r="G136" s="20">
        <f t="shared" si="14"/>
        <v>44955</v>
      </c>
    </row>
    <row r="137" spans="1:7" s="5" customFormat="1" ht="15.75" customHeight="1">
      <c r="A137" s="39"/>
      <c r="B137" s="60"/>
      <c r="C137" s="60"/>
      <c r="D137" s="179"/>
      <c r="E137" s="28"/>
      <c r="F137" s="29"/>
      <c r="G137" s="29"/>
    </row>
    <row r="138" spans="1:7" s="5" customFormat="1" ht="15.75" customHeight="1">
      <c r="A138" s="903"/>
      <c r="B138" s="903"/>
      <c r="C138" s="36"/>
      <c r="D138" s="179"/>
      <c r="E138" s="37"/>
      <c r="F138" s="38"/>
      <c r="G138" s="38"/>
    </row>
    <row r="139" spans="1:7" s="5" customFormat="1" ht="15.75" customHeight="1">
      <c r="A139" s="39" t="s">
        <v>258</v>
      </c>
      <c r="B139" s="826" t="s">
        <v>20</v>
      </c>
      <c r="C139" s="826" t="s">
        <v>21</v>
      </c>
      <c r="D139" s="828" t="s">
        <v>22</v>
      </c>
      <c r="E139" s="14" t="s">
        <v>234</v>
      </c>
      <c r="F139" s="14" t="s">
        <v>23</v>
      </c>
      <c r="G139" s="14" t="s">
        <v>258</v>
      </c>
    </row>
    <row r="140" spans="1:7" s="5" customFormat="1" ht="15.75" customHeight="1">
      <c r="A140" s="39"/>
      <c r="B140" s="827"/>
      <c r="C140" s="827"/>
      <c r="D140" s="829"/>
      <c r="E140" s="14" t="s">
        <v>14</v>
      </c>
      <c r="F140" s="14" t="s">
        <v>24</v>
      </c>
      <c r="G140" s="14" t="s">
        <v>25</v>
      </c>
    </row>
    <row r="141" spans="1:7" s="5" customFormat="1" ht="15.75" customHeight="1">
      <c r="A141" s="39"/>
      <c r="B141" s="55" t="s">
        <v>600</v>
      </c>
      <c r="C141" s="54" t="s">
        <v>82</v>
      </c>
      <c r="D141" s="911" t="s">
        <v>257</v>
      </c>
      <c r="E141" s="20">
        <v>44892</v>
      </c>
      <c r="F141" s="20">
        <f>E141+4</f>
        <v>44896</v>
      </c>
      <c r="G141" s="20">
        <f>F141+31</f>
        <v>44927</v>
      </c>
    </row>
    <row r="142" spans="1:7" s="5" customFormat="1" ht="15.75" customHeight="1">
      <c r="A142" s="39"/>
      <c r="B142" s="56" t="s">
        <v>601</v>
      </c>
      <c r="C142" s="54" t="s">
        <v>779</v>
      </c>
      <c r="D142" s="911"/>
      <c r="E142" s="24">
        <f t="shared" ref="E142:G145" si="15">E141+7</f>
        <v>44899</v>
      </c>
      <c r="F142" s="20">
        <f t="shared" si="15"/>
        <v>44903</v>
      </c>
      <c r="G142" s="20">
        <f t="shared" si="15"/>
        <v>44934</v>
      </c>
    </row>
    <row r="143" spans="1:7" s="5" customFormat="1" ht="15.75" customHeight="1">
      <c r="A143" s="39"/>
      <c r="B143" s="56" t="s">
        <v>776</v>
      </c>
      <c r="C143" s="54" t="s">
        <v>210</v>
      </c>
      <c r="D143" s="911"/>
      <c r="E143" s="24">
        <f t="shared" si="15"/>
        <v>44906</v>
      </c>
      <c r="F143" s="20">
        <f t="shared" si="15"/>
        <v>44910</v>
      </c>
      <c r="G143" s="20">
        <f t="shared" si="15"/>
        <v>44941</v>
      </c>
    </row>
    <row r="144" spans="1:7" s="5" customFormat="1" ht="15.75" customHeight="1">
      <c r="A144" s="39"/>
      <c r="B144" s="56" t="s">
        <v>777</v>
      </c>
      <c r="C144" s="54" t="s">
        <v>780</v>
      </c>
      <c r="D144" s="911"/>
      <c r="E144" s="24">
        <f t="shared" si="15"/>
        <v>44913</v>
      </c>
      <c r="F144" s="61">
        <f t="shared" si="15"/>
        <v>44917</v>
      </c>
      <c r="G144" s="20">
        <f t="shared" si="15"/>
        <v>44948</v>
      </c>
    </row>
    <row r="145" spans="1:7" s="5" customFormat="1" ht="15.75" customHeight="1">
      <c r="A145" s="39"/>
      <c r="B145" s="57" t="s">
        <v>778</v>
      </c>
      <c r="C145" s="54" t="s">
        <v>781</v>
      </c>
      <c r="D145" s="911"/>
      <c r="E145" s="24">
        <f t="shared" si="15"/>
        <v>44920</v>
      </c>
      <c r="F145" s="20">
        <f t="shared" si="15"/>
        <v>44924</v>
      </c>
      <c r="G145" s="20">
        <f t="shared" si="15"/>
        <v>44955</v>
      </c>
    </row>
    <row r="146" spans="1:7" s="5" customFormat="1" ht="15.75" customHeight="1">
      <c r="A146" s="39"/>
      <c r="B146" s="60"/>
      <c r="C146" s="60"/>
      <c r="D146" s="180"/>
      <c r="E146" s="28"/>
      <c r="F146" s="29"/>
      <c r="G146" s="29"/>
    </row>
    <row r="147" spans="1:7" s="5" customFormat="1" ht="15.75" customHeight="1">
      <c r="A147" s="903"/>
      <c r="B147" s="903"/>
      <c r="C147" s="36"/>
      <c r="D147" s="179"/>
      <c r="E147" s="37"/>
      <c r="F147" s="38"/>
      <c r="G147" s="38"/>
    </row>
    <row r="148" spans="1:7" s="5" customFormat="1" ht="15.75" customHeight="1">
      <c r="A148" s="13" t="s">
        <v>259</v>
      </c>
      <c r="B148" s="912" t="s">
        <v>248</v>
      </c>
      <c r="C148" s="912" t="s">
        <v>21</v>
      </c>
      <c r="D148" s="910" t="s">
        <v>22</v>
      </c>
      <c r="E148" s="14" t="s">
        <v>234</v>
      </c>
      <c r="F148" s="14" t="s">
        <v>23</v>
      </c>
      <c r="G148" s="14" t="s">
        <v>260</v>
      </c>
    </row>
    <row r="149" spans="1:7" s="5" customFormat="1" ht="15.75" customHeight="1">
      <c r="A149" s="13"/>
      <c r="B149" s="912"/>
      <c r="C149" s="912"/>
      <c r="D149" s="910"/>
      <c r="E149" s="14" t="s">
        <v>261</v>
      </c>
      <c r="F149" s="14" t="s">
        <v>24</v>
      </c>
      <c r="G149" s="14" t="s">
        <v>25</v>
      </c>
    </row>
    <row r="150" spans="1:7" s="5" customFormat="1" ht="15.75" customHeight="1">
      <c r="A150" s="13"/>
      <c r="B150" s="54" t="s">
        <v>662</v>
      </c>
      <c r="C150" s="54" t="s">
        <v>663</v>
      </c>
      <c r="D150" s="911" t="s">
        <v>250</v>
      </c>
      <c r="E150" s="19">
        <v>44895</v>
      </c>
      <c r="F150" s="19">
        <f>E150+5</f>
        <v>44900</v>
      </c>
      <c r="G150" s="20">
        <f>F150+32</f>
        <v>44932</v>
      </c>
    </row>
    <row r="151" spans="1:7" s="5" customFormat="1" ht="15.75" customHeight="1">
      <c r="A151" s="13"/>
      <c r="B151" s="55" t="s">
        <v>664</v>
      </c>
      <c r="C151" s="18"/>
      <c r="D151" s="911"/>
      <c r="E151" s="21">
        <f t="shared" ref="E151:G154" si="16">E150+7</f>
        <v>44902</v>
      </c>
      <c r="F151" s="19">
        <f t="shared" si="16"/>
        <v>44907</v>
      </c>
      <c r="G151" s="20">
        <f t="shared" si="16"/>
        <v>44939</v>
      </c>
    </row>
    <row r="152" spans="1:7" s="5" customFormat="1" ht="15.75" customHeight="1">
      <c r="A152" s="13"/>
      <c r="B152" s="56" t="s">
        <v>665</v>
      </c>
      <c r="C152" s="54" t="s">
        <v>666</v>
      </c>
      <c r="D152" s="911"/>
      <c r="E152" s="21">
        <f t="shared" si="16"/>
        <v>44909</v>
      </c>
      <c r="F152" s="19">
        <f t="shared" si="16"/>
        <v>44914</v>
      </c>
      <c r="G152" s="20">
        <f t="shared" si="16"/>
        <v>44946</v>
      </c>
    </row>
    <row r="153" spans="1:7" s="5" customFormat="1" ht="15.75" customHeight="1">
      <c r="A153" s="13"/>
      <c r="B153" s="54" t="s">
        <v>667</v>
      </c>
      <c r="C153" s="54" t="s">
        <v>666</v>
      </c>
      <c r="D153" s="911"/>
      <c r="E153" s="21">
        <f t="shared" si="16"/>
        <v>44916</v>
      </c>
      <c r="F153" s="19">
        <f t="shared" si="16"/>
        <v>44921</v>
      </c>
      <c r="G153" s="20">
        <f t="shared" si="16"/>
        <v>44953</v>
      </c>
    </row>
    <row r="154" spans="1:7" s="5" customFormat="1" ht="15.75" customHeight="1">
      <c r="A154" s="13"/>
      <c r="B154" s="57" t="s">
        <v>664</v>
      </c>
      <c r="C154" s="54"/>
      <c r="D154" s="911"/>
      <c r="E154" s="21">
        <f t="shared" si="16"/>
        <v>44923</v>
      </c>
      <c r="F154" s="19">
        <f t="shared" si="16"/>
        <v>44928</v>
      </c>
      <c r="G154" s="20">
        <f t="shared" si="16"/>
        <v>44960</v>
      </c>
    </row>
    <row r="155" spans="1:7" s="5" customFormat="1" ht="15.75" customHeight="1">
      <c r="A155" s="13"/>
      <c r="B155" s="30"/>
      <c r="C155" s="30"/>
      <c r="D155" s="181"/>
      <c r="E155" s="60"/>
      <c r="F155" s="60"/>
      <c r="G155" s="60"/>
    </row>
    <row r="156" spans="1:7" s="5" customFormat="1" ht="15.75" customHeight="1">
      <c r="A156" s="903"/>
      <c r="B156" s="903"/>
      <c r="C156" s="36"/>
      <c r="D156" s="179"/>
      <c r="E156" s="37"/>
      <c r="F156" s="38"/>
      <c r="G156" s="38"/>
    </row>
    <row r="157" spans="1:7" s="5" customFormat="1" ht="15.75" customHeight="1">
      <c r="A157" s="215" t="s">
        <v>262</v>
      </c>
      <c r="B157" s="821" t="s">
        <v>20</v>
      </c>
      <c r="C157" s="821" t="s">
        <v>21</v>
      </c>
      <c r="D157" s="821" t="s">
        <v>22</v>
      </c>
      <c r="E157" s="304" t="s">
        <v>234</v>
      </c>
      <c r="F157" s="304" t="s">
        <v>23</v>
      </c>
      <c r="G157" s="304" t="s">
        <v>263</v>
      </c>
    </row>
    <row r="158" spans="1:7" s="5" customFormat="1" ht="15.75" customHeight="1">
      <c r="A158" s="215"/>
      <c r="B158" s="822"/>
      <c r="C158" s="822"/>
      <c r="D158" s="822"/>
      <c r="E158" s="304" t="s">
        <v>14</v>
      </c>
      <c r="F158" s="304" t="s">
        <v>24</v>
      </c>
      <c r="G158" s="304" t="s">
        <v>25</v>
      </c>
    </row>
    <row r="159" spans="1:7" s="5" customFormat="1" ht="15.75" customHeight="1">
      <c r="A159" s="215"/>
      <c r="B159" s="273" t="s">
        <v>607</v>
      </c>
      <c r="C159" s="274" t="s">
        <v>478</v>
      </c>
      <c r="D159" s="816" t="s">
        <v>232</v>
      </c>
      <c r="E159" s="275">
        <v>44896</v>
      </c>
      <c r="F159" s="275">
        <f>E159+5</f>
        <v>44901</v>
      </c>
      <c r="G159" s="217">
        <f>F159+34</f>
        <v>44935</v>
      </c>
    </row>
    <row r="160" spans="1:7" s="5" customFormat="1" ht="15.75" customHeight="1">
      <c r="A160" s="215"/>
      <c r="B160" s="273" t="s">
        <v>608</v>
      </c>
      <c r="C160" s="273" t="s">
        <v>27</v>
      </c>
      <c r="D160" s="817"/>
      <c r="E160" s="276">
        <f t="shared" ref="E160:G163" si="17">E159+7</f>
        <v>44903</v>
      </c>
      <c r="F160" s="275">
        <f t="shared" si="17"/>
        <v>44908</v>
      </c>
      <c r="G160" s="217">
        <f t="shared" si="17"/>
        <v>44942</v>
      </c>
    </row>
    <row r="161" spans="1:7" s="5" customFormat="1" ht="15.75" customHeight="1">
      <c r="A161" s="215"/>
      <c r="B161" s="273" t="s">
        <v>797</v>
      </c>
      <c r="C161" s="277" t="s">
        <v>222</v>
      </c>
      <c r="D161" s="817"/>
      <c r="E161" s="276">
        <f t="shared" si="17"/>
        <v>44910</v>
      </c>
      <c r="F161" s="275">
        <f t="shared" si="17"/>
        <v>44915</v>
      </c>
      <c r="G161" s="217">
        <f t="shared" si="17"/>
        <v>44949</v>
      </c>
    </row>
    <row r="162" spans="1:7" s="5" customFormat="1" ht="15.75" customHeight="1">
      <c r="A162" s="215"/>
      <c r="B162" s="273" t="s">
        <v>798</v>
      </c>
      <c r="C162" s="277" t="s">
        <v>27</v>
      </c>
      <c r="D162" s="817"/>
      <c r="E162" s="276">
        <f t="shared" si="17"/>
        <v>44917</v>
      </c>
      <c r="F162" s="275">
        <f t="shared" si="17"/>
        <v>44922</v>
      </c>
      <c r="G162" s="217">
        <f t="shared" si="17"/>
        <v>44956</v>
      </c>
    </row>
    <row r="163" spans="1:7" s="5" customFormat="1" ht="15.75" customHeight="1">
      <c r="A163" s="215"/>
      <c r="B163" s="273" t="s">
        <v>799</v>
      </c>
      <c r="C163" s="277" t="s">
        <v>27</v>
      </c>
      <c r="D163" s="818"/>
      <c r="E163" s="276">
        <f t="shared" si="17"/>
        <v>44924</v>
      </c>
      <c r="F163" s="275">
        <f t="shared" si="17"/>
        <v>44929</v>
      </c>
      <c r="G163" s="217">
        <f t="shared" si="17"/>
        <v>44963</v>
      </c>
    </row>
    <row r="164" spans="1:7" s="5" customFormat="1" ht="15.75" customHeight="1">
      <c r="A164" s="215"/>
      <c r="B164" s="278"/>
      <c r="C164" s="278"/>
      <c r="D164" s="279"/>
      <c r="E164" s="279"/>
      <c r="F164" s="303"/>
      <c r="G164" s="303"/>
    </row>
    <row r="165" spans="1:7" s="5" customFormat="1" ht="15.75" customHeight="1">
      <c r="A165" s="921" t="s">
        <v>264</v>
      </c>
      <c r="B165" s="921"/>
      <c r="C165" s="921"/>
      <c r="D165" s="921"/>
      <c r="E165" s="921"/>
      <c r="F165" s="921"/>
      <c r="G165" s="921"/>
    </row>
    <row r="166" spans="1:7" s="5" customFormat="1" ht="15.75" customHeight="1">
      <c r="A166" s="914"/>
      <c r="B166" s="914"/>
      <c r="C166" s="280"/>
      <c r="D166" s="281"/>
      <c r="E166" s="281"/>
      <c r="F166" s="306"/>
      <c r="G166" s="306"/>
    </row>
    <row r="167" spans="1:7" s="5" customFormat="1" ht="15.75" customHeight="1">
      <c r="A167" s="215" t="s">
        <v>265</v>
      </c>
      <c r="B167" s="821" t="s">
        <v>266</v>
      </c>
      <c r="C167" s="821" t="s">
        <v>21</v>
      </c>
      <c r="D167" s="821" t="s">
        <v>22</v>
      </c>
      <c r="E167" s="304" t="s">
        <v>231</v>
      </c>
      <c r="F167" s="304" t="s">
        <v>23</v>
      </c>
      <c r="G167" s="301" t="s">
        <v>267</v>
      </c>
    </row>
    <row r="168" spans="1:7" s="5" customFormat="1" ht="15.75" customHeight="1">
      <c r="A168" s="215"/>
      <c r="B168" s="822"/>
      <c r="C168" s="822"/>
      <c r="D168" s="822"/>
      <c r="E168" s="302" t="s">
        <v>14</v>
      </c>
      <c r="F168" s="282" t="s">
        <v>24</v>
      </c>
      <c r="G168" s="304" t="s">
        <v>25</v>
      </c>
    </row>
    <row r="169" spans="1:7" s="5" customFormat="1" ht="15.75" customHeight="1">
      <c r="A169" s="215"/>
      <c r="B169" s="273" t="s">
        <v>607</v>
      </c>
      <c r="C169" s="274" t="s">
        <v>478</v>
      </c>
      <c r="D169" s="816" t="s">
        <v>232</v>
      </c>
      <c r="E169" s="275">
        <v>44896</v>
      </c>
      <c r="F169" s="275">
        <f>E169+5</f>
        <v>44901</v>
      </c>
      <c r="G169" s="217">
        <f>F169+38</f>
        <v>44939</v>
      </c>
    </row>
    <row r="170" spans="1:7" s="5" customFormat="1" ht="15.75" customHeight="1">
      <c r="A170" s="215"/>
      <c r="B170" s="273" t="s">
        <v>608</v>
      </c>
      <c r="C170" s="273" t="s">
        <v>27</v>
      </c>
      <c r="D170" s="817"/>
      <c r="E170" s="276">
        <f t="shared" ref="E170:G173" si="18">E169+7</f>
        <v>44903</v>
      </c>
      <c r="F170" s="275">
        <f t="shared" si="18"/>
        <v>44908</v>
      </c>
      <c r="G170" s="217">
        <f t="shared" si="18"/>
        <v>44946</v>
      </c>
    </row>
    <row r="171" spans="1:7" s="5" customFormat="1" ht="15.75" customHeight="1">
      <c r="A171" s="215"/>
      <c r="B171" s="273" t="s">
        <v>797</v>
      </c>
      <c r="C171" s="277" t="s">
        <v>222</v>
      </c>
      <c r="D171" s="817"/>
      <c r="E171" s="276">
        <f t="shared" si="18"/>
        <v>44910</v>
      </c>
      <c r="F171" s="275">
        <f t="shared" si="18"/>
        <v>44915</v>
      </c>
      <c r="G171" s="217">
        <f t="shared" si="18"/>
        <v>44953</v>
      </c>
    </row>
    <row r="172" spans="1:7" s="5" customFormat="1" ht="15.75" customHeight="1">
      <c r="A172" s="215"/>
      <c r="B172" s="273" t="s">
        <v>798</v>
      </c>
      <c r="C172" s="277" t="s">
        <v>27</v>
      </c>
      <c r="D172" s="817"/>
      <c r="E172" s="276">
        <f t="shared" si="18"/>
        <v>44917</v>
      </c>
      <c r="F172" s="275">
        <f t="shared" si="18"/>
        <v>44922</v>
      </c>
      <c r="G172" s="217">
        <f t="shared" si="18"/>
        <v>44960</v>
      </c>
    </row>
    <row r="173" spans="1:7" s="5" customFormat="1" ht="15.75" customHeight="1">
      <c r="A173" s="215"/>
      <c r="B173" s="273" t="s">
        <v>799</v>
      </c>
      <c r="C173" s="277" t="s">
        <v>27</v>
      </c>
      <c r="D173" s="818"/>
      <c r="E173" s="276">
        <f t="shared" si="18"/>
        <v>44924</v>
      </c>
      <c r="F173" s="275">
        <f t="shared" si="18"/>
        <v>44929</v>
      </c>
      <c r="G173" s="217">
        <f t="shared" si="18"/>
        <v>44967</v>
      </c>
    </row>
    <row r="174" spans="1:7" s="5" customFormat="1" ht="15.75" customHeight="1">
      <c r="A174" s="215"/>
      <c r="B174" s="278"/>
      <c r="C174" s="278"/>
      <c r="D174" s="279"/>
      <c r="E174" s="279"/>
      <c r="F174" s="303"/>
      <c r="G174" s="303"/>
    </row>
    <row r="175" spans="1:7" s="5" customFormat="1" ht="15.75" customHeight="1">
      <c r="A175" s="922"/>
      <c r="B175" s="922"/>
      <c r="C175" s="278"/>
      <c r="D175" s="279"/>
      <c r="E175" s="279"/>
      <c r="F175" s="303"/>
      <c r="G175" s="303"/>
    </row>
    <row r="176" spans="1:7" s="5" customFormat="1" ht="15.75" customHeight="1">
      <c r="A176" s="215" t="s">
        <v>268</v>
      </c>
      <c r="B176" s="821" t="s">
        <v>237</v>
      </c>
      <c r="C176" s="821" t="s">
        <v>21</v>
      </c>
      <c r="D176" s="821" t="s">
        <v>22</v>
      </c>
      <c r="E176" s="304" t="s">
        <v>234</v>
      </c>
      <c r="F176" s="304" t="s">
        <v>23</v>
      </c>
      <c r="G176" s="301" t="s">
        <v>249</v>
      </c>
    </row>
    <row r="177" spans="1:7" s="5" customFormat="1" ht="15.75" customHeight="1">
      <c r="A177" s="215"/>
      <c r="B177" s="822"/>
      <c r="C177" s="822"/>
      <c r="D177" s="822"/>
      <c r="E177" s="302" t="s">
        <v>14</v>
      </c>
      <c r="F177" s="282" t="s">
        <v>24</v>
      </c>
      <c r="G177" s="304" t="s">
        <v>25</v>
      </c>
    </row>
    <row r="178" spans="1:7" s="5" customFormat="1" ht="15.75" customHeight="1">
      <c r="A178" s="215"/>
      <c r="B178" s="273" t="s">
        <v>607</v>
      </c>
      <c r="C178" s="274" t="s">
        <v>478</v>
      </c>
      <c r="D178" s="816" t="s">
        <v>232</v>
      </c>
      <c r="E178" s="275">
        <v>44896</v>
      </c>
      <c r="F178" s="275">
        <f>E178+5</f>
        <v>44901</v>
      </c>
      <c r="G178" s="217">
        <f>F178+37</f>
        <v>44938</v>
      </c>
    </row>
    <row r="179" spans="1:7" s="5" customFormat="1" ht="15.75" customHeight="1">
      <c r="A179" s="215"/>
      <c r="B179" s="273" t="s">
        <v>608</v>
      </c>
      <c r="C179" s="273" t="s">
        <v>27</v>
      </c>
      <c r="D179" s="817"/>
      <c r="E179" s="276">
        <f t="shared" ref="E179:G182" si="19">E178+7</f>
        <v>44903</v>
      </c>
      <c r="F179" s="275">
        <f t="shared" si="19"/>
        <v>44908</v>
      </c>
      <c r="G179" s="217">
        <f t="shared" si="19"/>
        <v>44945</v>
      </c>
    </row>
    <row r="180" spans="1:7" s="5" customFormat="1" ht="15.75" customHeight="1">
      <c r="A180" s="215"/>
      <c r="B180" s="273" t="s">
        <v>797</v>
      </c>
      <c r="C180" s="277" t="s">
        <v>222</v>
      </c>
      <c r="D180" s="817"/>
      <c r="E180" s="276">
        <f t="shared" si="19"/>
        <v>44910</v>
      </c>
      <c r="F180" s="275">
        <f t="shared" si="19"/>
        <v>44915</v>
      </c>
      <c r="G180" s="217">
        <f t="shared" si="19"/>
        <v>44952</v>
      </c>
    </row>
    <row r="181" spans="1:7" s="5" customFormat="1" ht="15.75" customHeight="1">
      <c r="A181" s="215"/>
      <c r="B181" s="273" t="s">
        <v>798</v>
      </c>
      <c r="C181" s="277" t="s">
        <v>27</v>
      </c>
      <c r="D181" s="817"/>
      <c r="E181" s="276">
        <f t="shared" si="19"/>
        <v>44917</v>
      </c>
      <c r="F181" s="275">
        <f t="shared" si="19"/>
        <v>44922</v>
      </c>
      <c r="G181" s="217">
        <f t="shared" si="19"/>
        <v>44959</v>
      </c>
    </row>
    <row r="182" spans="1:7" s="5" customFormat="1" ht="15.75" customHeight="1">
      <c r="A182" s="215"/>
      <c r="B182" s="273" t="s">
        <v>799</v>
      </c>
      <c r="C182" s="277" t="s">
        <v>27</v>
      </c>
      <c r="D182" s="818"/>
      <c r="E182" s="276">
        <f t="shared" si="19"/>
        <v>44924</v>
      </c>
      <c r="F182" s="275">
        <f t="shared" si="19"/>
        <v>44929</v>
      </c>
      <c r="G182" s="217">
        <f t="shared" si="19"/>
        <v>44966</v>
      </c>
    </row>
    <row r="183" spans="1:7" s="5" customFormat="1" ht="15.75" customHeight="1">
      <c r="A183" s="39"/>
      <c r="B183" s="30"/>
      <c r="C183" s="30"/>
      <c r="D183" s="178"/>
      <c r="E183" s="45"/>
      <c r="F183" s="35"/>
      <c r="G183" s="29"/>
    </row>
    <row r="184" spans="1:7" s="5" customFormat="1" ht="15.75" customHeight="1">
      <c r="A184" s="903"/>
      <c r="B184" s="903"/>
      <c r="C184" s="36"/>
      <c r="D184" s="179"/>
      <c r="E184" s="37"/>
      <c r="F184" s="38"/>
      <c r="G184" s="38"/>
    </row>
    <row r="185" spans="1:7" s="5" customFormat="1" ht="15.75" customHeight="1">
      <c r="A185" s="39" t="s">
        <v>269</v>
      </c>
      <c r="B185" s="819" t="s">
        <v>237</v>
      </c>
      <c r="C185" s="819" t="s">
        <v>21</v>
      </c>
      <c r="D185" s="821" t="s">
        <v>22</v>
      </c>
      <c r="E185" s="14" t="s">
        <v>234</v>
      </c>
      <c r="F185" s="14" t="s">
        <v>23</v>
      </c>
      <c r="G185" s="40" t="s">
        <v>260</v>
      </c>
    </row>
    <row r="186" spans="1:7" s="5" customFormat="1" ht="15.75" customHeight="1">
      <c r="A186" s="39"/>
      <c r="B186" s="820"/>
      <c r="C186" s="820"/>
      <c r="D186" s="822"/>
      <c r="E186" s="15" t="s">
        <v>14</v>
      </c>
      <c r="F186" s="41" t="s">
        <v>24</v>
      </c>
      <c r="G186" s="14" t="s">
        <v>25</v>
      </c>
    </row>
    <row r="187" spans="1:7" s="5" customFormat="1" ht="15.75" customHeight="1">
      <c r="A187" s="39"/>
      <c r="B187" s="273" t="s">
        <v>607</v>
      </c>
      <c r="C187" s="274" t="s">
        <v>478</v>
      </c>
      <c r="D187" s="816" t="s">
        <v>270</v>
      </c>
      <c r="E187" s="19">
        <v>44896</v>
      </c>
      <c r="F187" s="19">
        <f>E187+5</f>
        <v>44901</v>
      </c>
      <c r="G187" s="20">
        <f>F187+34</f>
        <v>44935</v>
      </c>
    </row>
    <row r="188" spans="1:7" s="5" customFormat="1" ht="15.75" customHeight="1">
      <c r="A188" s="39"/>
      <c r="B188" s="273" t="s">
        <v>608</v>
      </c>
      <c r="C188" s="273" t="s">
        <v>27</v>
      </c>
      <c r="D188" s="817"/>
      <c r="E188" s="21">
        <f t="shared" ref="E188:G191" si="20">E187+7</f>
        <v>44903</v>
      </c>
      <c r="F188" s="19">
        <f t="shared" si="20"/>
        <v>44908</v>
      </c>
      <c r="G188" s="20">
        <f t="shared" si="20"/>
        <v>44942</v>
      </c>
    </row>
    <row r="189" spans="1:7" s="5" customFormat="1" ht="15.75" customHeight="1">
      <c r="A189" s="39"/>
      <c r="B189" s="273" t="s">
        <v>797</v>
      </c>
      <c r="C189" s="277" t="s">
        <v>222</v>
      </c>
      <c r="D189" s="817"/>
      <c r="E189" s="21">
        <f t="shared" si="20"/>
        <v>44910</v>
      </c>
      <c r="F189" s="19">
        <f t="shared" si="20"/>
        <v>44915</v>
      </c>
      <c r="G189" s="20">
        <f t="shared" si="20"/>
        <v>44949</v>
      </c>
    </row>
    <row r="190" spans="1:7" s="5" customFormat="1" ht="15.75" customHeight="1">
      <c r="A190" s="39"/>
      <c r="B190" s="273" t="s">
        <v>798</v>
      </c>
      <c r="C190" s="277" t="s">
        <v>27</v>
      </c>
      <c r="D190" s="817"/>
      <c r="E190" s="21">
        <f t="shared" si="20"/>
        <v>44917</v>
      </c>
      <c r="F190" s="19">
        <f t="shared" si="20"/>
        <v>44922</v>
      </c>
      <c r="G190" s="20">
        <f t="shared" si="20"/>
        <v>44956</v>
      </c>
    </row>
    <row r="191" spans="1:7" s="5" customFormat="1" ht="15.75" customHeight="1">
      <c r="A191" s="39"/>
      <c r="B191" s="273" t="s">
        <v>799</v>
      </c>
      <c r="C191" s="277" t="s">
        <v>27</v>
      </c>
      <c r="D191" s="818"/>
      <c r="E191" s="21">
        <f t="shared" si="20"/>
        <v>44924</v>
      </c>
      <c r="F191" s="19">
        <f t="shared" si="20"/>
        <v>44929</v>
      </c>
      <c r="G191" s="20">
        <f t="shared" si="20"/>
        <v>44963</v>
      </c>
    </row>
    <row r="192" spans="1:7" s="5" customFormat="1" ht="15.75" customHeight="1">
      <c r="A192" s="39"/>
      <c r="B192" s="64"/>
      <c r="C192" s="64"/>
      <c r="D192" s="308"/>
      <c r="E192" s="34"/>
      <c r="F192" s="29"/>
      <c r="G192" s="29"/>
    </row>
    <row r="193" spans="1:7" s="5" customFormat="1" ht="15.75" customHeight="1">
      <c r="A193" s="39"/>
      <c r="B193" s="36"/>
      <c r="C193" s="36"/>
      <c r="D193" s="279"/>
      <c r="E193" s="37"/>
      <c r="F193" s="38"/>
      <c r="G193" s="38"/>
    </row>
    <row r="194" spans="1:7" s="5" customFormat="1" ht="15.75" customHeight="1">
      <c r="A194" s="903"/>
      <c r="B194" s="903"/>
      <c r="C194" s="36"/>
      <c r="D194" s="279"/>
      <c r="E194" s="37"/>
      <c r="F194" s="38"/>
      <c r="G194" s="38"/>
    </row>
    <row r="195" spans="1:7" s="5" customFormat="1" ht="15.75" customHeight="1">
      <c r="A195" s="39" t="s">
        <v>271</v>
      </c>
      <c r="B195" s="819" t="s">
        <v>237</v>
      </c>
      <c r="C195" s="819" t="s">
        <v>21</v>
      </c>
      <c r="D195" s="821" t="s">
        <v>22</v>
      </c>
      <c r="E195" s="14" t="s">
        <v>234</v>
      </c>
      <c r="F195" s="14" t="s">
        <v>23</v>
      </c>
      <c r="G195" s="40" t="s">
        <v>260</v>
      </c>
    </row>
    <row r="196" spans="1:7" s="5" customFormat="1" ht="15.75" customHeight="1">
      <c r="A196" s="39"/>
      <c r="B196" s="820"/>
      <c r="C196" s="820"/>
      <c r="D196" s="822"/>
      <c r="E196" s="15" t="s">
        <v>14</v>
      </c>
      <c r="F196" s="41" t="s">
        <v>24</v>
      </c>
      <c r="G196" s="14" t="s">
        <v>25</v>
      </c>
    </row>
    <row r="197" spans="1:7" s="5" customFormat="1" ht="15.75" customHeight="1">
      <c r="A197" s="39"/>
      <c r="B197" s="273" t="s">
        <v>607</v>
      </c>
      <c r="C197" s="274" t="s">
        <v>478</v>
      </c>
      <c r="D197" s="816" t="s">
        <v>232</v>
      </c>
      <c r="E197" s="19">
        <v>44896</v>
      </c>
      <c r="F197" s="19">
        <f>E197+5</f>
        <v>44901</v>
      </c>
      <c r="G197" s="20">
        <f>F197+35</f>
        <v>44936</v>
      </c>
    </row>
    <row r="198" spans="1:7" s="5" customFormat="1" ht="15.75" customHeight="1">
      <c r="A198" s="39"/>
      <c r="B198" s="273" t="s">
        <v>608</v>
      </c>
      <c r="C198" s="273" t="s">
        <v>27</v>
      </c>
      <c r="D198" s="817"/>
      <c r="E198" s="21">
        <f t="shared" ref="E198:G201" si="21">E197+7</f>
        <v>44903</v>
      </c>
      <c r="F198" s="19">
        <f t="shared" si="21"/>
        <v>44908</v>
      </c>
      <c r="G198" s="20">
        <f t="shared" si="21"/>
        <v>44943</v>
      </c>
    </row>
    <row r="199" spans="1:7" s="5" customFormat="1" ht="15.75" customHeight="1">
      <c r="A199" s="39"/>
      <c r="B199" s="273" t="s">
        <v>797</v>
      </c>
      <c r="C199" s="277" t="s">
        <v>222</v>
      </c>
      <c r="D199" s="817"/>
      <c r="E199" s="21">
        <f t="shared" si="21"/>
        <v>44910</v>
      </c>
      <c r="F199" s="19">
        <f t="shared" si="21"/>
        <v>44915</v>
      </c>
      <c r="G199" s="20">
        <f t="shared" si="21"/>
        <v>44950</v>
      </c>
    </row>
    <row r="200" spans="1:7" s="5" customFormat="1" ht="15.75" customHeight="1">
      <c r="A200" s="39"/>
      <c r="B200" s="273" t="s">
        <v>798</v>
      </c>
      <c r="C200" s="277" t="s">
        <v>27</v>
      </c>
      <c r="D200" s="817"/>
      <c r="E200" s="21">
        <f t="shared" si="21"/>
        <v>44917</v>
      </c>
      <c r="F200" s="19">
        <f t="shared" si="21"/>
        <v>44922</v>
      </c>
      <c r="G200" s="20">
        <f t="shared" si="21"/>
        <v>44957</v>
      </c>
    </row>
    <row r="201" spans="1:7" s="5" customFormat="1" ht="15.75" customHeight="1">
      <c r="A201" s="39"/>
      <c r="B201" s="273" t="s">
        <v>799</v>
      </c>
      <c r="C201" s="277" t="s">
        <v>27</v>
      </c>
      <c r="D201" s="818"/>
      <c r="E201" s="21">
        <f t="shared" si="21"/>
        <v>44924</v>
      </c>
      <c r="F201" s="19">
        <f t="shared" si="21"/>
        <v>44929</v>
      </c>
      <c r="G201" s="20">
        <f t="shared" si="21"/>
        <v>44964</v>
      </c>
    </row>
    <row r="202" spans="1:7" s="5" customFormat="1" ht="15.75" customHeight="1">
      <c r="A202" s="65"/>
      <c r="B202" s="63"/>
      <c r="C202" s="63"/>
      <c r="D202" s="182"/>
      <c r="E202" s="11"/>
      <c r="F202" s="12"/>
      <c r="G202" s="12"/>
    </row>
    <row r="203" spans="1:7" s="5" customFormat="1" ht="15.75" customHeight="1">
      <c r="A203" s="860" t="s">
        <v>272</v>
      </c>
      <c r="B203" s="860"/>
      <c r="C203" s="860"/>
      <c r="D203" s="860"/>
      <c r="E203" s="860"/>
      <c r="F203" s="860"/>
      <c r="G203" s="860"/>
    </row>
    <row r="204" spans="1:7" s="5" customFormat="1" ht="15.75" customHeight="1">
      <c r="A204" s="903"/>
      <c r="B204" s="903"/>
      <c r="C204" s="63"/>
      <c r="D204" s="182"/>
      <c r="E204" s="11"/>
      <c r="F204" s="12"/>
      <c r="G204" s="12"/>
    </row>
    <row r="205" spans="1:7" s="5" customFormat="1" ht="15.75" customHeight="1">
      <c r="A205" s="39" t="s">
        <v>273</v>
      </c>
      <c r="B205" s="826" t="s">
        <v>20</v>
      </c>
      <c r="C205" s="826" t="s">
        <v>21</v>
      </c>
      <c r="D205" s="828" t="s">
        <v>22</v>
      </c>
      <c r="E205" s="14" t="s">
        <v>234</v>
      </c>
      <c r="F205" s="14" t="s">
        <v>23</v>
      </c>
      <c r="G205" s="14" t="s">
        <v>46</v>
      </c>
    </row>
    <row r="206" spans="1:7" s="5" customFormat="1" ht="15.75" customHeight="1">
      <c r="A206" s="39"/>
      <c r="B206" s="827"/>
      <c r="C206" s="827"/>
      <c r="D206" s="829"/>
      <c r="E206" s="14" t="s">
        <v>14</v>
      </c>
      <c r="F206" s="14" t="s">
        <v>24</v>
      </c>
      <c r="G206" s="14" t="s">
        <v>25</v>
      </c>
    </row>
    <row r="207" spans="1:7" s="5" customFormat="1" ht="15.75" customHeight="1">
      <c r="A207" s="39"/>
      <c r="B207" s="56" t="s">
        <v>668</v>
      </c>
      <c r="C207" s="66" t="s">
        <v>670</v>
      </c>
      <c r="D207" s="873" t="s">
        <v>274</v>
      </c>
      <c r="E207" s="67">
        <v>44898</v>
      </c>
      <c r="F207" s="67">
        <f>E207+4</f>
        <v>44902</v>
      </c>
      <c r="G207" s="20">
        <f>F207+26</f>
        <v>44928</v>
      </c>
    </row>
    <row r="208" spans="1:7" s="5" customFormat="1" ht="15.75" customHeight="1">
      <c r="A208" s="39"/>
      <c r="B208" s="56" t="s">
        <v>664</v>
      </c>
      <c r="C208" s="66"/>
      <c r="D208" s="824"/>
      <c r="E208" s="67">
        <f t="shared" ref="E208:G211" si="22">E207+7</f>
        <v>44905</v>
      </c>
      <c r="F208" s="67">
        <f t="shared" si="22"/>
        <v>44909</v>
      </c>
      <c r="G208" s="20">
        <f t="shared" si="22"/>
        <v>44935</v>
      </c>
    </row>
    <row r="209" spans="1:7" s="5" customFormat="1" ht="15.75" customHeight="1">
      <c r="A209" s="39"/>
      <c r="B209" s="56" t="s">
        <v>669</v>
      </c>
      <c r="C209" s="66" t="s">
        <v>671</v>
      </c>
      <c r="D209" s="824"/>
      <c r="E209" s="67">
        <f t="shared" si="22"/>
        <v>44912</v>
      </c>
      <c r="F209" s="67">
        <f t="shared" si="22"/>
        <v>44916</v>
      </c>
      <c r="G209" s="20">
        <f t="shared" si="22"/>
        <v>44942</v>
      </c>
    </row>
    <row r="210" spans="1:7" s="5" customFormat="1" ht="15.75" customHeight="1">
      <c r="A210" s="39"/>
      <c r="B210" s="57" t="s">
        <v>672</v>
      </c>
      <c r="C210" s="66" t="s">
        <v>673</v>
      </c>
      <c r="D210" s="824"/>
      <c r="E210" s="67">
        <f t="shared" si="22"/>
        <v>44919</v>
      </c>
      <c r="F210" s="67">
        <f t="shared" si="22"/>
        <v>44923</v>
      </c>
      <c r="G210" s="20">
        <f t="shared" si="22"/>
        <v>44949</v>
      </c>
    </row>
    <row r="211" spans="1:7" s="5" customFormat="1" ht="15.75" customHeight="1">
      <c r="A211" s="39"/>
      <c r="B211" s="56" t="s">
        <v>664</v>
      </c>
      <c r="C211" s="66"/>
      <c r="D211" s="874"/>
      <c r="E211" s="67">
        <f t="shared" si="22"/>
        <v>44926</v>
      </c>
      <c r="F211" s="67">
        <f t="shared" si="22"/>
        <v>44930</v>
      </c>
      <c r="G211" s="20">
        <f t="shared" si="22"/>
        <v>44956</v>
      </c>
    </row>
    <row r="212" spans="1:7" s="5" customFormat="1" ht="15.75" customHeight="1">
      <c r="A212" s="39"/>
      <c r="B212" s="60"/>
      <c r="C212" s="68"/>
      <c r="D212" s="176"/>
      <c r="E212" s="69"/>
      <c r="F212" s="69"/>
      <c r="G212" s="29"/>
    </row>
    <row r="213" spans="1:7" s="5" customFormat="1" ht="15.75" customHeight="1">
      <c r="A213" s="39"/>
      <c r="B213" s="36"/>
      <c r="C213" s="36"/>
      <c r="D213" s="179"/>
      <c r="E213" s="37"/>
      <c r="F213" s="38"/>
      <c r="G213" s="38"/>
    </row>
    <row r="214" spans="1:7" s="5" customFormat="1" ht="15.75" customHeight="1">
      <c r="A214" s="39"/>
      <c r="B214" s="819" t="s">
        <v>20</v>
      </c>
      <c r="C214" s="819" t="s">
        <v>21</v>
      </c>
      <c r="D214" s="821" t="s">
        <v>22</v>
      </c>
      <c r="E214" s="14" t="s">
        <v>231</v>
      </c>
      <c r="F214" s="14" t="s">
        <v>23</v>
      </c>
      <c r="G214" s="40" t="s">
        <v>46</v>
      </c>
    </row>
    <row r="215" spans="1:7" s="5" customFormat="1" ht="15.75" customHeight="1">
      <c r="A215" s="39"/>
      <c r="B215" s="820"/>
      <c r="C215" s="820"/>
      <c r="D215" s="822"/>
      <c r="E215" s="15" t="s">
        <v>14</v>
      </c>
      <c r="F215" s="41" t="s">
        <v>24</v>
      </c>
      <c r="G215" s="14" t="s">
        <v>25</v>
      </c>
    </row>
    <row r="216" spans="1:7" s="5" customFormat="1" ht="15.75" customHeight="1">
      <c r="A216" s="39"/>
      <c r="B216" s="56" t="s">
        <v>596</v>
      </c>
      <c r="C216" s="70" t="s">
        <v>597</v>
      </c>
      <c r="D216" s="831" t="s">
        <v>275</v>
      </c>
      <c r="E216" s="71">
        <v>44894</v>
      </c>
      <c r="F216" s="71">
        <f>E216+4</f>
        <v>44898</v>
      </c>
      <c r="G216" s="20">
        <f>F216+29</f>
        <v>44927</v>
      </c>
    </row>
    <row r="217" spans="1:7" s="5" customFormat="1" ht="15.75" customHeight="1">
      <c r="A217" s="39"/>
      <c r="B217" s="56" t="s">
        <v>609</v>
      </c>
      <c r="C217" s="70" t="s">
        <v>769</v>
      </c>
      <c r="D217" s="817"/>
      <c r="E217" s="71">
        <f>E216+7</f>
        <v>44901</v>
      </c>
      <c r="F217" s="71">
        <f t="shared" ref="E217:G219" si="23">F216+7</f>
        <v>44905</v>
      </c>
      <c r="G217" s="20">
        <f t="shared" si="23"/>
        <v>44934</v>
      </c>
    </row>
    <row r="218" spans="1:7" s="5" customFormat="1" ht="15.75" customHeight="1">
      <c r="A218" s="39"/>
      <c r="B218" s="56" t="s">
        <v>766</v>
      </c>
      <c r="C218" s="70" t="s">
        <v>770</v>
      </c>
      <c r="D218" s="817"/>
      <c r="E218" s="71">
        <f t="shared" si="23"/>
        <v>44908</v>
      </c>
      <c r="F218" s="71">
        <f t="shared" si="23"/>
        <v>44912</v>
      </c>
      <c r="G218" s="20">
        <f t="shared" si="23"/>
        <v>44941</v>
      </c>
    </row>
    <row r="219" spans="1:7" s="5" customFormat="1" ht="15.75" customHeight="1">
      <c r="A219" s="39"/>
      <c r="B219" s="72" t="s">
        <v>767</v>
      </c>
      <c r="C219" s="73" t="s">
        <v>771</v>
      </c>
      <c r="D219" s="817"/>
      <c r="E219" s="71">
        <f t="shared" si="23"/>
        <v>44915</v>
      </c>
      <c r="F219" s="71">
        <f t="shared" si="23"/>
        <v>44919</v>
      </c>
      <c r="G219" s="20">
        <f t="shared" si="23"/>
        <v>44948</v>
      </c>
    </row>
    <row r="220" spans="1:7" s="5" customFormat="1" ht="15.75" customHeight="1">
      <c r="A220" s="39"/>
      <c r="B220" s="57" t="s">
        <v>768</v>
      </c>
      <c r="C220" s="70" t="s">
        <v>178</v>
      </c>
      <c r="D220" s="832"/>
      <c r="E220" s="71">
        <f t="shared" ref="E220:G220" si="24">E219+7</f>
        <v>44922</v>
      </c>
      <c r="F220" s="71">
        <f t="shared" si="24"/>
        <v>44926</v>
      </c>
      <c r="G220" s="20">
        <f t="shared" si="24"/>
        <v>44955</v>
      </c>
    </row>
    <row r="221" spans="1:7" s="5" customFormat="1" ht="15.75" customHeight="1">
      <c r="A221" s="39"/>
      <c r="B221" s="30"/>
      <c r="C221" s="30"/>
      <c r="D221" s="178"/>
      <c r="E221" s="34"/>
      <c r="F221" s="29"/>
      <c r="G221" s="29"/>
    </row>
    <row r="222" spans="1:7" s="5" customFormat="1" ht="15.75" customHeight="1">
      <c r="A222" s="903"/>
      <c r="B222" s="903"/>
      <c r="C222" s="36"/>
      <c r="D222" s="179"/>
      <c r="E222" s="37"/>
      <c r="F222" s="38"/>
      <c r="G222" s="38"/>
    </row>
    <row r="223" spans="1:7" s="5" customFormat="1" ht="15.75" customHeight="1">
      <c r="A223" s="39" t="s">
        <v>276</v>
      </c>
      <c r="B223" s="882" t="s">
        <v>20</v>
      </c>
      <c r="C223" s="882" t="s">
        <v>21</v>
      </c>
      <c r="D223" s="821" t="s">
        <v>22</v>
      </c>
      <c r="E223" s="14" t="s">
        <v>231</v>
      </c>
      <c r="F223" s="14" t="s">
        <v>23</v>
      </c>
      <c r="G223" s="40" t="s">
        <v>635</v>
      </c>
    </row>
    <row r="224" spans="1:7" s="5" customFormat="1" ht="15.75" customHeight="1">
      <c r="A224" s="39"/>
      <c r="B224" s="882"/>
      <c r="C224" s="882"/>
      <c r="D224" s="822"/>
      <c r="E224" s="15" t="s">
        <v>14</v>
      </c>
      <c r="F224" s="41" t="s">
        <v>24</v>
      </c>
      <c r="G224" s="14" t="s">
        <v>25</v>
      </c>
    </row>
    <row r="225" spans="1:7" s="5" customFormat="1" ht="15.75" customHeight="1">
      <c r="A225" s="39"/>
      <c r="B225" s="269" t="s">
        <v>723</v>
      </c>
      <c r="C225" s="269" t="s">
        <v>727</v>
      </c>
      <c r="D225" s="816" t="s">
        <v>538</v>
      </c>
      <c r="E225" s="19">
        <v>44895</v>
      </c>
      <c r="F225" s="71">
        <f>E225+4</f>
        <v>44899</v>
      </c>
      <c r="G225" s="20">
        <f>F225+25</f>
        <v>44924</v>
      </c>
    </row>
    <row r="226" spans="1:7" s="5" customFormat="1" ht="15.75" customHeight="1">
      <c r="A226" s="39"/>
      <c r="B226" s="252" t="s">
        <v>724</v>
      </c>
      <c r="C226" s="252" t="s">
        <v>728</v>
      </c>
      <c r="D226" s="817"/>
      <c r="E226" s="71">
        <f t="shared" ref="E226:G229" si="25">E225+7</f>
        <v>44902</v>
      </c>
      <c r="F226" s="71">
        <f t="shared" si="25"/>
        <v>44906</v>
      </c>
      <c r="G226" s="20">
        <f t="shared" si="25"/>
        <v>44931</v>
      </c>
    </row>
    <row r="227" spans="1:7" s="5" customFormat="1" ht="15.75" customHeight="1">
      <c r="A227" s="39"/>
      <c r="B227" s="252" t="s">
        <v>725</v>
      </c>
      <c r="C227" s="252" t="s">
        <v>729</v>
      </c>
      <c r="D227" s="817"/>
      <c r="E227" s="71">
        <f t="shared" si="25"/>
        <v>44909</v>
      </c>
      <c r="F227" s="71">
        <f t="shared" si="25"/>
        <v>44913</v>
      </c>
      <c r="G227" s="20">
        <f t="shared" si="25"/>
        <v>44938</v>
      </c>
    </row>
    <row r="228" spans="1:7" s="5" customFormat="1" ht="15.75" customHeight="1">
      <c r="A228" s="39"/>
      <c r="B228" s="252" t="s">
        <v>726</v>
      </c>
      <c r="C228" s="252" t="s">
        <v>730</v>
      </c>
      <c r="D228" s="817"/>
      <c r="E228" s="71">
        <f t="shared" si="25"/>
        <v>44916</v>
      </c>
      <c r="F228" s="71">
        <f t="shared" si="25"/>
        <v>44920</v>
      </c>
      <c r="G228" s="20">
        <f t="shared" si="25"/>
        <v>44945</v>
      </c>
    </row>
    <row r="229" spans="1:7" s="5" customFormat="1" ht="15.75" customHeight="1">
      <c r="A229" s="39"/>
      <c r="B229" s="253"/>
      <c r="C229" s="253"/>
      <c r="D229" s="818"/>
      <c r="E229" s="71">
        <f t="shared" si="25"/>
        <v>44923</v>
      </c>
      <c r="F229" s="71">
        <f t="shared" si="25"/>
        <v>44927</v>
      </c>
      <c r="G229" s="20">
        <f t="shared" si="25"/>
        <v>44952</v>
      </c>
    </row>
    <row r="230" spans="1:7" s="5" customFormat="1" ht="15.75" customHeight="1">
      <c r="A230" s="39"/>
      <c r="B230" s="36"/>
      <c r="C230" s="36"/>
      <c r="D230" s="179"/>
      <c r="E230" s="37"/>
      <c r="F230" s="38"/>
      <c r="G230" s="38"/>
    </row>
    <row r="231" spans="1:7" s="5" customFormat="1" ht="15.75" customHeight="1">
      <c r="A231" s="903"/>
      <c r="B231" s="903"/>
      <c r="C231" s="36"/>
      <c r="D231" s="179"/>
      <c r="E231" s="37"/>
      <c r="F231" s="38"/>
      <c r="G231" s="38"/>
    </row>
    <row r="232" spans="1:7" s="5" customFormat="1" ht="15.75" customHeight="1">
      <c r="A232" s="39" t="s">
        <v>277</v>
      </c>
      <c r="B232" s="826" t="s">
        <v>20</v>
      </c>
      <c r="C232" s="826" t="s">
        <v>21</v>
      </c>
      <c r="D232" s="828" t="s">
        <v>22</v>
      </c>
      <c r="E232" s="14" t="s">
        <v>231</v>
      </c>
      <c r="F232" s="14" t="s">
        <v>23</v>
      </c>
      <c r="G232" s="14" t="s">
        <v>47</v>
      </c>
    </row>
    <row r="233" spans="1:7" s="5" customFormat="1" ht="15.75" customHeight="1">
      <c r="A233" s="39"/>
      <c r="B233" s="827"/>
      <c r="C233" s="827"/>
      <c r="D233" s="829"/>
      <c r="E233" s="14" t="s">
        <v>14</v>
      </c>
      <c r="F233" s="14" t="s">
        <v>24</v>
      </c>
      <c r="G233" s="14" t="s">
        <v>25</v>
      </c>
    </row>
    <row r="234" spans="1:7" s="5" customFormat="1" ht="15.75" customHeight="1">
      <c r="A234" s="39"/>
      <c r="B234" s="58" t="s">
        <v>593</v>
      </c>
      <c r="C234" s="58" t="s">
        <v>595</v>
      </c>
      <c r="D234" s="908" t="s">
        <v>253</v>
      </c>
      <c r="E234" s="19">
        <v>44894</v>
      </c>
      <c r="F234" s="19">
        <f>E234+4</f>
        <v>44898</v>
      </c>
      <c r="G234" s="19">
        <f>F234+23</f>
        <v>44921</v>
      </c>
    </row>
    <row r="235" spans="1:7" s="5" customFormat="1" ht="15.75" customHeight="1">
      <c r="A235" s="39"/>
      <c r="B235" s="58" t="s">
        <v>765</v>
      </c>
      <c r="C235" s="58"/>
      <c r="D235" s="908"/>
      <c r="E235" s="19">
        <f t="shared" ref="E235:G238" si="26">E234+7</f>
        <v>44901</v>
      </c>
      <c r="F235" s="19">
        <f t="shared" si="26"/>
        <v>44905</v>
      </c>
      <c r="G235" s="19">
        <f t="shared" si="26"/>
        <v>44928</v>
      </c>
    </row>
    <row r="236" spans="1:7" s="5" customFormat="1" ht="15.75" customHeight="1">
      <c r="A236" s="39"/>
      <c r="B236" s="58" t="s">
        <v>765</v>
      </c>
      <c r="C236" s="58"/>
      <c r="D236" s="908"/>
      <c r="E236" s="19">
        <f t="shared" si="26"/>
        <v>44908</v>
      </c>
      <c r="F236" s="19">
        <f t="shared" si="26"/>
        <v>44912</v>
      </c>
      <c r="G236" s="19">
        <f t="shared" si="26"/>
        <v>44935</v>
      </c>
    </row>
    <row r="237" spans="1:7" s="5" customFormat="1" ht="15.75" customHeight="1">
      <c r="A237" s="39"/>
      <c r="B237" s="58" t="s">
        <v>143</v>
      </c>
      <c r="C237" s="58" t="s">
        <v>206</v>
      </c>
      <c r="D237" s="908"/>
      <c r="E237" s="19">
        <f t="shared" si="26"/>
        <v>44915</v>
      </c>
      <c r="F237" s="19">
        <f t="shared" si="26"/>
        <v>44919</v>
      </c>
      <c r="G237" s="19">
        <f t="shared" si="26"/>
        <v>44942</v>
      </c>
    </row>
    <row r="238" spans="1:7" s="5" customFormat="1" ht="15.75" customHeight="1">
      <c r="A238" s="39"/>
      <c r="B238" s="58" t="s">
        <v>763</v>
      </c>
      <c r="C238" s="58" t="s">
        <v>764</v>
      </c>
      <c r="D238" s="908"/>
      <c r="E238" s="19">
        <f t="shared" si="26"/>
        <v>44922</v>
      </c>
      <c r="F238" s="19">
        <f t="shared" si="26"/>
        <v>44926</v>
      </c>
      <c r="G238" s="19">
        <f t="shared" si="26"/>
        <v>44949</v>
      </c>
    </row>
    <row r="239" spans="1:7" s="5" customFormat="1" ht="15.75" customHeight="1">
      <c r="A239" s="39"/>
      <c r="B239" s="36"/>
      <c r="C239" s="36"/>
      <c r="D239" s="179"/>
      <c r="E239" s="37"/>
      <c r="F239" s="38"/>
      <c r="G239" s="38"/>
    </row>
    <row r="240" spans="1:7" s="5" customFormat="1" ht="15.75" customHeight="1">
      <c r="A240" s="903"/>
      <c r="B240" s="903"/>
      <c r="C240" s="36"/>
      <c r="D240" s="179"/>
      <c r="E240" s="37"/>
      <c r="F240" s="38"/>
      <c r="G240" s="38"/>
    </row>
    <row r="241" spans="1:7" s="5" customFormat="1" ht="15.75" customHeight="1">
      <c r="A241" s="39" t="s">
        <v>530</v>
      </c>
      <c r="B241" s="819" t="s">
        <v>20</v>
      </c>
      <c r="C241" s="819" t="s">
        <v>21</v>
      </c>
      <c r="D241" s="821" t="s">
        <v>22</v>
      </c>
      <c r="E241" s="14" t="s">
        <v>231</v>
      </c>
      <c r="F241" s="14" t="s">
        <v>23</v>
      </c>
      <c r="G241" s="40" t="s">
        <v>50</v>
      </c>
    </row>
    <row r="242" spans="1:7" s="5" customFormat="1" ht="15.75" customHeight="1">
      <c r="A242" s="39"/>
      <c r="B242" s="820"/>
      <c r="C242" s="820"/>
      <c r="D242" s="822"/>
      <c r="E242" s="15" t="s">
        <v>14</v>
      </c>
      <c r="F242" s="41" t="s">
        <v>24</v>
      </c>
      <c r="G242" s="14" t="s">
        <v>25</v>
      </c>
    </row>
    <row r="243" spans="1:7" s="5" customFormat="1" ht="15.75" customHeight="1">
      <c r="A243" s="39"/>
      <c r="B243" s="56" t="s">
        <v>668</v>
      </c>
      <c r="C243" s="66" t="s">
        <v>670</v>
      </c>
      <c r="D243" s="924" t="s">
        <v>228</v>
      </c>
      <c r="E243" s="67">
        <v>44898</v>
      </c>
      <c r="F243" s="67">
        <f>E243+4</f>
        <v>44902</v>
      </c>
      <c r="G243" s="20">
        <f>F243+26</f>
        <v>44928</v>
      </c>
    </row>
    <row r="244" spans="1:7" s="5" customFormat="1" ht="15.75" customHeight="1">
      <c r="A244" s="39"/>
      <c r="B244" s="56" t="s">
        <v>664</v>
      </c>
      <c r="C244" s="66"/>
      <c r="D244" s="824"/>
      <c r="E244" s="67">
        <f>E243+7</f>
        <v>44905</v>
      </c>
      <c r="F244" s="67">
        <f t="shared" ref="E244:G247" si="27">F243+7</f>
        <v>44909</v>
      </c>
      <c r="G244" s="20">
        <f t="shared" si="27"/>
        <v>44935</v>
      </c>
    </row>
    <row r="245" spans="1:7" s="5" customFormat="1" ht="15.75" customHeight="1">
      <c r="A245" s="39"/>
      <c r="B245" s="56" t="s">
        <v>669</v>
      </c>
      <c r="C245" s="66" t="s">
        <v>671</v>
      </c>
      <c r="D245" s="824"/>
      <c r="E245" s="67">
        <f t="shared" si="27"/>
        <v>44912</v>
      </c>
      <c r="F245" s="67">
        <f t="shared" si="27"/>
        <v>44916</v>
      </c>
      <c r="G245" s="20">
        <f t="shared" si="27"/>
        <v>44942</v>
      </c>
    </row>
    <row r="246" spans="1:7" s="5" customFormat="1" ht="15.75" customHeight="1">
      <c r="A246" s="39"/>
      <c r="B246" s="57" t="s">
        <v>672</v>
      </c>
      <c r="C246" s="66" t="s">
        <v>673</v>
      </c>
      <c r="D246" s="824"/>
      <c r="E246" s="67">
        <f t="shared" si="27"/>
        <v>44919</v>
      </c>
      <c r="F246" s="67">
        <f t="shared" si="27"/>
        <v>44923</v>
      </c>
      <c r="G246" s="20">
        <f t="shared" si="27"/>
        <v>44949</v>
      </c>
    </row>
    <row r="247" spans="1:7" s="5" customFormat="1" ht="15.75" customHeight="1">
      <c r="A247" s="39"/>
      <c r="B247" s="56" t="s">
        <v>664</v>
      </c>
      <c r="C247" s="66"/>
      <c r="D247" s="874"/>
      <c r="E247" s="67">
        <f t="shared" si="27"/>
        <v>44926</v>
      </c>
      <c r="F247" s="67">
        <f t="shared" si="27"/>
        <v>44930</v>
      </c>
      <c r="G247" s="20">
        <f t="shared" si="27"/>
        <v>44956</v>
      </c>
    </row>
    <row r="248" spans="1:7" s="5" customFormat="1" ht="15.75" customHeight="1">
      <c r="A248" s="903"/>
      <c r="B248" s="903"/>
      <c r="C248" s="903"/>
      <c r="D248" s="903"/>
      <c r="E248" s="903"/>
      <c r="F248" s="903"/>
      <c r="G248" s="923"/>
    </row>
    <row r="249" spans="1:7" s="5" customFormat="1" ht="15.75" customHeight="1">
      <c r="A249" s="903"/>
      <c r="B249" s="903"/>
      <c r="C249" s="903"/>
      <c r="D249" s="903"/>
      <c r="E249" s="903"/>
      <c r="F249" s="903"/>
      <c r="G249" s="923"/>
    </row>
    <row r="250" spans="1:7" s="5" customFormat="1" ht="15.75" customHeight="1">
      <c r="A250" s="39"/>
      <c r="B250" s="819" t="s">
        <v>237</v>
      </c>
      <c r="C250" s="819" t="s">
        <v>21</v>
      </c>
      <c r="D250" s="821" t="s">
        <v>22</v>
      </c>
      <c r="E250" s="14" t="s">
        <v>234</v>
      </c>
      <c r="F250" s="14" t="s">
        <v>23</v>
      </c>
      <c r="G250" s="40" t="s">
        <v>50</v>
      </c>
    </row>
    <row r="251" spans="1:7" s="5" customFormat="1" ht="15.75" customHeight="1">
      <c r="A251" s="39"/>
      <c r="B251" s="820"/>
      <c r="C251" s="820"/>
      <c r="D251" s="822"/>
      <c r="E251" s="15" t="s">
        <v>14</v>
      </c>
      <c r="F251" s="41" t="s">
        <v>24</v>
      </c>
      <c r="G251" s="14" t="s">
        <v>25</v>
      </c>
    </row>
    <row r="252" spans="1:7" s="5" customFormat="1" ht="15.75" customHeight="1">
      <c r="A252" s="39"/>
      <c r="B252" s="56" t="s">
        <v>596</v>
      </c>
      <c r="C252" s="70" t="s">
        <v>597</v>
      </c>
      <c r="D252" s="816" t="s">
        <v>542</v>
      </c>
      <c r="E252" s="19">
        <v>44894</v>
      </c>
      <c r="F252" s="71">
        <f>E252+4</f>
        <v>44898</v>
      </c>
      <c r="G252" s="20">
        <f>F252+25</f>
        <v>44923</v>
      </c>
    </row>
    <row r="253" spans="1:7" s="5" customFormat="1" ht="15.75" customHeight="1">
      <c r="A253" s="39"/>
      <c r="B253" s="56" t="s">
        <v>609</v>
      </c>
      <c r="C253" s="70" t="s">
        <v>769</v>
      </c>
      <c r="D253" s="817"/>
      <c r="E253" s="71">
        <f t="shared" ref="E253:G256" si="28">E252+7</f>
        <v>44901</v>
      </c>
      <c r="F253" s="71">
        <f t="shared" si="28"/>
        <v>44905</v>
      </c>
      <c r="G253" s="20">
        <f t="shared" si="28"/>
        <v>44930</v>
      </c>
    </row>
    <row r="254" spans="1:7" s="5" customFormat="1" ht="15.75" customHeight="1">
      <c r="A254" s="39"/>
      <c r="B254" s="56" t="s">
        <v>766</v>
      </c>
      <c r="C254" s="70" t="s">
        <v>770</v>
      </c>
      <c r="D254" s="817"/>
      <c r="E254" s="71">
        <f t="shared" si="28"/>
        <v>44908</v>
      </c>
      <c r="F254" s="71">
        <f t="shared" si="28"/>
        <v>44912</v>
      </c>
      <c r="G254" s="20">
        <f t="shared" si="28"/>
        <v>44937</v>
      </c>
    </row>
    <row r="255" spans="1:7" s="5" customFormat="1" ht="15.75" customHeight="1">
      <c r="A255" s="39"/>
      <c r="B255" s="72" t="s">
        <v>767</v>
      </c>
      <c r="C255" s="73" t="s">
        <v>771</v>
      </c>
      <c r="D255" s="817"/>
      <c r="E255" s="71">
        <f t="shared" si="28"/>
        <v>44915</v>
      </c>
      <c r="F255" s="71">
        <f t="shared" si="28"/>
        <v>44919</v>
      </c>
      <c r="G255" s="20">
        <f t="shared" si="28"/>
        <v>44944</v>
      </c>
    </row>
    <row r="256" spans="1:7" s="5" customFormat="1" ht="15.75" customHeight="1">
      <c r="A256" s="39"/>
      <c r="B256" s="57" t="s">
        <v>768</v>
      </c>
      <c r="C256" s="70" t="s">
        <v>178</v>
      </c>
      <c r="D256" s="818"/>
      <c r="E256" s="71">
        <f t="shared" si="28"/>
        <v>44922</v>
      </c>
      <c r="F256" s="71">
        <f t="shared" si="28"/>
        <v>44926</v>
      </c>
      <c r="G256" s="20">
        <f t="shared" si="28"/>
        <v>44951</v>
      </c>
    </row>
    <row r="257" spans="1:7" s="5" customFormat="1" ht="15.75" customHeight="1">
      <c r="A257" s="39"/>
      <c r="B257" s="36"/>
      <c r="C257" s="36"/>
      <c r="D257" s="179"/>
      <c r="E257" s="37"/>
      <c r="F257" s="38"/>
      <c r="G257" s="38"/>
    </row>
    <row r="258" spans="1:7" s="5" customFormat="1" ht="15.75" customHeight="1">
      <c r="A258" s="903"/>
      <c r="B258" s="903"/>
      <c r="C258" s="36"/>
      <c r="D258" s="179"/>
      <c r="E258" s="37"/>
      <c r="F258" s="38"/>
      <c r="G258" s="38"/>
    </row>
    <row r="259" spans="1:7" s="5" customFormat="1" ht="15.75" customHeight="1">
      <c r="A259" s="39" t="s">
        <v>278</v>
      </c>
      <c r="B259" s="819" t="s">
        <v>20</v>
      </c>
      <c r="C259" s="819" t="s">
        <v>21</v>
      </c>
      <c r="D259" s="821" t="s">
        <v>22</v>
      </c>
      <c r="E259" s="14" t="s">
        <v>234</v>
      </c>
      <c r="F259" s="14" t="s">
        <v>23</v>
      </c>
      <c r="G259" s="40" t="s">
        <v>52</v>
      </c>
    </row>
    <row r="260" spans="1:7" s="5" customFormat="1" ht="15.75" customHeight="1">
      <c r="A260" s="39"/>
      <c r="B260" s="820"/>
      <c r="C260" s="820"/>
      <c r="D260" s="822"/>
      <c r="E260" s="15" t="s">
        <v>14</v>
      </c>
      <c r="F260" s="41" t="s">
        <v>24</v>
      </c>
      <c r="G260" s="14" t="s">
        <v>25</v>
      </c>
    </row>
    <row r="261" spans="1:7" s="5" customFormat="1" ht="15.75" customHeight="1">
      <c r="A261" s="39"/>
      <c r="B261" s="58" t="s">
        <v>598</v>
      </c>
      <c r="C261" s="58" t="s">
        <v>599</v>
      </c>
      <c r="D261" s="873" t="s">
        <v>255</v>
      </c>
      <c r="E261" s="20">
        <v>44893</v>
      </c>
      <c r="F261" s="20">
        <f>E261+4</f>
        <v>44897</v>
      </c>
      <c r="G261" s="20">
        <f>F261+29</f>
        <v>44926</v>
      </c>
    </row>
    <row r="262" spans="1:7" s="5" customFormat="1" ht="15.75" customHeight="1">
      <c r="A262" s="39"/>
      <c r="B262" s="58" t="s">
        <v>772</v>
      </c>
      <c r="C262" s="58" t="s">
        <v>774</v>
      </c>
      <c r="D262" s="824"/>
      <c r="E262" s="24">
        <f t="shared" ref="E262:G265" si="29">E261+7</f>
        <v>44900</v>
      </c>
      <c r="F262" s="20">
        <f t="shared" si="29"/>
        <v>44904</v>
      </c>
      <c r="G262" s="20">
        <f t="shared" si="29"/>
        <v>44933</v>
      </c>
    </row>
    <row r="263" spans="1:7" s="5" customFormat="1" ht="15.75" customHeight="1">
      <c r="A263" s="39"/>
      <c r="B263" s="58" t="s">
        <v>775</v>
      </c>
      <c r="C263" s="58"/>
      <c r="D263" s="824"/>
      <c r="E263" s="24">
        <f t="shared" si="29"/>
        <v>44907</v>
      </c>
      <c r="F263" s="20">
        <f t="shared" si="29"/>
        <v>44911</v>
      </c>
      <c r="G263" s="20">
        <f t="shared" si="29"/>
        <v>44940</v>
      </c>
    </row>
    <row r="264" spans="1:7" s="5" customFormat="1" ht="15.75" customHeight="1">
      <c r="A264" s="39"/>
      <c r="B264" s="58" t="s">
        <v>773</v>
      </c>
      <c r="C264" s="58" t="s">
        <v>186</v>
      </c>
      <c r="D264" s="824"/>
      <c r="E264" s="24">
        <f t="shared" si="29"/>
        <v>44914</v>
      </c>
      <c r="F264" s="20">
        <f t="shared" si="29"/>
        <v>44918</v>
      </c>
      <c r="G264" s="20">
        <f t="shared" si="29"/>
        <v>44947</v>
      </c>
    </row>
    <row r="265" spans="1:7" s="5" customFormat="1" ht="15.75" customHeight="1">
      <c r="A265" s="39"/>
      <c r="B265" s="59" t="s">
        <v>775</v>
      </c>
      <c r="C265" s="59"/>
      <c r="D265" s="874"/>
      <c r="E265" s="24">
        <f t="shared" si="29"/>
        <v>44921</v>
      </c>
      <c r="F265" s="20">
        <f t="shared" si="29"/>
        <v>44925</v>
      </c>
      <c r="G265" s="20">
        <f t="shared" si="29"/>
        <v>44954</v>
      </c>
    </row>
    <row r="266" spans="1:7" s="5" customFormat="1" ht="15.75" customHeight="1">
      <c r="A266" s="39"/>
      <c r="B266" s="30"/>
      <c r="C266" s="30"/>
      <c r="D266" s="178"/>
      <c r="E266" s="34"/>
      <c r="F266" s="29"/>
      <c r="G266" s="29"/>
    </row>
    <row r="267" spans="1:7" s="5" customFormat="1" ht="15.75" customHeight="1">
      <c r="A267" s="903"/>
      <c r="B267" s="903"/>
      <c r="C267" s="36"/>
      <c r="D267" s="179"/>
      <c r="E267" s="37"/>
      <c r="F267" s="38"/>
      <c r="G267" s="38"/>
    </row>
    <row r="268" spans="1:7" s="5" customFormat="1" ht="15.75" customHeight="1">
      <c r="A268" s="39" t="s">
        <v>279</v>
      </c>
      <c r="B268" s="819" t="s">
        <v>20</v>
      </c>
      <c r="C268" s="819" t="s">
        <v>21</v>
      </c>
      <c r="D268" s="821" t="s">
        <v>22</v>
      </c>
      <c r="E268" s="14" t="s">
        <v>234</v>
      </c>
      <c r="F268" s="14" t="s">
        <v>23</v>
      </c>
      <c r="G268" s="40" t="s">
        <v>280</v>
      </c>
    </row>
    <row r="269" spans="1:7" s="5" customFormat="1" ht="15.75" customHeight="1">
      <c r="A269" s="39"/>
      <c r="B269" s="820"/>
      <c r="C269" s="820"/>
      <c r="D269" s="822"/>
      <c r="E269" s="15" t="s">
        <v>14</v>
      </c>
      <c r="F269" s="41" t="s">
        <v>24</v>
      </c>
      <c r="G269" s="14" t="s">
        <v>25</v>
      </c>
    </row>
    <row r="270" spans="1:7" s="5" customFormat="1" ht="15.75" customHeight="1">
      <c r="A270" s="39"/>
      <c r="B270" s="56" t="s">
        <v>596</v>
      </c>
      <c r="C270" s="70" t="s">
        <v>597</v>
      </c>
      <c r="D270" s="831" t="s">
        <v>542</v>
      </c>
      <c r="E270" s="19">
        <v>44894</v>
      </c>
      <c r="F270" s="71">
        <f>E270+4</f>
        <v>44898</v>
      </c>
      <c r="G270" s="20">
        <f>F270+25</f>
        <v>44923</v>
      </c>
    </row>
    <row r="271" spans="1:7" s="5" customFormat="1" ht="15.75" customHeight="1">
      <c r="A271" s="39"/>
      <c r="B271" s="56" t="s">
        <v>609</v>
      </c>
      <c r="C271" s="70" t="s">
        <v>769</v>
      </c>
      <c r="D271" s="909"/>
      <c r="E271" s="71">
        <f t="shared" ref="E271:G274" si="30">E270+7</f>
        <v>44901</v>
      </c>
      <c r="F271" s="71">
        <f t="shared" si="30"/>
        <v>44905</v>
      </c>
      <c r="G271" s="20">
        <f t="shared" si="30"/>
        <v>44930</v>
      </c>
    </row>
    <row r="272" spans="1:7" s="5" customFormat="1" ht="15.75" customHeight="1">
      <c r="A272" s="39"/>
      <c r="B272" s="56" t="s">
        <v>766</v>
      </c>
      <c r="C272" s="70" t="s">
        <v>770</v>
      </c>
      <c r="D272" s="909"/>
      <c r="E272" s="71">
        <f t="shared" si="30"/>
        <v>44908</v>
      </c>
      <c r="F272" s="71">
        <f t="shared" si="30"/>
        <v>44912</v>
      </c>
      <c r="G272" s="20">
        <f t="shared" si="30"/>
        <v>44937</v>
      </c>
    </row>
    <row r="273" spans="1:7" s="5" customFormat="1" ht="15.75" customHeight="1">
      <c r="A273" s="39"/>
      <c r="B273" s="72" t="s">
        <v>767</v>
      </c>
      <c r="C273" s="73" t="s">
        <v>771</v>
      </c>
      <c r="D273" s="909"/>
      <c r="E273" s="71">
        <f t="shared" si="30"/>
        <v>44915</v>
      </c>
      <c r="F273" s="71">
        <f t="shared" si="30"/>
        <v>44919</v>
      </c>
      <c r="G273" s="20">
        <f t="shared" si="30"/>
        <v>44944</v>
      </c>
    </row>
    <row r="274" spans="1:7" s="5" customFormat="1" ht="15.75" customHeight="1">
      <c r="A274" s="39"/>
      <c r="B274" s="57" t="s">
        <v>768</v>
      </c>
      <c r="C274" s="70" t="s">
        <v>178</v>
      </c>
      <c r="D274" s="832"/>
      <c r="E274" s="71">
        <f t="shared" si="30"/>
        <v>44922</v>
      </c>
      <c r="F274" s="71">
        <f t="shared" si="30"/>
        <v>44926</v>
      </c>
      <c r="G274" s="20">
        <f t="shared" si="30"/>
        <v>44951</v>
      </c>
    </row>
    <row r="275" spans="1:7" s="5" customFormat="1" ht="15.75" customHeight="1">
      <c r="A275" s="39"/>
      <c r="B275" s="36"/>
      <c r="C275" s="36"/>
      <c r="D275" s="179"/>
      <c r="E275" s="37"/>
      <c r="F275" s="38"/>
      <c r="G275" s="38"/>
    </row>
    <row r="276" spans="1:7" s="5" customFormat="1" ht="15.75" customHeight="1">
      <c r="A276" s="903"/>
      <c r="B276" s="903"/>
      <c r="C276" s="36"/>
      <c r="D276" s="179"/>
      <c r="E276" s="37"/>
      <c r="F276" s="38"/>
      <c r="G276" s="38"/>
    </row>
    <row r="277" spans="1:7" s="5" customFormat="1" ht="15.75" customHeight="1">
      <c r="A277" s="39" t="s">
        <v>281</v>
      </c>
      <c r="B277" s="819" t="s">
        <v>20</v>
      </c>
      <c r="C277" s="819" t="s">
        <v>21</v>
      </c>
      <c r="D277" s="828" t="s">
        <v>22</v>
      </c>
      <c r="E277" s="14" t="s">
        <v>231</v>
      </c>
      <c r="F277" s="14" t="s">
        <v>23</v>
      </c>
      <c r="G277" s="14" t="s">
        <v>54</v>
      </c>
    </row>
    <row r="278" spans="1:7" s="5" customFormat="1" ht="15.75" customHeight="1">
      <c r="A278" s="39"/>
      <c r="B278" s="820"/>
      <c r="C278" s="820"/>
      <c r="D278" s="829"/>
      <c r="E278" s="15" t="s">
        <v>14</v>
      </c>
      <c r="F278" s="14" t="s">
        <v>24</v>
      </c>
      <c r="G278" s="14" t="s">
        <v>25</v>
      </c>
    </row>
    <row r="279" spans="1:7" s="5" customFormat="1" ht="15.75" customHeight="1">
      <c r="A279" s="39"/>
      <c r="B279" s="58" t="s">
        <v>598</v>
      </c>
      <c r="C279" s="58" t="s">
        <v>599</v>
      </c>
      <c r="D279" s="816" t="s">
        <v>282</v>
      </c>
      <c r="E279" s="20">
        <v>44893</v>
      </c>
      <c r="F279" s="71">
        <f>E279+4</f>
        <v>44897</v>
      </c>
      <c r="G279" s="20">
        <f>F279+25</f>
        <v>44922</v>
      </c>
    </row>
    <row r="280" spans="1:7" s="5" customFormat="1" ht="15.75" customHeight="1">
      <c r="A280" s="39"/>
      <c r="B280" s="58" t="s">
        <v>772</v>
      </c>
      <c r="C280" s="58" t="s">
        <v>774</v>
      </c>
      <c r="D280" s="817"/>
      <c r="E280" s="71">
        <f t="shared" ref="E280:G283" si="31">E279+7</f>
        <v>44900</v>
      </c>
      <c r="F280" s="71">
        <f t="shared" si="31"/>
        <v>44904</v>
      </c>
      <c r="G280" s="20">
        <f t="shared" si="31"/>
        <v>44929</v>
      </c>
    </row>
    <row r="281" spans="1:7" s="5" customFormat="1" ht="15.75" customHeight="1">
      <c r="A281" s="39"/>
      <c r="B281" s="58" t="s">
        <v>775</v>
      </c>
      <c r="C281" s="58"/>
      <c r="D281" s="817"/>
      <c r="E281" s="71">
        <f t="shared" si="31"/>
        <v>44907</v>
      </c>
      <c r="F281" s="71">
        <f t="shared" si="31"/>
        <v>44911</v>
      </c>
      <c r="G281" s="20">
        <f t="shared" si="31"/>
        <v>44936</v>
      </c>
    </row>
    <row r="282" spans="1:7" s="5" customFormat="1" ht="15.75" customHeight="1">
      <c r="A282" s="39"/>
      <c r="B282" s="58" t="s">
        <v>773</v>
      </c>
      <c r="C282" s="58" t="s">
        <v>186</v>
      </c>
      <c r="D282" s="817"/>
      <c r="E282" s="71">
        <f t="shared" si="31"/>
        <v>44914</v>
      </c>
      <c r="F282" s="71">
        <f t="shared" si="31"/>
        <v>44918</v>
      </c>
      <c r="G282" s="20">
        <f t="shared" si="31"/>
        <v>44943</v>
      </c>
    </row>
    <row r="283" spans="1:7" s="5" customFormat="1" ht="15.75" customHeight="1">
      <c r="A283" s="39"/>
      <c r="B283" s="59" t="s">
        <v>775</v>
      </c>
      <c r="C283" s="59"/>
      <c r="D283" s="818"/>
      <c r="E283" s="71">
        <f t="shared" si="31"/>
        <v>44921</v>
      </c>
      <c r="F283" s="71">
        <f t="shared" si="31"/>
        <v>44925</v>
      </c>
      <c r="G283" s="20">
        <f t="shared" si="31"/>
        <v>44950</v>
      </c>
    </row>
    <row r="284" spans="1:7" s="5" customFormat="1" ht="15.75" customHeight="1">
      <c r="A284" s="39"/>
      <c r="B284" s="36"/>
      <c r="C284" s="36"/>
      <c r="D284" s="179"/>
      <c r="E284" s="37"/>
      <c r="F284" s="38"/>
      <c r="G284" s="38"/>
    </row>
    <row r="285" spans="1:7" s="5" customFormat="1" ht="15.75" customHeight="1">
      <c r="A285" s="903"/>
      <c r="B285" s="903"/>
      <c r="C285" s="36"/>
      <c r="D285" s="179"/>
      <c r="E285" s="37"/>
      <c r="F285" s="38"/>
      <c r="G285" s="38"/>
    </row>
    <row r="286" spans="1:7" s="5" customFormat="1" ht="15.75" customHeight="1">
      <c r="A286" s="39" t="s">
        <v>283</v>
      </c>
      <c r="B286" s="819" t="s">
        <v>20</v>
      </c>
      <c r="C286" s="819" t="s">
        <v>21</v>
      </c>
      <c r="D286" s="821" t="s">
        <v>22</v>
      </c>
      <c r="E286" s="14" t="s">
        <v>231</v>
      </c>
      <c r="F286" s="14" t="s">
        <v>23</v>
      </c>
      <c r="G286" s="40" t="s">
        <v>284</v>
      </c>
    </row>
    <row r="287" spans="1:7" s="5" customFormat="1" ht="15.75" customHeight="1">
      <c r="A287" s="39"/>
      <c r="B287" s="820"/>
      <c r="C287" s="820"/>
      <c r="D287" s="822"/>
      <c r="E287" s="15" t="s">
        <v>14</v>
      </c>
      <c r="F287" s="41" t="s">
        <v>24</v>
      </c>
      <c r="G287" s="14" t="s">
        <v>25</v>
      </c>
    </row>
    <row r="288" spans="1:7" s="5" customFormat="1" ht="15.75" customHeight="1">
      <c r="A288" s="39"/>
      <c r="B288" s="55" t="s">
        <v>600</v>
      </c>
      <c r="C288" s="54" t="s">
        <v>82</v>
      </c>
      <c r="D288" s="831" t="s">
        <v>285</v>
      </c>
      <c r="E288" s="67">
        <v>44892</v>
      </c>
      <c r="F288" s="20">
        <f>E288+4</f>
        <v>44896</v>
      </c>
      <c r="G288" s="20">
        <f>F288+22</f>
        <v>44918</v>
      </c>
    </row>
    <row r="289" spans="1:7" s="5" customFormat="1" ht="15.75" customHeight="1">
      <c r="A289" s="39"/>
      <c r="B289" s="56" t="s">
        <v>601</v>
      </c>
      <c r="C289" s="54" t="s">
        <v>779</v>
      </c>
      <c r="D289" s="817"/>
      <c r="E289" s="20">
        <f t="shared" ref="E289:G292" si="32">E288+7</f>
        <v>44899</v>
      </c>
      <c r="F289" s="20">
        <f t="shared" si="32"/>
        <v>44903</v>
      </c>
      <c r="G289" s="20">
        <f t="shared" si="32"/>
        <v>44925</v>
      </c>
    </row>
    <row r="290" spans="1:7" s="5" customFormat="1" ht="15.75" customHeight="1">
      <c r="A290" s="39"/>
      <c r="B290" s="56" t="s">
        <v>776</v>
      </c>
      <c r="C290" s="54" t="s">
        <v>210</v>
      </c>
      <c r="D290" s="817"/>
      <c r="E290" s="20">
        <f t="shared" si="32"/>
        <v>44906</v>
      </c>
      <c r="F290" s="20">
        <f t="shared" si="32"/>
        <v>44910</v>
      </c>
      <c r="G290" s="20">
        <f t="shared" si="32"/>
        <v>44932</v>
      </c>
    </row>
    <row r="291" spans="1:7" s="5" customFormat="1" ht="15.75" customHeight="1">
      <c r="A291" s="39"/>
      <c r="B291" s="56" t="s">
        <v>777</v>
      </c>
      <c r="C291" s="54" t="s">
        <v>780</v>
      </c>
      <c r="D291" s="817"/>
      <c r="E291" s="20">
        <f t="shared" si="32"/>
        <v>44913</v>
      </c>
      <c r="F291" s="20">
        <f t="shared" si="32"/>
        <v>44917</v>
      </c>
      <c r="G291" s="20">
        <f t="shared" si="32"/>
        <v>44939</v>
      </c>
    </row>
    <row r="292" spans="1:7" s="5" customFormat="1" ht="15.75" customHeight="1">
      <c r="A292" s="39"/>
      <c r="B292" s="57" t="s">
        <v>778</v>
      </c>
      <c r="C292" s="54" t="s">
        <v>781</v>
      </c>
      <c r="D292" s="832"/>
      <c r="E292" s="20">
        <f t="shared" si="32"/>
        <v>44920</v>
      </c>
      <c r="F292" s="20">
        <f t="shared" si="32"/>
        <v>44924</v>
      </c>
      <c r="G292" s="20">
        <f t="shared" si="32"/>
        <v>44946</v>
      </c>
    </row>
    <row r="293" spans="1:7" s="5" customFormat="1" ht="15.75" customHeight="1">
      <c r="A293" s="903"/>
      <c r="B293" s="903"/>
      <c r="C293" s="36"/>
      <c r="D293" s="179"/>
      <c r="E293" s="37"/>
      <c r="F293" s="38"/>
      <c r="G293" s="38"/>
    </row>
    <row r="294" spans="1:7" s="5" customFormat="1" ht="15.75" customHeight="1">
      <c r="A294" s="39" t="s">
        <v>286</v>
      </c>
      <c r="B294" s="819" t="s">
        <v>237</v>
      </c>
      <c r="C294" s="819" t="s">
        <v>21</v>
      </c>
      <c r="D294" s="821" t="s">
        <v>22</v>
      </c>
      <c r="E294" s="14" t="s">
        <v>234</v>
      </c>
      <c r="F294" s="14" t="s">
        <v>234</v>
      </c>
      <c r="G294" s="40" t="s">
        <v>287</v>
      </c>
    </row>
    <row r="295" spans="1:7" s="5" customFormat="1" ht="15.75" customHeight="1">
      <c r="A295" s="39"/>
      <c r="B295" s="820"/>
      <c r="C295" s="820"/>
      <c r="D295" s="822"/>
      <c r="E295" s="15" t="s">
        <v>14</v>
      </c>
      <c r="F295" s="41" t="s">
        <v>24</v>
      </c>
      <c r="G295" s="14" t="s">
        <v>25</v>
      </c>
    </row>
    <row r="296" spans="1:7" s="5" customFormat="1" ht="15.75" customHeight="1">
      <c r="A296" s="39"/>
      <c r="B296" s="273" t="s">
        <v>607</v>
      </c>
      <c r="C296" s="274" t="s">
        <v>478</v>
      </c>
      <c r="D296" s="831" t="s">
        <v>288</v>
      </c>
      <c r="E296" s="19">
        <v>44897</v>
      </c>
      <c r="F296" s="71">
        <f>E296+4</f>
        <v>44901</v>
      </c>
      <c r="G296" s="20">
        <f>F296+25</f>
        <v>44926</v>
      </c>
    </row>
    <row r="297" spans="1:7" s="5" customFormat="1" ht="15.75" customHeight="1">
      <c r="A297" s="39"/>
      <c r="B297" s="273" t="s">
        <v>608</v>
      </c>
      <c r="C297" s="273" t="s">
        <v>27</v>
      </c>
      <c r="D297" s="817"/>
      <c r="E297" s="71">
        <f t="shared" ref="E297:G300" si="33">E296+7</f>
        <v>44904</v>
      </c>
      <c r="F297" s="71">
        <f t="shared" si="33"/>
        <v>44908</v>
      </c>
      <c r="G297" s="20">
        <f t="shared" si="33"/>
        <v>44933</v>
      </c>
    </row>
    <row r="298" spans="1:7" s="5" customFormat="1" ht="15.75" customHeight="1">
      <c r="A298" s="39"/>
      <c r="B298" s="273" t="s">
        <v>797</v>
      </c>
      <c r="C298" s="277" t="s">
        <v>222</v>
      </c>
      <c r="D298" s="817"/>
      <c r="E298" s="71">
        <f t="shared" si="33"/>
        <v>44911</v>
      </c>
      <c r="F298" s="71">
        <f t="shared" si="33"/>
        <v>44915</v>
      </c>
      <c r="G298" s="20">
        <f t="shared" si="33"/>
        <v>44940</v>
      </c>
    </row>
    <row r="299" spans="1:7" s="5" customFormat="1" ht="15.75" customHeight="1">
      <c r="A299" s="39"/>
      <c r="B299" s="273" t="s">
        <v>798</v>
      </c>
      <c r="C299" s="277" t="s">
        <v>27</v>
      </c>
      <c r="D299" s="817"/>
      <c r="E299" s="71">
        <f t="shared" si="33"/>
        <v>44918</v>
      </c>
      <c r="F299" s="71">
        <f t="shared" si="33"/>
        <v>44922</v>
      </c>
      <c r="G299" s="20">
        <f t="shared" si="33"/>
        <v>44947</v>
      </c>
    </row>
    <row r="300" spans="1:7" s="5" customFormat="1" ht="15.75" customHeight="1">
      <c r="A300" s="39"/>
      <c r="B300" s="273" t="s">
        <v>799</v>
      </c>
      <c r="C300" s="277" t="s">
        <v>27</v>
      </c>
      <c r="D300" s="832"/>
      <c r="E300" s="71">
        <f t="shared" si="33"/>
        <v>44925</v>
      </c>
      <c r="F300" s="71">
        <f t="shared" si="33"/>
        <v>44929</v>
      </c>
      <c r="G300" s="20">
        <f t="shared" si="33"/>
        <v>44954</v>
      </c>
    </row>
    <row r="301" spans="1:7" s="5" customFormat="1" ht="15.75" customHeight="1">
      <c r="A301" s="39"/>
      <c r="B301" s="36"/>
      <c r="C301" s="36"/>
      <c r="D301" s="179"/>
      <c r="E301" s="37"/>
      <c r="F301" s="38"/>
      <c r="G301" s="38"/>
    </row>
    <row r="302" spans="1:7" s="5" customFormat="1" ht="15.75" customHeight="1">
      <c r="A302" s="903"/>
      <c r="B302" s="903"/>
      <c r="C302" s="36"/>
      <c r="D302" s="179"/>
      <c r="E302" s="37"/>
      <c r="F302" s="38"/>
      <c r="G302" s="38"/>
    </row>
    <row r="303" spans="1:7" s="5" customFormat="1" ht="15.75" customHeight="1">
      <c r="A303" s="39" t="s">
        <v>289</v>
      </c>
      <c r="B303" s="819" t="s">
        <v>237</v>
      </c>
      <c r="C303" s="819" t="s">
        <v>21</v>
      </c>
      <c r="D303" s="821" t="s">
        <v>22</v>
      </c>
      <c r="E303" s="14" t="s">
        <v>234</v>
      </c>
      <c r="F303" s="14" t="s">
        <v>23</v>
      </c>
      <c r="G303" s="40" t="s">
        <v>287</v>
      </c>
    </row>
    <row r="304" spans="1:7" s="5" customFormat="1" ht="15.75" customHeight="1">
      <c r="A304" s="39"/>
      <c r="B304" s="820"/>
      <c r="C304" s="820"/>
      <c r="D304" s="822"/>
      <c r="E304" s="15" t="s">
        <v>14</v>
      </c>
      <c r="F304" s="41" t="s">
        <v>24</v>
      </c>
      <c r="G304" s="14" t="s">
        <v>25</v>
      </c>
    </row>
    <row r="305" spans="1:7" s="5" customFormat="1" ht="15.75" customHeight="1">
      <c r="A305" s="39"/>
      <c r="B305" s="17" t="s">
        <v>674</v>
      </c>
      <c r="C305" s="18" t="s">
        <v>675</v>
      </c>
      <c r="D305" s="831" t="s">
        <v>508</v>
      </c>
      <c r="E305" s="19">
        <v>44897</v>
      </c>
      <c r="F305" s="71">
        <f>E305+4</f>
        <v>44901</v>
      </c>
      <c r="G305" s="20">
        <f>F305+28</f>
        <v>44929</v>
      </c>
    </row>
    <row r="306" spans="1:7" s="5" customFormat="1" ht="15.75" customHeight="1">
      <c r="A306" s="39"/>
      <c r="B306" s="17" t="s">
        <v>664</v>
      </c>
      <c r="C306" s="17"/>
      <c r="D306" s="817"/>
      <c r="E306" s="19">
        <f t="shared" ref="E306:G309" si="34">E305+7</f>
        <v>44904</v>
      </c>
      <c r="F306" s="71">
        <f t="shared" si="34"/>
        <v>44908</v>
      </c>
      <c r="G306" s="20">
        <f t="shared" si="34"/>
        <v>44936</v>
      </c>
    </row>
    <row r="307" spans="1:7" s="5" customFormat="1" ht="15.75" customHeight="1">
      <c r="A307" s="39"/>
      <c r="B307" s="17" t="s">
        <v>676</v>
      </c>
      <c r="C307" s="22" t="s">
        <v>677</v>
      </c>
      <c r="D307" s="817"/>
      <c r="E307" s="19">
        <f t="shared" si="34"/>
        <v>44911</v>
      </c>
      <c r="F307" s="71">
        <f t="shared" si="34"/>
        <v>44915</v>
      </c>
      <c r="G307" s="20">
        <f t="shared" si="34"/>
        <v>44943</v>
      </c>
    </row>
    <row r="308" spans="1:7" s="5" customFormat="1" ht="15.75" customHeight="1">
      <c r="A308" s="39"/>
      <c r="B308" s="17" t="s">
        <v>664</v>
      </c>
      <c r="C308" s="22"/>
      <c r="D308" s="817"/>
      <c r="E308" s="19">
        <f t="shared" si="34"/>
        <v>44918</v>
      </c>
      <c r="F308" s="71">
        <f t="shared" si="34"/>
        <v>44922</v>
      </c>
      <c r="G308" s="20">
        <f t="shared" si="34"/>
        <v>44950</v>
      </c>
    </row>
    <row r="309" spans="1:7" s="5" customFormat="1" ht="15.75" customHeight="1">
      <c r="A309" s="39"/>
      <c r="B309" s="17" t="s">
        <v>678</v>
      </c>
      <c r="C309" s="22" t="s">
        <v>679</v>
      </c>
      <c r="D309" s="832"/>
      <c r="E309" s="19">
        <f t="shared" si="34"/>
        <v>44925</v>
      </c>
      <c r="F309" s="71">
        <f t="shared" si="34"/>
        <v>44929</v>
      </c>
      <c r="G309" s="20">
        <f t="shared" si="34"/>
        <v>44957</v>
      </c>
    </row>
    <row r="310" spans="1:7" s="5" customFormat="1" ht="15.75" customHeight="1">
      <c r="A310" s="65"/>
      <c r="B310" s="75"/>
      <c r="C310" s="76"/>
      <c r="D310" s="178"/>
      <c r="E310" s="11"/>
      <c r="F310" s="12"/>
      <c r="G310" s="12"/>
    </row>
    <row r="311" spans="1:7" s="5" customFormat="1" ht="15.75" customHeight="1">
      <c r="A311" s="860" t="s">
        <v>290</v>
      </c>
      <c r="B311" s="860"/>
      <c r="C311" s="860"/>
      <c r="D311" s="860"/>
      <c r="E311" s="860"/>
      <c r="F311" s="860"/>
      <c r="G311" s="860"/>
    </row>
    <row r="312" spans="1:7" s="5" customFormat="1" ht="15.75" customHeight="1">
      <c r="A312" s="901"/>
      <c r="B312" s="901"/>
      <c r="C312" s="63"/>
      <c r="D312" s="182"/>
      <c r="E312" s="11"/>
      <c r="F312" s="12"/>
      <c r="G312" s="12"/>
    </row>
    <row r="313" spans="1:7" s="5" customFormat="1" ht="15.75" customHeight="1">
      <c r="A313" s="39" t="s">
        <v>291</v>
      </c>
      <c r="B313" s="826" t="s">
        <v>20</v>
      </c>
      <c r="C313" s="826" t="s">
        <v>21</v>
      </c>
      <c r="D313" s="828" t="s">
        <v>22</v>
      </c>
      <c r="E313" s="14" t="s">
        <v>231</v>
      </c>
      <c r="F313" s="14" t="s">
        <v>23</v>
      </c>
      <c r="G313" s="40" t="s">
        <v>292</v>
      </c>
    </row>
    <row r="314" spans="1:7" s="5" customFormat="1" ht="15.75" customHeight="1">
      <c r="A314" s="39"/>
      <c r="B314" s="827"/>
      <c r="C314" s="827"/>
      <c r="D314" s="829"/>
      <c r="E314" s="15" t="s">
        <v>14</v>
      </c>
      <c r="F314" s="41" t="s">
        <v>24</v>
      </c>
      <c r="G314" s="14" t="s">
        <v>25</v>
      </c>
    </row>
    <row r="315" spans="1:7" s="5" customFormat="1" ht="15.75" customHeight="1">
      <c r="A315" s="39"/>
      <c r="B315" s="263" t="s">
        <v>569</v>
      </c>
      <c r="C315" s="263" t="s">
        <v>570</v>
      </c>
      <c r="D315" s="816" t="s">
        <v>293</v>
      </c>
      <c r="E315" s="71">
        <v>44894</v>
      </c>
      <c r="F315" s="71">
        <f>E315+4</f>
        <v>44898</v>
      </c>
      <c r="G315" s="20">
        <f>F315+24</f>
        <v>44922</v>
      </c>
    </row>
    <row r="316" spans="1:7" s="5" customFormat="1" ht="15.75" customHeight="1">
      <c r="A316" s="39"/>
      <c r="B316" s="227" t="s">
        <v>490</v>
      </c>
      <c r="C316" s="227" t="s">
        <v>571</v>
      </c>
      <c r="D316" s="817"/>
      <c r="E316" s="24">
        <f t="shared" ref="E316:G319" si="35">E315+7</f>
        <v>44901</v>
      </c>
      <c r="F316" s="71">
        <f t="shared" si="35"/>
        <v>44905</v>
      </c>
      <c r="G316" s="20">
        <f t="shared" si="35"/>
        <v>44929</v>
      </c>
    </row>
    <row r="317" spans="1:7" s="5" customFormat="1" ht="15.75" customHeight="1">
      <c r="A317" s="39"/>
      <c r="B317" s="262" t="s">
        <v>692</v>
      </c>
      <c r="C317" s="262" t="s">
        <v>693</v>
      </c>
      <c r="D317" s="817"/>
      <c r="E317" s="24">
        <f t="shared" si="35"/>
        <v>44908</v>
      </c>
      <c r="F317" s="71">
        <f t="shared" si="35"/>
        <v>44912</v>
      </c>
      <c r="G317" s="20">
        <f t="shared" si="35"/>
        <v>44936</v>
      </c>
    </row>
    <row r="318" spans="1:7" s="5" customFormat="1" ht="15.75" customHeight="1">
      <c r="A318" s="39"/>
      <c r="B318" s="262" t="s">
        <v>182</v>
      </c>
      <c r="C318" s="262" t="s">
        <v>29</v>
      </c>
      <c r="D318" s="817"/>
      <c r="E318" s="24">
        <f t="shared" si="35"/>
        <v>44915</v>
      </c>
      <c r="F318" s="71">
        <f t="shared" si="35"/>
        <v>44919</v>
      </c>
      <c r="G318" s="20">
        <f t="shared" si="35"/>
        <v>44943</v>
      </c>
    </row>
    <row r="319" spans="1:7" s="5" customFormat="1" ht="15.75" customHeight="1">
      <c r="A319" s="39"/>
      <c r="B319" s="262" t="s">
        <v>694</v>
      </c>
      <c r="C319" s="262" t="s">
        <v>619</v>
      </c>
      <c r="D319" s="818"/>
      <c r="E319" s="24">
        <f t="shared" si="35"/>
        <v>44922</v>
      </c>
      <c r="F319" s="71">
        <f t="shared" si="35"/>
        <v>44926</v>
      </c>
      <c r="G319" s="20">
        <f t="shared" si="35"/>
        <v>44950</v>
      </c>
    </row>
    <row r="320" spans="1:7" s="5" customFormat="1" ht="15.75" customHeight="1">
      <c r="A320" s="901"/>
      <c r="B320" s="901"/>
      <c r="C320" s="36"/>
      <c r="D320" s="179"/>
      <c r="E320" s="37"/>
      <c r="F320" s="38"/>
      <c r="G320" s="38"/>
    </row>
    <row r="321" spans="1:7" s="5" customFormat="1" ht="15.75" customHeight="1">
      <c r="A321" s="39" t="s">
        <v>294</v>
      </c>
      <c r="B321" s="819" t="s">
        <v>20</v>
      </c>
      <c r="C321" s="819" t="s">
        <v>21</v>
      </c>
      <c r="D321" s="821" t="s">
        <v>22</v>
      </c>
      <c r="E321" s="14" t="s">
        <v>234</v>
      </c>
      <c r="F321" s="14" t="s">
        <v>23</v>
      </c>
      <c r="G321" s="77" t="s">
        <v>295</v>
      </c>
    </row>
    <row r="322" spans="1:7" s="5" customFormat="1" ht="15.75" customHeight="1">
      <c r="A322" s="39"/>
      <c r="B322" s="820"/>
      <c r="C322" s="820"/>
      <c r="D322" s="822"/>
      <c r="E322" s="15" t="s">
        <v>14</v>
      </c>
      <c r="F322" s="41" t="s">
        <v>24</v>
      </c>
      <c r="G322" s="14" t="s">
        <v>25</v>
      </c>
    </row>
    <row r="323" spans="1:7" s="5" customFormat="1" ht="15.75" customHeight="1">
      <c r="A323" s="39"/>
      <c r="B323" s="78" t="s">
        <v>629</v>
      </c>
      <c r="C323" s="78" t="s">
        <v>631</v>
      </c>
      <c r="D323" s="816" t="s">
        <v>442</v>
      </c>
      <c r="E323" s="71">
        <v>44892</v>
      </c>
      <c r="F323" s="71">
        <f>E323+4</f>
        <v>44896</v>
      </c>
      <c r="G323" s="20">
        <f>F323+33</f>
        <v>44929</v>
      </c>
    </row>
    <row r="324" spans="1:7" s="5" customFormat="1" ht="15.75" customHeight="1">
      <c r="A324" s="39"/>
      <c r="B324" s="79" t="s">
        <v>40</v>
      </c>
      <c r="C324" s="78" t="s">
        <v>879</v>
      </c>
      <c r="D324" s="817"/>
      <c r="E324" s="24">
        <f t="shared" ref="E324:G327" si="36">E323+7</f>
        <v>44899</v>
      </c>
      <c r="F324" s="71">
        <f t="shared" si="36"/>
        <v>44903</v>
      </c>
      <c r="G324" s="20">
        <f t="shared" si="36"/>
        <v>44936</v>
      </c>
    </row>
    <row r="325" spans="1:7" s="5" customFormat="1" ht="15.75" customHeight="1">
      <c r="A325" s="39"/>
      <c r="B325" s="78" t="s">
        <v>876</v>
      </c>
      <c r="C325" s="78" t="s">
        <v>880</v>
      </c>
      <c r="D325" s="817"/>
      <c r="E325" s="24">
        <f t="shared" si="36"/>
        <v>44906</v>
      </c>
      <c r="F325" s="71">
        <f t="shared" si="36"/>
        <v>44910</v>
      </c>
      <c r="G325" s="20">
        <f t="shared" si="36"/>
        <v>44943</v>
      </c>
    </row>
    <row r="326" spans="1:7" s="5" customFormat="1" ht="15.75" customHeight="1">
      <c r="A326" s="39"/>
      <c r="B326" s="198" t="s">
        <v>877</v>
      </c>
      <c r="C326" s="198" t="s">
        <v>881</v>
      </c>
      <c r="D326" s="817"/>
      <c r="E326" s="24">
        <f t="shared" si="36"/>
        <v>44913</v>
      </c>
      <c r="F326" s="71">
        <f t="shared" si="36"/>
        <v>44917</v>
      </c>
      <c r="G326" s="20">
        <f t="shared" si="36"/>
        <v>44950</v>
      </c>
    </row>
    <row r="327" spans="1:7" s="5" customFormat="1" ht="15.75" customHeight="1">
      <c r="A327" s="39"/>
      <c r="B327" s="198" t="s">
        <v>878</v>
      </c>
      <c r="C327" s="198" t="s">
        <v>630</v>
      </c>
      <c r="D327" s="818"/>
      <c r="E327" s="24">
        <f t="shared" si="36"/>
        <v>44920</v>
      </c>
      <c r="F327" s="71">
        <f t="shared" si="36"/>
        <v>44924</v>
      </c>
      <c r="G327" s="20">
        <f t="shared" si="36"/>
        <v>44957</v>
      </c>
    </row>
    <row r="328" spans="1:7" s="5" customFormat="1" ht="15.75" customHeight="1">
      <c r="A328" s="39"/>
      <c r="B328" s="36"/>
      <c r="C328" s="36"/>
      <c r="D328" s="179"/>
      <c r="E328" s="37"/>
      <c r="F328" s="38"/>
      <c r="G328" s="38"/>
    </row>
    <row r="329" spans="1:7" s="5" customFormat="1" ht="15.75" customHeight="1">
      <c r="A329" s="39"/>
      <c r="B329" s="36"/>
      <c r="C329" s="36"/>
      <c r="D329" s="179"/>
      <c r="E329" s="37"/>
      <c r="F329" s="38"/>
      <c r="G329" s="38"/>
    </row>
    <row r="330" spans="1:7" s="5" customFormat="1" ht="15.75" customHeight="1">
      <c r="A330" s="903"/>
      <c r="B330" s="903"/>
      <c r="C330" s="36"/>
      <c r="D330" s="179"/>
      <c r="E330" s="37"/>
      <c r="F330" s="38"/>
      <c r="G330" s="38"/>
    </row>
    <row r="331" spans="1:7" s="5" customFormat="1" ht="15.75" customHeight="1">
      <c r="A331" s="39" t="s">
        <v>296</v>
      </c>
      <c r="B331" s="819" t="s">
        <v>20</v>
      </c>
      <c r="C331" s="819" t="s">
        <v>21</v>
      </c>
      <c r="D331" s="821" t="s">
        <v>22</v>
      </c>
      <c r="E331" s="14" t="s">
        <v>234</v>
      </c>
      <c r="F331" s="14" t="s">
        <v>23</v>
      </c>
      <c r="G331" s="40" t="s">
        <v>58</v>
      </c>
    </row>
    <row r="332" spans="1:7" s="5" customFormat="1" ht="15.75" customHeight="1">
      <c r="A332" s="39"/>
      <c r="B332" s="820"/>
      <c r="C332" s="820"/>
      <c r="D332" s="822"/>
      <c r="E332" s="15" t="s">
        <v>14</v>
      </c>
      <c r="F332" s="41" t="s">
        <v>24</v>
      </c>
      <c r="G332" s="14" t="s">
        <v>25</v>
      </c>
    </row>
    <row r="333" spans="1:7" s="5" customFormat="1" ht="15.75" customHeight="1">
      <c r="A333" s="39"/>
      <c r="B333" s="288" t="s">
        <v>569</v>
      </c>
      <c r="C333" s="288" t="s">
        <v>570</v>
      </c>
      <c r="D333" s="816" t="s">
        <v>293</v>
      </c>
      <c r="E333" s="71">
        <v>44894</v>
      </c>
      <c r="F333" s="71">
        <f>E333+4</f>
        <v>44898</v>
      </c>
      <c r="G333" s="20">
        <f>F333+24</f>
        <v>44922</v>
      </c>
    </row>
    <row r="334" spans="1:7" s="5" customFormat="1" ht="15.75" customHeight="1">
      <c r="A334" s="39"/>
      <c r="B334" s="227" t="s">
        <v>490</v>
      </c>
      <c r="C334" s="227" t="s">
        <v>571</v>
      </c>
      <c r="D334" s="817"/>
      <c r="E334" s="24">
        <f t="shared" ref="E334:G337" si="37">E333+7</f>
        <v>44901</v>
      </c>
      <c r="F334" s="71">
        <f t="shared" si="37"/>
        <v>44905</v>
      </c>
      <c r="G334" s="20">
        <f t="shared" si="37"/>
        <v>44929</v>
      </c>
    </row>
    <row r="335" spans="1:7" s="5" customFormat="1" ht="15.75" customHeight="1">
      <c r="A335" s="39"/>
      <c r="B335" s="290" t="s">
        <v>692</v>
      </c>
      <c r="C335" s="290" t="s">
        <v>693</v>
      </c>
      <c r="D335" s="817"/>
      <c r="E335" s="24">
        <f t="shared" si="37"/>
        <v>44908</v>
      </c>
      <c r="F335" s="71">
        <f t="shared" si="37"/>
        <v>44912</v>
      </c>
      <c r="G335" s="20">
        <f t="shared" si="37"/>
        <v>44936</v>
      </c>
    </row>
    <row r="336" spans="1:7" s="5" customFormat="1" ht="15.75" customHeight="1">
      <c r="A336" s="39"/>
      <c r="B336" s="290" t="s">
        <v>182</v>
      </c>
      <c r="C336" s="290" t="s">
        <v>29</v>
      </c>
      <c r="D336" s="817"/>
      <c r="E336" s="24">
        <f t="shared" si="37"/>
        <v>44915</v>
      </c>
      <c r="F336" s="71">
        <f t="shared" si="37"/>
        <v>44919</v>
      </c>
      <c r="G336" s="20">
        <f t="shared" si="37"/>
        <v>44943</v>
      </c>
    </row>
    <row r="337" spans="1:7" s="5" customFormat="1" ht="15.75" customHeight="1">
      <c r="A337" s="39"/>
      <c r="B337" s="290" t="s">
        <v>694</v>
      </c>
      <c r="C337" s="290" t="s">
        <v>619</v>
      </c>
      <c r="D337" s="818"/>
      <c r="E337" s="24">
        <f t="shared" si="37"/>
        <v>44922</v>
      </c>
      <c r="F337" s="71">
        <f t="shared" si="37"/>
        <v>44926</v>
      </c>
      <c r="G337" s="20">
        <f t="shared" si="37"/>
        <v>44950</v>
      </c>
    </row>
    <row r="338" spans="1:7" s="5" customFormat="1" ht="15.75" customHeight="1">
      <c r="A338" s="39"/>
      <c r="B338" s="36"/>
      <c r="C338" s="36"/>
      <c r="D338" s="179"/>
      <c r="E338" s="37"/>
      <c r="F338" s="38"/>
      <c r="G338" s="38"/>
    </row>
    <row r="339" spans="1:7" s="5" customFormat="1" ht="15.75" customHeight="1">
      <c r="A339" s="830"/>
      <c r="B339" s="830"/>
      <c r="C339" s="36"/>
      <c r="D339" s="179"/>
      <c r="E339" s="37"/>
      <c r="F339" s="38"/>
      <c r="G339" s="38"/>
    </row>
    <row r="340" spans="1:7" s="5" customFormat="1" ht="15.75" customHeight="1">
      <c r="A340" s="39" t="s">
        <v>297</v>
      </c>
      <c r="B340" s="826" t="s">
        <v>20</v>
      </c>
      <c r="C340" s="826" t="s">
        <v>21</v>
      </c>
      <c r="D340" s="904" t="s">
        <v>22</v>
      </c>
      <c r="E340" s="80" t="s">
        <v>234</v>
      </c>
      <c r="F340" s="80" t="s">
        <v>23</v>
      </c>
      <c r="G340" s="80" t="s">
        <v>298</v>
      </c>
    </row>
    <row r="341" spans="1:7" s="5" customFormat="1" ht="15.75" customHeight="1">
      <c r="A341" s="39"/>
      <c r="B341" s="827"/>
      <c r="C341" s="827"/>
      <c r="D341" s="905"/>
      <c r="E341" s="81" t="s">
        <v>14</v>
      </c>
      <c r="F341" s="82" t="s">
        <v>24</v>
      </c>
      <c r="G341" s="80" t="s">
        <v>25</v>
      </c>
    </row>
    <row r="342" spans="1:7" s="5" customFormat="1" ht="15.75" customHeight="1">
      <c r="A342" s="39"/>
      <c r="B342" s="58" t="s">
        <v>593</v>
      </c>
      <c r="C342" s="58" t="s">
        <v>595</v>
      </c>
      <c r="D342" s="823" t="s">
        <v>299</v>
      </c>
      <c r="E342" s="83">
        <v>44894</v>
      </c>
      <c r="F342" s="83">
        <f>E342+4</f>
        <v>44898</v>
      </c>
      <c r="G342" s="84">
        <f>F342+27</f>
        <v>44925</v>
      </c>
    </row>
    <row r="343" spans="1:7" s="5" customFormat="1" ht="15.75" customHeight="1">
      <c r="A343" s="39"/>
      <c r="B343" s="58" t="s">
        <v>765</v>
      </c>
      <c r="C343" s="58"/>
      <c r="D343" s="824"/>
      <c r="E343" s="83">
        <f t="shared" ref="E343:G346" si="38">E342+7</f>
        <v>44901</v>
      </c>
      <c r="F343" s="83">
        <f t="shared" si="38"/>
        <v>44905</v>
      </c>
      <c r="G343" s="84">
        <f t="shared" si="38"/>
        <v>44932</v>
      </c>
    </row>
    <row r="344" spans="1:7" s="5" customFormat="1" ht="15.75" customHeight="1">
      <c r="A344" s="39"/>
      <c r="B344" s="58" t="s">
        <v>765</v>
      </c>
      <c r="C344" s="58"/>
      <c r="D344" s="824"/>
      <c r="E344" s="83">
        <f t="shared" si="38"/>
        <v>44908</v>
      </c>
      <c r="F344" s="83">
        <f t="shared" si="38"/>
        <v>44912</v>
      </c>
      <c r="G344" s="84">
        <f t="shared" si="38"/>
        <v>44939</v>
      </c>
    </row>
    <row r="345" spans="1:7" s="5" customFormat="1" ht="15.75" customHeight="1">
      <c r="A345" s="39"/>
      <c r="B345" s="58" t="s">
        <v>143</v>
      </c>
      <c r="C345" s="58" t="s">
        <v>206</v>
      </c>
      <c r="D345" s="824"/>
      <c r="E345" s="83">
        <f t="shared" si="38"/>
        <v>44915</v>
      </c>
      <c r="F345" s="83">
        <f t="shared" si="38"/>
        <v>44919</v>
      </c>
      <c r="G345" s="84">
        <f t="shared" si="38"/>
        <v>44946</v>
      </c>
    </row>
    <row r="346" spans="1:7" s="5" customFormat="1" ht="15.75" customHeight="1">
      <c r="A346" s="39"/>
      <c r="B346" s="58" t="s">
        <v>763</v>
      </c>
      <c r="C346" s="58" t="s">
        <v>764</v>
      </c>
      <c r="D346" s="825"/>
      <c r="E346" s="83">
        <f t="shared" si="38"/>
        <v>44922</v>
      </c>
      <c r="F346" s="83">
        <f t="shared" si="38"/>
        <v>44926</v>
      </c>
      <c r="G346" s="84">
        <f t="shared" si="38"/>
        <v>44953</v>
      </c>
    </row>
    <row r="347" spans="1:7" s="5" customFormat="1" ht="15.75" customHeight="1">
      <c r="A347" s="39"/>
      <c r="B347" s="36"/>
      <c r="C347" s="36"/>
      <c r="D347" s="179"/>
      <c r="E347" s="37"/>
      <c r="F347" s="38"/>
      <c r="G347" s="38"/>
    </row>
    <row r="348" spans="1:7" s="5" customFormat="1" ht="15.75" customHeight="1">
      <c r="A348" s="830"/>
      <c r="B348" s="830"/>
      <c r="C348" s="38" t="s">
        <v>300</v>
      </c>
      <c r="D348" s="179"/>
      <c r="E348" s="37"/>
      <c r="F348" s="38"/>
      <c r="G348" s="38"/>
    </row>
    <row r="349" spans="1:7" s="5" customFormat="1" ht="15.75" customHeight="1">
      <c r="A349" s="39" t="s">
        <v>301</v>
      </c>
      <c r="B349" s="837" t="s">
        <v>20</v>
      </c>
      <c r="C349" s="835" t="s">
        <v>21</v>
      </c>
      <c r="D349" s="841" t="s">
        <v>22</v>
      </c>
      <c r="E349" s="14" t="s">
        <v>234</v>
      </c>
      <c r="F349" s="14" t="s">
        <v>23</v>
      </c>
      <c r="G349" s="14" t="s">
        <v>302</v>
      </c>
    </row>
    <row r="350" spans="1:7" s="5" customFormat="1" ht="15.75" customHeight="1">
      <c r="A350" s="39"/>
      <c r="B350" s="837"/>
      <c r="C350" s="836"/>
      <c r="D350" s="842"/>
      <c r="E350" s="86" t="s">
        <v>14</v>
      </c>
      <c r="F350" s="14" t="s">
        <v>24</v>
      </c>
      <c r="G350" s="14" t="s">
        <v>25</v>
      </c>
    </row>
    <row r="351" spans="1:7" s="5" customFormat="1" ht="15.75" customHeight="1">
      <c r="A351" s="39"/>
      <c r="B351" s="49" t="s">
        <v>632</v>
      </c>
      <c r="C351" s="74" t="s">
        <v>885</v>
      </c>
      <c r="D351" s="816" t="s">
        <v>491</v>
      </c>
      <c r="E351" s="71">
        <v>44896</v>
      </c>
      <c r="F351" s="71">
        <f>E351+4</f>
        <v>44900</v>
      </c>
      <c r="G351" s="20">
        <f>F351+16</f>
        <v>44916</v>
      </c>
    </row>
    <row r="352" spans="1:7" s="5" customFormat="1" ht="15.75" customHeight="1">
      <c r="A352" s="39"/>
      <c r="B352" s="87" t="s">
        <v>882</v>
      </c>
      <c r="C352" s="74" t="s">
        <v>175</v>
      </c>
      <c r="D352" s="817"/>
      <c r="E352" s="71">
        <f t="shared" ref="E352:G355" si="39">E351+7</f>
        <v>44903</v>
      </c>
      <c r="F352" s="71">
        <f t="shared" si="39"/>
        <v>44907</v>
      </c>
      <c r="G352" s="20">
        <f t="shared" si="39"/>
        <v>44923</v>
      </c>
    </row>
    <row r="353" spans="1:7" s="5" customFormat="1" ht="15.75" customHeight="1">
      <c r="A353" s="39"/>
      <c r="B353" s="87" t="s">
        <v>883</v>
      </c>
      <c r="C353" s="74" t="s">
        <v>886</v>
      </c>
      <c r="D353" s="817"/>
      <c r="E353" s="71">
        <f t="shared" si="39"/>
        <v>44910</v>
      </c>
      <c r="F353" s="71">
        <f t="shared" si="39"/>
        <v>44914</v>
      </c>
      <c r="G353" s="20">
        <f t="shared" si="39"/>
        <v>44930</v>
      </c>
    </row>
    <row r="354" spans="1:7" s="5" customFormat="1" ht="15.75" customHeight="1">
      <c r="A354" s="39"/>
      <c r="B354" s="87" t="s">
        <v>884</v>
      </c>
      <c r="C354" s="74" t="s">
        <v>690</v>
      </c>
      <c r="D354" s="817"/>
      <c r="E354" s="71">
        <f t="shared" si="39"/>
        <v>44917</v>
      </c>
      <c r="F354" s="71">
        <f t="shared" si="39"/>
        <v>44921</v>
      </c>
      <c r="G354" s="20">
        <f t="shared" si="39"/>
        <v>44937</v>
      </c>
    </row>
    <row r="355" spans="1:7" s="5" customFormat="1" ht="15.75" customHeight="1">
      <c r="A355" s="39"/>
      <c r="B355" s="88"/>
      <c r="C355" s="74"/>
      <c r="D355" s="818"/>
      <c r="E355" s="71">
        <f t="shared" si="39"/>
        <v>44924</v>
      </c>
      <c r="F355" s="71">
        <f t="shared" si="39"/>
        <v>44928</v>
      </c>
      <c r="G355" s="20">
        <f t="shared" si="39"/>
        <v>44944</v>
      </c>
    </row>
    <row r="356" spans="1:7" s="89" customFormat="1" ht="15.75" customHeight="1">
      <c r="A356" s="65"/>
      <c r="B356" s="902"/>
      <c r="C356" s="902"/>
      <c r="D356" s="902"/>
      <c r="E356" s="27"/>
      <c r="F356" s="85"/>
      <c r="G356" s="12"/>
    </row>
    <row r="357" spans="1:7" s="5" customFormat="1" ht="15.75" customHeight="1">
      <c r="A357" s="907" t="s">
        <v>303</v>
      </c>
      <c r="B357" s="907"/>
      <c r="C357" s="907"/>
      <c r="D357" s="907"/>
      <c r="E357" s="907"/>
      <c r="F357" s="907"/>
      <c r="G357" s="907"/>
    </row>
    <row r="358" spans="1:7" s="5" customFormat="1" ht="15.75" customHeight="1">
      <c r="A358" s="885"/>
      <c r="B358" s="885"/>
      <c r="C358" s="36"/>
      <c r="D358" s="179"/>
      <c r="E358" s="37"/>
      <c r="F358" s="38"/>
      <c r="G358" s="38"/>
    </row>
    <row r="359" spans="1:7" s="5" customFormat="1" ht="15.75" customHeight="1">
      <c r="A359" s="39" t="s">
        <v>304</v>
      </c>
      <c r="B359" s="819" t="s">
        <v>20</v>
      </c>
      <c r="C359" s="819" t="s">
        <v>21</v>
      </c>
      <c r="D359" s="821" t="s">
        <v>233</v>
      </c>
      <c r="E359" s="14" t="s">
        <v>234</v>
      </c>
      <c r="F359" s="14" t="s">
        <v>23</v>
      </c>
      <c r="G359" s="14" t="s">
        <v>305</v>
      </c>
    </row>
    <row r="360" spans="1:7" s="5" customFormat="1" ht="15.75" customHeight="1">
      <c r="A360" s="39"/>
      <c r="B360" s="820"/>
      <c r="C360" s="820"/>
      <c r="D360" s="822"/>
      <c r="E360" s="15" t="s">
        <v>14</v>
      </c>
      <c r="F360" s="14" t="s">
        <v>24</v>
      </c>
      <c r="G360" s="14" t="s">
        <v>25</v>
      </c>
    </row>
    <row r="361" spans="1:7" s="5" customFormat="1" ht="15.75" customHeight="1">
      <c r="A361" s="39"/>
      <c r="B361" s="195" t="s">
        <v>848</v>
      </c>
      <c r="C361" s="199" t="s">
        <v>850</v>
      </c>
      <c r="D361" s="873" t="s">
        <v>306</v>
      </c>
      <c r="E361" s="20">
        <v>44895</v>
      </c>
      <c r="F361" s="20">
        <f>E361+4</f>
        <v>44899</v>
      </c>
      <c r="G361" s="20">
        <f>F361+16</f>
        <v>44915</v>
      </c>
    </row>
    <row r="362" spans="1:7" s="5" customFormat="1" ht="15.75" customHeight="1">
      <c r="A362" s="39"/>
      <c r="B362" s="225" t="s">
        <v>849</v>
      </c>
      <c r="C362" s="200" t="s">
        <v>851</v>
      </c>
      <c r="D362" s="900"/>
      <c r="E362" s="20">
        <f t="shared" ref="E362:G365" si="40">E361+7</f>
        <v>44902</v>
      </c>
      <c r="F362" s="20">
        <f t="shared" si="40"/>
        <v>44906</v>
      </c>
      <c r="G362" s="84">
        <f t="shared" si="40"/>
        <v>44922</v>
      </c>
    </row>
    <row r="363" spans="1:7" s="5" customFormat="1" ht="15.75" customHeight="1">
      <c r="A363" s="39"/>
      <c r="B363" s="205" t="s">
        <v>775</v>
      </c>
      <c r="C363" s="200"/>
      <c r="D363" s="900"/>
      <c r="E363" s="20">
        <f t="shared" si="40"/>
        <v>44909</v>
      </c>
      <c r="F363" s="20">
        <f t="shared" si="40"/>
        <v>44913</v>
      </c>
      <c r="G363" s="84">
        <f t="shared" si="40"/>
        <v>44929</v>
      </c>
    </row>
    <row r="364" spans="1:7" s="5" customFormat="1" ht="15.75" customHeight="1">
      <c r="A364" s="39"/>
      <c r="B364" s="225" t="s">
        <v>775</v>
      </c>
      <c r="C364" s="200"/>
      <c r="D364" s="900"/>
      <c r="E364" s="20">
        <f t="shared" si="40"/>
        <v>44916</v>
      </c>
      <c r="F364" s="20">
        <f t="shared" si="40"/>
        <v>44920</v>
      </c>
      <c r="G364" s="84">
        <f t="shared" si="40"/>
        <v>44936</v>
      </c>
    </row>
    <row r="365" spans="1:7" s="5" customFormat="1" ht="15.75" customHeight="1">
      <c r="A365" s="39"/>
      <c r="B365" s="205"/>
      <c r="C365" s="195"/>
      <c r="D365" s="874"/>
      <c r="E365" s="20">
        <f t="shared" si="40"/>
        <v>44923</v>
      </c>
      <c r="F365" s="20">
        <f t="shared" si="40"/>
        <v>44927</v>
      </c>
      <c r="G365" s="84">
        <f t="shared" si="40"/>
        <v>44943</v>
      </c>
    </row>
    <row r="366" spans="1:7" s="5" customFormat="1" ht="15.75" customHeight="1">
      <c r="A366" s="885"/>
      <c r="B366" s="885"/>
      <c r="C366" s="36"/>
      <c r="D366" s="179"/>
      <c r="E366" s="37"/>
      <c r="F366" s="38"/>
      <c r="G366" s="38"/>
    </row>
    <row r="367" spans="1:7" s="5" customFormat="1" ht="15.75" customHeight="1">
      <c r="A367" s="39" t="s">
        <v>307</v>
      </c>
      <c r="B367" s="872" t="s">
        <v>20</v>
      </c>
      <c r="C367" s="819" t="s">
        <v>21</v>
      </c>
      <c r="D367" s="821" t="s">
        <v>308</v>
      </c>
      <c r="E367" s="14" t="s">
        <v>231</v>
      </c>
      <c r="F367" s="14" t="s">
        <v>23</v>
      </c>
      <c r="G367" s="14" t="s">
        <v>63</v>
      </c>
    </row>
    <row r="368" spans="1:7" s="5" customFormat="1" ht="15.75" customHeight="1">
      <c r="A368" s="39"/>
      <c r="B368" s="820"/>
      <c r="C368" s="820"/>
      <c r="D368" s="822"/>
      <c r="E368" s="15" t="s">
        <v>14</v>
      </c>
      <c r="F368" s="14" t="s">
        <v>24</v>
      </c>
      <c r="G368" s="14" t="s">
        <v>25</v>
      </c>
    </row>
    <row r="369" spans="1:7" s="5" customFormat="1" ht="15.75" customHeight="1">
      <c r="A369" s="39"/>
      <c r="B369" s="266" t="s">
        <v>13</v>
      </c>
      <c r="C369" s="92" t="s">
        <v>843</v>
      </c>
      <c r="D369" s="821" t="s">
        <v>309</v>
      </c>
      <c r="E369" s="20">
        <v>44893</v>
      </c>
      <c r="F369" s="20">
        <f>E369+4</f>
        <v>44897</v>
      </c>
      <c r="G369" s="20">
        <f>F369+21</f>
        <v>44918</v>
      </c>
    </row>
    <row r="370" spans="1:7" s="5" customFormat="1" ht="15.75" customHeight="1">
      <c r="A370" s="39"/>
      <c r="B370" s="266" t="s">
        <v>620</v>
      </c>
      <c r="C370" s="92" t="s">
        <v>844</v>
      </c>
      <c r="D370" s="859"/>
      <c r="E370" s="20">
        <f t="shared" ref="E370:G373" si="41">E369+7</f>
        <v>44900</v>
      </c>
      <c r="F370" s="20">
        <f t="shared" si="41"/>
        <v>44904</v>
      </c>
      <c r="G370" s="84">
        <f t="shared" si="41"/>
        <v>44925</v>
      </c>
    </row>
    <row r="371" spans="1:7" s="5" customFormat="1" ht="15.75" customHeight="1">
      <c r="A371" s="39"/>
      <c r="B371" s="266" t="s">
        <v>621</v>
      </c>
      <c r="C371" s="92" t="s">
        <v>845</v>
      </c>
      <c r="D371" s="859"/>
      <c r="E371" s="20">
        <f t="shared" si="41"/>
        <v>44907</v>
      </c>
      <c r="F371" s="20">
        <f t="shared" si="41"/>
        <v>44911</v>
      </c>
      <c r="G371" s="84">
        <f t="shared" si="41"/>
        <v>44932</v>
      </c>
    </row>
    <row r="372" spans="1:7" s="5" customFormat="1" ht="15.75" customHeight="1">
      <c r="A372" s="39"/>
      <c r="B372" s="93" t="s">
        <v>489</v>
      </c>
      <c r="C372" s="94" t="s">
        <v>846</v>
      </c>
      <c r="D372" s="859"/>
      <c r="E372" s="20">
        <f t="shared" si="41"/>
        <v>44914</v>
      </c>
      <c r="F372" s="20">
        <f t="shared" si="41"/>
        <v>44918</v>
      </c>
      <c r="G372" s="84">
        <f t="shared" si="41"/>
        <v>44939</v>
      </c>
    </row>
    <row r="373" spans="1:7" s="5" customFormat="1" ht="15.75" customHeight="1">
      <c r="A373" s="39"/>
      <c r="B373" s="266" t="s">
        <v>469</v>
      </c>
      <c r="C373" s="92" t="s">
        <v>847</v>
      </c>
      <c r="D373" s="822"/>
      <c r="E373" s="20">
        <f t="shared" si="41"/>
        <v>44921</v>
      </c>
      <c r="F373" s="20">
        <f t="shared" si="41"/>
        <v>44925</v>
      </c>
      <c r="G373" s="84">
        <f t="shared" si="41"/>
        <v>44946</v>
      </c>
    </row>
    <row r="374" spans="1:7" s="5" customFormat="1" ht="15.75" customHeight="1">
      <c r="A374" s="39"/>
      <c r="B374" s="95"/>
      <c r="C374" s="96"/>
      <c r="D374" s="183"/>
      <c r="E374" s="29"/>
      <c r="F374" s="29"/>
      <c r="G374" s="29"/>
    </row>
    <row r="375" spans="1:7" s="5" customFormat="1" ht="15.75" customHeight="1">
      <c r="A375" s="39"/>
      <c r="B375" s="91"/>
      <c r="C375" s="91"/>
      <c r="D375" s="183"/>
      <c r="E375" s="91"/>
      <c r="F375" s="91"/>
      <c r="G375" s="91"/>
    </row>
    <row r="376" spans="1:7" s="5" customFormat="1" ht="15.75" customHeight="1">
      <c r="A376" s="885"/>
      <c r="B376" s="885"/>
      <c r="C376" s="36"/>
      <c r="D376" s="179"/>
      <c r="E376" s="37"/>
      <c r="F376" s="38"/>
      <c r="G376" s="38"/>
    </row>
    <row r="377" spans="1:7" s="5" customFormat="1" ht="15.75" customHeight="1">
      <c r="A377" s="39" t="s">
        <v>437</v>
      </c>
      <c r="B377" s="864" t="s">
        <v>20</v>
      </c>
      <c r="C377" s="864" t="s">
        <v>21</v>
      </c>
      <c r="D377" s="821" t="s">
        <v>22</v>
      </c>
      <c r="E377" s="14" t="s">
        <v>234</v>
      </c>
      <c r="F377" s="14" t="s">
        <v>23</v>
      </c>
      <c r="G377" s="14" t="s">
        <v>459</v>
      </c>
    </row>
    <row r="378" spans="1:7" s="5" customFormat="1" ht="15.75" customHeight="1">
      <c r="A378" s="39"/>
      <c r="B378" s="864"/>
      <c r="C378" s="864"/>
      <c r="D378" s="822"/>
      <c r="E378" s="15" t="s">
        <v>14</v>
      </c>
      <c r="F378" s="14" t="s">
        <v>24</v>
      </c>
      <c r="G378" s="14" t="s">
        <v>25</v>
      </c>
    </row>
    <row r="379" spans="1:7" s="5" customFormat="1" ht="15.75" customHeight="1">
      <c r="A379" s="39"/>
      <c r="B379" s="287" t="s">
        <v>1060</v>
      </c>
      <c r="C379" s="287"/>
      <c r="D379" s="899" t="s">
        <v>1052</v>
      </c>
      <c r="E379" s="71">
        <v>44893</v>
      </c>
      <c r="F379" s="20">
        <f>E379+4</f>
        <v>44897</v>
      </c>
      <c r="G379" s="20">
        <f>F379+11</f>
        <v>44908</v>
      </c>
    </row>
    <row r="380" spans="1:7" s="5" customFormat="1" ht="15.75" customHeight="1">
      <c r="A380" s="39"/>
      <c r="B380" s="227" t="s">
        <v>1053</v>
      </c>
      <c r="C380" s="227" t="s">
        <v>1054</v>
      </c>
      <c r="D380" s="899"/>
      <c r="E380" s="20">
        <f t="shared" ref="E380:G383" si="42">E379+7</f>
        <v>44900</v>
      </c>
      <c r="F380" s="20">
        <f t="shared" si="42"/>
        <v>44904</v>
      </c>
      <c r="G380" s="84">
        <f t="shared" si="42"/>
        <v>44915</v>
      </c>
    </row>
    <row r="381" spans="1:7" s="5" customFormat="1" ht="15.75" customHeight="1">
      <c r="A381" s="39"/>
      <c r="B381" s="227" t="s">
        <v>1055</v>
      </c>
      <c r="C381" s="227" t="s">
        <v>1056</v>
      </c>
      <c r="D381" s="899"/>
      <c r="E381" s="20">
        <f t="shared" si="42"/>
        <v>44907</v>
      </c>
      <c r="F381" s="20">
        <f t="shared" si="42"/>
        <v>44911</v>
      </c>
      <c r="G381" s="84">
        <f t="shared" si="42"/>
        <v>44922</v>
      </c>
    </row>
    <row r="382" spans="1:7" s="5" customFormat="1" ht="15.75" customHeight="1">
      <c r="A382" s="39"/>
      <c r="B382" s="227" t="s">
        <v>1057</v>
      </c>
      <c r="C382" s="227" t="s">
        <v>1058</v>
      </c>
      <c r="D382" s="899"/>
      <c r="E382" s="20">
        <f t="shared" si="42"/>
        <v>44914</v>
      </c>
      <c r="F382" s="20">
        <f t="shared" si="42"/>
        <v>44918</v>
      </c>
      <c r="G382" s="84">
        <f t="shared" si="42"/>
        <v>44929</v>
      </c>
    </row>
    <row r="383" spans="1:7" s="5" customFormat="1" ht="15.75" customHeight="1">
      <c r="A383" s="39"/>
      <c r="B383" s="284" t="s">
        <v>1059</v>
      </c>
      <c r="C383" s="284" t="s">
        <v>616</v>
      </c>
      <c r="D383" s="899"/>
      <c r="E383" s="98">
        <f t="shared" si="42"/>
        <v>44921</v>
      </c>
      <c r="F383" s="98">
        <f t="shared" si="42"/>
        <v>44925</v>
      </c>
      <c r="G383" s="99">
        <f t="shared" si="42"/>
        <v>44936</v>
      </c>
    </row>
    <row r="384" spans="1:7" s="5" customFormat="1" ht="15.75" customHeight="1">
      <c r="A384" s="39"/>
      <c r="B384" s="91"/>
      <c r="C384" s="91"/>
      <c r="D384" s="183"/>
      <c r="E384" s="91"/>
      <c r="F384" s="29"/>
      <c r="G384" s="29"/>
    </row>
    <row r="385" spans="1:7" s="5" customFormat="1" ht="15.75" customHeight="1">
      <c r="A385" s="885"/>
      <c r="B385" s="885"/>
      <c r="C385" s="36"/>
      <c r="D385" s="179"/>
      <c r="E385" s="37"/>
      <c r="F385" s="38"/>
      <c r="G385" s="38"/>
    </row>
    <row r="386" spans="1:7" s="5" customFormat="1" ht="15.75" customHeight="1">
      <c r="A386" s="39" t="s">
        <v>310</v>
      </c>
      <c r="B386" s="826" t="s">
        <v>20</v>
      </c>
      <c r="C386" s="826" t="s">
        <v>21</v>
      </c>
      <c r="D386" s="828" t="s">
        <v>22</v>
      </c>
      <c r="E386" s="14" t="s">
        <v>231</v>
      </c>
      <c r="F386" s="14" t="s">
        <v>23</v>
      </c>
      <c r="G386" s="14" t="s">
        <v>305</v>
      </c>
    </row>
    <row r="387" spans="1:7" s="5" customFormat="1" ht="15.75" customHeight="1">
      <c r="A387" s="39"/>
      <c r="B387" s="827"/>
      <c r="C387" s="827"/>
      <c r="D387" s="829"/>
      <c r="E387" s="14" t="s">
        <v>14</v>
      </c>
      <c r="F387" s="14" t="s">
        <v>24</v>
      </c>
      <c r="G387" s="14" t="s">
        <v>25</v>
      </c>
    </row>
    <row r="388" spans="1:7" s="5" customFormat="1" ht="15.75" customHeight="1">
      <c r="A388" s="39"/>
      <c r="B388" s="288" t="s">
        <v>569</v>
      </c>
      <c r="C388" s="288" t="s">
        <v>570</v>
      </c>
      <c r="D388" s="906" t="s">
        <v>311</v>
      </c>
      <c r="E388" s="71">
        <v>44894</v>
      </c>
      <c r="F388" s="20">
        <f>E388+4</f>
        <v>44898</v>
      </c>
      <c r="G388" s="20">
        <f>F388+15</f>
        <v>44913</v>
      </c>
    </row>
    <row r="389" spans="1:7" s="5" customFormat="1" ht="15.75" customHeight="1">
      <c r="A389" s="39"/>
      <c r="B389" s="227" t="s">
        <v>490</v>
      </c>
      <c r="C389" s="227" t="s">
        <v>571</v>
      </c>
      <c r="D389" s="824"/>
      <c r="E389" s="20">
        <f t="shared" ref="E389:G392" si="43">E388+7</f>
        <v>44901</v>
      </c>
      <c r="F389" s="20">
        <f t="shared" si="43"/>
        <v>44905</v>
      </c>
      <c r="G389" s="84">
        <f t="shared" si="43"/>
        <v>44920</v>
      </c>
    </row>
    <row r="390" spans="1:7" s="5" customFormat="1" ht="15.75" customHeight="1">
      <c r="A390" s="39"/>
      <c r="B390" s="290" t="s">
        <v>692</v>
      </c>
      <c r="C390" s="290" t="s">
        <v>693</v>
      </c>
      <c r="D390" s="824"/>
      <c r="E390" s="20">
        <f t="shared" si="43"/>
        <v>44908</v>
      </c>
      <c r="F390" s="20">
        <f t="shared" si="43"/>
        <v>44912</v>
      </c>
      <c r="G390" s="84">
        <f t="shared" si="43"/>
        <v>44927</v>
      </c>
    </row>
    <row r="391" spans="1:7" s="5" customFormat="1" ht="15.75" customHeight="1">
      <c r="A391" s="39"/>
      <c r="B391" s="290" t="s">
        <v>182</v>
      </c>
      <c r="C391" s="290" t="s">
        <v>29</v>
      </c>
      <c r="D391" s="824"/>
      <c r="E391" s="20">
        <f t="shared" si="43"/>
        <v>44915</v>
      </c>
      <c r="F391" s="20">
        <f t="shared" si="43"/>
        <v>44919</v>
      </c>
      <c r="G391" s="84">
        <f t="shared" si="43"/>
        <v>44934</v>
      </c>
    </row>
    <row r="392" spans="1:7" s="5" customFormat="1" ht="15.75" customHeight="1">
      <c r="A392" s="39"/>
      <c r="B392" s="290" t="s">
        <v>694</v>
      </c>
      <c r="C392" s="290" t="s">
        <v>619</v>
      </c>
      <c r="D392" s="825"/>
      <c r="E392" s="20">
        <f t="shared" si="43"/>
        <v>44922</v>
      </c>
      <c r="F392" s="20">
        <f t="shared" si="43"/>
        <v>44926</v>
      </c>
      <c r="G392" s="84">
        <f t="shared" si="43"/>
        <v>44941</v>
      </c>
    </row>
    <row r="393" spans="1:7" s="5" customFormat="1" ht="15.75" customHeight="1">
      <c r="A393" s="39"/>
      <c r="B393" s="91"/>
      <c r="C393" s="91"/>
      <c r="D393" s="183"/>
      <c r="E393" s="91"/>
      <c r="F393" s="91"/>
      <c r="G393" s="29"/>
    </row>
    <row r="394" spans="1:7" s="5" customFormat="1" ht="15.75" customHeight="1">
      <c r="A394" s="885"/>
      <c r="B394" s="885"/>
      <c r="C394" s="36"/>
      <c r="D394" s="179"/>
      <c r="E394" s="37"/>
      <c r="F394" s="38"/>
      <c r="G394" s="38"/>
    </row>
    <row r="395" spans="1:7" s="5" customFormat="1" ht="15.75" customHeight="1">
      <c r="A395" s="39" t="s">
        <v>473</v>
      </c>
      <c r="B395" s="819" t="s">
        <v>20</v>
      </c>
      <c r="C395" s="819" t="s">
        <v>21</v>
      </c>
      <c r="D395" s="821" t="s">
        <v>22</v>
      </c>
      <c r="E395" s="14" t="s">
        <v>231</v>
      </c>
      <c r="F395" s="14" t="s">
        <v>23</v>
      </c>
      <c r="G395" s="14" t="s">
        <v>67</v>
      </c>
    </row>
    <row r="396" spans="1:7" s="5" customFormat="1" ht="15.75" customHeight="1">
      <c r="A396" s="39"/>
      <c r="B396" s="820"/>
      <c r="C396" s="820"/>
      <c r="D396" s="822"/>
      <c r="E396" s="15" t="s">
        <v>14</v>
      </c>
      <c r="F396" s="14" t="s">
        <v>24</v>
      </c>
      <c r="G396" s="14" t="s">
        <v>25</v>
      </c>
    </row>
    <row r="397" spans="1:7" s="5" customFormat="1" ht="15.75" customHeight="1">
      <c r="A397" s="39"/>
      <c r="B397" s="265" t="s">
        <v>686</v>
      </c>
      <c r="C397" s="265" t="s">
        <v>174</v>
      </c>
      <c r="D397" s="895" t="s">
        <v>488</v>
      </c>
      <c r="E397" s="20">
        <v>44895</v>
      </c>
      <c r="F397" s="20">
        <f>E397+4</f>
        <v>44899</v>
      </c>
      <c r="G397" s="20">
        <f>F397+15</f>
        <v>44914</v>
      </c>
    </row>
    <row r="398" spans="1:7" s="5" customFormat="1" ht="15.75" customHeight="1">
      <c r="A398" s="39"/>
      <c r="B398" s="269" t="s">
        <v>687</v>
      </c>
      <c r="C398" s="269" t="s">
        <v>175</v>
      </c>
      <c r="D398" s="896"/>
      <c r="E398" s="20">
        <f t="shared" ref="E398:G401" si="44">E397+7</f>
        <v>44902</v>
      </c>
      <c r="F398" s="20">
        <f t="shared" si="44"/>
        <v>44906</v>
      </c>
      <c r="G398" s="84">
        <f t="shared" si="44"/>
        <v>44921</v>
      </c>
    </row>
    <row r="399" spans="1:7" s="5" customFormat="1" ht="15.75" customHeight="1">
      <c r="A399" s="39"/>
      <c r="B399" s="264" t="s">
        <v>688</v>
      </c>
      <c r="C399" s="264" t="s">
        <v>689</v>
      </c>
      <c r="D399" s="896"/>
      <c r="E399" s="20">
        <f t="shared" si="44"/>
        <v>44909</v>
      </c>
      <c r="F399" s="20">
        <f t="shared" si="44"/>
        <v>44913</v>
      </c>
      <c r="G399" s="84">
        <f t="shared" si="44"/>
        <v>44928</v>
      </c>
    </row>
    <row r="400" spans="1:7" s="5" customFormat="1" ht="15.75" customHeight="1">
      <c r="A400" s="39"/>
      <c r="B400" s="264" t="s">
        <v>567</v>
      </c>
      <c r="C400" s="264" t="s">
        <v>690</v>
      </c>
      <c r="D400" s="896"/>
      <c r="E400" s="20">
        <f t="shared" si="44"/>
        <v>44916</v>
      </c>
      <c r="F400" s="20">
        <f t="shared" si="44"/>
        <v>44920</v>
      </c>
      <c r="G400" s="84">
        <f t="shared" si="44"/>
        <v>44935</v>
      </c>
    </row>
    <row r="401" spans="1:7" s="5" customFormat="1" ht="15.75" customHeight="1">
      <c r="A401" s="39"/>
      <c r="B401" s="262" t="s">
        <v>568</v>
      </c>
      <c r="C401" s="262" t="s">
        <v>691</v>
      </c>
      <c r="D401" s="897"/>
      <c r="E401" s="20">
        <f t="shared" si="44"/>
        <v>44923</v>
      </c>
      <c r="F401" s="20">
        <f t="shared" si="44"/>
        <v>44927</v>
      </c>
      <c r="G401" s="84">
        <f t="shared" si="44"/>
        <v>44942</v>
      </c>
    </row>
    <row r="402" spans="1:7" s="5" customFormat="1" ht="15.75" customHeight="1">
      <c r="A402" s="39"/>
      <c r="B402" s="91"/>
      <c r="C402" s="91"/>
      <c r="D402" s="183"/>
      <c r="E402" s="91"/>
      <c r="F402" s="29"/>
      <c r="G402" s="29"/>
    </row>
    <row r="403" spans="1:7" s="5" customFormat="1" ht="15.75" customHeight="1">
      <c r="A403" s="885"/>
      <c r="B403" s="885"/>
      <c r="C403" s="36"/>
      <c r="D403" s="179"/>
      <c r="E403" s="37"/>
      <c r="F403" s="38"/>
      <c r="G403" s="38"/>
    </row>
    <row r="404" spans="1:7" s="5" customFormat="1" ht="15.75" customHeight="1">
      <c r="A404" s="39" t="s">
        <v>312</v>
      </c>
      <c r="B404" s="819" t="s">
        <v>20</v>
      </c>
      <c r="C404" s="819" t="s">
        <v>21</v>
      </c>
      <c r="D404" s="821" t="s">
        <v>22</v>
      </c>
      <c r="E404" s="14" t="s">
        <v>234</v>
      </c>
      <c r="F404" s="14" t="s">
        <v>23</v>
      </c>
      <c r="G404" s="14" t="s">
        <v>69</v>
      </c>
    </row>
    <row r="405" spans="1:7" s="5" customFormat="1" ht="15.75" customHeight="1">
      <c r="A405" s="39"/>
      <c r="B405" s="820"/>
      <c r="C405" s="820"/>
      <c r="D405" s="822"/>
      <c r="E405" s="15" t="s">
        <v>14</v>
      </c>
      <c r="F405" s="14" t="s">
        <v>24</v>
      </c>
      <c r="G405" s="14" t="s">
        <v>25</v>
      </c>
    </row>
    <row r="406" spans="1:7" s="5" customFormat="1" ht="15.75" customHeight="1">
      <c r="A406" s="39"/>
      <c r="B406" s="14" t="s">
        <v>535</v>
      </c>
      <c r="C406" s="43" t="s">
        <v>615</v>
      </c>
      <c r="D406" s="895" t="s">
        <v>313</v>
      </c>
      <c r="E406" s="20">
        <v>44895</v>
      </c>
      <c r="F406" s="20">
        <f>E406+4</f>
        <v>44899</v>
      </c>
      <c r="G406" s="20">
        <f>F406+15</f>
        <v>44914</v>
      </c>
    </row>
    <row r="407" spans="1:7" s="5" customFormat="1" ht="15.75" customHeight="1">
      <c r="A407" s="39"/>
      <c r="B407" s="14" t="s">
        <v>230</v>
      </c>
      <c r="C407" s="43"/>
      <c r="D407" s="896"/>
      <c r="E407" s="20">
        <f t="shared" ref="E407:G410" si="45">E406+7</f>
        <v>44902</v>
      </c>
      <c r="F407" s="20">
        <f t="shared" si="45"/>
        <v>44906</v>
      </c>
      <c r="G407" s="84">
        <f t="shared" si="45"/>
        <v>44921</v>
      </c>
    </row>
    <row r="408" spans="1:7" s="5" customFormat="1" ht="15.75" customHeight="1">
      <c r="A408" s="39"/>
      <c r="B408" s="14" t="s">
        <v>523</v>
      </c>
      <c r="C408" s="43" t="s">
        <v>616</v>
      </c>
      <c r="D408" s="896"/>
      <c r="E408" s="20">
        <f t="shared" si="45"/>
        <v>44909</v>
      </c>
      <c r="F408" s="20">
        <f t="shared" si="45"/>
        <v>44913</v>
      </c>
      <c r="G408" s="84">
        <f t="shared" si="45"/>
        <v>44928</v>
      </c>
    </row>
    <row r="409" spans="1:7" s="5" customFormat="1" ht="15.75" customHeight="1">
      <c r="A409" s="39"/>
      <c r="B409" s="14" t="s">
        <v>831</v>
      </c>
      <c r="C409" s="43" t="s">
        <v>832</v>
      </c>
      <c r="D409" s="896"/>
      <c r="E409" s="20">
        <f t="shared" si="45"/>
        <v>44916</v>
      </c>
      <c r="F409" s="20">
        <f t="shared" si="45"/>
        <v>44920</v>
      </c>
      <c r="G409" s="84">
        <f t="shared" si="45"/>
        <v>44935</v>
      </c>
    </row>
    <row r="410" spans="1:7" s="5" customFormat="1" ht="15.75" customHeight="1">
      <c r="A410" s="39"/>
      <c r="B410" s="14" t="s">
        <v>614</v>
      </c>
      <c r="C410" s="43" t="s">
        <v>833</v>
      </c>
      <c r="D410" s="897"/>
      <c r="E410" s="20">
        <f t="shared" si="45"/>
        <v>44923</v>
      </c>
      <c r="F410" s="20">
        <f t="shared" si="45"/>
        <v>44927</v>
      </c>
      <c r="G410" s="84">
        <f t="shared" si="45"/>
        <v>44942</v>
      </c>
    </row>
    <row r="411" spans="1:7" s="5" customFormat="1" ht="15.75" customHeight="1">
      <c r="A411" s="39"/>
      <c r="B411" s="91"/>
      <c r="C411" s="91"/>
      <c r="D411" s="183"/>
      <c r="E411" s="91"/>
      <c r="F411" s="29"/>
      <c r="G411" s="29"/>
    </row>
    <row r="412" spans="1:7" s="5" customFormat="1" ht="15.75" customHeight="1">
      <c r="A412" s="860" t="s">
        <v>71</v>
      </c>
      <c r="B412" s="860"/>
      <c r="C412" s="860"/>
      <c r="D412" s="860"/>
      <c r="E412" s="860"/>
      <c r="F412" s="860"/>
      <c r="G412" s="860"/>
    </row>
    <row r="413" spans="1:7" s="5" customFormat="1" ht="15.75" customHeight="1">
      <c r="A413" s="898" t="s">
        <v>300</v>
      </c>
      <c r="B413" s="898"/>
      <c r="C413" s="63"/>
      <c r="D413" s="281"/>
      <c r="E413" s="11"/>
      <c r="F413" s="12"/>
      <c r="G413" s="12"/>
    </row>
    <row r="414" spans="1:7" s="5" customFormat="1" ht="15.75" customHeight="1">
      <c r="A414" s="39" t="s">
        <v>448</v>
      </c>
      <c r="B414" s="819" t="s">
        <v>20</v>
      </c>
      <c r="C414" s="819" t="s">
        <v>21</v>
      </c>
      <c r="D414" s="821" t="s">
        <v>22</v>
      </c>
      <c r="E414" s="14" t="s">
        <v>234</v>
      </c>
      <c r="F414" s="14" t="s">
        <v>23</v>
      </c>
      <c r="G414" s="40" t="s">
        <v>553</v>
      </c>
    </row>
    <row r="415" spans="1:7" s="5" customFormat="1" ht="15.75" customHeight="1">
      <c r="A415" s="39"/>
      <c r="B415" s="820"/>
      <c r="C415" s="820"/>
      <c r="D415" s="822"/>
      <c r="E415" s="15" t="s">
        <v>261</v>
      </c>
      <c r="F415" s="41" t="s">
        <v>24</v>
      </c>
      <c r="G415" s="14" t="s">
        <v>314</v>
      </c>
    </row>
    <row r="416" spans="1:7" s="5" customFormat="1" ht="15.75" customHeight="1">
      <c r="A416" s="39"/>
      <c r="B416" s="227" t="s">
        <v>1007</v>
      </c>
      <c r="C416" s="260" t="s">
        <v>1012</v>
      </c>
      <c r="D416" s="865" t="s">
        <v>509</v>
      </c>
      <c r="E416" s="19">
        <v>44892</v>
      </c>
      <c r="F416" s="19">
        <f>E416+4</f>
        <v>44896</v>
      </c>
      <c r="G416" s="20">
        <f>F416+6</f>
        <v>44902</v>
      </c>
    </row>
    <row r="417" spans="1:7" s="5" customFormat="1" ht="15.75" customHeight="1">
      <c r="A417" s="39"/>
      <c r="B417" s="227" t="s">
        <v>1008</v>
      </c>
      <c r="C417" s="260" t="s">
        <v>1013</v>
      </c>
      <c r="D417" s="865"/>
      <c r="E417" s="24">
        <f t="shared" ref="E417:G420" si="46">E416+7</f>
        <v>44899</v>
      </c>
      <c r="F417" s="19">
        <f t="shared" si="46"/>
        <v>44903</v>
      </c>
      <c r="G417" s="20">
        <f t="shared" si="46"/>
        <v>44909</v>
      </c>
    </row>
    <row r="418" spans="1:7" s="5" customFormat="1" ht="15.75" customHeight="1">
      <c r="A418" s="39"/>
      <c r="B418" s="298" t="s">
        <v>1009</v>
      </c>
      <c r="C418" s="227" t="s">
        <v>1014</v>
      </c>
      <c r="D418" s="865"/>
      <c r="E418" s="24">
        <f t="shared" si="46"/>
        <v>44906</v>
      </c>
      <c r="F418" s="19">
        <f t="shared" si="46"/>
        <v>44910</v>
      </c>
      <c r="G418" s="20">
        <f t="shared" si="46"/>
        <v>44916</v>
      </c>
    </row>
    <row r="419" spans="1:7" s="5" customFormat="1" ht="15.75" customHeight="1">
      <c r="A419" s="39"/>
      <c r="B419" s="227" t="s">
        <v>1010</v>
      </c>
      <c r="C419" s="260" t="s">
        <v>1015</v>
      </c>
      <c r="D419" s="865"/>
      <c r="E419" s="24">
        <f t="shared" si="46"/>
        <v>44913</v>
      </c>
      <c r="F419" s="19">
        <f t="shared" si="46"/>
        <v>44917</v>
      </c>
      <c r="G419" s="20">
        <f t="shared" si="46"/>
        <v>44923</v>
      </c>
    </row>
    <row r="420" spans="1:7" s="5" customFormat="1" ht="15.75" customHeight="1">
      <c r="A420" s="39"/>
      <c r="B420" s="227" t="s">
        <v>1011</v>
      </c>
      <c r="C420" s="260" t="s">
        <v>1016</v>
      </c>
      <c r="D420" s="865"/>
      <c r="E420" s="24">
        <f t="shared" si="46"/>
        <v>44920</v>
      </c>
      <c r="F420" s="19">
        <f t="shared" si="46"/>
        <v>44924</v>
      </c>
      <c r="G420" s="20">
        <f t="shared" si="46"/>
        <v>44930</v>
      </c>
    </row>
    <row r="421" spans="1:7" s="5" customFormat="1" ht="15.75" customHeight="1">
      <c r="A421" s="39"/>
      <c r="B421" s="36"/>
      <c r="C421" s="36"/>
      <c r="D421" s="179"/>
      <c r="E421" s="37"/>
      <c r="F421" s="38"/>
      <c r="G421" s="38"/>
    </row>
    <row r="422" spans="1:7" s="5" customFormat="1" ht="15.75" customHeight="1">
      <c r="A422" s="830"/>
      <c r="B422" s="830"/>
      <c r="C422" s="36" t="s">
        <v>315</v>
      </c>
      <c r="D422" s="179"/>
      <c r="E422" s="37"/>
      <c r="F422" s="38"/>
      <c r="G422" s="38"/>
    </row>
    <row r="423" spans="1:7" s="5" customFormat="1" ht="15.75" customHeight="1">
      <c r="A423" s="39" t="s">
        <v>316</v>
      </c>
      <c r="B423" s="835" t="s">
        <v>20</v>
      </c>
      <c r="C423" s="835" t="s">
        <v>21</v>
      </c>
      <c r="D423" s="841" t="s">
        <v>22</v>
      </c>
      <c r="E423" s="14" t="s">
        <v>317</v>
      </c>
      <c r="F423" s="14" t="s">
        <v>23</v>
      </c>
      <c r="G423" s="40" t="s">
        <v>318</v>
      </c>
    </row>
    <row r="424" spans="1:7" s="5" customFormat="1" ht="15.75" customHeight="1">
      <c r="A424" s="39"/>
      <c r="B424" s="836"/>
      <c r="C424" s="836"/>
      <c r="D424" s="842"/>
      <c r="E424" s="15" t="s">
        <v>14</v>
      </c>
      <c r="F424" s="41" t="s">
        <v>24</v>
      </c>
      <c r="G424" s="14" t="s">
        <v>25</v>
      </c>
    </row>
    <row r="425" spans="1:7" s="5" customFormat="1" ht="15.75" customHeight="1">
      <c r="A425" s="39"/>
      <c r="B425" s="17" t="s">
        <v>13</v>
      </c>
      <c r="C425" s="100" t="s">
        <v>897</v>
      </c>
      <c r="D425" s="831" t="s">
        <v>637</v>
      </c>
      <c r="E425" s="19">
        <v>44893</v>
      </c>
      <c r="F425" s="19">
        <f>E425+4</f>
        <v>44897</v>
      </c>
      <c r="G425" s="20">
        <f>F425+10</f>
        <v>44907</v>
      </c>
    </row>
    <row r="426" spans="1:7" s="5" customFormat="1" ht="15.75" customHeight="1">
      <c r="A426" s="39"/>
      <c r="B426" s="17" t="s">
        <v>620</v>
      </c>
      <c r="C426" s="100" t="s">
        <v>898</v>
      </c>
      <c r="D426" s="817"/>
      <c r="E426" s="24">
        <f t="shared" ref="E426:G429" si="47">E425+7</f>
        <v>44900</v>
      </c>
      <c r="F426" s="19">
        <f t="shared" si="47"/>
        <v>44904</v>
      </c>
      <c r="G426" s="20">
        <f t="shared" si="47"/>
        <v>44914</v>
      </c>
    </row>
    <row r="427" spans="1:7" s="5" customFormat="1" ht="15.75" customHeight="1">
      <c r="A427" s="39"/>
      <c r="B427" s="17" t="s">
        <v>621</v>
      </c>
      <c r="C427" s="100" t="s">
        <v>899</v>
      </c>
      <c r="D427" s="817"/>
      <c r="E427" s="24">
        <f t="shared" si="47"/>
        <v>44907</v>
      </c>
      <c r="F427" s="19">
        <f t="shared" si="47"/>
        <v>44911</v>
      </c>
      <c r="G427" s="20">
        <f t="shared" si="47"/>
        <v>44921</v>
      </c>
    </row>
    <row r="428" spans="1:7" s="5" customFormat="1" ht="15.75" customHeight="1">
      <c r="A428" s="39"/>
      <c r="B428" s="17" t="s">
        <v>489</v>
      </c>
      <c r="C428" s="101" t="s">
        <v>900</v>
      </c>
      <c r="D428" s="817"/>
      <c r="E428" s="24">
        <f t="shared" si="47"/>
        <v>44914</v>
      </c>
      <c r="F428" s="19">
        <f t="shared" si="47"/>
        <v>44918</v>
      </c>
      <c r="G428" s="20">
        <f t="shared" si="47"/>
        <v>44928</v>
      </c>
    </row>
    <row r="429" spans="1:7" s="5" customFormat="1" ht="15.75" customHeight="1">
      <c r="A429" s="39"/>
      <c r="B429" s="17" t="s">
        <v>636</v>
      </c>
      <c r="C429" s="101" t="s">
        <v>901</v>
      </c>
      <c r="D429" s="832"/>
      <c r="E429" s="24">
        <f t="shared" si="47"/>
        <v>44921</v>
      </c>
      <c r="F429" s="19">
        <f t="shared" si="47"/>
        <v>44925</v>
      </c>
      <c r="G429" s="20">
        <f t="shared" si="47"/>
        <v>44935</v>
      </c>
    </row>
    <row r="430" spans="1:7" s="5" customFormat="1" ht="15.75" customHeight="1">
      <c r="A430" s="39"/>
      <c r="B430" s="36"/>
      <c r="C430" s="36"/>
      <c r="D430" s="279"/>
      <c r="E430" s="37"/>
      <c r="F430" s="38"/>
      <c r="G430" s="38"/>
    </row>
    <row r="431" spans="1:7" s="5" customFormat="1" ht="15.75" customHeight="1">
      <c r="A431" s="39"/>
      <c r="B431" s="839" t="s">
        <v>486</v>
      </c>
      <c r="C431" s="839" t="s">
        <v>487</v>
      </c>
      <c r="D431" s="828" t="s">
        <v>22</v>
      </c>
      <c r="E431" s="14" t="s">
        <v>319</v>
      </c>
      <c r="F431" s="14" t="s">
        <v>23</v>
      </c>
      <c r="G431" s="14" t="s">
        <v>72</v>
      </c>
    </row>
    <row r="432" spans="1:7" s="5" customFormat="1" ht="15.75" customHeight="1">
      <c r="A432" s="39"/>
      <c r="B432" s="840"/>
      <c r="C432" s="840"/>
      <c r="D432" s="829"/>
      <c r="E432" s="14" t="s">
        <v>320</v>
      </c>
      <c r="F432" s="14" t="s">
        <v>24</v>
      </c>
      <c r="G432" s="14" t="s">
        <v>25</v>
      </c>
    </row>
    <row r="433" spans="1:7" s="5" customFormat="1" ht="15.75" customHeight="1">
      <c r="A433" s="39"/>
      <c r="B433" s="102" t="s">
        <v>38</v>
      </c>
      <c r="C433" s="268" t="s">
        <v>534</v>
      </c>
      <c r="D433" s="831" t="s">
        <v>835</v>
      </c>
      <c r="E433" s="20">
        <v>44893</v>
      </c>
      <c r="F433" s="20">
        <f>E433+3</f>
        <v>44896</v>
      </c>
      <c r="G433" s="20">
        <f>F433+15</f>
        <v>44911</v>
      </c>
    </row>
    <row r="434" spans="1:7" s="5" customFormat="1" ht="15.75" customHeight="1">
      <c r="A434" s="39"/>
      <c r="B434" s="102" t="s">
        <v>834</v>
      </c>
      <c r="C434" s="268" t="s">
        <v>26</v>
      </c>
      <c r="D434" s="817"/>
      <c r="E434" s="20">
        <f t="shared" ref="E434:G435" si="48">E433+7</f>
        <v>44900</v>
      </c>
      <c r="F434" s="20">
        <f t="shared" si="48"/>
        <v>44903</v>
      </c>
      <c r="G434" s="20">
        <f t="shared" si="48"/>
        <v>44918</v>
      </c>
    </row>
    <row r="435" spans="1:7" s="5" customFormat="1" ht="15.75" customHeight="1">
      <c r="A435" s="39"/>
      <c r="B435" s="102" t="s">
        <v>638</v>
      </c>
      <c r="C435" s="268" t="s">
        <v>207</v>
      </c>
      <c r="D435" s="817"/>
      <c r="E435" s="20">
        <f t="shared" si="48"/>
        <v>44907</v>
      </c>
      <c r="F435" s="20">
        <f t="shared" si="48"/>
        <v>44910</v>
      </c>
      <c r="G435" s="20">
        <f t="shared" si="48"/>
        <v>44925</v>
      </c>
    </row>
    <row r="436" spans="1:7" s="5" customFormat="1" ht="15.75" customHeight="1">
      <c r="A436" s="39"/>
      <c r="B436" s="102" t="s">
        <v>617</v>
      </c>
      <c r="C436" s="268" t="s">
        <v>685</v>
      </c>
      <c r="D436" s="817"/>
      <c r="E436" s="20">
        <f t="shared" ref="E436:G437" si="49">E435+7</f>
        <v>44914</v>
      </c>
      <c r="F436" s="20">
        <f t="shared" si="49"/>
        <v>44917</v>
      </c>
      <c r="G436" s="20">
        <f t="shared" si="49"/>
        <v>44932</v>
      </c>
    </row>
    <row r="437" spans="1:7" s="5" customFormat="1" ht="15.75" customHeight="1">
      <c r="A437" s="39"/>
      <c r="B437" s="102" t="s">
        <v>566</v>
      </c>
      <c r="C437" s="268" t="s">
        <v>533</v>
      </c>
      <c r="D437" s="832"/>
      <c r="E437" s="20">
        <f t="shared" si="49"/>
        <v>44921</v>
      </c>
      <c r="F437" s="20">
        <f t="shared" si="49"/>
        <v>44924</v>
      </c>
      <c r="G437" s="20">
        <f t="shared" si="49"/>
        <v>44939</v>
      </c>
    </row>
    <row r="438" spans="1:7" s="5" customFormat="1" ht="15.75" customHeight="1">
      <c r="A438" s="39"/>
      <c r="B438" s="36"/>
      <c r="C438" s="36"/>
      <c r="D438" s="179"/>
      <c r="E438" s="37"/>
      <c r="F438" s="29"/>
      <c r="G438" s="38"/>
    </row>
    <row r="439" spans="1:7" s="5" customFormat="1" ht="15.75" customHeight="1">
      <c r="A439" s="830"/>
      <c r="B439" s="830"/>
      <c r="C439" s="36"/>
      <c r="D439" s="179"/>
      <c r="E439" s="37"/>
      <c r="F439" s="38"/>
      <c r="G439" s="38"/>
    </row>
    <row r="440" spans="1:7" s="5" customFormat="1" ht="15.75" customHeight="1">
      <c r="A440" s="39" t="s">
        <v>321</v>
      </c>
      <c r="B440" s="843" t="s">
        <v>20</v>
      </c>
      <c r="C440" s="819" t="s">
        <v>21</v>
      </c>
      <c r="D440" s="821" t="s">
        <v>22</v>
      </c>
      <c r="E440" s="14" t="s">
        <v>234</v>
      </c>
      <c r="F440" s="14" t="s">
        <v>23</v>
      </c>
      <c r="G440" s="40" t="s">
        <v>76</v>
      </c>
    </row>
    <row r="441" spans="1:7" s="5" customFormat="1" ht="15.75" customHeight="1">
      <c r="A441" s="39"/>
      <c r="B441" s="820"/>
      <c r="C441" s="820"/>
      <c r="D441" s="822"/>
      <c r="E441" s="15" t="s">
        <v>14</v>
      </c>
      <c r="F441" s="41" t="s">
        <v>24</v>
      </c>
      <c r="G441" s="14" t="s">
        <v>25</v>
      </c>
    </row>
    <row r="442" spans="1:7" s="5" customFormat="1" ht="15.75" customHeight="1">
      <c r="A442" s="39"/>
      <c r="B442" s="102" t="s">
        <v>465</v>
      </c>
      <c r="C442" s="74" t="s">
        <v>153</v>
      </c>
      <c r="D442" s="816" t="s">
        <v>479</v>
      </c>
      <c r="E442" s="20">
        <v>44897</v>
      </c>
      <c r="F442" s="71">
        <f>E442+4</f>
        <v>44901</v>
      </c>
      <c r="G442" s="20">
        <f>F442+5</f>
        <v>44906</v>
      </c>
    </row>
    <row r="443" spans="1:7" s="5" customFormat="1" ht="15.75" customHeight="1">
      <c r="A443" s="39"/>
      <c r="B443" s="102" t="s">
        <v>463</v>
      </c>
      <c r="C443" s="74" t="s">
        <v>840</v>
      </c>
      <c r="D443" s="817"/>
      <c r="E443" s="24">
        <f t="shared" ref="E443:G446" si="50">E442+7</f>
        <v>44904</v>
      </c>
      <c r="F443" s="71">
        <f t="shared" si="50"/>
        <v>44908</v>
      </c>
      <c r="G443" s="20">
        <f t="shared" si="50"/>
        <v>44913</v>
      </c>
    </row>
    <row r="444" spans="1:7" s="5" customFormat="1" ht="15.75" customHeight="1">
      <c r="A444" s="39"/>
      <c r="B444" s="102" t="s">
        <v>464</v>
      </c>
      <c r="C444" s="74" t="s">
        <v>841</v>
      </c>
      <c r="D444" s="817"/>
      <c r="E444" s="24">
        <f t="shared" si="50"/>
        <v>44911</v>
      </c>
      <c r="F444" s="71">
        <f t="shared" si="50"/>
        <v>44915</v>
      </c>
      <c r="G444" s="20">
        <f t="shared" si="50"/>
        <v>44920</v>
      </c>
    </row>
    <row r="445" spans="1:7" s="5" customFormat="1" ht="15.75" customHeight="1">
      <c r="A445" s="39"/>
      <c r="B445" s="102" t="s">
        <v>839</v>
      </c>
      <c r="C445" s="74" t="s">
        <v>842</v>
      </c>
      <c r="D445" s="817"/>
      <c r="E445" s="24">
        <f t="shared" si="50"/>
        <v>44918</v>
      </c>
      <c r="F445" s="71">
        <f t="shared" si="50"/>
        <v>44922</v>
      </c>
      <c r="G445" s="20">
        <f t="shared" si="50"/>
        <v>44927</v>
      </c>
    </row>
    <row r="446" spans="1:7" s="5" customFormat="1" ht="15.75" customHeight="1">
      <c r="A446" s="39"/>
      <c r="B446" s="102"/>
      <c r="C446" s="74"/>
      <c r="D446" s="818"/>
      <c r="E446" s="24">
        <f t="shared" si="50"/>
        <v>44925</v>
      </c>
      <c r="F446" s="71">
        <f t="shared" si="50"/>
        <v>44929</v>
      </c>
      <c r="G446" s="20">
        <f t="shared" si="50"/>
        <v>44934</v>
      </c>
    </row>
    <row r="447" spans="1:7" s="5" customFormat="1" ht="15.75" customHeight="1">
      <c r="A447" s="39"/>
      <c r="B447" s="103"/>
      <c r="C447" s="36"/>
      <c r="D447" s="179"/>
      <c r="E447" s="37"/>
      <c r="F447" s="38"/>
      <c r="G447" s="38"/>
    </row>
    <row r="448" spans="1:7" s="5" customFormat="1" ht="15.75" customHeight="1">
      <c r="A448" s="39"/>
      <c r="B448" s="103"/>
      <c r="C448" s="36"/>
      <c r="D448" s="179"/>
      <c r="E448" s="37"/>
      <c r="F448" s="38"/>
      <c r="G448" s="38"/>
    </row>
    <row r="449" spans="1:7" s="5" customFormat="1" ht="15.75" customHeight="1">
      <c r="A449" s="39"/>
      <c r="B449" s="819" t="s">
        <v>20</v>
      </c>
      <c r="C449" s="819" t="s">
        <v>21</v>
      </c>
      <c r="D449" s="821" t="s">
        <v>22</v>
      </c>
      <c r="E449" s="14" t="s">
        <v>234</v>
      </c>
      <c r="F449" s="14" t="s">
        <v>23</v>
      </c>
      <c r="G449" s="40" t="s">
        <v>322</v>
      </c>
    </row>
    <row r="450" spans="1:7" s="5" customFormat="1" ht="15.75" customHeight="1">
      <c r="A450" s="39"/>
      <c r="B450" s="820"/>
      <c r="C450" s="820"/>
      <c r="D450" s="822"/>
      <c r="E450" s="15" t="s">
        <v>14</v>
      </c>
      <c r="F450" s="41" t="s">
        <v>24</v>
      </c>
      <c r="G450" s="14" t="s">
        <v>25</v>
      </c>
    </row>
    <row r="451" spans="1:7" s="5" customFormat="1" ht="15.75" customHeight="1">
      <c r="A451" s="39"/>
      <c r="B451" s="74" t="s">
        <v>1063</v>
      </c>
      <c r="C451" s="74" t="s">
        <v>645</v>
      </c>
      <c r="D451" s="816" t="s">
        <v>323</v>
      </c>
      <c r="E451" s="20">
        <v>44892</v>
      </c>
      <c r="F451" s="20">
        <f>E451+4</f>
        <v>44896</v>
      </c>
      <c r="G451" s="20">
        <f>F451+9</f>
        <v>44905</v>
      </c>
    </row>
    <row r="452" spans="1:7" s="5" customFormat="1" ht="15.75" customHeight="1">
      <c r="A452" s="39"/>
      <c r="B452" s="74" t="s">
        <v>1064</v>
      </c>
      <c r="C452" s="74" t="s">
        <v>645</v>
      </c>
      <c r="D452" s="817"/>
      <c r="E452" s="20">
        <f>E451+7</f>
        <v>44899</v>
      </c>
      <c r="F452" s="20">
        <f t="shared" ref="E452:G455" si="51">F451+7</f>
        <v>44903</v>
      </c>
      <c r="G452" s="20">
        <f t="shared" si="51"/>
        <v>44912</v>
      </c>
    </row>
    <row r="453" spans="1:7" s="5" customFormat="1" ht="15.75" customHeight="1">
      <c r="A453" s="39"/>
      <c r="B453" s="74" t="s">
        <v>1065</v>
      </c>
      <c r="C453" s="74" t="s">
        <v>1066</v>
      </c>
      <c r="D453" s="817"/>
      <c r="E453" s="20">
        <f t="shared" si="51"/>
        <v>44906</v>
      </c>
      <c r="F453" s="20">
        <f t="shared" si="51"/>
        <v>44910</v>
      </c>
      <c r="G453" s="20">
        <f t="shared" si="51"/>
        <v>44919</v>
      </c>
    </row>
    <row r="454" spans="1:7" s="5" customFormat="1" ht="15.75" customHeight="1">
      <c r="A454" s="39"/>
      <c r="B454" s="74" t="s">
        <v>1067</v>
      </c>
      <c r="C454" s="74" t="s">
        <v>1066</v>
      </c>
      <c r="D454" s="817"/>
      <c r="E454" s="20">
        <f t="shared" si="51"/>
        <v>44913</v>
      </c>
      <c r="F454" s="20">
        <f t="shared" si="51"/>
        <v>44917</v>
      </c>
      <c r="G454" s="20">
        <f t="shared" si="51"/>
        <v>44926</v>
      </c>
    </row>
    <row r="455" spans="1:7" s="5" customFormat="1" ht="15.75" customHeight="1">
      <c r="A455" s="39"/>
      <c r="B455" s="74" t="s">
        <v>1068</v>
      </c>
      <c r="C455" s="74" t="s">
        <v>1066</v>
      </c>
      <c r="D455" s="818"/>
      <c r="E455" s="20">
        <f t="shared" si="51"/>
        <v>44920</v>
      </c>
      <c r="F455" s="20">
        <f t="shared" si="51"/>
        <v>44924</v>
      </c>
      <c r="G455" s="20">
        <f t="shared" si="51"/>
        <v>44933</v>
      </c>
    </row>
    <row r="456" spans="1:7" s="5" customFormat="1" ht="15.75" customHeight="1">
      <c r="A456" s="39"/>
      <c r="B456" s="103"/>
      <c r="C456" s="36"/>
      <c r="D456" s="179"/>
      <c r="E456" s="37"/>
      <c r="F456" s="38"/>
      <c r="G456" s="38"/>
    </row>
    <row r="457" spans="1:7" s="5" customFormat="1" ht="15.75" customHeight="1">
      <c r="A457" s="39"/>
      <c r="B457" s="103"/>
      <c r="C457" s="36"/>
      <c r="D457" s="179"/>
      <c r="E457" s="37"/>
      <c r="F457" s="237"/>
      <c r="G457" s="237"/>
    </row>
    <row r="458" spans="1:7" s="5" customFormat="1" ht="15.75" customHeight="1">
      <c r="A458" s="39"/>
      <c r="B458" s="819" t="s">
        <v>20</v>
      </c>
      <c r="C458" s="819" t="s">
        <v>21</v>
      </c>
      <c r="D458" s="821" t="s">
        <v>22</v>
      </c>
      <c r="E458" s="238" t="s">
        <v>231</v>
      </c>
      <c r="F458" s="238" t="s">
        <v>23</v>
      </c>
      <c r="G458" s="235" t="s">
        <v>322</v>
      </c>
    </row>
    <row r="459" spans="1:7" s="5" customFormat="1" ht="15.75" customHeight="1">
      <c r="A459" s="39"/>
      <c r="B459" s="820"/>
      <c r="C459" s="820"/>
      <c r="D459" s="822"/>
      <c r="E459" s="236" t="s">
        <v>14</v>
      </c>
      <c r="F459" s="41" t="s">
        <v>24</v>
      </c>
      <c r="G459" s="238" t="s">
        <v>25</v>
      </c>
    </row>
    <row r="460" spans="1:7" s="5" customFormat="1" ht="15.75" customHeight="1">
      <c r="A460" s="39"/>
      <c r="B460" s="74" t="s">
        <v>1025</v>
      </c>
      <c r="C460" s="74"/>
      <c r="D460" s="816" t="s">
        <v>510</v>
      </c>
      <c r="E460" s="20">
        <v>44893</v>
      </c>
      <c r="F460" s="20">
        <f>E460+4</f>
        <v>44897</v>
      </c>
      <c r="G460" s="20">
        <f>F460+9</f>
        <v>44906</v>
      </c>
    </row>
    <row r="461" spans="1:7" s="5" customFormat="1" ht="15.75" customHeight="1">
      <c r="A461" s="39"/>
      <c r="B461" s="74" t="s">
        <v>1026</v>
      </c>
      <c r="C461" s="74" t="s">
        <v>1029</v>
      </c>
      <c r="D461" s="817"/>
      <c r="E461" s="20">
        <f>E460+7</f>
        <v>44900</v>
      </c>
      <c r="F461" s="20">
        <f t="shared" ref="F461:G461" si="52">F460+7</f>
        <v>44904</v>
      </c>
      <c r="G461" s="20">
        <f t="shared" si="52"/>
        <v>44913</v>
      </c>
    </row>
    <row r="462" spans="1:7" s="5" customFormat="1" ht="15.75" customHeight="1">
      <c r="A462" s="39"/>
      <c r="B462" s="74" t="s">
        <v>1027</v>
      </c>
      <c r="C462" s="74" t="s">
        <v>1030</v>
      </c>
      <c r="D462" s="817"/>
      <c r="E462" s="20">
        <f t="shared" ref="E462:G462" si="53">E461+7</f>
        <v>44907</v>
      </c>
      <c r="F462" s="20">
        <f t="shared" si="53"/>
        <v>44911</v>
      </c>
      <c r="G462" s="20">
        <f t="shared" si="53"/>
        <v>44920</v>
      </c>
    </row>
    <row r="463" spans="1:7" s="5" customFormat="1" ht="15.75" customHeight="1">
      <c r="A463" s="39"/>
      <c r="B463" s="74" t="s">
        <v>1025</v>
      </c>
      <c r="C463" s="74"/>
      <c r="D463" s="817"/>
      <c r="E463" s="20">
        <f t="shared" ref="E463:G463" si="54">E462+7</f>
        <v>44914</v>
      </c>
      <c r="F463" s="20">
        <f t="shared" si="54"/>
        <v>44918</v>
      </c>
      <c r="G463" s="20">
        <f t="shared" si="54"/>
        <v>44927</v>
      </c>
    </row>
    <row r="464" spans="1:7" s="5" customFormat="1" ht="15.75" customHeight="1">
      <c r="A464" s="39"/>
      <c r="B464" s="74" t="s">
        <v>1028</v>
      </c>
      <c r="C464" s="74" t="s">
        <v>1031</v>
      </c>
      <c r="D464" s="818"/>
      <c r="E464" s="20">
        <f t="shared" ref="E464:G464" si="55">E463+7</f>
        <v>44921</v>
      </c>
      <c r="F464" s="20">
        <f t="shared" si="55"/>
        <v>44925</v>
      </c>
      <c r="G464" s="20">
        <f t="shared" si="55"/>
        <v>44934</v>
      </c>
    </row>
    <row r="465" spans="1:7" s="5" customFormat="1" ht="15.75" customHeight="1">
      <c r="A465" s="39"/>
      <c r="B465" s="30"/>
      <c r="C465" s="30"/>
      <c r="D465" s="180"/>
      <c r="E465" s="29"/>
      <c r="F465" s="29"/>
      <c r="G465" s="29"/>
    </row>
    <row r="466" spans="1:7" s="5" customFormat="1" ht="15.75" customHeight="1">
      <c r="A466" s="830"/>
      <c r="B466" s="830"/>
      <c r="C466" s="36"/>
      <c r="D466" s="179"/>
      <c r="E466" s="37"/>
      <c r="F466" s="38"/>
      <c r="G466" s="38"/>
    </row>
    <row r="467" spans="1:7" s="5" customFormat="1" ht="15.75" customHeight="1">
      <c r="A467" s="39" t="s">
        <v>324</v>
      </c>
      <c r="B467" s="819" t="s">
        <v>20</v>
      </c>
      <c r="C467" s="819" t="s">
        <v>21</v>
      </c>
      <c r="D467" s="821" t="s">
        <v>308</v>
      </c>
      <c r="E467" s="14" t="s">
        <v>231</v>
      </c>
      <c r="F467" s="14" t="s">
        <v>23</v>
      </c>
      <c r="G467" s="40" t="s">
        <v>77</v>
      </c>
    </row>
    <row r="468" spans="1:7" s="5" customFormat="1" ht="15.75" customHeight="1">
      <c r="A468" s="39"/>
      <c r="B468" s="820"/>
      <c r="C468" s="820"/>
      <c r="D468" s="822"/>
      <c r="E468" s="15" t="s">
        <v>14</v>
      </c>
      <c r="F468" s="41" t="s">
        <v>24</v>
      </c>
      <c r="G468" s="14" t="s">
        <v>25</v>
      </c>
    </row>
    <row r="469" spans="1:7" s="5" customFormat="1" ht="15.75" customHeight="1">
      <c r="A469" s="39"/>
      <c r="B469" s="74" t="s">
        <v>543</v>
      </c>
      <c r="C469" s="104" t="s">
        <v>1017</v>
      </c>
      <c r="D469" s="823" t="s">
        <v>512</v>
      </c>
      <c r="E469" s="71">
        <v>44898</v>
      </c>
      <c r="F469" s="71">
        <f>E469+4</f>
        <v>44902</v>
      </c>
      <c r="G469" s="20">
        <f>F469+3</f>
        <v>44905</v>
      </c>
    </row>
    <row r="470" spans="1:7" s="5" customFormat="1" ht="15.75" customHeight="1">
      <c r="A470" s="39"/>
      <c r="B470" s="74" t="s">
        <v>521</v>
      </c>
      <c r="C470" s="104" t="s">
        <v>950</v>
      </c>
      <c r="D470" s="824"/>
      <c r="E470" s="71">
        <f t="shared" ref="E470:G473" si="56">E469+7</f>
        <v>44905</v>
      </c>
      <c r="F470" s="71">
        <f t="shared" si="56"/>
        <v>44909</v>
      </c>
      <c r="G470" s="20">
        <f t="shared" si="56"/>
        <v>44912</v>
      </c>
    </row>
    <row r="471" spans="1:7" s="5" customFormat="1" ht="15.75" customHeight="1">
      <c r="A471" s="39"/>
      <c r="B471" s="74" t="s">
        <v>543</v>
      </c>
      <c r="C471" s="104" t="s">
        <v>1018</v>
      </c>
      <c r="D471" s="824"/>
      <c r="E471" s="71">
        <f t="shared" si="56"/>
        <v>44912</v>
      </c>
      <c r="F471" s="71">
        <f t="shared" si="56"/>
        <v>44916</v>
      </c>
      <c r="G471" s="20">
        <f t="shared" si="56"/>
        <v>44919</v>
      </c>
    </row>
    <row r="472" spans="1:7" s="5" customFormat="1" ht="15.75" customHeight="1">
      <c r="A472" s="39"/>
      <c r="B472" s="74" t="s">
        <v>521</v>
      </c>
      <c r="C472" s="104" t="s">
        <v>1019</v>
      </c>
      <c r="D472" s="824"/>
      <c r="E472" s="71">
        <f t="shared" si="56"/>
        <v>44919</v>
      </c>
      <c r="F472" s="71">
        <f t="shared" si="56"/>
        <v>44923</v>
      </c>
      <c r="G472" s="20">
        <f t="shared" si="56"/>
        <v>44926</v>
      </c>
    </row>
    <row r="473" spans="1:7" s="5" customFormat="1" ht="15.75" customHeight="1">
      <c r="A473" s="39"/>
      <c r="B473" s="74" t="s">
        <v>543</v>
      </c>
      <c r="C473" s="104" t="s">
        <v>1020</v>
      </c>
      <c r="D473" s="825"/>
      <c r="E473" s="71">
        <f t="shared" si="56"/>
        <v>44926</v>
      </c>
      <c r="F473" s="71">
        <f t="shared" si="56"/>
        <v>44930</v>
      </c>
      <c r="G473" s="20">
        <f t="shared" si="56"/>
        <v>44933</v>
      </c>
    </row>
    <row r="474" spans="1:7" s="5" customFormat="1" ht="15.75" customHeight="1">
      <c r="A474" s="39"/>
      <c r="B474" s="30"/>
      <c r="C474" s="107"/>
      <c r="D474" s="188"/>
      <c r="E474" s="29"/>
      <c r="F474" s="29"/>
      <c r="G474" s="29"/>
    </row>
    <row r="475" spans="1:7" s="5" customFormat="1" ht="15.75" customHeight="1">
      <c r="A475" s="39"/>
      <c r="B475" s="819" t="s">
        <v>20</v>
      </c>
      <c r="C475" s="819" t="s">
        <v>21</v>
      </c>
      <c r="D475" s="821" t="s">
        <v>233</v>
      </c>
      <c r="E475" s="238" t="s">
        <v>231</v>
      </c>
      <c r="F475" s="238" t="s">
        <v>23</v>
      </c>
      <c r="G475" s="235" t="s">
        <v>77</v>
      </c>
    </row>
    <row r="476" spans="1:7" s="5" customFormat="1" ht="15.75" customHeight="1">
      <c r="A476" s="39"/>
      <c r="B476" s="820"/>
      <c r="C476" s="820"/>
      <c r="D476" s="822"/>
      <c r="E476" s="236" t="s">
        <v>14</v>
      </c>
      <c r="F476" s="41" t="s">
        <v>24</v>
      </c>
      <c r="G476" s="238" t="s">
        <v>25</v>
      </c>
    </row>
    <row r="477" spans="1:7" s="5" customFormat="1" ht="15.75" customHeight="1">
      <c r="A477" s="39"/>
      <c r="B477" s="74" t="s">
        <v>642</v>
      </c>
      <c r="C477" s="104" t="s">
        <v>1032</v>
      </c>
      <c r="D477" s="823" t="s">
        <v>511</v>
      </c>
      <c r="E477" s="71">
        <v>44898</v>
      </c>
      <c r="F477" s="71">
        <f>E477+4</f>
        <v>44902</v>
      </c>
      <c r="G477" s="20">
        <f>F477+3</f>
        <v>44905</v>
      </c>
    </row>
    <row r="478" spans="1:7" s="5" customFormat="1" ht="15.75" customHeight="1">
      <c r="A478" s="39"/>
      <c r="B478" s="74" t="s">
        <v>643</v>
      </c>
      <c r="C478" s="104" t="s">
        <v>1031</v>
      </c>
      <c r="D478" s="824"/>
      <c r="E478" s="71">
        <f t="shared" ref="E478:G478" si="57">E477+7</f>
        <v>44905</v>
      </c>
      <c r="F478" s="71">
        <f t="shared" si="57"/>
        <v>44909</v>
      </c>
      <c r="G478" s="20">
        <f t="shared" si="57"/>
        <v>44912</v>
      </c>
    </row>
    <row r="479" spans="1:7" s="5" customFormat="1" ht="15.75" customHeight="1">
      <c r="A479" s="39"/>
      <c r="B479" s="74" t="s">
        <v>644</v>
      </c>
      <c r="C479" s="104" t="s">
        <v>1029</v>
      </c>
      <c r="D479" s="824"/>
      <c r="E479" s="71">
        <f t="shared" ref="E479:G479" si="58">E478+7</f>
        <v>44912</v>
      </c>
      <c r="F479" s="71">
        <f t="shared" si="58"/>
        <v>44916</v>
      </c>
      <c r="G479" s="20">
        <f t="shared" si="58"/>
        <v>44919</v>
      </c>
    </row>
    <row r="480" spans="1:7" s="5" customFormat="1" ht="15.75" customHeight="1">
      <c r="A480" s="39"/>
      <c r="B480" s="74" t="s">
        <v>643</v>
      </c>
      <c r="C480" s="104" t="s">
        <v>1033</v>
      </c>
      <c r="D480" s="824"/>
      <c r="E480" s="71">
        <f t="shared" ref="E480:G480" si="59">E479+7</f>
        <v>44919</v>
      </c>
      <c r="F480" s="71">
        <f t="shared" si="59"/>
        <v>44923</v>
      </c>
      <c r="G480" s="20">
        <f t="shared" si="59"/>
        <v>44926</v>
      </c>
    </row>
    <row r="481" spans="1:7" s="5" customFormat="1" ht="15.75" customHeight="1">
      <c r="A481" s="39"/>
      <c r="B481" s="74" t="s">
        <v>642</v>
      </c>
      <c r="C481" s="104" t="s">
        <v>1034</v>
      </c>
      <c r="D481" s="825"/>
      <c r="E481" s="71">
        <f t="shared" ref="E481:G481" si="60">E480+7</f>
        <v>44926</v>
      </c>
      <c r="F481" s="71">
        <f t="shared" si="60"/>
        <v>44930</v>
      </c>
      <c r="G481" s="20">
        <f t="shared" si="60"/>
        <v>44933</v>
      </c>
    </row>
    <row r="482" spans="1:7" s="5" customFormat="1" ht="15.75" customHeight="1">
      <c r="A482" s="39"/>
      <c r="B482" s="36"/>
      <c r="C482" s="36"/>
      <c r="D482" s="179"/>
      <c r="E482" s="37"/>
      <c r="F482" s="38"/>
      <c r="G482" s="38"/>
    </row>
    <row r="483" spans="1:7" s="5" customFormat="1" ht="15.75" customHeight="1">
      <c r="A483" s="39"/>
      <c r="B483" s="36"/>
      <c r="C483" s="36"/>
      <c r="D483" s="179"/>
      <c r="E483" s="37"/>
      <c r="F483" s="38"/>
      <c r="G483" s="38"/>
    </row>
    <row r="484" spans="1:7" s="5" customFormat="1" ht="15.75" customHeight="1">
      <c r="A484" s="830"/>
      <c r="B484" s="830"/>
      <c r="C484" s="36"/>
      <c r="D484" s="179"/>
      <c r="E484" s="37"/>
      <c r="F484" s="38"/>
      <c r="G484" s="38"/>
    </row>
    <row r="485" spans="1:7" s="5" customFormat="1" ht="15.75" customHeight="1">
      <c r="A485" s="39" t="s">
        <v>325</v>
      </c>
      <c r="B485" s="925" t="s">
        <v>266</v>
      </c>
      <c r="C485" s="835" t="s">
        <v>21</v>
      </c>
      <c r="D485" s="841" t="s">
        <v>22</v>
      </c>
      <c r="E485" s="80" t="s">
        <v>231</v>
      </c>
      <c r="F485" s="80" t="s">
        <v>23</v>
      </c>
      <c r="G485" s="77" t="s">
        <v>78</v>
      </c>
    </row>
    <row r="486" spans="1:7" s="5" customFormat="1" ht="15.75" customHeight="1">
      <c r="A486" s="39"/>
      <c r="B486" s="855"/>
      <c r="C486" s="836"/>
      <c r="D486" s="842"/>
      <c r="E486" s="81" t="s">
        <v>14</v>
      </c>
      <c r="F486" s="82" t="s">
        <v>24</v>
      </c>
      <c r="G486" s="80" t="s">
        <v>25</v>
      </c>
    </row>
    <row r="487" spans="1:7" s="5" customFormat="1" ht="15.75" customHeight="1">
      <c r="A487" s="39"/>
      <c r="B487" s="58" t="s">
        <v>954</v>
      </c>
      <c r="C487" s="105" t="s">
        <v>951</v>
      </c>
      <c r="D487" s="823" t="s">
        <v>513</v>
      </c>
      <c r="E487" s="83">
        <v>44896</v>
      </c>
      <c r="F487" s="83">
        <f>E487+4</f>
        <v>44900</v>
      </c>
      <c r="G487" s="84">
        <f>F487+7</f>
        <v>44907</v>
      </c>
    </row>
    <row r="488" spans="1:7" s="5" customFormat="1" ht="15.75" customHeight="1">
      <c r="A488" s="39" t="s">
        <v>326</v>
      </c>
      <c r="B488" s="58" t="s">
        <v>955</v>
      </c>
      <c r="C488" s="105" t="s">
        <v>952</v>
      </c>
      <c r="D488" s="824"/>
      <c r="E488" s="83">
        <f t="shared" ref="E488:G491" si="61">E487+7</f>
        <v>44903</v>
      </c>
      <c r="F488" s="83">
        <f t="shared" si="61"/>
        <v>44907</v>
      </c>
      <c r="G488" s="84">
        <f t="shared" si="61"/>
        <v>44914</v>
      </c>
    </row>
    <row r="489" spans="1:7" s="5" customFormat="1" ht="15.75" customHeight="1">
      <c r="A489" s="39"/>
      <c r="B489" s="58" t="s">
        <v>956</v>
      </c>
      <c r="C489" s="105" t="s">
        <v>952</v>
      </c>
      <c r="D489" s="824"/>
      <c r="E489" s="83">
        <f t="shared" si="61"/>
        <v>44910</v>
      </c>
      <c r="F489" s="83">
        <f t="shared" si="61"/>
        <v>44914</v>
      </c>
      <c r="G489" s="84">
        <f t="shared" si="61"/>
        <v>44921</v>
      </c>
    </row>
    <row r="490" spans="1:7" s="5" customFormat="1" ht="15.75" customHeight="1">
      <c r="A490" s="39"/>
      <c r="B490" s="58" t="s">
        <v>957</v>
      </c>
      <c r="C490" s="105" t="s">
        <v>953</v>
      </c>
      <c r="D490" s="824"/>
      <c r="E490" s="83">
        <f t="shared" si="61"/>
        <v>44917</v>
      </c>
      <c r="F490" s="83">
        <f t="shared" si="61"/>
        <v>44921</v>
      </c>
      <c r="G490" s="84">
        <f t="shared" si="61"/>
        <v>44928</v>
      </c>
    </row>
    <row r="491" spans="1:7" s="5" customFormat="1" ht="15.75" customHeight="1">
      <c r="A491" s="39"/>
      <c r="B491" s="58"/>
      <c r="C491" s="105"/>
      <c r="D491" s="825"/>
      <c r="E491" s="83">
        <f t="shared" si="61"/>
        <v>44924</v>
      </c>
      <c r="F491" s="83">
        <f t="shared" si="61"/>
        <v>44928</v>
      </c>
      <c r="G491" s="84">
        <f t="shared" si="61"/>
        <v>44935</v>
      </c>
    </row>
    <row r="492" spans="1:7" s="5" customFormat="1" ht="15.75" customHeight="1">
      <c r="A492" s="39"/>
      <c r="B492" s="106"/>
      <c r="C492" s="107"/>
      <c r="D492" s="176"/>
      <c r="E492" s="85"/>
      <c r="F492" s="85"/>
      <c r="G492" s="85"/>
    </row>
    <row r="493" spans="1:7" s="5" customFormat="1" ht="15.75" customHeight="1">
      <c r="A493" s="39"/>
      <c r="B493" s="36"/>
      <c r="C493" s="36"/>
      <c r="D493" s="179"/>
      <c r="E493" s="37"/>
      <c r="F493" s="38"/>
      <c r="G493" s="38"/>
    </row>
    <row r="494" spans="1:7" s="5" customFormat="1" ht="15.75" customHeight="1">
      <c r="A494" s="830"/>
      <c r="B494" s="830"/>
      <c r="C494" s="36"/>
      <c r="D494" s="179"/>
      <c r="E494" s="37"/>
      <c r="F494" s="38"/>
      <c r="G494" s="38"/>
    </row>
    <row r="495" spans="1:7" s="5" customFormat="1" ht="15.75" customHeight="1">
      <c r="A495" s="39" t="s">
        <v>327</v>
      </c>
      <c r="B495" s="925" t="s">
        <v>20</v>
      </c>
      <c r="C495" s="835" t="s">
        <v>21</v>
      </c>
      <c r="D495" s="841" t="s">
        <v>22</v>
      </c>
      <c r="E495" s="80" t="s">
        <v>231</v>
      </c>
      <c r="F495" s="80" t="s">
        <v>23</v>
      </c>
      <c r="G495" s="80" t="s">
        <v>454</v>
      </c>
    </row>
    <row r="496" spans="1:7" s="5" customFormat="1" ht="15.75" customHeight="1">
      <c r="A496" s="39"/>
      <c r="B496" s="855"/>
      <c r="C496" s="836"/>
      <c r="D496" s="842"/>
      <c r="E496" s="80" t="s">
        <v>14</v>
      </c>
      <c r="F496" s="80" t="s">
        <v>24</v>
      </c>
      <c r="G496" s="80" t="s">
        <v>25</v>
      </c>
    </row>
    <row r="497" spans="1:7" s="5" customFormat="1" ht="15.75" customHeight="1">
      <c r="A497" s="65"/>
      <c r="B497" s="74" t="s">
        <v>965</v>
      </c>
      <c r="C497" s="104" t="s">
        <v>958</v>
      </c>
      <c r="D497" s="926" t="s">
        <v>455</v>
      </c>
      <c r="E497" s="84">
        <v>44896</v>
      </c>
      <c r="F497" s="84">
        <f>E497+4</f>
        <v>44900</v>
      </c>
      <c r="G497" s="84">
        <f>F497+15</f>
        <v>44915</v>
      </c>
    </row>
    <row r="498" spans="1:7" s="5" customFormat="1" ht="15.75" customHeight="1">
      <c r="A498" s="65"/>
      <c r="B498" s="74" t="s">
        <v>964</v>
      </c>
      <c r="C498" s="104" t="s">
        <v>959</v>
      </c>
      <c r="D498" s="926"/>
      <c r="E498" s="84">
        <f t="shared" ref="E498:G501" si="62">E497+7</f>
        <v>44903</v>
      </c>
      <c r="F498" s="84">
        <f t="shared" si="62"/>
        <v>44907</v>
      </c>
      <c r="G498" s="84">
        <f t="shared" si="62"/>
        <v>44922</v>
      </c>
    </row>
    <row r="499" spans="1:7" s="5" customFormat="1" ht="15.75" customHeight="1">
      <c r="A499" s="65" t="s">
        <v>328</v>
      </c>
      <c r="B499" s="198" t="s">
        <v>963</v>
      </c>
      <c r="C499" s="198" t="s">
        <v>960</v>
      </c>
      <c r="D499" s="926"/>
      <c r="E499" s="84">
        <f t="shared" si="62"/>
        <v>44910</v>
      </c>
      <c r="F499" s="84">
        <f t="shared" si="62"/>
        <v>44914</v>
      </c>
      <c r="G499" s="84">
        <f t="shared" si="62"/>
        <v>44929</v>
      </c>
    </row>
    <row r="500" spans="1:7" s="5" customFormat="1" ht="15.75" customHeight="1">
      <c r="A500" s="65"/>
      <c r="B500" s="74" t="s">
        <v>962</v>
      </c>
      <c r="C500" s="104" t="s">
        <v>961</v>
      </c>
      <c r="D500" s="926"/>
      <c r="E500" s="84">
        <f t="shared" si="62"/>
        <v>44917</v>
      </c>
      <c r="F500" s="84">
        <f t="shared" si="62"/>
        <v>44921</v>
      </c>
      <c r="G500" s="84">
        <f t="shared" si="62"/>
        <v>44936</v>
      </c>
    </row>
    <row r="501" spans="1:7" s="5" customFormat="1" ht="15.75" customHeight="1">
      <c r="A501" s="65"/>
      <c r="B501" s="74"/>
      <c r="C501" s="104"/>
      <c r="D501" s="926"/>
      <c r="E501" s="84">
        <f t="shared" si="62"/>
        <v>44924</v>
      </c>
      <c r="F501" s="84">
        <f t="shared" si="62"/>
        <v>44928</v>
      </c>
      <c r="G501" s="84">
        <f t="shared" si="62"/>
        <v>44943</v>
      </c>
    </row>
    <row r="502" spans="1:7" s="5" customFormat="1" ht="15.75" customHeight="1">
      <c r="A502" s="65"/>
      <c r="B502" s="211"/>
      <c r="C502" s="107"/>
      <c r="D502" s="184"/>
      <c r="E502" s="85"/>
      <c r="F502" s="85"/>
      <c r="G502" s="85"/>
    </row>
    <row r="503" spans="1:7" s="5" customFormat="1" ht="15.75" customHeight="1">
      <c r="A503" s="898"/>
      <c r="B503" s="898"/>
      <c r="C503" s="63"/>
      <c r="D503" s="182"/>
      <c r="E503" s="11"/>
      <c r="F503" s="209"/>
      <c r="G503" s="209"/>
    </row>
    <row r="504" spans="1:7" s="5" customFormat="1" ht="15.75" customHeight="1">
      <c r="A504" s="39" t="s">
        <v>329</v>
      </c>
      <c r="B504" s="819" t="s">
        <v>20</v>
      </c>
      <c r="C504" s="819" t="s">
        <v>21</v>
      </c>
      <c r="D504" s="841" t="s">
        <v>22</v>
      </c>
      <c r="E504" s="14" t="s">
        <v>234</v>
      </c>
      <c r="F504" s="14" t="s">
        <v>23</v>
      </c>
      <c r="G504" s="14" t="s">
        <v>80</v>
      </c>
    </row>
    <row r="505" spans="1:7" s="5" customFormat="1" ht="15.75" customHeight="1">
      <c r="A505" s="39"/>
      <c r="B505" s="820"/>
      <c r="C505" s="820"/>
      <c r="D505" s="842"/>
      <c r="E505" s="15" t="s">
        <v>14</v>
      </c>
      <c r="F505" s="14" t="s">
        <v>24</v>
      </c>
      <c r="G505" s="14" t="s">
        <v>25</v>
      </c>
    </row>
    <row r="506" spans="1:7" s="5" customFormat="1" ht="15.75" customHeight="1">
      <c r="A506" s="39"/>
      <c r="B506" s="87" t="s">
        <v>493</v>
      </c>
      <c r="C506" s="108" t="s">
        <v>892</v>
      </c>
      <c r="D506" s="816" t="s">
        <v>467</v>
      </c>
      <c r="E506" s="20">
        <v>44893</v>
      </c>
      <c r="F506" s="20">
        <f>E506+4</f>
        <v>44897</v>
      </c>
      <c r="G506" s="20">
        <f>F506+12</f>
        <v>44909</v>
      </c>
    </row>
    <row r="507" spans="1:7" s="5" customFormat="1" ht="15.75" customHeight="1">
      <c r="A507" s="39"/>
      <c r="B507" s="87" t="s">
        <v>470</v>
      </c>
      <c r="C507" s="108" t="s">
        <v>893</v>
      </c>
      <c r="D507" s="817"/>
      <c r="E507" s="24">
        <f t="shared" ref="E507:G510" si="63">E506+7</f>
        <v>44900</v>
      </c>
      <c r="F507" s="20">
        <f t="shared" si="63"/>
        <v>44904</v>
      </c>
      <c r="G507" s="20">
        <f t="shared" si="63"/>
        <v>44916</v>
      </c>
    </row>
    <row r="508" spans="1:7" s="5" customFormat="1" ht="15.75" customHeight="1">
      <c r="A508" s="39"/>
      <c r="B508" s="87" t="s">
        <v>471</v>
      </c>
      <c r="C508" s="108" t="s">
        <v>894</v>
      </c>
      <c r="D508" s="817"/>
      <c r="E508" s="24">
        <f t="shared" si="63"/>
        <v>44907</v>
      </c>
      <c r="F508" s="20">
        <f t="shared" si="63"/>
        <v>44911</v>
      </c>
      <c r="G508" s="20">
        <f t="shared" si="63"/>
        <v>44923</v>
      </c>
    </row>
    <row r="509" spans="1:7" s="5" customFormat="1" ht="15.75" customHeight="1">
      <c r="A509" s="39"/>
      <c r="B509" s="87" t="s">
        <v>493</v>
      </c>
      <c r="C509" s="108" t="s">
        <v>895</v>
      </c>
      <c r="D509" s="817"/>
      <c r="E509" s="24">
        <f t="shared" si="63"/>
        <v>44914</v>
      </c>
      <c r="F509" s="20">
        <f t="shared" si="63"/>
        <v>44918</v>
      </c>
      <c r="G509" s="20">
        <f t="shared" si="63"/>
        <v>44930</v>
      </c>
    </row>
    <row r="510" spans="1:7" s="5" customFormat="1" ht="15.75" customHeight="1">
      <c r="A510" s="39"/>
      <c r="B510" s="109" t="s">
        <v>470</v>
      </c>
      <c r="C510" s="87" t="s">
        <v>896</v>
      </c>
      <c r="D510" s="818"/>
      <c r="E510" s="24">
        <f t="shared" si="63"/>
        <v>44921</v>
      </c>
      <c r="F510" s="20">
        <f t="shared" si="63"/>
        <v>44925</v>
      </c>
      <c r="G510" s="20">
        <f t="shared" si="63"/>
        <v>44937</v>
      </c>
    </row>
    <row r="511" spans="1:7" s="5" customFormat="1" ht="15.75" customHeight="1">
      <c r="A511" s="39"/>
      <c r="B511" s="36"/>
      <c r="C511" s="36"/>
      <c r="D511" s="179"/>
      <c r="E511" s="37"/>
      <c r="F511" s="38"/>
      <c r="G511" s="38"/>
    </row>
    <row r="512" spans="1:7" s="5" customFormat="1" ht="15.75" customHeight="1">
      <c r="A512" s="39"/>
      <c r="B512" s="864" t="s">
        <v>266</v>
      </c>
      <c r="C512" s="864" t="s">
        <v>21</v>
      </c>
      <c r="D512" s="841" t="s">
        <v>22</v>
      </c>
      <c r="E512" s="14" t="s">
        <v>231</v>
      </c>
      <c r="F512" s="14" t="s">
        <v>23</v>
      </c>
      <c r="G512" s="40" t="s">
        <v>330</v>
      </c>
    </row>
    <row r="513" spans="1:7" s="5" customFormat="1" ht="15.75" customHeight="1">
      <c r="A513" s="39"/>
      <c r="B513" s="864"/>
      <c r="C513" s="864"/>
      <c r="D513" s="842"/>
      <c r="E513" s="15" t="s">
        <v>14</v>
      </c>
      <c r="F513" s="41" t="s">
        <v>24</v>
      </c>
      <c r="G513" s="14" t="s">
        <v>25</v>
      </c>
    </row>
    <row r="514" spans="1:7" s="5" customFormat="1" ht="15.75" customHeight="1">
      <c r="A514" s="39"/>
      <c r="B514" s="229"/>
      <c r="C514" s="227"/>
      <c r="D514" s="816" t="s">
        <v>331</v>
      </c>
      <c r="E514" s="20">
        <v>44892</v>
      </c>
      <c r="F514" s="20">
        <f>E514+4</f>
        <v>44896</v>
      </c>
      <c r="G514" s="20">
        <f>F514+9</f>
        <v>44905</v>
      </c>
    </row>
    <row r="515" spans="1:7" s="5" customFormat="1" ht="15.75" customHeight="1">
      <c r="A515" s="39"/>
      <c r="B515" s="229" t="s">
        <v>1069</v>
      </c>
      <c r="C515" s="229" t="s">
        <v>1072</v>
      </c>
      <c r="D515" s="850"/>
      <c r="E515" s="24">
        <f t="shared" ref="E515:G518" si="64">E514+7</f>
        <v>44899</v>
      </c>
      <c r="F515" s="20">
        <f t="shared" si="64"/>
        <v>44903</v>
      </c>
      <c r="G515" s="20">
        <f t="shared" si="64"/>
        <v>44912</v>
      </c>
    </row>
    <row r="516" spans="1:7" s="5" customFormat="1" ht="15.75" customHeight="1">
      <c r="A516" s="39"/>
      <c r="B516" s="226" t="s">
        <v>1070</v>
      </c>
      <c r="C516" s="226" t="s">
        <v>1073</v>
      </c>
      <c r="D516" s="850"/>
      <c r="E516" s="24">
        <f t="shared" si="64"/>
        <v>44906</v>
      </c>
      <c r="F516" s="20">
        <f t="shared" si="64"/>
        <v>44910</v>
      </c>
      <c r="G516" s="20">
        <f t="shared" si="64"/>
        <v>44919</v>
      </c>
    </row>
    <row r="517" spans="1:7" s="5" customFormat="1" ht="15.75" customHeight="1">
      <c r="A517" s="39"/>
      <c r="B517" s="87" t="s">
        <v>1071</v>
      </c>
      <c r="C517" s="191" t="s">
        <v>1074</v>
      </c>
      <c r="D517" s="850"/>
      <c r="E517" s="24">
        <f t="shared" si="64"/>
        <v>44913</v>
      </c>
      <c r="F517" s="20">
        <f t="shared" si="64"/>
        <v>44917</v>
      </c>
      <c r="G517" s="20">
        <f t="shared" si="64"/>
        <v>44926</v>
      </c>
    </row>
    <row r="518" spans="1:7" s="5" customFormat="1" ht="15.75" customHeight="1">
      <c r="A518" s="39"/>
      <c r="B518" s="87" t="s">
        <v>1069</v>
      </c>
      <c r="C518" s="87" t="s">
        <v>1075</v>
      </c>
      <c r="D518" s="851"/>
      <c r="E518" s="24">
        <f t="shared" si="64"/>
        <v>44920</v>
      </c>
      <c r="F518" s="20">
        <f t="shared" si="64"/>
        <v>44924</v>
      </c>
      <c r="G518" s="20">
        <f t="shared" si="64"/>
        <v>44933</v>
      </c>
    </row>
    <row r="519" spans="1:7" s="5" customFormat="1" ht="15.75" customHeight="1">
      <c r="A519" s="39"/>
      <c r="B519" s="36"/>
      <c r="C519" s="36"/>
      <c r="D519" s="179"/>
      <c r="E519" s="37"/>
      <c r="F519" s="38"/>
      <c r="G519" s="38"/>
    </row>
    <row r="520" spans="1:7" s="5" customFormat="1" ht="15.75" customHeight="1">
      <c r="A520" s="830"/>
      <c r="B520" s="830"/>
      <c r="C520" s="36"/>
      <c r="D520" s="179"/>
      <c r="E520" s="37"/>
      <c r="F520" s="38"/>
      <c r="G520" s="38"/>
    </row>
    <row r="521" spans="1:7" s="5" customFormat="1" ht="15.75" customHeight="1">
      <c r="A521" s="39" t="s">
        <v>332</v>
      </c>
      <c r="B521" s="837" t="s">
        <v>20</v>
      </c>
      <c r="C521" s="837" t="s">
        <v>21</v>
      </c>
      <c r="D521" s="838" t="s">
        <v>22</v>
      </c>
      <c r="E521" s="110" t="s">
        <v>231</v>
      </c>
      <c r="F521" s="111" t="s">
        <v>23</v>
      </c>
      <c r="G521" s="40" t="s">
        <v>333</v>
      </c>
    </row>
    <row r="522" spans="1:7" s="5" customFormat="1" ht="15.75" customHeight="1">
      <c r="A522" s="39"/>
      <c r="B522" s="837"/>
      <c r="C522" s="837"/>
      <c r="D522" s="838"/>
      <c r="E522" s="110" t="s">
        <v>14</v>
      </c>
      <c r="F522" s="112" t="s">
        <v>24</v>
      </c>
      <c r="G522" s="14" t="s">
        <v>25</v>
      </c>
    </row>
    <row r="523" spans="1:7" s="5" customFormat="1" ht="15.75" customHeight="1">
      <c r="A523" s="39"/>
      <c r="B523" s="87" t="s">
        <v>493</v>
      </c>
      <c r="C523" s="108" t="s">
        <v>892</v>
      </c>
      <c r="D523" s="927" t="s">
        <v>334</v>
      </c>
      <c r="E523" s="51">
        <v>44893</v>
      </c>
      <c r="F523" s="113">
        <f>E523+4</f>
        <v>44897</v>
      </c>
      <c r="G523" s="20">
        <f>F523+5</f>
        <v>44902</v>
      </c>
    </row>
    <row r="524" spans="1:7" s="5" customFormat="1" ht="15.75" customHeight="1">
      <c r="A524" s="39"/>
      <c r="B524" s="87" t="s">
        <v>470</v>
      </c>
      <c r="C524" s="108" t="s">
        <v>893</v>
      </c>
      <c r="D524" s="928"/>
      <c r="E524" s="51">
        <f t="shared" ref="E524:G527" si="65">E523+7</f>
        <v>44900</v>
      </c>
      <c r="F524" s="113">
        <f t="shared" si="65"/>
        <v>44904</v>
      </c>
      <c r="G524" s="20">
        <f t="shared" si="65"/>
        <v>44909</v>
      </c>
    </row>
    <row r="525" spans="1:7" s="5" customFormat="1" ht="15.75" customHeight="1">
      <c r="A525" s="39"/>
      <c r="B525" s="87" t="s">
        <v>471</v>
      </c>
      <c r="C525" s="108" t="s">
        <v>894</v>
      </c>
      <c r="D525" s="928"/>
      <c r="E525" s="51">
        <f t="shared" si="65"/>
        <v>44907</v>
      </c>
      <c r="F525" s="113">
        <f t="shared" si="65"/>
        <v>44911</v>
      </c>
      <c r="G525" s="20">
        <f t="shared" si="65"/>
        <v>44916</v>
      </c>
    </row>
    <row r="526" spans="1:7" s="5" customFormat="1" ht="15.75" customHeight="1">
      <c r="A526" s="39"/>
      <c r="B526" s="87" t="s">
        <v>493</v>
      </c>
      <c r="C526" s="108" t="s">
        <v>895</v>
      </c>
      <c r="D526" s="928"/>
      <c r="E526" s="51">
        <f t="shared" si="65"/>
        <v>44914</v>
      </c>
      <c r="F526" s="113">
        <f t="shared" si="65"/>
        <v>44918</v>
      </c>
      <c r="G526" s="20">
        <f t="shared" si="65"/>
        <v>44923</v>
      </c>
    </row>
    <row r="527" spans="1:7" s="5" customFormat="1" ht="15.75" customHeight="1">
      <c r="A527" s="39"/>
      <c r="B527" s="109" t="s">
        <v>470</v>
      </c>
      <c r="C527" s="87" t="s">
        <v>896</v>
      </c>
      <c r="D527" s="929"/>
      <c r="E527" s="51">
        <f t="shared" si="65"/>
        <v>44921</v>
      </c>
      <c r="F527" s="113">
        <f t="shared" si="65"/>
        <v>44925</v>
      </c>
      <c r="G527" s="20">
        <f t="shared" si="65"/>
        <v>44930</v>
      </c>
    </row>
    <row r="528" spans="1:7" s="5" customFormat="1" ht="15.75" customHeight="1">
      <c r="A528" s="39"/>
      <c r="B528" s="36"/>
      <c r="C528" s="36"/>
      <c r="D528" s="179"/>
      <c r="E528" s="37"/>
      <c r="F528" s="38"/>
      <c r="G528" s="38"/>
    </row>
    <row r="529" spans="1:7" s="5" customFormat="1" ht="15.75" customHeight="1">
      <c r="A529" s="39"/>
      <c r="B529" s="849"/>
      <c r="C529" s="849"/>
      <c r="D529" s="849"/>
      <c r="E529" s="849"/>
      <c r="F529" s="849"/>
      <c r="G529" s="849"/>
    </row>
    <row r="530" spans="1:7" s="5" customFormat="1" ht="15.75" customHeight="1">
      <c r="A530" s="39"/>
      <c r="B530" s="837" t="s">
        <v>237</v>
      </c>
      <c r="C530" s="837" t="s">
        <v>21</v>
      </c>
      <c r="D530" s="841" t="s">
        <v>22</v>
      </c>
      <c r="E530" s="14" t="s">
        <v>234</v>
      </c>
      <c r="F530" s="14" t="s">
        <v>23</v>
      </c>
      <c r="G530" s="14" t="s">
        <v>81</v>
      </c>
    </row>
    <row r="531" spans="1:7" s="5" customFormat="1" ht="15.75" customHeight="1">
      <c r="A531" s="39"/>
      <c r="B531" s="837"/>
      <c r="C531" s="837"/>
      <c r="D531" s="842"/>
      <c r="E531" s="15" t="s">
        <v>261</v>
      </c>
      <c r="F531" s="41" t="s">
        <v>24</v>
      </c>
      <c r="G531" s="14" t="s">
        <v>25</v>
      </c>
    </row>
    <row r="532" spans="1:7" s="5" customFormat="1" ht="15.75" customHeight="1">
      <c r="A532" s="39"/>
      <c r="B532" s="291"/>
      <c r="C532" s="227"/>
      <c r="D532" s="816" t="s">
        <v>331</v>
      </c>
      <c r="E532" s="20">
        <v>44892</v>
      </c>
      <c r="F532" s="20">
        <f>E532+4</f>
        <v>44896</v>
      </c>
      <c r="G532" s="20">
        <f>F532+10</f>
        <v>44906</v>
      </c>
    </row>
    <row r="533" spans="1:7" s="5" customFormat="1" ht="15.75" customHeight="1">
      <c r="A533" s="39"/>
      <c r="B533" s="291" t="s">
        <v>1069</v>
      </c>
      <c r="C533" s="291" t="s">
        <v>1072</v>
      </c>
      <c r="D533" s="850"/>
      <c r="E533" s="24">
        <f t="shared" ref="E533:G536" si="66">E532+7</f>
        <v>44899</v>
      </c>
      <c r="F533" s="20">
        <f t="shared" si="66"/>
        <v>44903</v>
      </c>
      <c r="G533" s="20">
        <f t="shared" si="66"/>
        <v>44913</v>
      </c>
    </row>
    <row r="534" spans="1:7" s="5" customFormat="1" ht="15.75" customHeight="1">
      <c r="A534" s="39"/>
      <c r="B534" s="226" t="s">
        <v>1070</v>
      </c>
      <c r="C534" s="226" t="s">
        <v>1073</v>
      </c>
      <c r="D534" s="850"/>
      <c r="E534" s="24">
        <f t="shared" si="66"/>
        <v>44906</v>
      </c>
      <c r="F534" s="20">
        <f t="shared" si="66"/>
        <v>44910</v>
      </c>
      <c r="G534" s="20">
        <f t="shared" si="66"/>
        <v>44920</v>
      </c>
    </row>
    <row r="535" spans="1:7" s="5" customFormat="1" ht="15.75" customHeight="1">
      <c r="A535" s="39"/>
      <c r="B535" s="87" t="s">
        <v>1071</v>
      </c>
      <c r="C535" s="191" t="s">
        <v>1074</v>
      </c>
      <c r="D535" s="850"/>
      <c r="E535" s="24">
        <f t="shared" si="66"/>
        <v>44913</v>
      </c>
      <c r="F535" s="20">
        <f t="shared" si="66"/>
        <v>44917</v>
      </c>
      <c r="G535" s="20">
        <f t="shared" si="66"/>
        <v>44927</v>
      </c>
    </row>
    <row r="536" spans="1:7" s="5" customFormat="1" ht="15.75" customHeight="1">
      <c r="A536" s="39"/>
      <c r="B536" s="87" t="s">
        <v>1069</v>
      </c>
      <c r="C536" s="87" t="s">
        <v>1075</v>
      </c>
      <c r="D536" s="851"/>
      <c r="E536" s="24">
        <f t="shared" si="66"/>
        <v>44920</v>
      </c>
      <c r="F536" s="20">
        <f t="shared" si="66"/>
        <v>44924</v>
      </c>
      <c r="G536" s="20">
        <f t="shared" si="66"/>
        <v>44934</v>
      </c>
    </row>
    <row r="537" spans="1:7" s="5" customFormat="1" ht="15.75" customHeight="1">
      <c r="A537" s="39"/>
      <c r="B537" s="30"/>
      <c r="C537" s="30"/>
      <c r="D537" s="178"/>
      <c r="E537" s="34"/>
      <c r="F537" s="29"/>
      <c r="G537" s="29"/>
    </row>
    <row r="538" spans="1:7" s="5" customFormat="1" ht="15.75" customHeight="1">
      <c r="A538" s="830"/>
      <c r="B538" s="830"/>
      <c r="C538" s="36"/>
      <c r="D538" s="179"/>
      <c r="E538" s="37"/>
      <c r="F538" s="38"/>
      <c r="G538" s="38"/>
    </row>
    <row r="539" spans="1:7" s="5" customFormat="1" ht="15.75" customHeight="1">
      <c r="A539" s="39"/>
      <c r="B539" s="819" t="s">
        <v>20</v>
      </c>
      <c r="C539" s="835" t="s">
        <v>21</v>
      </c>
      <c r="D539" s="841" t="s">
        <v>22</v>
      </c>
      <c r="E539" s="14" t="s">
        <v>234</v>
      </c>
      <c r="F539" s="14" t="s">
        <v>23</v>
      </c>
      <c r="G539" s="40" t="s">
        <v>60</v>
      </c>
    </row>
    <row r="540" spans="1:7" s="5" customFormat="1" ht="15.75" customHeight="1">
      <c r="A540" s="39" t="s">
        <v>335</v>
      </c>
      <c r="B540" s="820"/>
      <c r="C540" s="836"/>
      <c r="D540" s="842"/>
      <c r="E540" s="15" t="s">
        <v>14</v>
      </c>
      <c r="F540" s="41" t="s">
        <v>24</v>
      </c>
      <c r="G540" s="14" t="s">
        <v>25</v>
      </c>
    </row>
    <row r="541" spans="1:7" s="5" customFormat="1" ht="15.75" customHeight="1">
      <c r="A541" s="39"/>
      <c r="B541" s="102"/>
      <c r="C541" s="102"/>
      <c r="D541" s="833" t="s">
        <v>514</v>
      </c>
      <c r="E541" s="19">
        <v>44894</v>
      </c>
      <c r="F541" s="19">
        <f>E541+5</f>
        <v>44899</v>
      </c>
      <c r="G541" s="20">
        <f>F541+7</f>
        <v>44906</v>
      </c>
    </row>
    <row r="542" spans="1:7" s="5" customFormat="1" ht="15.75" customHeight="1">
      <c r="A542" s="39"/>
      <c r="B542" s="102" t="s">
        <v>564</v>
      </c>
      <c r="C542" s="102" t="s">
        <v>75</v>
      </c>
      <c r="D542" s="817"/>
      <c r="E542" s="21">
        <f t="shared" ref="E542:G543" si="67">E541+7</f>
        <v>44901</v>
      </c>
      <c r="F542" s="19">
        <f t="shared" si="67"/>
        <v>44906</v>
      </c>
      <c r="G542" s="20">
        <f t="shared" si="67"/>
        <v>44913</v>
      </c>
    </row>
    <row r="543" spans="1:7" s="5" customFormat="1" ht="15.75" customHeight="1">
      <c r="A543" s="39"/>
      <c r="B543" s="102" t="s">
        <v>565</v>
      </c>
      <c r="C543" s="102" t="s">
        <v>520</v>
      </c>
      <c r="D543" s="817"/>
      <c r="E543" s="21">
        <f t="shared" si="67"/>
        <v>44908</v>
      </c>
      <c r="F543" s="19">
        <f t="shared" si="67"/>
        <v>44913</v>
      </c>
      <c r="G543" s="20">
        <f t="shared" si="67"/>
        <v>44920</v>
      </c>
    </row>
    <row r="544" spans="1:7" s="5" customFormat="1" ht="15.75" customHeight="1">
      <c r="A544" s="39"/>
      <c r="B544" s="102" t="s">
        <v>682</v>
      </c>
      <c r="C544" s="102" t="s">
        <v>683</v>
      </c>
      <c r="D544" s="817"/>
      <c r="E544" s="21">
        <f t="shared" ref="E544:G545" si="68">E543+7</f>
        <v>44915</v>
      </c>
      <c r="F544" s="19">
        <f t="shared" si="68"/>
        <v>44920</v>
      </c>
      <c r="G544" s="20">
        <f t="shared" si="68"/>
        <v>44927</v>
      </c>
    </row>
    <row r="545" spans="1:7" s="5" customFormat="1" ht="15.75" customHeight="1">
      <c r="A545" s="39"/>
      <c r="B545" s="102" t="s">
        <v>684</v>
      </c>
      <c r="C545" s="102" t="s">
        <v>212</v>
      </c>
      <c r="D545" s="832"/>
      <c r="E545" s="21">
        <f t="shared" si="68"/>
        <v>44922</v>
      </c>
      <c r="F545" s="19">
        <f t="shared" si="68"/>
        <v>44927</v>
      </c>
      <c r="G545" s="20">
        <f t="shared" si="68"/>
        <v>44934</v>
      </c>
    </row>
    <row r="546" spans="1:7" s="5" customFormat="1" ht="15.75" customHeight="1">
      <c r="A546" s="39"/>
      <c r="B546" s="30"/>
      <c r="C546" s="30"/>
      <c r="D546" s="176"/>
      <c r="E546" s="29"/>
      <c r="F546" s="29"/>
      <c r="G546" s="29"/>
    </row>
    <row r="547" spans="1:7" s="5" customFormat="1" ht="15.75" customHeight="1">
      <c r="A547" s="39"/>
      <c r="B547" s="819" t="s">
        <v>237</v>
      </c>
      <c r="C547" s="835" t="s">
        <v>21</v>
      </c>
      <c r="D547" s="841" t="s">
        <v>22</v>
      </c>
      <c r="E547" s="14" t="s">
        <v>234</v>
      </c>
      <c r="F547" s="14" t="s">
        <v>23</v>
      </c>
      <c r="G547" s="40" t="s">
        <v>60</v>
      </c>
    </row>
    <row r="548" spans="1:7" s="5" customFormat="1" ht="15.75" customHeight="1">
      <c r="A548" s="39"/>
      <c r="B548" s="820"/>
      <c r="C548" s="836"/>
      <c r="D548" s="842"/>
      <c r="E548" s="15" t="s">
        <v>14</v>
      </c>
      <c r="F548" s="41" t="s">
        <v>24</v>
      </c>
      <c r="G548" s="14" t="s">
        <v>25</v>
      </c>
    </row>
    <row r="549" spans="1:7" s="5" customFormat="1" ht="15.75" customHeight="1">
      <c r="A549" s="39"/>
      <c r="B549" s="17" t="s">
        <v>858</v>
      </c>
      <c r="C549" s="74" t="s">
        <v>594</v>
      </c>
      <c r="D549" s="823" t="s">
        <v>526</v>
      </c>
      <c r="E549" s="71">
        <v>44895</v>
      </c>
      <c r="F549" s="71">
        <f>E549+4</f>
        <v>44899</v>
      </c>
      <c r="G549" s="20">
        <f>F549+8</f>
        <v>44907</v>
      </c>
    </row>
    <row r="550" spans="1:7" s="5" customFormat="1" ht="15.75" customHeight="1">
      <c r="A550" s="39"/>
      <c r="B550" s="17" t="s">
        <v>859</v>
      </c>
      <c r="C550" s="74" t="s">
        <v>618</v>
      </c>
      <c r="D550" s="824"/>
      <c r="E550" s="71">
        <f t="shared" ref="E550:G553" si="69">E549+7</f>
        <v>44902</v>
      </c>
      <c r="F550" s="71">
        <f t="shared" si="69"/>
        <v>44906</v>
      </c>
      <c r="G550" s="20">
        <f t="shared" si="69"/>
        <v>44914</v>
      </c>
    </row>
    <row r="551" spans="1:7" s="5" customFormat="1" ht="15.75" customHeight="1">
      <c r="A551" s="39"/>
      <c r="B551" s="17" t="s">
        <v>860</v>
      </c>
      <c r="C551" s="74" t="s">
        <v>177</v>
      </c>
      <c r="D551" s="824"/>
      <c r="E551" s="71">
        <f t="shared" si="69"/>
        <v>44909</v>
      </c>
      <c r="F551" s="71">
        <f t="shared" si="69"/>
        <v>44913</v>
      </c>
      <c r="G551" s="20">
        <f t="shared" si="69"/>
        <v>44921</v>
      </c>
    </row>
    <row r="552" spans="1:7" s="5" customFormat="1" ht="15.75" customHeight="1">
      <c r="A552" s="39"/>
      <c r="B552" s="17" t="s">
        <v>861</v>
      </c>
      <c r="C552" s="74" t="s">
        <v>863</v>
      </c>
      <c r="D552" s="824"/>
      <c r="E552" s="71">
        <f t="shared" si="69"/>
        <v>44916</v>
      </c>
      <c r="F552" s="71">
        <f t="shared" si="69"/>
        <v>44920</v>
      </c>
      <c r="G552" s="20">
        <f t="shared" si="69"/>
        <v>44928</v>
      </c>
    </row>
    <row r="553" spans="1:7" s="5" customFormat="1" ht="15.75" customHeight="1">
      <c r="A553" s="39"/>
      <c r="B553" s="74" t="s">
        <v>862</v>
      </c>
      <c r="C553" s="74" t="s">
        <v>864</v>
      </c>
      <c r="D553" s="825"/>
      <c r="E553" s="71">
        <f t="shared" si="69"/>
        <v>44923</v>
      </c>
      <c r="F553" s="71">
        <f t="shared" si="69"/>
        <v>44927</v>
      </c>
      <c r="G553" s="20">
        <f t="shared" si="69"/>
        <v>44935</v>
      </c>
    </row>
    <row r="554" spans="1:7" s="5" customFormat="1" ht="15.75" customHeight="1">
      <c r="A554" s="39"/>
      <c r="B554" s="30"/>
      <c r="C554" s="30"/>
      <c r="D554" s="176"/>
      <c r="E554" s="29"/>
      <c r="F554" s="29"/>
      <c r="G554" s="29"/>
    </row>
    <row r="555" spans="1:7" s="5" customFormat="1" ht="15.75" customHeight="1">
      <c r="A555" s="114"/>
      <c r="B555" s="30"/>
      <c r="C555" s="30"/>
      <c r="D555" s="176"/>
      <c r="E555" s="29"/>
      <c r="F555" s="29"/>
      <c r="G555" s="29"/>
    </row>
    <row r="556" spans="1:7" s="5" customFormat="1" ht="15.75" customHeight="1">
      <c r="A556" s="39"/>
      <c r="B556" s="835" t="s">
        <v>20</v>
      </c>
      <c r="C556" s="835" t="s">
        <v>21</v>
      </c>
      <c r="D556" s="841" t="s">
        <v>22</v>
      </c>
      <c r="E556" s="14" t="s">
        <v>234</v>
      </c>
      <c r="F556" s="14" t="s">
        <v>23</v>
      </c>
      <c r="G556" s="40" t="s">
        <v>336</v>
      </c>
    </row>
    <row r="557" spans="1:7" s="5" customFormat="1" ht="15.75" customHeight="1">
      <c r="A557" s="39" t="s">
        <v>337</v>
      </c>
      <c r="B557" s="836"/>
      <c r="C557" s="836"/>
      <c r="D557" s="842"/>
      <c r="E557" s="15" t="s">
        <v>14</v>
      </c>
      <c r="F557" s="41" t="s">
        <v>24</v>
      </c>
      <c r="G557" s="14" t="s">
        <v>25</v>
      </c>
    </row>
    <row r="558" spans="1:7" s="5" customFormat="1" ht="15.75" customHeight="1">
      <c r="A558" s="39"/>
      <c r="B558" s="78" t="s">
        <v>1040</v>
      </c>
      <c r="C558" s="78" t="s">
        <v>1035</v>
      </c>
      <c r="D558" s="945" t="s">
        <v>338</v>
      </c>
      <c r="E558" s="71">
        <v>44895</v>
      </c>
      <c r="F558" s="71">
        <f>E558+4</f>
        <v>44899</v>
      </c>
      <c r="G558" s="20">
        <f>F558+6</f>
        <v>44905</v>
      </c>
    </row>
    <row r="559" spans="1:7" s="5" customFormat="1" ht="15.75" customHeight="1">
      <c r="A559" s="39"/>
      <c r="B559" s="78" t="s">
        <v>1041</v>
      </c>
      <c r="C559" s="78" t="s">
        <v>1036</v>
      </c>
      <c r="D559" s="847"/>
      <c r="E559" s="71">
        <f t="shared" ref="E559:G562" si="70">E558+7</f>
        <v>44902</v>
      </c>
      <c r="F559" s="71">
        <f t="shared" si="70"/>
        <v>44906</v>
      </c>
      <c r="G559" s="20">
        <f t="shared" si="70"/>
        <v>44912</v>
      </c>
    </row>
    <row r="560" spans="1:7" s="5" customFormat="1" ht="15.75" customHeight="1">
      <c r="A560" s="39"/>
      <c r="B560" s="78" t="s">
        <v>1040</v>
      </c>
      <c r="C560" s="78" t="s">
        <v>1037</v>
      </c>
      <c r="D560" s="847"/>
      <c r="E560" s="71">
        <f t="shared" si="70"/>
        <v>44909</v>
      </c>
      <c r="F560" s="71">
        <f t="shared" si="70"/>
        <v>44913</v>
      </c>
      <c r="G560" s="20">
        <f t="shared" si="70"/>
        <v>44919</v>
      </c>
    </row>
    <row r="561" spans="1:8" s="5" customFormat="1" ht="15.75" customHeight="1">
      <c r="A561" s="39"/>
      <c r="B561" s="78" t="s">
        <v>1041</v>
      </c>
      <c r="C561" s="78" t="s">
        <v>1038</v>
      </c>
      <c r="D561" s="847"/>
      <c r="E561" s="71">
        <f t="shared" si="70"/>
        <v>44916</v>
      </c>
      <c r="F561" s="71">
        <f t="shared" si="70"/>
        <v>44920</v>
      </c>
      <c r="G561" s="20">
        <f t="shared" si="70"/>
        <v>44926</v>
      </c>
    </row>
    <row r="562" spans="1:8" s="5" customFormat="1" ht="15.75" customHeight="1">
      <c r="A562" s="39"/>
      <c r="B562" s="18" t="s">
        <v>1042</v>
      </c>
      <c r="C562" s="78" t="s">
        <v>1039</v>
      </c>
      <c r="D562" s="946"/>
      <c r="E562" s="71">
        <f t="shared" si="70"/>
        <v>44923</v>
      </c>
      <c r="F562" s="71">
        <f t="shared" si="70"/>
        <v>44927</v>
      </c>
      <c r="G562" s="20">
        <f t="shared" si="70"/>
        <v>44933</v>
      </c>
    </row>
    <row r="563" spans="1:8" s="5" customFormat="1" ht="15.75" customHeight="1">
      <c r="A563" s="39"/>
      <c r="B563" s="115"/>
      <c r="C563" s="207"/>
      <c r="D563" s="176"/>
      <c r="E563" s="29"/>
      <c r="F563" s="29"/>
      <c r="G563" s="29"/>
      <c r="H563" s="116"/>
    </row>
    <row r="564" spans="1:8" s="5" customFormat="1" ht="15.75" customHeight="1">
      <c r="A564" s="39" t="s">
        <v>857</v>
      </c>
      <c r="B564" s="835" t="s">
        <v>20</v>
      </c>
      <c r="C564" s="835" t="s">
        <v>21</v>
      </c>
      <c r="D564" s="841" t="s">
        <v>22</v>
      </c>
      <c r="E564" s="14" t="s">
        <v>234</v>
      </c>
      <c r="F564" s="14" t="s">
        <v>23</v>
      </c>
      <c r="G564" s="40" t="s">
        <v>339</v>
      </c>
    </row>
    <row r="565" spans="1:8" s="5" customFormat="1" ht="15.75" customHeight="1">
      <c r="A565" s="39"/>
      <c r="B565" s="836"/>
      <c r="C565" s="836"/>
      <c r="D565" s="842"/>
      <c r="E565" s="15" t="s">
        <v>14</v>
      </c>
      <c r="F565" s="41" t="s">
        <v>24</v>
      </c>
      <c r="G565" s="14" t="s">
        <v>25</v>
      </c>
    </row>
    <row r="566" spans="1:8" s="5" customFormat="1" ht="15.75" customHeight="1">
      <c r="A566" s="39"/>
      <c r="B566" s="87" t="s">
        <v>493</v>
      </c>
      <c r="C566" s="108" t="s">
        <v>892</v>
      </c>
      <c r="D566" s="846" t="s">
        <v>334</v>
      </c>
      <c r="E566" s="51">
        <v>44893</v>
      </c>
      <c r="F566" s="71">
        <f>E566+4</f>
        <v>44897</v>
      </c>
      <c r="G566" s="20">
        <f>F566+5</f>
        <v>44902</v>
      </c>
    </row>
    <row r="567" spans="1:8" s="5" customFormat="1" ht="15.75" customHeight="1">
      <c r="A567" s="39"/>
      <c r="B567" s="87" t="s">
        <v>470</v>
      </c>
      <c r="C567" s="108" t="s">
        <v>893</v>
      </c>
      <c r="D567" s="847"/>
      <c r="E567" s="51">
        <f t="shared" ref="E567:G570" si="71">E566+7</f>
        <v>44900</v>
      </c>
      <c r="F567" s="71">
        <f t="shared" si="71"/>
        <v>44904</v>
      </c>
      <c r="G567" s="20">
        <f t="shared" si="71"/>
        <v>44909</v>
      </c>
    </row>
    <row r="568" spans="1:8" s="5" customFormat="1" ht="15.75" customHeight="1">
      <c r="A568" s="39"/>
      <c r="B568" s="87" t="s">
        <v>471</v>
      </c>
      <c r="C568" s="108" t="s">
        <v>894</v>
      </c>
      <c r="D568" s="847"/>
      <c r="E568" s="51">
        <f t="shared" si="71"/>
        <v>44907</v>
      </c>
      <c r="F568" s="71">
        <f t="shared" si="71"/>
        <v>44911</v>
      </c>
      <c r="G568" s="20">
        <f t="shared" si="71"/>
        <v>44916</v>
      </c>
    </row>
    <row r="569" spans="1:8" s="5" customFormat="1" ht="15.75" customHeight="1">
      <c r="A569" s="39"/>
      <c r="B569" s="87" t="s">
        <v>493</v>
      </c>
      <c r="C569" s="108" t="s">
        <v>895</v>
      </c>
      <c r="D569" s="847"/>
      <c r="E569" s="51">
        <f t="shared" si="71"/>
        <v>44914</v>
      </c>
      <c r="F569" s="71">
        <f t="shared" si="71"/>
        <v>44918</v>
      </c>
      <c r="G569" s="20">
        <f t="shared" si="71"/>
        <v>44923</v>
      </c>
    </row>
    <row r="570" spans="1:8" s="5" customFormat="1" ht="15.75" customHeight="1">
      <c r="A570" s="39"/>
      <c r="B570" s="109" t="s">
        <v>470</v>
      </c>
      <c r="C570" s="87" t="s">
        <v>896</v>
      </c>
      <c r="D570" s="848"/>
      <c r="E570" s="51">
        <f t="shared" si="71"/>
        <v>44921</v>
      </c>
      <c r="F570" s="71">
        <f t="shared" si="71"/>
        <v>44925</v>
      </c>
      <c r="G570" s="20">
        <f t="shared" si="71"/>
        <v>44930</v>
      </c>
    </row>
    <row r="571" spans="1:8" s="5" customFormat="1" ht="15.75" customHeight="1">
      <c r="A571" s="39"/>
      <c r="B571" s="30"/>
      <c r="C571" s="30"/>
      <c r="D571" s="185"/>
      <c r="E571" s="29"/>
      <c r="F571" s="29"/>
      <c r="G571" s="29"/>
    </row>
    <row r="572" spans="1:8" s="5" customFormat="1" ht="15.75" customHeight="1">
      <c r="A572" s="117" t="s">
        <v>340</v>
      </c>
      <c r="B572" s="118"/>
      <c r="C572" s="118"/>
      <c r="D572" s="186"/>
      <c r="E572" s="118"/>
      <c r="F572" s="118"/>
      <c r="G572" s="118"/>
    </row>
    <row r="573" spans="1:8" s="5" customFormat="1" ht="15.75" customHeight="1">
      <c r="A573" s="938"/>
      <c r="B573" s="938"/>
      <c r="C573" s="63"/>
      <c r="D573" s="182"/>
      <c r="E573" s="11"/>
      <c r="F573" s="12"/>
      <c r="G573" s="12"/>
    </row>
    <row r="574" spans="1:8" s="5" customFormat="1" ht="15.75" customHeight="1">
      <c r="A574" s="39" t="s">
        <v>438</v>
      </c>
      <c r="B574" s="845" t="s">
        <v>237</v>
      </c>
      <c r="C574" s="845" t="s">
        <v>21</v>
      </c>
      <c r="D574" s="821" t="s">
        <v>22</v>
      </c>
      <c r="E574" s="14" t="s">
        <v>234</v>
      </c>
      <c r="F574" s="14" t="s">
        <v>439</v>
      </c>
      <c r="G574" s="14" t="s">
        <v>16</v>
      </c>
    </row>
    <row r="575" spans="1:8" s="5" customFormat="1" ht="15.75" customHeight="1">
      <c r="A575" s="39"/>
      <c r="B575" s="845"/>
      <c r="C575" s="845"/>
      <c r="D575" s="822"/>
      <c r="E575" s="14" t="s">
        <v>14</v>
      </c>
      <c r="F575" s="14" t="s">
        <v>24</v>
      </c>
      <c r="G575" s="14" t="s">
        <v>25</v>
      </c>
    </row>
    <row r="576" spans="1:8" s="5" customFormat="1" ht="15.75" customHeight="1">
      <c r="A576" s="39"/>
      <c r="B576" s="240" t="s">
        <v>907</v>
      </c>
      <c r="C576" s="240" t="s">
        <v>902</v>
      </c>
      <c r="D576" s="844" t="s">
        <v>492</v>
      </c>
      <c r="E576" s="20">
        <v>44896</v>
      </c>
      <c r="F576" s="20">
        <f>E576+3</f>
        <v>44899</v>
      </c>
      <c r="G576" s="20">
        <f>F576+2</f>
        <v>44901</v>
      </c>
    </row>
    <row r="577" spans="1:8" s="5" customFormat="1" ht="15.75" customHeight="1">
      <c r="A577" s="39"/>
      <c r="B577" s="240" t="s">
        <v>908</v>
      </c>
      <c r="C577" s="240" t="s">
        <v>903</v>
      </c>
      <c r="D577" s="817"/>
      <c r="E577" s="20">
        <f t="shared" ref="E577:G580" si="72">E576+7</f>
        <v>44903</v>
      </c>
      <c r="F577" s="20">
        <f t="shared" si="72"/>
        <v>44906</v>
      </c>
      <c r="G577" s="20">
        <f t="shared" si="72"/>
        <v>44908</v>
      </c>
    </row>
    <row r="578" spans="1:8" s="5" customFormat="1" ht="15.75" customHeight="1">
      <c r="A578" s="39"/>
      <c r="B578" s="240" t="s">
        <v>909</v>
      </c>
      <c r="C578" s="240" t="s">
        <v>904</v>
      </c>
      <c r="D578" s="817"/>
      <c r="E578" s="20">
        <f t="shared" si="72"/>
        <v>44910</v>
      </c>
      <c r="F578" s="20">
        <f t="shared" si="72"/>
        <v>44913</v>
      </c>
      <c r="G578" s="20">
        <f t="shared" si="72"/>
        <v>44915</v>
      </c>
    </row>
    <row r="579" spans="1:8" s="5" customFormat="1" ht="15.75" customHeight="1">
      <c r="A579" s="39"/>
      <c r="B579" s="227" t="s">
        <v>910</v>
      </c>
      <c r="C579" s="240" t="s">
        <v>905</v>
      </c>
      <c r="D579" s="817"/>
      <c r="E579" s="20">
        <f t="shared" si="72"/>
        <v>44917</v>
      </c>
      <c r="F579" s="20">
        <f t="shared" si="72"/>
        <v>44920</v>
      </c>
      <c r="G579" s="20">
        <f t="shared" si="72"/>
        <v>44922</v>
      </c>
    </row>
    <row r="580" spans="1:8" s="5" customFormat="1" ht="15.75" customHeight="1">
      <c r="A580" s="39"/>
      <c r="B580" s="240" t="s">
        <v>911</v>
      </c>
      <c r="C580" s="240" t="s">
        <v>906</v>
      </c>
      <c r="D580" s="818"/>
      <c r="E580" s="20">
        <f t="shared" si="72"/>
        <v>44924</v>
      </c>
      <c r="F580" s="20">
        <f t="shared" si="72"/>
        <v>44927</v>
      </c>
      <c r="G580" s="20">
        <f t="shared" si="72"/>
        <v>44929</v>
      </c>
    </row>
    <row r="581" spans="1:8" s="5" customFormat="1" ht="15.75" customHeight="1">
      <c r="A581" s="39"/>
      <c r="D581" s="183"/>
      <c r="E581" s="91"/>
      <c r="F581" s="29"/>
      <c r="G581" s="29"/>
    </row>
    <row r="582" spans="1:8" s="5" customFormat="1" ht="15.75" customHeight="1">
      <c r="A582" s="885"/>
      <c r="B582" s="885"/>
      <c r="C582" s="36"/>
      <c r="D582" s="179"/>
      <c r="E582" s="37"/>
      <c r="F582" s="38"/>
      <c r="G582" s="38"/>
    </row>
    <row r="583" spans="1:8" s="5" customFormat="1" ht="15.75" customHeight="1">
      <c r="A583" s="39" t="s">
        <v>341</v>
      </c>
      <c r="B583" s="819" t="s">
        <v>266</v>
      </c>
      <c r="C583" s="819" t="s">
        <v>21</v>
      </c>
      <c r="D583" s="821" t="s">
        <v>22</v>
      </c>
      <c r="E583" s="14" t="s">
        <v>231</v>
      </c>
      <c r="F583" s="14" t="s">
        <v>23</v>
      </c>
      <c r="G583" s="14" t="s">
        <v>83</v>
      </c>
    </row>
    <row r="584" spans="1:8" s="5" customFormat="1" ht="15.75" customHeight="1">
      <c r="A584" s="39"/>
      <c r="B584" s="820"/>
      <c r="C584" s="820"/>
      <c r="D584" s="822"/>
      <c r="E584" s="14" t="s">
        <v>14</v>
      </c>
      <c r="F584" s="14" t="s">
        <v>24</v>
      </c>
      <c r="G584" s="14" t="s">
        <v>25</v>
      </c>
    </row>
    <row r="585" spans="1:8" s="5" customFormat="1" ht="15.75" customHeight="1">
      <c r="B585" s="300" t="s">
        <v>907</v>
      </c>
      <c r="C585" s="300" t="s">
        <v>902</v>
      </c>
      <c r="D585" s="844" t="s">
        <v>492</v>
      </c>
      <c r="E585" s="20">
        <v>44896</v>
      </c>
      <c r="F585" s="20">
        <f>E585+3</f>
        <v>44899</v>
      </c>
      <c r="G585" s="20">
        <f>F585+2</f>
        <v>44901</v>
      </c>
    </row>
    <row r="586" spans="1:8" s="5" customFormat="1" ht="15.75" customHeight="1">
      <c r="A586" s="39"/>
      <c r="B586" s="300" t="s">
        <v>908</v>
      </c>
      <c r="C586" s="300" t="s">
        <v>903</v>
      </c>
      <c r="D586" s="817"/>
      <c r="E586" s="20">
        <f t="shared" ref="E586:G589" si="73">E585+7</f>
        <v>44903</v>
      </c>
      <c r="F586" s="20">
        <f t="shared" si="73"/>
        <v>44906</v>
      </c>
      <c r="G586" s="20">
        <f t="shared" si="73"/>
        <v>44908</v>
      </c>
    </row>
    <row r="587" spans="1:8" s="5" customFormat="1" ht="15.75" customHeight="1">
      <c r="A587" s="39"/>
      <c r="B587" s="300" t="s">
        <v>909</v>
      </c>
      <c r="C587" s="300" t="s">
        <v>904</v>
      </c>
      <c r="D587" s="817"/>
      <c r="E587" s="20">
        <f t="shared" si="73"/>
        <v>44910</v>
      </c>
      <c r="F587" s="20">
        <f t="shared" si="73"/>
        <v>44913</v>
      </c>
      <c r="G587" s="20">
        <f t="shared" si="73"/>
        <v>44915</v>
      </c>
    </row>
    <row r="588" spans="1:8" s="5" customFormat="1" ht="15.75" customHeight="1">
      <c r="A588" s="39"/>
      <c r="B588" s="227" t="s">
        <v>910</v>
      </c>
      <c r="C588" s="300" t="s">
        <v>905</v>
      </c>
      <c r="D588" s="817"/>
      <c r="E588" s="20">
        <f t="shared" si="73"/>
        <v>44917</v>
      </c>
      <c r="F588" s="20">
        <f t="shared" si="73"/>
        <v>44920</v>
      </c>
      <c r="G588" s="20">
        <f t="shared" si="73"/>
        <v>44922</v>
      </c>
    </row>
    <row r="589" spans="1:8" s="5" customFormat="1" ht="15.75" customHeight="1">
      <c r="A589" s="39"/>
      <c r="B589" s="300" t="s">
        <v>911</v>
      </c>
      <c r="C589" s="300" t="s">
        <v>906</v>
      </c>
      <c r="D589" s="818"/>
      <c r="E589" s="20">
        <f t="shared" si="73"/>
        <v>44924</v>
      </c>
      <c r="F589" s="20">
        <f t="shared" si="73"/>
        <v>44927</v>
      </c>
      <c r="G589" s="20">
        <f t="shared" si="73"/>
        <v>44929</v>
      </c>
    </row>
    <row r="590" spans="1:8" s="5" customFormat="1" ht="15.75" customHeight="1">
      <c r="A590" s="39"/>
      <c r="D590" s="183"/>
      <c r="E590" s="91"/>
      <c r="F590" s="29"/>
      <c r="G590" s="29"/>
    </row>
    <row r="591" spans="1:8" s="5" customFormat="1" ht="15.75" customHeight="1">
      <c r="A591" s="885"/>
      <c r="B591" s="885"/>
      <c r="C591" s="36"/>
      <c r="D591" s="179"/>
      <c r="E591" s="37"/>
      <c r="F591" s="38"/>
      <c r="G591" s="38"/>
    </row>
    <row r="592" spans="1:8" s="5" customFormat="1" ht="15.75" customHeight="1">
      <c r="A592" s="215" t="s">
        <v>342</v>
      </c>
      <c r="B592" s="828" t="s">
        <v>20</v>
      </c>
      <c r="C592" s="828" t="s">
        <v>21</v>
      </c>
      <c r="D592" s="828" t="s">
        <v>22</v>
      </c>
      <c r="E592" s="292" t="s">
        <v>234</v>
      </c>
      <c r="F592" s="292" t="s">
        <v>23</v>
      </c>
      <c r="G592" s="292" t="s">
        <v>84</v>
      </c>
      <c r="H592" s="293"/>
    </row>
    <row r="593" spans="1:8" s="5" customFormat="1" ht="15.75" customHeight="1">
      <c r="A593" s="215"/>
      <c r="B593" s="829"/>
      <c r="C593" s="829"/>
      <c r="D593" s="829"/>
      <c r="E593" s="294" t="s">
        <v>14</v>
      </c>
      <c r="F593" s="292" t="s">
        <v>24</v>
      </c>
      <c r="G593" s="292" t="s">
        <v>25</v>
      </c>
      <c r="H593" s="293"/>
    </row>
    <row r="594" spans="1:8" s="5" customFormat="1" ht="15.75" customHeight="1">
      <c r="A594" s="215"/>
      <c r="B594" s="292" t="s">
        <v>219</v>
      </c>
      <c r="C594" s="292" t="s">
        <v>698</v>
      </c>
      <c r="D594" s="941" t="s">
        <v>647</v>
      </c>
      <c r="E594" s="295">
        <v>44897</v>
      </c>
      <c r="F594" s="295">
        <f>E594+3</f>
        <v>44900</v>
      </c>
      <c r="G594" s="295">
        <f>F594+3</f>
        <v>44903</v>
      </c>
      <c r="H594" s="293"/>
    </row>
    <row r="595" spans="1:8" s="5" customFormat="1" ht="15.75" customHeight="1">
      <c r="A595" s="293"/>
      <c r="B595" s="292" t="s">
        <v>219</v>
      </c>
      <c r="C595" s="292" t="s">
        <v>837</v>
      </c>
      <c r="D595" s="942"/>
      <c r="E595" s="296">
        <f t="shared" ref="E595:G598" si="74">E594+7</f>
        <v>44904</v>
      </c>
      <c r="F595" s="295">
        <f t="shared" si="74"/>
        <v>44907</v>
      </c>
      <c r="G595" s="295">
        <f t="shared" si="74"/>
        <v>44910</v>
      </c>
      <c r="H595" s="293"/>
    </row>
    <row r="596" spans="1:8" s="5" customFormat="1" ht="15.75" customHeight="1">
      <c r="A596" s="215"/>
      <c r="B596" s="292" t="s">
        <v>219</v>
      </c>
      <c r="C596" s="292" t="s">
        <v>1061</v>
      </c>
      <c r="D596" s="942"/>
      <c r="E596" s="296">
        <f t="shared" si="74"/>
        <v>44911</v>
      </c>
      <c r="F596" s="295">
        <f t="shared" si="74"/>
        <v>44914</v>
      </c>
      <c r="G596" s="295">
        <f t="shared" si="74"/>
        <v>44917</v>
      </c>
      <c r="H596" s="293"/>
    </row>
    <row r="597" spans="1:8" s="5" customFormat="1" ht="15.75" customHeight="1">
      <c r="A597" s="215"/>
      <c r="B597" s="292" t="s">
        <v>219</v>
      </c>
      <c r="C597" s="292" t="s">
        <v>1062</v>
      </c>
      <c r="D597" s="942"/>
      <c r="E597" s="296">
        <f t="shared" si="74"/>
        <v>44918</v>
      </c>
      <c r="F597" s="295">
        <f t="shared" si="74"/>
        <v>44921</v>
      </c>
      <c r="G597" s="295">
        <f t="shared" si="74"/>
        <v>44924</v>
      </c>
      <c r="H597" s="293"/>
    </row>
    <row r="598" spans="1:8" s="5" customFormat="1" ht="15.75" customHeight="1">
      <c r="A598" s="215"/>
      <c r="B598" s="292" t="s">
        <v>219</v>
      </c>
      <c r="C598" s="292" t="s">
        <v>646</v>
      </c>
      <c r="D598" s="942"/>
      <c r="E598" s="296">
        <f t="shared" si="74"/>
        <v>44925</v>
      </c>
      <c r="F598" s="295">
        <f t="shared" si="74"/>
        <v>44928</v>
      </c>
      <c r="G598" s="295">
        <f t="shared" si="74"/>
        <v>44931</v>
      </c>
      <c r="H598" s="293"/>
    </row>
    <row r="599" spans="1:8" s="5" customFormat="1" ht="15.75" customHeight="1">
      <c r="A599" s="940"/>
      <c r="B599" s="940"/>
      <c r="C599" s="940"/>
      <c r="D599" s="940"/>
      <c r="E599" s="940"/>
      <c r="F599" s="940"/>
      <c r="G599" s="940"/>
      <c r="H599" s="940"/>
    </row>
    <row r="600" spans="1:8" s="5" customFormat="1" ht="15.75" customHeight="1">
      <c r="A600" s="215" t="s">
        <v>226</v>
      </c>
      <c r="B600" s="828" t="s">
        <v>20</v>
      </c>
      <c r="C600" s="828" t="s">
        <v>21</v>
      </c>
      <c r="D600" s="828" t="s">
        <v>22</v>
      </c>
      <c r="E600" s="285" t="s">
        <v>234</v>
      </c>
      <c r="F600" s="285" t="s">
        <v>23</v>
      </c>
      <c r="G600" s="285" t="s">
        <v>85</v>
      </c>
      <c r="H600" s="293"/>
    </row>
    <row r="601" spans="1:8" s="5" customFormat="1" ht="15.75" customHeight="1">
      <c r="A601" s="215"/>
      <c r="B601" s="829"/>
      <c r="C601" s="829"/>
      <c r="D601" s="829"/>
      <c r="E601" s="285" t="s">
        <v>261</v>
      </c>
      <c r="F601" s="285" t="s">
        <v>24</v>
      </c>
      <c r="G601" s="285" t="s">
        <v>25</v>
      </c>
      <c r="H601" s="293"/>
    </row>
    <row r="602" spans="1:8" s="5" customFormat="1" ht="15.75" customHeight="1">
      <c r="A602" s="215"/>
      <c r="B602" s="292" t="s">
        <v>219</v>
      </c>
      <c r="C602" s="292" t="s">
        <v>698</v>
      </c>
      <c r="D602" s="841" t="s">
        <v>648</v>
      </c>
      <c r="E602" s="295">
        <v>44897</v>
      </c>
      <c r="F602" s="217">
        <f>E602+3</f>
        <v>44900</v>
      </c>
      <c r="G602" s="217">
        <f>F602+3</f>
        <v>44903</v>
      </c>
      <c r="H602" s="293"/>
    </row>
    <row r="603" spans="1:8" s="5" customFormat="1" ht="15.75" customHeight="1">
      <c r="A603" s="293"/>
      <c r="B603" s="292" t="s">
        <v>219</v>
      </c>
      <c r="C603" s="292" t="s">
        <v>837</v>
      </c>
      <c r="D603" s="880"/>
      <c r="E603" s="297">
        <f>E602+7</f>
        <v>44904</v>
      </c>
      <c r="F603" s="217">
        <f t="shared" ref="E603:G606" si="75">F602+7</f>
        <v>44907</v>
      </c>
      <c r="G603" s="217">
        <f t="shared" si="75"/>
        <v>44910</v>
      </c>
      <c r="H603" s="293"/>
    </row>
    <row r="604" spans="1:8" s="5" customFormat="1" ht="15.75" customHeight="1">
      <c r="A604" s="215"/>
      <c r="B604" s="292" t="s">
        <v>219</v>
      </c>
      <c r="C604" s="292" t="s">
        <v>1061</v>
      </c>
      <c r="D604" s="880"/>
      <c r="E604" s="297">
        <f t="shared" si="75"/>
        <v>44911</v>
      </c>
      <c r="F604" s="217">
        <f t="shared" si="75"/>
        <v>44914</v>
      </c>
      <c r="G604" s="217">
        <f t="shared" si="75"/>
        <v>44917</v>
      </c>
      <c r="H604" s="293"/>
    </row>
    <row r="605" spans="1:8" s="5" customFormat="1" ht="15.75" customHeight="1">
      <c r="A605" s="215"/>
      <c r="B605" s="292" t="s">
        <v>219</v>
      </c>
      <c r="C605" s="292" t="s">
        <v>1062</v>
      </c>
      <c r="D605" s="880"/>
      <c r="E605" s="297">
        <f t="shared" si="75"/>
        <v>44918</v>
      </c>
      <c r="F605" s="217">
        <f t="shared" si="75"/>
        <v>44921</v>
      </c>
      <c r="G605" s="217">
        <f t="shared" si="75"/>
        <v>44924</v>
      </c>
      <c r="H605" s="293"/>
    </row>
    <row r="606" spans="1:8" s="5" customFormat="1" ht="15.75" customHeight="1">
      <c r="A606" s="215"/>
      <c r="B606" s="292" t="s">
        <v>219</v>
      </c>
      <c r="C606" s="292" t="s">
        <v>646</v>
      </c>
      <c r="D606" s="939"/>
      <c r="E606" s="297">
        <f t="shared" si="75"/>
        <v>44925</v>
      </c>
      <c r="F606" s="217">
        <f t="shared" si="75"/>
        <v>44928</v>
      </c>
      <c r="G606" s="217">
        <f t="shared" si="75"/>
        <v>44931</v>
      </c>
      <c r="H606" s="293"/>
    </row>
    <row r="607" spans="1:8" s="5" customFormat="1" ht="15.75" customHeight="1">
      <c r="A607" s="114"/>
      <c r="C607" s="36"/>
      <c r="D607" s="179"/>
      <c r="E607" s="37"/>
      <c r="F607" s="38"/>
      <c r="G607" s="38"/>
    </row>
    <row r="608" spans="1:8" s="5" customFormat="1" ht="15.75" customHeight="1">
      <c r="A608" s="39" t="s">
        <v>343</v>
      </c>
      <c r="B608" s="835" t="s">
        <v>20</v>
      </c>
      <c r="C608" s="835" t="s">
        <v>21</v>
      </c>
      <c r="D608" s="841" t="s">
        <v>22</v>
      </c>
      <c r="E608" s="14" t="s">
        <v>231</v>
      </c>
      <c r="F608" s="14" t="s">
        <v>23</v>
      </c>
      <c r="G608" s="14" t="s">
        <v>86</v>
      </c>
    </row>
    <row r="609" spans="1:7" s="5" customFormat="1" ht="15.75" customHeight="1">
      <c r="A609" s="39"/>
      <c r="B609" s="836"/>
      <c r="C609" s="836"/>
      <c r="D609" s="842"/>
      <c r="E609" s="86" t="s">
        <v>14</v>
      </c>
      <c r="F609" s="14" t="s">
        <v>24</v>
      </c>
      <c r="G609" s="14" t="s">
        <v>25</v>
      </c>
    </row>
    <row r="610" spans="1:7" s="5" customFormat="1" ht="15.75" customHeight="1">
      <c r="B610" s="305" t="s">
        <v>634</v>
      </c>
      <c r="C610" s="299" t="s">
        <v>890</v>
      </c>
      <c r="D610" s="831" t="s">
        <v>480</v>
      </c>
      <c r="E610" s="20">
        <v>44896</v>
      </c>
      <c r="F610" s="24">
        <f>E610+3</f>
        <v>44899</v>
      </c>
      <c r="G610" s="20">
        <f>F610+3</f>
        <v>44902</v>
      </c>
    </row>
    <row r="611" spans="1:7" s="5" customFormat="1" ht="15.75" customHeight="1">
      <c r="A611" s="39"/>
      <c r="B611" s="305" t="s">
        <v>634</v>
      </c>
      <c r="C611" s="299" t="s">
        <v>198</v>
      </c>
      <c r="D611" s="817"/>
      <c r="E611" s="24">
        <f t="shared" ref="E611:G614" si="76">E610+7</f>
        <v>44903</v>
      </c>
      <c r="F611" s="24">
        <f t="shared" si="76"/>
        <v>44906</v>
      </c>
      <c r="G611" s="20">
        <f t="shared" si="76"/>
        <v>44909</v>
      </c>
    </row>
    <row r="612" spans="1:7" s="5" customFormat="1" ht="15.75" customHeight="1">
      <c r="A612" s="39"/>
      <c r="B612" s="305" t="s">
        <v>634</v>
      </c>
      <c r="C612" s="299" t="s">
        <v>891</v>
      </c>
      <c r="D612" s="817"/>
      <c r="E612" s="24">
        <f t="shared" si="76"/>
        <v>44910</v>
      </c>
      <c r="F612" s="24">
        <f t="shared" si="76"/>
        <v>44913</v>
      </c>
      <c r="G612" s="20">
        <f t="shared" si="76"/>
        <v>44916</v>
      </c>
    </row>
    <row r="613" spans="1:7" s="5" customFormat="1" ht="15.75" customHeight="1">
      <c r="A613" s="39"/>
      <c r="B613" s="305" t="s">
        <v>634</v>
      </c>
      <c r="C613" s="299" t="s">
        <v>204</v>
      </c>
      <c r="D613" s="817"/>
      <c r="E613" s="24">
        <f t="shared" si="76"/>
        <v>44917</v>
      </c>
      <c r="F613" s="24">
        <f t="shared" si="76"/>
        <v>44920</v>
      </c>
      <c r="G613" s="20">
        <f t="shared" si="76"/>
        <v>44923</v>
      </c>
    </row>
    <row r="614" spans="1:7" s="5" customFormat="1" ht="15.75" customHeight="1">
      <c r="A614" s="39"/>
      <c r="B614" s="305"/>
      <c r="C614" s="299"/>
      <c r="D614" s="832"/>
      <c r="E614" s="24">
        <f t="shared" si="76"/>
        <v>44924</v>
      </c>
      <c r="F614" s="24">
        <f t="shared" si="76"/>
        <v>44927</v>
      </c>
      <c r="G614" s="20">
        <f t="shared" si="76"/>
        <v>44930</v>
      </c>
    </row>
    <row r="615" spans="1:7" s="5" customFormat="1" ht="15.75" customHeight="1">
      <c r="A615" s="39"/>
      <c r="B615" s="62"/>
      <c r="C615" s="206"/>
      <c r="D615" s="187"/>
      <c r="E615" s="36"/>
      <c r="F615" s="37"/>
      <c r="G615" s="38"/>
    </row>
    <row r="616" spans="1:7" s="5" customFormat="1" ht="15.75" customHeight="1">
      <c r="A616" s="39"/>
      <c r="B616" s="91"/>
      <c r="C616" s="91"/>
      <c r="D616" s="183"/>
      <c r="E616" s="91"/>
      <c r="F616" s="29"/>
      <c r="G616" s="29"/>
    </row>
    <row r="617" spans="1:7" s="5" customFormat="1" ht="15.75" customHeight="1">
      <c r="A617" s="39"/>
      <c r="B617" s="122"/>
      <c r="C617" s="36"/>
      <c r="D617" s="179"/>
      <c r="E617" s="37"/>
      <c r="F617" s="38"/>
      <c r="G617" s="38"/>
    </row>
    <row r="618" spans="1:7" s="5" customFormat="1" ht="15.75" customHeight="1">
      <c r="A618" s="39"/>
      <c r="B618" s="835" t="s">
        <v>20</v>
      </c>
      <c r="C618" s="835" t="s">
        <v>21</v>
      </c>
      <c r="D618" s="821" t="s">
        <v>22</v>
      </c>
      <c r="E618" s="14" t="s">
        <v>234</v>
      </c>
      <c r="F618" s="14" t="s">
        <v>23</v>
      </c>
      <c r="G618" s="14" t="s">
        <v>88</v>
      </c>
    </row>
    <row r="619" spans="1:7" s="5" customFormat="1" ht="15.75" customHeight="1">
      <c r="A619" s="39" t="s">
        <v>344</v>
      </c>
      <c r="B619" s="836"/>
      <c r="C619" s="836"/>
      <c r="D619" s="822"/>
      <c r="E619" s="86" t="s">
        <v>14</v>
      </c>
      <c r="F619" s="14" t="s">
        <v>24</v>
      </c>
      <c r="G619" s="14" t="s">
        <v>25</v>
      </c>
    </row>
    <row r="620" spans="1:7" s="5" customFormat="1" ht="15.75" customHeight="1">
      <c r="A620" s="39"/>
      <c r="B620" s="266" t="s">
        <v>634</v>
      </c>
      <c r="C620" s="261" t="s">
        <v>890</v>
      </c>
      <c r="D620" s="831" t="s">
        <v>546</v>
      </c>
      <c r="E620" s="20">
        <v>44896</v>
      </c>
      <c r="F620" s="24">
        <f>E620+3</f>
        <v>44899</v>
      </c>
      <c r="G620" s="20">
        <f>F620+3</f>
        <v>44902</v>
      </c>
    </row>
    <row r="621" spans="1:7" s="5" customFormat="1" ht="15.75" customHeight="1">
      <c r="A621" s="39"/>
      <c r="B621" s="266" t="s">
        <v>634</v>
      </c>
      <c r="C621" s="261" t="s">
        <v>198</v>
      </c>
      <c r="D621" s="817"/>
      <c r="E621" s="24">
        <f t="shared" ref="E621:G624" si="77">E620+7</f>
        <v>44903</v>
      </c>
      <c r="F621" s="24">
        <f t="shared" si="77"/>
        <v>44906</v>
      </c>
      <c r="G621" s="20">
        <f t="shared" si="77"/>
        <v>44909</v>
      </c>
    </row>
    <row r="622" spans="1:7" s="5" customFormat="1" ht="15.75" customHeight="1">
      <c r="A622" s="39"/>
      <c r="B622" s="266" t="s">
        <v>634</v>
      </c>
      <c r="C622" s="261" t="s">
        <v>891</v>
      </c>
      <c r="D622" s="817"/>
      <c r="E622" s="24">
        <f t="shared" si="77"/>
        <v>44910</v>
      </c>
      <c r="F622" s="24">
        <f t="shared" si="77"/>
        <v>44913</v>
      </c>
      <c r="G622" s="20">
        <f t="shared" si="77"/>
        <v>44916</v>
      </c>
    </row>
    <row r="623" spans="1:7" s="5" customFormat="1" ht="15.75" customHeight="1">
      <c r="A623" s="39"/>
      <c r="B623" s="266" t="s">
        <v>634</v>
      </c>
      <c r="C623" s="261" t="s">
        <v>204</v>
      </c>
      <c r="D623" s="817"/>
      <c r="E623" s="24">
        <f t="shared" si="77"/>
        <v>44917</v>
      </c>
      <c r="F623" s="24">
        <f t="shared" si="77"/>
        <v>44920</v>
      </c>
      <c r="G623" s="20">
        <f t="shared" si="77"/>
        <v>44923</v>
      </c>
    </row>
    <row r="624" spans="1:7" s="5" customFormat="1" ht="15.75" customHeight="1">
      <c r="A624" s="114"/>
      <c r="B624" s="266"/>
      <c r="C624" s="261"/>
      <c r="D624" s="832"/>
      <c r="E624" s="24">
        <f t="shared" si="77"/>
        <v>44924</v>
      </c>
      <c r="F624" s="24">
        <f t="shared" si="77"/>
        <v>44927</v>
      </c>
      <c r="G624" s="20">
        <f t="shared" si="77"/>
        <v>44930</v>
      </c>
    </row>
    <row r="625" spans="1:7" s="5" customFormat="1" ht="15.75" customHeight="1">
      <c r="A625" s="39"/>
      <c r="B625" s="122"/>
      <c r="C625" s="36"/>
      <c r="D625" s="179"/>
      <c r="E625" s="37"/>
      <c r="F625" s="38"/>
      <c r="G625" s="38"/>
    </row>
    <row r="626" spans="1:7" s="5" customFormat="1" ht="15.75" customHeight="1">
      <c r="A626" s="39"/>
      <c r="B626" s="91"/>
      <c r="C626" s="91"/>
      <c r="D626" s="183"/>
      <c r="E626" s="28"/>
      <c r="F626" s="28"/>
      <c r="G626" s="29"/>
    </row>
    <row r="627" spans="1:7" s="5" customFormat="1" ht="15.75" customHeight="1">
      <c r="A627" s="39"/>
      <c r="B627" s="819" t="s">
        <v>20</v>
      </c>
      <c r="C627" s="819" t="s">
        <v>21</v>
      </c>
      <c r="D627" s="821" t="s">
        <v>22</v>
      </c>
      <c r="E627" s="14" t="s">
        <v>234</v>
      </c>
      <c r="F627" s="14" t="s">
        <v>23</v>
      </c>
      <c r="G627" s="14" t="s">
        <v>89</v>
      </c>
    </row>
    <row r="628" spans="1:7" s="5" customFormat="1" ht="15.75" customHeight="1">
      <c r="A628" s="39" t="s">
        <v>345</v>
      </c>
      <c r="B628" s="820"/>
      <c r="C628" s="820"/>
      <c r="D628" s="822"/>
      <c r="E628" s="86" t="s">
        <v>14</v>
      </c>
      <c r="F628" s="14" t="s">
        <v>24</v>
      </c>
      <c r="G628" s="14" t="s">
        <v>25</v>
      </c>
    </row>
    <row r="629" spans="1:7" s="5" customFormat="1" ht="15.75" customHeight="1">
      <c r="A629" s="39"/>
      <c r="B629" s="300" t="s">
        <v>912</v>
      </c>
      <c r="C629" s="227" t="s">
        <v>916</v>
      </c>
      <c r="D629" s="834" t="s">
        <v>452</v>
      </c>
      <c r="E629" s="51">
        <v>44896</v>
      </c>
      <c r="F629" s="50">
        <f>E629+3</f>
        <v>44899</v>
      </c>
      <c r="G629" s="20">
        <f>F629+4</f>
        <v>44903</v>
      </c>
    </row>
    <row r="630" spans="1:7" s="5" customFormat="1" ht="15.75" customHeight="1">
      <c r="A630" s="39"/>
      <c r="B630" s="227" t="s">
        <v>913</v>
      </c>
      <c r="C630" s="291" t="s">
        <v>917</v>
      </c>
      <c r="D630" s="817"/>
      <c r="E630" s="50">
        <f t="shared" ref="E630:G633" si="78">E629+7</f>
        <v>44903</v>
      </c>
      <c r="F630" s="50">
        <f t="shared" si="78"/>
        <v>44906</v>
      </c>
      <c r="G630" s="20">
        <f t="shared" si="78"/>
        <v>44910</v>
      </c>
    </row>
    <row r="631" spans="1:7" s="5" customFormat="1" ht="15.75" customHeight="1">
      <c r="A631" s="39"/>
      <c r="B631" s="300" t="s">
        <v>914</v>
      </c>
      <c r="C631" s="291" t="s">
        <v>918</v>
      </c>
      <c r="D631" s="817"/>
      <c r="E631" s="50">
        <f t="shared" si="78"/>
        <v>44910</v>
      </c>
      <c r="F631" s="50">
        <f t="shared" si="78"/>
        <v>44913</v>
      </c>
      <c r="G631" s="20">
        <f t="shared" si="78"/>
        <v>44917</v>
      </c>
    </row>
    <row r="632" spans="1:7" s="5" customFormat="1" ht="15.75" customHeight="1">
      <c r="A632" s="114"/>
      <c r="B632" s="300" t="s">
        <v>915</v>
      </c>
      <c r="C632" s="227" t="s">
        <v>917</v>
      </c>
      <c r="D632" s="817"/>
      <c r="E632" s="50">
        <f t="shared" si="78"/>
        <v>44917</v>
      </c>
      <c r="F632" s="50">
        <f t="shared" si="78"/>
        <v>44920</v>
      </c>
      <c r="G632" s="20">
        <f t="shared" si="78"/>
        <v>44924</v>
      </c>
    </row>
    <row r="633" spans="1:7" s="5" customFormat="1" ht="15.75" customHeight="1">
      <c r="A633" s="39"/>
      <c r="B633" s="311"/>
      <c r="C633" s="311"/>
      <c r="D633" s="832"/>
      <c r="E633" s="50">
        <f t="shared" si="78"/>
        <v>44924</v>
      </c>
      <c r="F633" s="50">
        <f t="shared" si="78"/>
        <v>44927</v>
      </c>
      <c r="G633" s="20">
        <f t="shared" si="78"/>
        <v>44931</v>
      </c>
    </row>
    <row r="634" spans="1:7" s="5" customFormat="1" ht="15.75" customHeight="1">
      <c r="A634" s="39"/>
      <c r="B634" s="122"/>
      <c r="C634" s="36"/>
      <c r="D634" s="179"/>
      <c r="E634" s="37"/>
      <c r="F634" s="38"/>
      <c r="G634" s="38"/>
    </row>
    <row r="635" spans="1:7" s="5" customFormat="1" ht="15.75" customHeight="1">
      <c r="A635" s="39" t="s">
        <v>346</v>
      </c>
      <c r="B635" s="943" t="s">
        <v>20</v>
      </c>
      <c r="C635" s="819" t="s">
        <v>21</v>
      </c>
      <c r="D635" s="821" t="s">
        <v>22</v>
      </c>
      <c r="E635" s="14" t="s">
        <v>234</v>
      </c>
      <c r="F635" s="14" t="s">
        <v>23</v>
      </c>
      <c r="G635" s="14" t="s">
        <v>90</v>
      </c>
    </row>
    <row r="636" spans="1:7" s="5" customFormat="1" ht="15.75" customHeight="1">
      <c r="A636" s="39"/>
      <c r="B636" s="820"/>
      <c r="C636" s="820"/>
      <c r="D636" s="822"/>
      <c r="E636" s="86" t="s">
        <v>14</v>
      </c>
      <c r="F636" s="14" t="s">
        <v>24</v>
      </c>
      <c r="G636" s="14" t="s">
        <v>25</v>
      </c>
    </row>
    <row r="637" spans="1:7" s="5" customFormat="1" ht="15.75" customHeight="1">
      <c r="A637" s="39"/>
      <c r="B637" s="14" t="s">
        <v>639</v>
      </c>
      <c r="C637" s="123" t="s">
        <v>966</v>
      </c>
      <c r="D637" s="844" t="s">
        <v>443</v>
      </c>
      <c r="E637" s="192">
        <v>44893</v>
      </c>
      <c r="F637" s="192">
        <f>E637+3</f>
        <v>44896</v>
      </c>
      <c r="G637" s="192">
        <f>F637+3</f>
        <v>44899</v>
      </c>
    </row>
    <row r="638" spans="1:7" s="5" customFormat="1" ht="15.75" customHeight="1">
      <c r="A638" s="39"/>
      <c r="B638" s="286" t="s">
        <v>639</v>
      </c>
      <c r="C638" s="123" t="s">
        <v>545</v>
      </c>
      <c r="D638" s="859"/>
      <c r="E638" s="192">
        <f t="shared" ref="E638:G641" si="79">E637+7</f>
        <v>44900</v>
      </c>
      <c r="F638" s="192">
        <f t="shared" si="79"/>
        <v>44903</v>
      </c>
      <c r="G638" s="192">
        <f t="shared" si="79"/>
        <v>44906</v>
      </c>
    </row>
    <row r="639" spans="1:7" s="5" customFormat="1" ht="15.75" customHeight="1">
      <c r="A639" s="39"/>
      <c r="B639" s="286" t="s">
        <v>639</v>
      </c>
      <c r="C639" s="123" t="s">
        <v>967</v>
      </c>
      <c r="D639" s="859"/>
      <c r="E639" s="192">
        <f t="shared" si="79"/>
        <v>44907</v>
      </c>
      <c r="F639" s="192">
        <f t="shared" si="79"/>
        <v>44910</v>
      </c>
      <c r="G639" s="192">
        <f t="shared" si="79"/>
        <v>44913</v>
      </c>
    </row>
    <row r="640" spans="1:7" s="5" customFormat="1" ht="15.75" customHeight="1">
      <c r="A640" s="39"/>
      <c r="B640" s="286" t="s">
        <v>639</v>
      </c>
      <c r="C640" s="123" t="s">
        <v>640</v>
      </c>
      <c r="D640" s="859"/>
      <c r="E640" s="192">
        <f t="shared" si="79"/>
        <v>44914</v>
      </c>
      <c r="F640" s="192">
        <f t="shared" si="79"/>
        <v>44917</v>
      </c>
      <c r="G640" s="192">
        <f t="shared" si="79"/>
        <v>44920</v>
      </c>
    </row>
    <row r="641" spans="1:7" s="5" customFormat="1" ht="15.75" customHeight="1">
      <c r="A641" s="39"/>
      <c r="B641" s="286" t="s">
        <v>639</v>
      </c>
      <c r="C641" s="123" t="s">
        <v>641</v>
      </c>
      <c r="D641" s="822"/>
      <c r="E641" s="192">
        <f t="shared" si="79"/>
        <v>44921</v>
      </c>
      <c r="F641" s="192">
        <f t="shared" si="79"/>
        <v>44924</v>
      </c>
      <c r="G641" s="192">
        <f t="shared" si="79"/>
        <v>44927</v>
      </c>
    </row>
    <row r="642" spans="1:7" s="5" customFormat="1" ht="15.75" customHeight="1">
      <c r="A642" s="39"/>
      <c r="B642" s="91"/>
      <c r="C642" s="124"/>
      <c r="D642" s="183"/>
      <c r="E642" s="91"/>
      <c r="F642" s="125"/>
      <c r="G642" s="125"/>
    </row>
    <row r="643" spans="1:7" s="5" customFormat="1" ht="15.75" customHeight="1">
      <c r="A643" s="39"/>
      <c r="B643" s="819" t="s">
        <v>20</v>
      </c>
      <c r="C643" s="819" t="s">
        <v>21</v>
      </c>
      <c r="D643" s="821" t="s">
        <v>22</v>
      </c>
      <c r="E643" s="14" t="s">
        <v>234</v>
      </c>
      <c r="F643" s="14" t="s">
        <v>23</v>
      </c>
      <c r="G643" s="14" t="s">
        <v>90</v>
      </c>
    </row>
    <row r="644" spans="1:7" s="5" customFormat="1" ht="15.75" customHeight="1">
      <c r="A644" s="39"/>
      <c r="B644" s="820"/>
      <c r="C644" s="820"/>
      <c r="D644" s="822"/>
      <c r="E644" s="86" t="s">
        <v>14</v>
      </c>
      <c r="F644" s="14" t="s">
        <v>24</v>
      </c>
      <c r="G644" s="14" t="s">
        <v>25</v>
      </c>
    </row>
    <row r="645" spans="1:7" s="5" customFormat="1" ht="15.75" customHeight="1">
      <c r="A645" s="39"/>
      <c r="B645" s="213" t="s">
        <v>971</v>
      </c>
      <c r="C645" s="90" t="s">
        <v>968</v>
      </c>
      <c r="D645" s="844" t="s">
        <v>446</v>
      </c>
      <c r="E645" s="20">
        <v>44899</v>
      </c>
      <c r="F645" s="20">
        <f>E645+3</f>
        <v>44902</v>
      </c>
      <c r="G645" s="20">
        <f>F645+3</f>
        <v>44905</v>
      </c>
    </row>
    <row r="646" spans="1:7" s="5" customFormat="1" ht="15.75" customHeight="1">
      <c r="A646" s="39"/>
      <c r="B646" s="213" t="s">
        <v>972</v>
      </c>
      <c r="C646" s="90" t="s">
        <v>969</v>
      </c>
      <c r="D646" s="859"/>
      <c r="E646" s="20">
        <f t="shared" ref="E646:G649" si="80">E645+7</f>
        <v>44906</v>
      </c>
      <c r="F646" s="20">
        <f t="shared" si="80"/>
        <v>44909</v>
      </c>
      <c r="G646" s="20">
        <f t="shared" si="80"/>
        <v>44912</v>
      </c>
    </row>
    <row r="647" spans="1:7" s="5" customFormat="1" ht="15.75" customHeight="1">
      <c r="A647" s="39"/>
      <c r="B647" s="213" t="s">
        <v>971</v>
      </c>
      <c r="C647" s="90" t="s">
        <v>969</v>
      </c>
      <c r="D647" s="859"/>
      <c r="E647" s="20">
        <f t="shared" si="80"/>
        <v>44913</v>
      </c>
      <c r="F647" s="20">
        <f t="shared" si="80"/>
        <v>44916</v>
      </c>
      <c r="G647" s="20">
        <f t="shared" si="80"/>
        <v>44919</v>
      </c>
    </row>
    <row r="648" spans="1:7" s="5" customFormat="1" ht="15.75" customHeight="1">
      <c r="A648" s="39"/>
      <c r="B648" s="213" t="s">
        <v>973</v>
      </c>
      <c r="C648" s="90" t="s">
        <v>970</v>
      </c>
      <c r="D648" s="859"/>
      <c r="E648" s="20">
        <f t="shared" si="80"/>
        <v>44920</v>
      </c>
      <c r="F648" s="20">
        <f t="shared" si="80"/>
        <v>44923</v>
      </c>
      <c r="G648" s="20">
        <f t="shared" si="80"/>
        <v>44926</v>
      </c>
    </row>
    <row r="649" spans="1:7" s="5" customFormat="1" ht="15.75" customHeight="1">
      <c r="A649" s="39"/>
      <c r="B649" s="213"/>
      <c r="C649" s="200"/>
      <c r="D649" s="822"/>
      <c r="E649" s="20">
        <f t="shared" si="80"/>
        <v>44927</v>
      </c>
      <c r="F649" s="20">
        <f t="shared" si="80"/>
        <v>44930</v>
      </c>
      <c r="G649" s="20">
        <f t="shared" si="80"/>
        <v>44933</v>
      </c>
    </row>
    <row r="650" spans="1:7" s="5" customFormat="1" ht="15.75" customHeight="1">
      <c r="A650" s="39"/>
      <c r="B650" s="91"/>
      <c r="C650" s="96"/>
      <c r="D650" s="183"/>
      <c r="E650" s="91"/>
      <c r="F650" s="29"/>
      <c r="G650" s="29"/>
    </row>
    <row r="651" spans="1:7" s="5" customFormat="1" ht="15.75" customHeight="1">
      <c r="A651" s="39"/>
      <c r="B651" s="122"/>
      <c r="C651" s="36"/>
      <c r="D651" s="179"/>
      <c r="E651" s="37"/>
      <c r="F651" s="38"/>
      <c r="G651" s="38"/>
    </row>
    <row r="652" spans="1:7" s="5" customFormat="1" ht="15.75" customHeight="1">
      <c r="A652" s="39" t="s">
        <v>347</v>
      </c>
      <c r="B652" s="819" t="s">
        <v>20</v>
      </c>
      <c r="C652" s="819" t="s">
        <v>21</v>
      </c>
      <c r="D652" s="821" t="s">
        <v>22</v>
      </c>
      <c r="E652" s="14" t="s">
        <v>231</v>
      </c>
      <c r="F652" s="14" t="s">
        <v>23</v>
      </c>
      <c r="G652" s="14" t="s">
        <v>92</v>
      </c>
    </row>
    <row r="653" spans="1:7" s="5" customFormat="1" ht="15.75" customHeight="1">
      <c r="A653" s="39"/>
      <c r="B653" s="820"/>
      <c r="C653" s="820"/>
      <c r="D653" s="822"/>
      <c r="E653" s="86" t="s">
        <v>14</v>
      </c>
      <c r="F653" s="14" t="s">
        <v>24</v>
      </c>
      <c r="G653" s="14" t="s">
        <v>25</v>
      </c>
    </row>
    <row r="654" spans="1:7" s="5" customFormat="1" ht="15.75" customHeight="1">
      <c r="A654" s="39"/>
      <c r="B654" s="241" t="s">
        <v>836</v>
      </c>
      <c r="C654" s="241" t="s">
        <v>696</v>
      </c>
      <c r="D654" s="831" t="s">
        <v>585</v>
      </c>
      <c r="E654" s="51">
        <v>44899</v>
      </c>
      <c r="F654" s="51">
        <f>E654+3</f>
        <v>44902</v>
      </c>
      <c r="G654" s="20">
        <f>F654+3</f>
        <v>44905</v>
      </c>
    </row>
    <row r="655" spans="1:7" s="5" customFormat="1" ht="15.75" customHeight="1">
      <c r="A655" s="39"/>
      <c r="B655" s="241" t="s">
        <v>836</v>
      </c>
      <c r="C655" s="241" t="s">
        <v>698</v>
      </c>
      <c r="D655" s="859"/>
      <c r="E655" s="51">
        <f t="shared" ref="E655:G658" si="81">E654+7</f>
        <v>44906</v>
      </c>
      <c r="F655" s="51">
        <f t="shared" si="81"/>
        <v>44909</v>
      </c>
      <c r="G655" s="20">
        <f t="shared" si="81"/>
        <v>44912</v>
      </c>
    </row>
    <row r="656" spans="1:7" s="5" customFormat="1" ht="15.75" customHeight="1">
      <c r="A656" s="39"/>
      <c r="B656" s="241" t="s">
        <v>836</v>
      </c>
      <c r="C656" s="241" t="s">
        <v>705</v>
      </c>
      <c r="D656" s="859"/>
      <c r="E656" s="51">
        <f t="shared" si="81"/>
        <v>44913</v>
      </c>
      <c r="F656" s="51">
        <f t="shared" si="81"/>
        <v>44916</v>
      </c>
      <c r="G656" s="20">
        <f t="shared" si="81"/>
        <v>44919</v>
      </c>
    </row>
    <row r="657" spans="1:7" s="5" customFormat="1" ht="15.75" customHeight="1">
      <c r="A657" s="39"/>
      <c r="B657" s="240" t="s">
        <v>836</v>
      </c>
      <c r="C657" s="240" t="s">
        <v>837</v>
      </c>
      <c r="D657" s="859"/>
      <c r="E657" s="51">
        <f t="shared" si="81"/>
        <v>44920</v>
      </c>
      <c r="F657" s="51">
        <f t="shared" si="81"/>
        <v>44923</v>
      </c>
      <c r="G657" s="20">
        <f t="shared" si="81"/>
        <v>44926</v>
      </c>
    </row>
    <row r="658" spans="1:7" s="5" customFormat="1" ht="15.75" customHeight="1">
      <c r="A658" s="39"/>
      <c r="B658" s="227" t="s">
        <v>586</v>
      </c>
      <c r="C658" s="227" t="s">
        <v>838</v>
      </c>
      <c r="D658" s="842"/>
      <c r="E658" s="51">
        <f t="shared" si="81"/>
        <v>44927</v>
      </c>
      <c r="F658" s="51">
        <f t="shared" si="81"/>
        <v>44930</v>
      </c>
      <c r="G658" s="20">
        <f t="shared" si="81"/>
        <v>44933</v>
      </c>
    </row>
    <row r="659" spans="1:7" s="5" customFormat="1" ht="15.75" customHeight="1">
      <c r="A659" s="39"/>
      <c r="B659" s="36"/>
      <c r="C659" s="36"/>
      <c r="D659" s="187"/>
      <c r="E659" s="36"/>
      <c r="F659" s="37"/>
      <c r="G659" s="38"/>
    </row>
    <row r="660" spans="1:7" s="5" customFormat="1" ht="15.75" customHeight="1">
      <c r="A660" s="39"/>
      <c r="B660" s="819" t="s">
        <v>237</v>
      </c>
      <c r="C660" s="819" t="s">
        <v>21</v>
      </c>
      <c r="D660" s="821" t="s">
        <v>22</v>
      </c>
      <c r="E660" s="14" t="s">
        <v>234</v>
      </c>
      <c r="F660" s="14" t="s">
        <v>23</v>
      </c>
      <c r="G660" s="14" t="s">
        <v>92</v>
      </c>
    </row>
    <row r="661" spans="1:7" s="5" customFormat="1" ht="15.75" customHeight="1">
      <c r="A661" s="39"/>
      <c r="B661" s="820"/>
      <c r="C661" s="820"/>
      <c r="D661" s="822"/>
      <c r="E661" s="86" t="s">
        <v>14</v>
      </c>
      <c r="F661" s="14" t="s">
        <v>24</v>
      </c>
      <c r="G661" s="14" t="s">
        <v>25</v>
      </c>
    </row>
    <row r="662" spans="1:7" s="5" customFormat="1" ht="15.75" customHeight="1">
      <c r="A662" s="39"/>
      <c r="B662" s="201" t="s">
        <v>227</v>
      </c>
      <c r="C662" s="90" t="s">
        <v>974</v>
      </c>
      <c r="D662" s="816" t="s">
        <v>444</v>
      </c>
      <c r="E662" s="20">
        <v>44895</v>
      </c>
      <c r="F662" s="20">
        <f>E662+3</f>
        <v>44898</v>
      </c>
      <c r="G662" s="20">
        <f>F662+4</f>
        <v>44902</v>
      </c>
    </row>
    <row r="663" spans="1:7" s="5" customFormat="1" ht="15.75" customHeight="1">
      <c r="A663" s="39"/>
      <c r="B663" s="201" t="s">
        <v>227</v>
      </c>
      <c r="C663" s="90" t="s">
        <v>536</v>
      </c>
      <c r="D663" s="817"/>
      <c r="E663" s="20">
        <f t="shared" ref="E663:G666" si="82">E662+7</f>
        <v>44902</v>
      </c>
      <c r="F663" s="20">
        <f t="shared" si="82"/>
        <v>44905</v>
      </c>
      <c r="G663" s="20">
        <f t="shared" si="82"/>
        <v>44909</v>
      </c>
    </row>
    <row r="664" spans="1:7" s="5" customFormat="1" ht="15.75" customHeight="1">
      <c r="A664" s="39"/>
      <c r="B664" s="201" t="s">
        <v>227</v>
      </c>
      <c r="C664" s="90" t="s">
        <v>975</v>
      </c>
      <c r="D664" s="817"/>
      <c r="E664" s="20">
        <f t="shared" si="82"/>
        <v>44909</v>
      </c>
      <c r="F664" s="20">
        <f t="shared" si="82"/>
        <v>44912</v>
      </c>
      <c r="G664" s="20">
        <f t="shared" si="82"/>
        <v>44916</v>
      </c>
    </row>
    <row r="665" spans="1:7" s="5" customFormat="1" ht="15.75" customHeight="1">
      <c r="A665" s="39"/>
      <c r="B665" s="201" t="s">
        <v>227</v>
      </c>
      <c r="C665" s="90" t="s">
        <v>976</v>
      </c>
      <c r="D665" s="817"/>
      <c r="E665" s="20">
        <f t="shared" si="82"/>
        <v>44916</v>
      </c>
      <c r="F665" s="20">
        <f t="shared" si="82"/>
        <v>44919</v>
      </c>
      <c r="G665" s="20">
        <f t="shared" si="82"/>
        <v>44923</v>
      </c>
    </row>
    <row r="666" spans="1:7" s="5" customFormat="1" ht="15.75" customHeight="1">
      <c r="A666" s="39"/>
      <c r="B666" s="201" t="s">
        <v>227</v>
      </c>
      <c r="C666" s="90" t="s">
        <v>977</v>
      </c>
      <c r="D666" s="832"/>
      <c r="E666" s="20">
        <f t="shared" si="82"/>
        <v>44923</v>
      </c>
      <c r="F666" s="20">
        <f t="shared" si="82"/>
        <v>44926</v>
      </c>
      <c r="G666" s="20">
        <f t="shared" si="82"/>
        <v>44930</v>
      </c>
    </row>
    <row r="667" spans="1:7" s="5" customFormat="1" ht="15.75" customHeight="1">
      <c r="A667" s="39"/>
      <c r="B667" s="126"/>
      <c r="C667" s="91"/>
      <c r="D667" s="183"/>
      <c r="E667" s="91"/>
      <c r="F667" s="29"/>
      <c r="G667" s="29"/>
    </row>
    <row r="668" spans="1:7" s="5" customFormat="1" ht="15.75" customHeight="1">
      <c r="A668" s="39"/>
      <c r="B668" s="122"/>
      <c r="C668" s="36"/>
      <c r="D668" s="179"/>
      <c r="E668" s="37"/>
      <c r="F668" s="38"/>
      <c r="G668" s="38"/>
    </row>
    <row r="669" spans="1:7" s="5" customFormat="1" ht="15.75" customHeight="1">
      <c r="A669" s="39"/>
      <c r="B669" s="819" t="s">
        <v>20</v>
      </c>
      <c r="C669" s="819" t="s">
        <v>21</v>
      </c>
      <c r="D669" s="821" t="s">
        <v>22</v>
      </c>
      <c r="E669" s="14" t="s">
        <v>231</v>
      </c>
      <c r="F669" s="14" t="s">
        <v>23</v>
      </c>
      <c r="G669" s="14" t="s">
        <v>476</v>
      </c>
    </row>
    <row r="670" spans="1:7" s="5" customFormat="1" ht="15.75" customHeight="1">
      <c r="A670" s="39" t="s">
        <v>93</v>
      </c>
      <c r="B670" s="820"/>
      <c r="C670" s="820"/>
      <c r="D670" s="822"/>
      <c r="E670" s="86" t="s">
        <v>14</v>
      </c>
      <c r="F670" s="14" t="s">
        <v>24</v>
      </c>
      <c r="G670" s="14" t="s">
        <v>25</v>
      </c>
    </row>
    <row r="671" spans="1:7" s="5" customFormat="1" ht="15.75" customHeight="1">
      <c r="A671" s="39"/>
      <c r="B671" s="14" t="s">
        <v>466</v>
      </c>
      <c r="C671" s="66" t="s">
        <v>1021</v>
      </c>
      <c r="D671" s="838" t="s">
        <v>495</v>
      </c>
      <c r="E671" s="20">
        <v>44894</v>
      </c>
      <c r="F671" s="20">
        <f>E671+4</f>
        <v>44898</v>
      </c>
      <c r="G671" s="20">
        <f>F671+4</f>
        <v>44902</v>
      </c>
    </row>
    <row r="672" spans="1:7" s="5" customFormat="1" ht="15.75" customHeight="1">
      <c r="A672" s="39"/>
      <c r="B672" s="283" t="s">
        <v>447</v>
      </c>
      <c r="C672" s="66" t="s">
        <v>541</v>
      </c>
      <c r="D672" s="838"/>
      <c r="E672" s="20">
        <f t="shared" ref="E672:G675" si="83">E671+7</f>
        <v>44901</v>
      </c>
      <c r="F672" s="20">
        <f t="shared" si="83"/>
        <v>44905</v>
      </c>
      <c r="G672" s="20">
        <f t="shared" si="83"/>
        <v>44909</v>
      </c>
    </row>
    <row r="673" spans="1:7" s="5" customFormat="1" ht="15.75" customHeight="1">
      <c r="A673" s="39"/>
      <c r="B673" s="208" t="s">
        <v>447</v>
      </c>
      <c r="C673" s="66" t="s">
        <v>1022</v>
      </c>
      <c r="D673" s="838"/>
      <c r="E673" s="20">
        <f t="shared" si="83"/>
        <v>44908</v>
      </c>
      <c r="F673" s="20">
        <f t="shared" si="83"/>
        <v>44912</v>
      </c>
      <c r="G673" s="20">
        <f t="shared" si="83"/>
        <v>44916</v>
      </c>
    </row>
    <row r="674" spans="1:7" s="5" customFormat="1" ht="15.75" customHeight="1">
      <c r="A674" s="39"/>
      <c r="B674" s="208" t="s">
        <v>15</v>
      </c>
      <c r="C674" s="66" t="s">
        <v>1023</v>
      </c>
      <c r="D674" s="838"/>
      <c r="E674" s="20">
        <f t="shared" si="83"/>
        <v>44915</v>
      </c>
      <c r="F674" s="20">
        <f t="shared" si="83"/>
        <v>44919</v>
      </c>
      <c r="G674" s="20">
        <f t="shared" si="83"/>
        <v>44923</v>
      </c>
    </row>
    <row r="675" spans="1:7" s="5" customFormat="1" ht="15.75" customHeight="1">
      <c r="A675" s="114"/>
      <c r="B675" s="208" t="s">
        <v>494</v>
      </c>
      <c r="C675" s="66" t="s">
        <v>1024</v>
      </c>
      <c r="D675" s="838"/>
      <c r="E675" s="20">
        <f t="shared" si="83"/>
        <v>44922</v>
      </c>
      <c r="F675" s="20">
        <f t="shared" si="83"/>
        <v>44926</v>
      </c>
      <c r="G675" s="20">
        <f t="shared" si="83"/>
        <v>44930</v>
      </c>
    </row>
    <row r="676" spans="1:7" s="5" customFormat="1" ht="15.75" customHeight="1">
      <c r="A676" s="39"/>
      <c r="B676" s="91"/>
      <c r="C676" s="91"/>
      <c r="D676" s="183"/>
      <c r="E676" s="29"/>
      <c r="F676" s="29"/>
      <c r="G676" s="29"/>
    </row>
    <row r="677" spans="1:7" s="5" customFormat="1" ht="15.75" customHeight="1">
      <c r="A677" s="39"/>
      <c r="B677" s="122"/>
      <c r="C677" s="36"/>
      <c r="D677" s="179"/>
      <c r="E677" s="37"/>
      <c r="F677" s="38"/>
      <c r="G677" s="38"/>
    </row>
    <row r="678" spans="1:7" s="5" customFormat="1" ht="15.75" customHeight="1">
      <c r="A678" s="39"/>
      <c r="B678" s="826" t="s">
        <v>20</v>
      </c>
      <c r="C678" s="826" t="s">
        <v>21</v>
      </c>
      <c r="D678" s="828" t="s">
        <v>22</v>
      </c>
      <c r="E678" s="14" t="s">
        <v>234</v>
      </c>
      <c r="F678" s="14" t="s">
        <v>23</v>
      </c>
      <c r="G678" s="14" t="s">
        <v>348</v>
      </c>
    </row>
    <row r="679" spans="1:7" s="5" customFormat="1" ht="15.75" customHeight="1">
      <c r="A679" s="39" t="s">
        <v>349</v>
      </c>
      <c r="B679" s="827"/>
      <c r="C679" s="827"/>
      <c r="D679" s="829"/>
      <c r="E679" s="14" t="s">
        <v>14</v>
      </c>
      <c r="F679" s="14" t="s">
        <v>24</v>
      </c>
      <c r="G679" s="14" t="s">
        <v>25</v>
      </c>
    </row>
    <row r="680" spans="1:7" s="5" customFormat="1" ht="15.75" customHeight="1">
      <c r="A680" s="39"/>
      <c r="B680" s="228" t="s">
        <v>583</v>
      </c>
      <c r="C680" s="127" t="s">
        <v>919</v>
      </c>
      <c r="D680" s="866" t="s">
        <v>481</v>
      </c>
      <c r="E680" s="20">
        <v>44898</v>
      </c>
      <c r="F680" s="20">
        <f>E680+3</f>
        <v>44901</v>
      </c>
      <c r="G680" s="20">
        <f>F680+5</f>
        <v>44906</v>
      </c>
    </row>
    <row r="681" spans="1:7" s="5" customFormat="1" ht="15.75" customHeight="1">
      <c r="A681" s="39"/>
      <c r="B681" s="214" t="s">
        <v>583</v>
      </c>
      <c r="C681" s="127" t="s">
        <v>920</v>
      </c>
      <c r="D681" s="893"/>
      <c r="E681" s="20">
        <f t="shared" ref="E681:G684" si="84">E680+7</f>
        <v>44905</v>
      </c>
      <c r="F681" s="20">
        <f t="shared" si="84"/>
        <v>44908</v>
      </c>
      <c r="G681" s="20">
        <f t="shared" si="84"/>
        <v>44913</v>
      </c>
    </row>
    <row r="682" spans="1:7" s="5" customFormat="1" ht="15.75" customHeight="1">
      <c r="A682" s="39"/>
      <c r="B682" s="228" t="s">
        <v>583</v>
      </c>
      <c r="C682" s="127" t="s">
        <v>921</v>
      </c>
      <c r="D682" s="893"/>
      <c r="E682" s="20">
        <f t="shared" si="84"/>
        <v>44912</v>
      </c>
      <c r="F682" s="20">
        <f t="shared" si="84"/>
        <v>44915</v>
      </c>
      <c r="G682" s="20">
        <f t="shared" si="84"/>
        <v>44920</v>
      </c>
    </row>
    <row r="683" spans="1:7" s="5" customFormat="1" ht="15.75" customHeight="1">
      <c r="A683" s="39"/>
      <c r="B683" s="228" t="s">
        <v>583</v>
      </c>
      <c r="C683" s="127" t="s">
        <v>922</v>
      </c>
      <c r="D683" s="893"/>
      <c r="E683" s="20">
        <f t="shared" si="84"/>
        <v>44919</v>
      </c>
      <c r="F683" s="20">
        <f t="shared" si="84"/>
        <v>44922</v>
      </c>
      <c r="G683" s="20">
        <f t="shared" si="84"/>
        <v>44927</v>
      </c>
    </row>
    <row r="684" spans="1:7" s="5" customFormat="1" ht="15.75" customHeight="1">
      <c r="A684" s="39"/>
      <c r="B684" s="228" t="s">
        <v>583</v>
      </c>
      <c r="C684" s="127" t="s">
        <v>923</v>
      </c>
      <c r="D684" s="868"/>
      <c r="E684" s="20">
        <f t="shared" si="84"/>
        <v>44926</v>
      </c>
      <c r="F684" s="20">
        <f t="shared" si="84"/>
        <v>44929</v>
      </c>
      <c r="G684" s="20">
        <f t="shared" si="84"/>
        <v>44934</v>
      </c>
    </row>
    <row r="685" spans="1:7" s="5" customFormat="1" ht="15.75" customHeight="1">
      <c r="A685" s="39"/>
      <c r="B685" s="36"/>
      <c r="C685" s="36"/>
      <c r="D685" s="179"/>
      <c r="E685" s="37"/>
      <c r="F685" s="38"/>
      <c r="G685" s="38"/>
    </row>
    <row r="686" spans="1:7" s="5" customFormat="1" ht="15.75">
      <c r="A686" s="39"/>
      <c r="B686" s="819" t="s">
        <v>237</v>
      </c>
      <c r="C686" s="819" t="s">
        <v>21</v>
      </c>
      <c r="D686" s="821" t="s">
        <v>22</v>
      </c>
      <c r="E686" s="14" t="s">
        <v>234</v>
      </c>
      <c r="F686" s="14" t="s">
        <v>23</v>
      </c>
      <c r="G686" s="14" t="s">
        <v>94</v>
      </c>
    </row>
    <row r="687" spans="1:7" s="5" customFormat="1" ht="15.75" customHeight="1">
      <c r="A687" s="39"/>
      <c r="B687" s="820"/>
      <c r="C687" s="820"/>
      <c r="D687" s="822"/>
      <c r="E687" s="86" t="s">
        <v>14</v>
      </c>
      <c r="F687" s="14" t="s">
        <v>24</v>
      </c>
      <c r="G687" s="14" t="s">
        <v>25</v>
      </c>
    </row>
    <row r="688" spans="1:7" s="5" customFormat="1" ht="15.75" customHeight="1">
      <c r="A688" s="39"/>
      <c r="B688" s="210" t="s">
        <v>584</v>
      </c>
      <c r="C688" s="66" t="s">
        <v>924</v>
      </c>
      <c r="D688" s="894" t="s">
        <v>350</v>
      </c>
      <c r="E688" s="20">
        <v>44894</v>
      </c>
      <c r="F688" s="20">
        <f>E688+3</f>
        <v>44897</v>
      </c>
      <c r="G688" s="20">
        <f>F688+3</f>
        <v>44900</v>
      </c>
    </row>
    <row r="689" spans="1:7" s="5" customFormat="1" ht="15.75" customHeight="1">
      <c r="A689" s="39"/>
      <c r="B689" s="224" t="s">
        <v>584</v>
      </c>
      <c r="C689" s="66" t="s">
        <v>580</v>
      </c>
      <c r="D689" s="859"/>
      <c r="E689" s="20">
        <f t="shared" ref="E689:G692" si="85">E688+7</f>
        <v>44901</v>
      </c>
      <c r="F689" s="20">
        <f t="shared" si="85"/>
        <v>44904</v>
      </c>
      <c r="G689" s="20">
        <f t="shared" si="85"/>
        <v>44907</v>
      </c>
    </row>
    <row r="690" spans="1:7" s="5" customFormat="1" ht="15.75" customHeight="1">
      <c r="A690" s="39"/>
      <c r="B690" s="224" t="s">
        <v>584</v>
      </c>
      <c r="C690" s="66" t="s">
        <v>581</v>
      </c>
      <c r="D690" s="859"/>
      <c r="E690" s="20">
        <f t="shared" si="85"/>
        <v>44908</v>
      </c>
      <c r="F690" s="20">
        <f t="shared" si="85"/>
        <v>44911</v>
      </c>
      <c r="G690" s="20">
        <f t="shared" si="85"/>
        <v>44914</v>
      </c>
    </row>
    <row r="691" spans="1:7" s="5" customFormat="1" ht="15.75" customHeight="1">
      <c r="A691" s="39"/>
      <c r="B691" s="224" t="s">
        <v>584</v>
      </c>
      <c r="C691" s="66" t="s">
        <v>582</v>
      </c>
      <c r="D691" s="859"/>
      <c r="E691" s="20">
        <f t="shared" si="85"/>
        <v>44915</v>
      </c>
      <c r="F691" s="20">
        <f t="shared" si="85"/>
        <v>44918</v>
      </c>
      <c r="G691" s="20">
        <f t="shared" si="85"/>
        <v>44921</v>
      </c>
    </row>
    <row r="692" spans="1:7" s="5" customFormat="1" ht="15.75" customHeight="1">
      <c r="A692" s="39"/>
      <c r="B692" s="305" t="s">
        <v>584</v>
      </c>
      <c r="C692" s="66" t="s">
        <v>925</v>
      </c>
      <c r="D692" s="822"/>
      <c r="E692" s="20">
        <f t="shared" si="85"/>
        <v>44922</v>
      </c>
      <c r="F692" s="20">
        <f t="shared" si="85"/>
        <v>44925</v>
      </c>
      <c r="G692" s="20">
        <f t="shared" si="85"/>
        <v>44928</v>
      </c>
    </row>
    <row r="693" spans="1:7" s="5" customFormat="1" ht="15.75" customHeight="1">
      <c r="A693" s="39"/>
      <c r="B693" s="91"/>
      <c r="C693" s="91"/>
      <c r="D693" s="183"/>
      <c r="E693" s="91"/>
      <c r="F693" s="29"/>
      <c r="G693" s="29"/>
    </row>
    <row r="694" spans="1:7" s="5" customFormat="1" ht="15.75" customHeight="1">
      <c r="A694" s="39"/>
      <c r="B694" s="122"/>
      <c r="C694" s="36"/>
      <c r="D694" s="179"/>
      <c r="E694" s="37"/>
      <c r="F694" s="38"/>
      <c r="G694" s="38"/>
    </row>
    <row r="695" spans="1:7" s="5" customFormat="1" ht="15.75" customHeight="1">
      <c r="A695" s="39" t="s">
        <v>457</v>
      </c>
      <c r="B695" s="819" t="s">
        <v>20</v>
      </c>
      <c r="C695" s="819" t="s">
        <v>21</v>
      </c>
      <c r="D695" s="821" t="s">
        <v>22</v>
      </c>
      <c r="E695" s="14" t="s">
        <v>231</v>
      </c>
      <c r="F695" s="14" t="s">
        <v>23</v>
      </c>
      <c r="G695" s="14" t="s">
        <v>95</v>
      </c>
    </row>
    <row r="696" spans="1:7" s="5" customFormat="1" ht="15.75" customHeight="1">
      <c r="A696" s="39"/>
      <c r="B696" s="820"/>
      <c r="C696" s="820"/>
      <c r="D696" s="822"/>
      <c r="E696" s="86" t="s">
        <v>14</v>
      </c>
      <c r="F696" s="14" t="s">
        <v>24</v>
      </c>
      <c r="G696" s="14" t="s">
        <v>25</v>
      </c>
    </row>
    <row r="697" spans="1:7" s="5" customFormat="1" ht="15.75" customHeight="1">
      <c r="A697" s="39"/>
      <c r="B697" s="312" t="s">
        <v>466</v>
      </c>
      <c r="C697" s="66" t="s">
        <v>1021</v>
      </c>
      <c r="D697" s="838" t="s">
        <v>495</v>
      </c>
      <c r="E697" s="20">
        <v>44894</v>
      </c>
      <c r="F697" s="20">
        <f>E697+4</f>
        <v>44898</v>
      </c>
      <c r="G697" s="20">
        <f>F697+4</f>
        <v>44902</v>
      </c>
    </row>
    <row r="698" spans="1:7" s="5" customFormat="1" ht="15.75" customHeight="1">
      <c r="A698" s="39"/>
      <c r="B698" s="313" t="s">
        <v>447</v>
      </c>
      <c r="C698" s="66" t="s">
        <v>541</v>
      </c>
      <c r="D698" s="838"/>
      <c r="E698" s="20">
        <f t="shared" ref="E698:G701" si="86">E697+7</f>
        <v>44901</v>
      </c>
      <c r="F698" s="20">
        <f t="shared" si="86"/>
        <v>44905</v>
      </c>
      <c r="G698" s="20">
        <f t="shared" si="86"/>
        <v>44909</v>
      </c>
    </row>
    <row r="699" spans="1:7" s="5" customFormat="1" ht="15.75" customHeight="1">
      <c r="A699" s="39"/>
      <c r="B699" s="313" t="s">
        <v>447</v>
      </c>
      <c r="C699" s="66" t="s">
        <v>1022</v>
      </c>
      <c r="D699" s="838"/>
      <c r="E699" s="20">
        <f t="shared" si="86"/>
        <v>44908</v>
      </c>
      <c r="F699" s="20">
        <f t="shared" si="86"/>
        <v>44912</v>
      </c>
      <c r="G699" s="20">
        <f t="shared" si="86"/>
        <v>44916</v>
      </c>
    </row>
    <row r="700" spans="1:7" s="5" customFormat="1" ht="15.75" customHeight="1">
      <c r="A700" s="39"/>
      <c r="B700" s="313" t="s">
        <v>15</v>
      </c>
      <c r="C700" s="66" t="s">
        <v>1023</v>
      </c>
      <c r="D700" s="838"/>
      <c r="E700" s="20">
        <f t="shared" si="86"/>
        <v>44915</v>
      </c>
      <c r="F700" s="20">
        <f t="shared" si="86"/>
        <v>44919</v>
      </c>
      <c r="G700" s="20">
        <f t="shared" si="86"/>
        <v>44923</v>
      </c>
    </row>
    <row r="701" spans="1:7" s="5" customFormat="1" ht="15.75" customHeight="1">
      <c r="A701" s="39"/>
      <c r="B701" s="313" t="s">
        <v>494</v>
      </c>
      <c r="C701" s="66" t="s">
        <v>1024</v>
      </c>
      <c r="D701" s="838"/>
      <c r="E701" s="20">
        <f t="shared" si="86"/>
        <v>44922</v>
      </c>
      <c r="F701" s="20">
        <f t="shared" si="86"/>
        <v>44926</v>
      </c>
      <c r="G701" s="20">
        <f t="shared" si="86"/>
        <v>44930</v>
      </c>
    </row>
    <row r="702" spans="1:7" s="5" customFormat="1" ht="15.75" customHeight="1">
      <c r="A702" s="39"/>
      <c r="B702" s="877"/>
      <c r="C702" s="877"/>
      <c r="D702" s="877"/>
      <c r="E702" s="29"/>
      <c r="F702" s="29"/>
      <c r="G702" s="29"/>
    </row>
    <row r="703" spans="1:7" s="5" customFormat="1" ht="15.75" customHeight="1">
      <c r="A703" s="39"/>
      <c r="B703" s="878"/>
      <c r="C703" s="878"/>
      <c r="D703" s="878"/>
      <c r="E703" s="29"/>
      <c r="F703" s="29"/>
      <c r="G703" s="29"/>
    </row>
    <row r="704" spans="1:7" s="5" customFormat="1" ht="15.75" customHeight="1">
      <c r="A704" s="117" t="s">
        <v>340</v>
      </c>
      <c r="B704" s="118"/>
      <c r="C704" s="118"/>
      <c r="D704" s="186"/>
      <c r="E704" s="118"/>
      <c r="F704" s="118"/>
      <c r="G704" s="118"/>
    </row>
    <row r="705" spans="1:7" s="5" customFormat="1" ht="15.75" customHeight="1">
      <c r="A705" s="39"/>
      <c r="B705" s="36"/>
      <c r="C705" s="38"/>
      <c r="D705" s="182"/>
      <c r="E705" s="37"/>
      <c r="F705" s="38"/>
      <c r="G705" s="38"/>
    </row>
    <row r="706" spans="1:7" s="5" customFormat="1" ht="15.75" customHeight="1">
      <c r="A706" s="39" t="s">
        <v>351</v>
      </c>
      <c r="B706" s="819" t="s">
        <v>20</v>
      </c>
      <c r="C706" s="835" t="s">
        <v>21</v>
      </c>
      <c r="D706" s="841" t="s">
        <v>22</v>
      </c>
      <c r="E706" s="14" t="s">
        <v>234</v>
      </c>
      <c r="F706" s="14" t="s">
        <v>23</v>
      </c>
      <c r="G706" s="40" t="s">
        <v>456</v>
      </c>
    </row>
    <row r="707" spans="1:7" s="5" customFormat="1" ht="15.75" customHeight="1">
      <c r="A707" s="39"/>
      <c r="B707" s="820"/>
      <c r="C707" s="836"/>
      <c r="D707" s="842"/>
      <c r="E707" s="15" t="s">
        <v>14</v>
      </c>
      <c r="F707" s="41" t="s">
        <v>24</v>
      </c>
      <c r="G707" s="14" t="s">
        <v>25</v>
      </c>
    </row>
    <row r="708" spans="1:7" s="5" customFormat="1" ht="15.75" customHeight="1">
      <c r="A708" s="39"/>
      <c r="B708" s="74" t="s">
        <v>1000</v>
      </c>
      <c r="C708" s="104" t="s">
        <v>1001</v>
      </c>
      <c r="D708" s="823" t="s">
        <v>999</v>
      </c>
      <c r="E708" s="71">
        <v>44892</v>
      </c>
      <c r="F708" s="71">
        <f>E708+4</f>
        <v>44896</v>
      </c>
      <c r="G708" s="20">
        <f>F708+3</f>
        <v>44899</v>
      </c>
    </row>
    <row r="709" spans="1:7" s="5" customFormat="1" ht="15.75" customHeight="1">
      <c r="A709" s="39"/>
      <c r="B709" s="74" t="s">
        <v>1002</v>
      </c>
      <c r="C709" s="104" t="s">
        <v>1003</v>
      </c>
      <c r="D709" s="824"/>
      <c r="E709" s="71">
        <f t="shared" ref="E709:G712" si="87">E708+7</f>
        <v>44899</v>
      </c>
      <c r="F709" s="71">
        <f t="shared" si="87"/>
        <v>44903</v>
      </c>
      <c r="G709" s="20">
        <f t="shared" si="87"/>
        <v>44906</v>
      </c>
    </row>
    <row r="710" spans="1:7" s="5" customFormat="1" ht="15.75" customHeight="1">
      <c r="A710" s="39"/>
      <c r="B710" s="198" t="s">
        <v>1000</v>
      </c>
      <c r="C710" s="198" t="s">
        <v>1004</v>
      </c>
      <c r="D710" s="824"/>
      <c r="E710" s="71">
        <f t="shared" si="87"/>
        <v>44906</v>
      </c>
      <c r="F710" s="71">
        <f t="shared" si="87"/>
        <v>44910</v>
      </c>
      <c r="G710" s="20">
        <f t="shared" si="87"/>
        <v>44913</v>
      </c>
    </row>
    <row r="711" spans="1:7" s="5" customFormat="1" ht="15.75" customHeight="1">
      <c r="A711" s="128"/>
      <c r="B711" s="74" t="s">
        <v>1002</v>
      </c>
      <c r="C711" s="104" t="s">
        <v>1005</v>
      </c>
      <c r="D711" s="824"/>
      <c r="E711" s="71">
        <f t="shared" si="87"/>
        <v>44913</v>
      </c>
      <c r="F711" s="71">
        <f t="shared" si="87"/>
        <v>44917</v>
      </c>
      <c r="G711" s="20">
        <f t="shared" si="87"/>
        <v>44920</v>
      </c>
    </row>
    <row r="712" spans="1:7" s="5" customFormat="1" ht="15.75" customHeight="1">
      <c r="A712" s="39"/>
      <c r="B712" s="198" t="s">
        <v>1000</v>
      </c>
      <c r="C712" s="104" t="s">
        <v>1006</v>
      </c>
      <c r="D712" s="825"/>
      <c r="E712" s="71">
        <f t="shared" si="87"/>
        <v>44920</v>
      </c>
      <c r="F712" s="71">
        <f t="shared" si="87"/>
        <v>44924</v>
      </c>
      <c r="G712" s="20">
        <f t="shared" si="87"/>
        <v>44927</v>
      </c>
    </row>
    <row r="713" spans="1:7" s="5" customFormat="1" ht="15.75" customHeight="1">
      <c r="A713" s="39"/>
      <c r="B713" s="30"/>
      <c r="C713" s="30"/>
      <c r="D713" s="176"/>
      <c r="E713" s="29"/>
      <c r="F713" s="29"/>
      <c r="G713" s="29"/>
    </row>
    <row r="714" spans="1:7" s="5" customFormat="1" ht="15.75" customHeight="1">
      <c r="A714" s="39"/>
      <c r="B714" s="819" t="s">
        <v>20</v>
      </c>
      <c r="C714" s="835" t="s">
        <v>21</v>
      </c>
      <c r="D714" s="841" t="s">
        <v>22</v>
      </c>
      <c r="E714" s="14" t="s">
        <v>234</v>
      </c>
      <c r="F714" s="14" t="s">
        <v>23</v>
      </c>
      <c r="G714" s="40" t="s">
        <v>352</v>
      </c>
    </row>
    <row r="715" spans="1:7" s="5" customFormat="1" ht="15.75" customHeight="1">
      <c r="A715" s="39"/>
      <c r="B715" s="820"/>
      <c r="C715" s="836"/>
      <c r="D715" s="842"/>
      <c r="E715" s="15" t="s">
        <v>14</v>
      </c>
      <c r="F715" s="41" t="s">
        <v>24</v>
      </c>
      <c r="G715" s="14" t="s">
        <v>25</v>
      </c>
    </row>
    <row r="716" spans="1:7" s="5" customFormat="1" ht="15.75" customHeight="1">
      <c r="A716" s="39"/>
      <c r="B716" s="102" t="s">
        <v>38</v>
      </c>
      <c r="C716" s="307" t="s">
        <v>534</v>
      </c>
      <c r="D716" s="831" t="s">
        <v>835</v>
      </c>
      <c r="E716" s="71">
        <v>44892</v>
      </c>
      <c r="F716" s="71">
        <f>E716+4</f>
        <v>44896</v>
      </c>
      <c r="G716" s="20">
        <f>F716+3</f>
        <v>44899</v>
      </c>
    </row>
    <row r="717" spans="1:7" s="5" customFormat="1" ht="15.75" customHeight="1">
      <c r="A717" s="39"/>
      <c r="B717" s="102" t="s">
        <v>834</v>
      </c>
      <c r="C717" s="307" t="s">
        <v>26</v>
      </c>
      <c r="D717" s="817"/>
      <c r="E717" s="71">
        <f t="shared" ref="E717:G720" si="88">E716+7</f>
        <v>44899</v>
      </c>
      <c r="F717" s="71">
        <f t="shared" si="88"/>
        <v>44903</v>
      </c>
      <c r="G717" s="20">
        <f t="shared" si="88"/>
        <v>44906</v>
      </c>
    </row>
    <row r="718" spans="1:7" s="5" customFormat="1" ht="15.75" customHeight="1">
      <c r="A718" s="39"/>
      <c r="B718" s="102" t="s">
        <v>638</v>
      </c>
      <c r="C718" s="307" t="s">
        <v>207</v>
      </c>
      <c r="D718" s="817"/>
      <c r="E718" s="71">
        <f t="shared" si="88"/>
        <v>44906</v>
      </c>
      <c r="F718" s="71">
        <f t="shared" si="88"/>
        <v>44910</v>
      </c>
      <c r="G718" s="20">
        <f t="shared" si="88"/>
        <v>44913</v>
      </c>
    </row>
    <row r="719" spans="1:7" s="5" customFormat="1" ht="15.75" customHeight="1">
      <c r="A719" s="39"/>
      <c r="B719" s="102" t="s">
        <v>617</v>
      </c>
      <c r="C719" s="307" t="s">
        <v>685</v>
      </c>
      <c r="D719" s="817"/>
      <c r="E719" s="71">
        <f t="shared" si="88"/>
        <v>44913</v>
      </c>
      <c r="F719" s="71">
        <f t="shared" si="88"/>
        <v>44917</v>
      </c>
      <c r="G719" s="20">
        <f t="shared" si="88"/>
        <v>44920</v>
      </c>
    </row>
    <row r="720" spans="1:7" s="5" customFormat="1" ht="15.75" customHeight="1">
      <c r="A720" s="39"/>
      <c r="B720" s="102" t="s">
        <v>566</v>
      </c>
      <c r="C720" s="307" t="s">
        <v>533</v>
      </c>
      <c r="D720" s="832"/>
      <c r="E720" s="71">
        <f t="shared" si="88"/>
        <v>44920</v>
      </c>
      <c r="F720" s="71">
        <f t="shared" si="88"/>
        <v>44924</v>
      </c>
      <c r="G720" s="20">
        <f t="shared" si="88"/>
        <v>44927</v>
      </c>
    </row>
    <row r="721" spans="1:7" s="5" customFormat="1" ht="15.75" customHeight="1">
      <c r="A721" s="39"/>
      <c r="B721" s="30"/>
      <c r="C721" s="30"/>
      <c r="D721" s="176"/>
      <c r="E721" s="29"/>
      <c r="F721" s="29"/>
      <c r="G721" s="29"/>
    </row>
    <row r="722" spans="1:7" s="5" customFormat="1" ht="15.75" customHeight="1">
      <c r="A722" s="39"/>
      <c r="B722" s="819" t="s">
        <v>20</v>
      </c>
      <c r="C722" s="835" t="s">
        <v>21</v>
      </c>
      <c r="D722" s="841" t="s">
        <v>22</v>
      </c>
      <c r="E722" s="14" t="s">
        <v>234</v>
      </c>
      <c r="F722" s="14" t="s">
        <v>23</v>
      </c>
      <c r="G722" s="40" t="s">
        <v>352</v>
      </c>
    </row>
    <row r="723" spans="1:7" s="5" customFormat="1" ht="15.75" customHeight="1">
      <c r="A723" s="39"/>
      <c r="B723" s="820"/>
      <c r="C723" s="836"/>
      <c r="D723" s="842"/>
      <c r="E723" s="15" t="s">
        <v>14</v>
      </c>
      <c r="F723" s="41" t="s">
        <v>24</v>
      </c>
      <c r="G723" s="14" t="s">
        <v>25</v>
      </c>
    </row>
    <row r="724" spans="1:7" s="5" customFormat="1" ht="15.75" customHeight="1">
      <c r="A724" s="39"/>
      <c r="B724" s="58" t="s">
        <v>979</v>
      </c>
      <c r="C724" s="105" t="s">
        <v>951</v>
      </c>
      <c r="D724" s="823" t="s">
        <v>472</v>
      </c>
      <c r="E724" s="71">
        <v>44896</v>
      </c>
      <c r="F724" s="71">
        <f>E724+4</f>
        <v>44900</v>
      </c>
      <c r="G724" s="20">
        <f>F724+3</f>
        <v>44903</v>
      </c>
    </row>
    <row r="725" spans="1:7" s="5" customFormat="1" ht="15.75" customHeight="1">
      <c r="A725" s="39"/>
      <c r="B725" s="58" t="s">
        <v>980</v>
      </c>
      <c r="C725" s="105" t="s">
        <v>952</v>
      </c>
      <c r="D725" s="824"/>
      <c r="E725" s="71">
        <f t="shared" ref="E725:G728" si="89">E724+7</f>
        <v>44903</v>
      </c>
      <c r="F725" s="71">
        <f t="shared" si="89"/>
        <v>44907</v>
      </c>
      <c r="G725" s="20">
        <f t="shared" si="89"/>
        <v>44910</v>
      </c>
    </row>
    <row r="726" spans="1:7" s="5" customFormat="1" ht="15.75" customHeight="1">
      <c r="A726" s="39"/>
      <c r="B726" s="58" t="s">
        <v>956</v>
      </c>
      <c r="C726" s="105" t="s">
        <v>952</v>
      </c>
      <c r="D726" s="824"/>
      <c r="E726" s="71">
        <f t="shared" si="89"/>
        <v>44910</v>
      </c>
      <c r="F726" s="71">
        <f t="shared" si="89"/>
        <v>44914</v>
      </c>
      <c r="G726" s="20">
        <f t="shared" si="89"/>
        <v>44917</v>
      </c>
    </row>
    <row r="727" spans="1:7" s="5" customFormat="1" ht="15.75" customHeight="1">
      <c r="A727" s="39"/>
      <c r="B727" s="58" t="s">
        <v>957</v>
      </c>
      <c r="C727" s="105" t="s">
        <v>978</v>
      </c>
      <c r="D727" s="824"/>
      <c r="E727" s="71">
        <f t="shared" si="89"/>
        <v>44917</v>
      </c>
      <c r="F727" s="71">
        <f t="shared" si="89"/>
        <v>44921</v>
      </c>
      <c r="G727" s="20">
        <f t="shared" si="89"/>
        <v>44924</v>
      </c>
    </row>
    <row r="728" spans="1:7" s="5" customFormat="1" ht="15.75" customHeight="1">
      <c r="A728" s="39"/>
      <c r="B728" s="58"/>
      <c r="C728" s="105"/>
      <c r="D728" s="825"/>
      <c r="E728" s="71">
        <f t="shared" si="89"/>
        <v>44924</v>
      </c>
      <c r="F728" s="71">
        <f t="shared" si="89"/>
        <v>44928</v>
      </c>
      <c r="G728" s="20">
        <f t="shared" si="89"/>
        <v>44931</v>
      </c>
    </row>
    <row r="729" spans="1:7" s="5" customFormat="1" ht="15.75" customHeight="1">
      <c r="A729" s="39"/>
      <c r="B729" s="30"/>
      <c r="C729" s="129"/>
      <c r="D729" s="188"/>
      <c r="E729" s="29"/>
      <c r="F729" s="29"/>
      <c r="G729" s="29"/>
    </row>
    <row r="730" spans="1:7" s="5" customFormat="1" ht="15.75" customHeight="1">
      <c r="A730" s="39"/>
      <c r="B730" s="30"/>
      <c r="C730" s="30"/>
      <c r="D730" s="176"/>
      <c r="E730" s="29"/>
      <c r="F730" s="29"/>
      <c r="G730" s="29"/>
    </row>
    <row r="731" spans="1:7" s="5" customFormat="1" ht="15.75" customHeight="1">
      <c r="A731" s="860" t="s">
        <v>96</v>
      </c>
      <c r="B731" s="860"/>
      <c r="C731" s="860"/>
      <c r="D731" s="860"/>
      <c r="E731" s="860"/>
      <c r="F731" s="860"/>
      <c r="G731" s="860"/>
    </row>
    <row r="732" spans="1:7" s="5" customFormat="1" ht="15.75" customHeight="1">
      <c r="A732" s="39"/>
      <c r="B732" s="130"/>
      <c r="C732" s="36"/>
      <c r="D732" s="179"/>
      <c r="E732" s="37"/>
      <c r="F732" s="38"/>
      <c r="G732" s="38"/>
    </row>
    <row r="733" spans="1:7" s="5" customFormat="1" ht="15.75" customHeight="1">
      <c r="A733" s="39" t="s">
        <v>353</v>
      </c>
      <c r="B733" s="826" t="s">
        <v>20</v>
      </c>
      <c r="C733" s="826" t="s">
        <v>21</v>
      </c>
      <c r="D733" s="828" t="s">
        <v>22</v>
      </c>
      <c r="E733" s="14" t="s">
        <v>319</v>
      </c>
      <c r="F733" s="14" t="s">
        <v>23</v>
      </c>
      <c r="G733" s="238" t="s">
        <v>516</v>
      </c>
    </row>
    <row r="734" spans="1:7" s="5" customFormat="1" ht="15.75" customHeight="1">
      <c r="A734" s="39"/>
      <c r="B734" s="827"/>
      <c r="C734" s="827"/>
      <c r="D734" s="829"/>
      <c r="E734" s="14" t="s">
        <v>14</v>
      </c>
      <c r="F734" s="14" t="s">
        <v>24</v>
      </c>
      <c r="G734" s="238" t="s">
        <v>517</v>
      </c>
    </row>
    <row r="735" spans="1:7" s="5" customFormat="1" ht="15.75" customHeight="1">
      <c r="A735" s="39"/>
      <c r="B735" s="305" t="s">
        <v>13</v>
      </c>
      <c r="C735" s="92" t="s">
        <v>843</v>
      </c>
      <c r="D735" s="816" t="s">
        <v>515</v>
      </c>
      <c r="E735" s="19">
        <v>44893</v>
      </c>
      <c r="F735" s="19">
        <f>E735+4</f>
        <v>44897</v>
      </c>
      <c r="G735" s="20">
        <f>F735+13</f>
        <v>44910</v>
      </c>
    </row>
    <row r="736" spans="1:7" s="5" customFormat="1" ht="15.75" customHeight="1">
      <c r="A736" s="39"/>
      <c r="B736" s="305" t="s">
        <v>620</v>
      </c>
      <c r="C736" s="92" t="s">
        <v>844</v>
      </c>
      <c r="D736" s="817"/>
      <c r="E736" s="24">
        <f t="shared" ref="E736:G739" si="90">E735+7</f>
        <v>44900</v>
      </c>
      <c r="F736" s="19">
        <f t="shared" si="90"/>
        <v>44904</v>
      </c>
      <c r="G736" s="20">
        <f t="shared" si="90"/>
        <v>44917</v>
      </c>
    </row>
    <row r="737" spans="1:7" s="5" customFormat="1" ht="15.75" customHeight="1">
      <c r="A737" s="39"/>
      <c r="B737" s="305" t="s">
        <v>621</v>
      </c>
      <c r="C737" s="92" t="s">
        <v>845</v>
      </c>
      <c r="D737" s="817"/>
      <c r="E737" s="24">
        <f t="shared" si="90"/>
        <v>44907</v>
      </c>
      <c r="F737" s="19">
        <f t="shared" si="90"/>
        <v>44911</v>
      </c>
      <c r="G737" s="20">
        <f t="shared" si="90"/>
        <v>44924</v>
      </c>
    </row>
    <row r="738" spans="1:7" s="5" customFormat="1" ht="15.75" customHeight="1">
      <c r="A738" s="39"/>
      <c r="B738" s="93" t="s">
        <v>489</v>
      </c>
      <c r="C738" s="94" t="s">
        <v>846</v>
      </c>
      <c r="D738" s="817"/>
      <c r="E738" s="24">
        <f t="shared" si="90"/>
        <v>44914</v>
      </c>
      <c r="F738" s="19">
        <f t="shared" si="90"/>
        <v>44918</v>
      </c>
      <c r="G738" s="20">
        <f t="shared" si="90"/>
        <v>44931</v>
      </c>
    </row>
    <row r="739" spans="1:7" s="5" customFormat="1" ht="15.75" customHeight="1">
      <c r="A739" s="39"/>
      <c r="B739" s="305" t="s">
        <v>469</v>
      </c>
      <c r="C739" s="92" t="s">
        <v>847</v>
      </c>
      <c r="D739" s="818"/>
      <c r="E739" s="24">
        <f t="shared" si="90"/>
        <v>44921</v>
      </c>
      <c r="F739" s="19">
        <f t="shared" si="90"/>
        <v>44925</v>
      </c>
      <c r="G739" s="20">
        <f t="shared" si="90"/>
        <v>44938</v>
      </c>
    </row>
    <row r="740" spans="1:7" s="5" customFormat="1" ht="15.75" customHeight="1">
      <c r="A740" s="39"/>
      <c r="B740" s="36"/>
      <c r="C740" s="36"/>
      <c r="D740" s="179"/>
      <c r="E740" s="37"/>
      <c r="F740" s="38"/>
      <c r="G740" s="38"/>
    </row>
    <row r="741" spans="1:7" s="5" customFormat="1" ht="15.75" customHeight="1">
      <c r="A741" s="39"/>
      <c r="B741" s="826" t="s">
        <v>20</v>
      </c>
      <c r="C741" s="826" t="s">
        <v>21</v>
      </c>
      <c r="D741" s="828" t="s">
        <v>22</v>
      </c>
      <c r="E741" s="238" t="s">
        <v>231</v>
      </c>
      <c r="F741" s="238" t="s">
        <v>23</v>
      </c>
      <c r="G741" s="238" t="s">
        <v>554</v>
      </c>
    </row>
    <row r="742" spans="1:7" s="5" customFormat="1" ht="15.75" customHeight="1">
      <c r="A742" s="39"/>
      <c r="B742" s="827"/>
      <c r="C742" s="827"/>
      <c r="D742" s="829"/>
      <c r="E742" s="238" t="s">
        <v>14</v>
      </c>
      <c r="F742" s="238" t="s">
        <v>24</v>
      </c>
      <c r="G742" s="238" t="s">
        <v>517</v>
      </c>
    </row>
    <row r="743" spans="1:7" s="5" customFormat="1" ht="15.75" customHeight="1">
      <c r="A743" s="39"/>
      <c r="B743" s="131"/>
      <c r="C743" s="132"/>
      <c r="D743" s="816" t="s">
        <v>555</v>
      </c>
      <c r="E743" s="19">
        <v>44893</v>
      </c>
      <c r="F743" s="19">
        <f>E743+4</f>
        <v>44897</v>
      </c>
      <c r="G743" s="20">
        <f>F743+13</f>
        <v>44910</v>
      </c>
    </row>
    <row r="744" spans="1:7" s="5" customFormat="1" ht="15.75" customHeight="1">
      <c r="A744" s="39"/>
      <c r="B744" s="131" t="s">
        <v>1076</v>
      </c>
      <c r="C744" s="132" t="s">
        <v>1080</v>
      </c>
      <c r="D744" s="817"/>
      <c r="E744" s="24">
        <f t="shared" ref="E744:G744" si="91">E743+7</f>
        <v>44900</v>
      </c>
      <c r="F744" s="19">
        <f t="shared" si="91"/>
        <v>44904</v>
      </c>
      <c r="G744" s="20">
        <f t="shared" si="91"/>
        <v>44917</v>
      </c>
    </row>
    <row r="745" spans="1:7" s="5" customFormat="1" ht="15.75" customHeight="1">
      <c r="A745" s="39"/>
      <c r="B745" s="131" t="s">
        <v>1077</v>
      </c>
      <c r="C745" s="132" t="s">
        <v>1081</v>
      </c>
      <c r="D745" s="817"/>
      <c r="E745" s="24">
        <f t="shared" ref="E745:G745" si="92">E744+7</f>
        <v>44907</v>
      </c>
      <c r="F745" s="19">
        <f t="shared" si="92"/>
        <v>44911</v>
      </c>
      <c r="G745" s="20">
        <f t="shared" si="92"/>
        <v>44924</v>
      </c>
    </row>
    <row r="746" spans="1:7" s="5" customFormat="1" ht="15.75" customHeight="1">
      <c r="A746" s="39"/>
      <c r="B746" s="131" t="s">
        <v>1078</v>
      </c>
      <c r="C746" s="132" t="s">
        <v>1082</v>
      </c>
      <c r="D746" s="817"/>
      <c r="E746" s="24">
        <f t="shared" ref="E746:G746" si="93">E745+7</f>
        <v>44914</v>
      </c>
      <c r="F746" s="19">
        <f t="shared" si="93"/>
        <v>44918</v>
      </c>
      <c r="G746" s="20">
        <f t="shared" si="93"/>
        <v>44931</v>
      </c>
    </row>
    <row r="747" spans="1:7" s="5" customFormat="1" ht="15.75" customHeight="1">
      <c r="A747" s="39"/>
      <c r="B747" s="131" t="s">
        <v>1079</v>
      </c>
      <c r="C747" s="101" t="s">
        <v>1083</v>
      </c>
      <c r="D747" s="818"/>
      <c r="E747" s="24">
        <f t="shared" ref="E747:G747" si="94">E746+7</f>
        <v>44921</v>
      </c>
      <c r="F747" s="19">
        <f t="shared" si="94"/>
        <v>44925</v>
      </c>
      <c r="G747" s="20">
        <f t="shared" si="94"/>
        <v>44938</v>
      </c>
    </row>
    <row r="748" spans="1:7" s="5" customFormat="1" ht="15.75" customHeight="1">
      <c r="A748" s="39"/>
      <c r="B748" s="36"/>
      <c r="C748" s="36"/>
      <c r="D748" s="179"/>
      <c r="E748" s="37"/>
      <c r="F748" s="38"/>
      <c r="G748" s="38"/>
    </row>
    <row r="749" spans="1:7" s="5" customFormat="1" ht="15.75" customHeight="1">
      <c r="A749" s="39"/>
      <c r="B749" s="130"/>
      <c r="C749" s="38"/>
      <c r="D749" s="179"/>
      <c r="E749" s="37"/>
      <c r="F749" s="38"/>
      <c r="G749" s="38"/>
    </row>
    <row r="750" spans="1:7" s="5" customFormat="1" ht="15.75" customHeight="1">
      <c r="A750" s="39"/>
      <c r="B750" s="819" t="s">
        <v>20</v>
      </c>
      <c r="C750" s="819" t="s">
        <v>21</v>
      </c>
      <c r="D750" s="821" t="s">
        <v>22</v>
      </c>
      <c r="E750" s="14" t="s">
        <v>231</v>
      </c>
      <c r="F750" s="14" t="s">
        <v>23</v>
      </c>
      <c r="G750" s="40" t="s">
        <v>100</v>
      </c>
    </row>
    <row r="751" spans="1:7" s="5" customFormat="1" ht="15.75" customHeight="1">
      <c r="A751" s="39" t="s">
        <v>354</v>
      </c>
      <c r="B751" s="820"/>
      <c r="C751" s="820"/>
      <c r="D751" s="822"/>
      <c r="E751" s="86" t="s">
        <v>14</v>
      </c>
      <c r="F751" s="41" t="s">
        <v>24</v>
      </c>
      <c r="G751" s="14" t="s">
        <v>25</v>
      </c>
    </row>
    <row r="752" spans="1:7" s="5" customFormat="1" ht="15.75" customHeight="1">
      <c r="A752" s="39"/>
      <c r="B752" s="17" t="s">
        <v>537</v>
      </c>
      <c r="C752" s="17" t="s">
        <v>624</v>
      </c>
      <c r="D752" s="816" t="s">
        <v>355</v>
      </c>
      <c r="E752" s="71">
        <v>44895</v>
      </c>
      <c r="F752" s="71">
        <f>E752+5</f>
        <v>44900</v>
      </c>
      <c r="G752" s="20">
        <f>F752+19</f>
        <v>44919</v>
      </c>
    </row>
    <row r="753" spans="1:7" s="5" customFormat="1" ht="15.75" customHeight="1">
      <c r="A753" s="39"/>
      <c r="B753" s="17" t="s">
        <v>852</v>
      </c>
      <c r="C753" s="17" t="s">
        <v>624</v>
      </c>
      <c r="D753" s="817"/>
      <c r="E753" s="71">
        <f t="shared" ref="E753:G756" si="95">E752+7</f>
        <v>44902</v>
      </c>
      <c r="F753" s="71">
        <f t="shared" si="95"/>
        <v>44907</v>
      </c>
      <c r="G753" s="20">
        <f t="shared" si="95"/>
        <v>44926</v>
      </c>
    </row>
    <row r="754" spans="1:7" s="5" customFormat="1" ht="15.75" customHeight="1">
      <c r="A754" s="39"/>
      <c r="B754" s="17" t="s">
        <v>853</v>
      </c>
      <c r="C754" s="17" t="s">
        <v>854</v>
      </c>
      <c r="D754" s="817"/>
      <c r="E754" s="71">
        <f t="shared" si="95"/>
        <v>44909</v>
      </c>
      <c r="F754" s="71">
        <f t="shared" si="95"/>
        <v>44914</v>
      </c>
      <c r="G754" s="20">
        <f t="shared" si="95"/>
        <v>44933</v>
      </c>
    </row>
    <row r="755" spans="1:7" s="5" customFormat="1" ht="15.75" customHeight="1">
      <c r="A755" s="39"/>
      <c r="B755" s="17" t="s">
        <v>622</v>
      </c>
      <c r="C755" s="17" t="s">
        <v>855</v>
      </c>
      <c r="D755" s="817"/>
      <c r="E755" s="71">
        <f t="shared" si="95"/>
        <v>44916</v>
      </c>
      <c r="F755" s="71">
        <f t="shared" si="95"/>
        <v>44921</v>
      </c>
      <c r="G755" s="20">
        <f t="shared" si="95"/>
        <v>44940</v>
      </c>
    </row>
    <row r="756" spans="1:7" s="5" customFormat="1" ht="15.75" customHeight="1">
      <c r="A756" s="114"/>
      <c r="B756" s="17" t="s">
        <v>623</v>
      </c>
      <c r="C756" s="17" t="s">
        <v>856</v>
      </c>
      <c r="D756" s="818"/>
      <c r="E756" s="71">
        <f t="shared" si="95"/>
        <v>44923</v>
      </c>
      <c r="F756" s="71">
        <f t="shared" si="95"/>
        <v>44928</v>
      </c>
      <c r="G756" s="20">
        <f t="shared" si="95"/>
        <v>44947</v>
      </c>
    </row>
    <row r="757" spans="1:7" s="5" customFormat="1" ht="15.75" customHeight="1">
      <c r="A757" s="39"/>
      <c r="B757" s="36"/>
      <c r="C757" s="38"/>
      <c r="D757" s="179"/>
      <c r="E757" s="37"/>
      <c r="F757" s="38"/>
      <c r="G757" s="38"/>
    </row>
    <row r="758" spans="1:7" s="5" customFormat="1" ht="15.75" customHeight="1">
      <c r="A758" s="39"/>
      <c r="B758" s="130"/>
      <c r="C758" s="36"/>
      <c r="D758" s="179"/>
      <c r="E758" s="37"/>
      <c r="F758" s="38"/>
      <c r="G758" s="38"/>
    </row>
    <row r="759" spans="1:7" s="5" customFormat="1" ht="15.75" customHeight="1">
      <c r="A759" s="39" t="s">
        <v>356</v>
      </c>
      <c r="B759" s="819" t="s">
        <v>20</v>
      </c>
      <c r="C759" s="819" t="s">
        <v>21</v>
      </c>
      <c r="D759" s="821" t="s">
        <v>22</v>
      </c>
      <c r="E759" s="14" t="s">
        <v>234</v>
      </c>
      <c r="F759" s="14" t="s">
        <v>23</v>
      </c>
      <c r="G759" s="40" t="s">
        <v>100</v>
      </c>
    </row>
    <row r="760" spans="1:7" s="5" customFormat="1" ht="15.75" customHeight="1">
      <c r="A760" s="39"/>
      <c r="B760" s="820"/>
      <c r="C760" s="820"/>
      <c r="D760" s="822"/>
      <c r="E760" s="86" t="s">
        <v>14</v>
      </c>
      <c r="F760" s="41" t="s">
        <v>24</v>
      </c>
      <c r="G760" s="14" t="s">
        <v>25</v>
      </c>
    </row>
    <row r="761" spans="1:7" s="5" customFormat="1" ht="15.75" customHeight="1">
      <c r="A761" s="39"/>
      <c r="B761" s="102"/>
      <c r="C761" s="102"/>
      <c r="D761" s="816" t="s">
        <v>514</v>
      </c>
      <c r="E761" s="19">
        <v>44895</v>
      </c>
      <c r="F761" s="19">
        <f>E761+4</f>
        <v>44899</v>
      </c>
      <c r="G761" s="20">
        <f>F761+10</f>
        <v>44909</v>
      </c>
    </row>
    <row r="762" spans="1:7" s="5" customFormat="1" ht="15.75" customHeight="1">
      <c r="A762" s="39"/>
      <c r="B762" s="102" t="s">
        <v>564</v>
      </c>
      <c r="C762" s="102" t="s">
        <v>75</v>
      </c>
      <c r="D762" s="817"/>
      <c r="E762" s="24">
        <f t="shared" ref="E762:G765" si="96">E761+7</f>
        <v>44902</v>
      </c>
      <c r="F762" s="19">
        <f t="shared" si="96"/>
        <v>44906</v>
      </c>
      <c r="G762" s="20">
        <f t="shared" si="96"/>
        <v>44916</v>
      </c>
    </row>
    <row r="763" spans="1:7" s="5" customFormat="1" ht="15.75" customHeight="1">
      <c r="A763" s="39"/>
      <c r="B763" s="102" t="s">
        <v>565</v>
      </c>
      <c r="C763" s="102" t="s">
        <v>520</v>
      </c>
      <c r="D763" s="817"/>
      <c r="E763" s="24">
        <f t="shared" si="96"/>
        <v>44909</v>
      </c>
      <c r="F763" s="19">
        <f t="shared" si="96"/>
        <v>44913</v>
      </c>
      <c r="G763" s="20">
        <f t="shared" si="96"/>
        <v>44923</v>
      </c>
    </row>
    <row r="764" spans="1:7" s="5" customFormat="1" ht="15.75" customHeight="1">
      <c r="A764" s="39"/>
      <c r="B764" s="102" t="s">
        <v>682</v>
      </c>
      <c r="C764" s="102" t="s">
        <v>683</v>
      </c>
      <c r="D764" s="817"/>
      <c r="E764" s="24">
        <f t="shared" si="96"/>
        <v>44916</v>
      </c>
      <c r="F764" s="19">
        <f t="shared" si="96"/>
        <v>44920</v>
      </c>
      <c r="G764" s="20">
        <f t="shared" si="96"/>
        <v>44930</v>
      </c>
    </row>
    <row r="765" spans="1:7" s="5" customFormat="1" ht="15.75" customHeight="1">
      <c r="A765" s="39"/>
      <c r="B765" s="102" t="s">
        <v>684</v>
      </c>
      <c r="C765" s="102" t="s">
        <v>212</v>
      </c>
      <c r="D765" s="818"/>
      <c r="E765" s="24">
        <f t="shared" si="96"/>
        <v>44923</v>
      </c>
      <c r="F765" s="19">
        <f t="shared" si="96"/>
        <v>44927</v>
      </c>
      <c r="G765" s="20">
        <f t="shared" si="96"/>
        <v>44937</v>
      </c>
    </row>
    <row r="766" spans="1:7" s="5" customFormat="1" ht="15.75" customHeight="1">
      <c r="A766" s="39"/>
      <c r="B766" s="103"/>
      <c r="C766" s="36"/>
      <c r="D766" s="179"/>
      <c r="E766" s="37"/>
      <c r="F766" s="38"/>
      <c r="G766" s="38"/>
    </row>
    <row r="767" spans="1:7" s="5" customFormat="1" ht="15.75" customHeight="1">
      <c r="A767" s="39"/>
      <c r="B767" s="130"/>
      <c r="C767" s="36"/>
      <c r="D767" s="179"/>
      <c r="E767" s="37"/>
      <c r="F767" s="38"/>
      <c r="G767" s="38"/>
    </row>
    <row r="768" spans="1:7" s="5" customFormat="1" ht="15.75" customHeight="1">
      <c r="A768" s="39"/>
      <c r="B768" s="30"/>
      <c r="C768" s="30"/>
      <c r="D768" s="178"/>
      <c r="E768" s="34"/>
      <c r="F768" s="29"/>
      <c r="G768" s="29"/>
    </row>
    <row r="769" spans="1:7" s="5" customFormat="1" ht="15.75" customHeight="1">
      <c r="A769" s="39" t="s">
        <v>357</v>
      </c>
      <c r="B769" s="826" t="s">
        <v>20</v>
      </c>
      <c r="C769" s="826" t="s">
        <v>21</v>
      </c>
      <c r="D769" s="828" t="s">
        <v>358</v>
      </c>
      <c r="E769" s="14" t="s">
        <v>319</v>
      </c>
      <c r="F769" s="14" t="s">
        <v>23</v>
      </c>
      <c r="G769" s="14" t="s">
        <v>101</v>
      </c>
    </row>
    <row r="770" spans="1:7" s="5" customFormat="1" ht="15.75" customHeight="1">
      <c r="A770" s="39"/>
      <c r="B770" s="827"/>
      <c r="C770" s="827"/>
      <c r="D770" s="829"/>
      <c r="E770" s="14" t="s">
        <v>14</v>
      </c>
      <c r="F770" s="14" t="s">
        <v>24</v>
      </c>
      <c r="G770" s="14" t="s">
        <v>25</v>
      </c>
    </row>
    <row r="771" spans="1:7" s="5" customFormat="1" ht="15.75" customHeight="1">
      <c r="A771" s="39"/>
      <c r="B771" s="102" t="s">
        <v>38</v>
      </c>
      <c r="C771" s="307" t="s">
        <v>534</v>
      </c>
      <c r="D771" s="831" t="s">
        <v>835</v>
      </c>
      <c r="E771" s="71">
        <v>44891</v>
      </c>
      <c r="F771" s="71">
        <f>E771+5</f>
        <v>44896</v>
      </c>
      <c r="G771" s="20">
        <f>F771+19</f>
        <v>44915</v>
      </c>
    </row>
    <row r="772" spans="1:7" s="5" customFormat="1" ht="15.75" customHeight="1">
      <c r="A772" s="39"/>
      <c r="B772" s="102" t="s">
        <v>834</v>
      </c>
      <c r="C772" s="307" t="s">
        <v>26</v>
      </c>
      <c r="D772" s="817"/>
      <c r="E772" s="71">
        <f t="shared" ref="E772:G775" si="97">E771+7</f>
        <v>44898</v>
      </c>
      <c r="F772" s="71">
        <f t="shared" si="97"/>
        <v>44903</v>
      </c>
      <c r="G772" s="20">
        <f t="shared" si="97"/>
        <v>44922</v>
      </c>
    </row>
    <row r="773" spans="1:7" s="5" customFormat="1" ht="15.75" customHeight="1">
      <c r="A773" s="39"/>
      <c r="B773" s="102" t="s">
        <v>638</v>
      </c>
      <c r="C773" s="307" t="s">
        <v>207</v>
      </c>
      <c r="D773" s="817"/>
      <c r="E773" s="71">
        <f t="shared" si="97"/>
        <v>44905</v>
      </c>
      <c r="F773" s="71">
        <f t="shared" si="97"/>
        <v>44910</v>
      </c>
      <c r="G773" s="20">
        <f t="shared" si="97"/>
        <v>44929</v>
      </c>
    </row>
    <row r="774" spans="1:7" s="5" customFormat="1" ht="15.75" customHeight="1">
      <c r="A774" s="39"/>
      <c r="B774" s="102" t="s">
        <v>617</v>
      </c>
      <c r="C774" s="307" t="s">
        <v>685</v>
      </c>
      <c r="D774" s="817"/>
      <c r="E774" s="71">
        <f t="shared" si="97"/>
        <v>44912</v>
      </c>
      <c r="F774" s="71">
        <f t="shared" si="97"/>
        <v>44917</v>
      </c>
      <c r="G774" s="20">
        <f t="shared" si="97"/>
        <v>44936</v>
      </c>
    </row>
    <row r="775" spans="1:7" s="5" customFormat="1" ht="15.75" customHeight="1">
      <c r="A775" s="39"/>
      <c r="B775" s="102" t="s">
        <v>566</v>
      </c>
      <c r="C775" s="307" t="s">
        <v>533</v>
      </c>
      <c r="D775" s="832"/>
      <c r="E775" s="71">
        <f t="shared" si="97"/>
        <v>44919</v>
      </c>
      <c r="F775" s="71">
        <f t="shared" si="97"/>
        <v>44924</v>
      </c>
      <c r="G775" s="20">
        <f t="shared" si="97"/>
        <v>44943</v>
      </c>
    </row>
    <row r="776" spans="1:7" s="5" customFormat="1" ht="15.75" customHeight="1">
      <c r="A776" s="39"/>
      <c r="B776" s="30"/>
      <c r="C776" s="30"/>
      <c r="D776" s="178"/>
      <c r="E776" s="29"/>
      <c r="F776" s="29"/>
      <c r="G776" s="29"/>
    </row>
    <row r="777" spans="1:7" s="5" customFormat="1" ht="15.75" customHeight="1">
      <c r="A777" s="39"/>
      <c r="B777" s="30"/>
      <c r="C777" s="30"/>
      <c r="D777" s="178"/>
      <c r="E777" s="34"/>
      <c r="F777" s="29"/>
      <c r="G777" s="29"/>
    </row>
    <row r="778" spans="1:7" s="5" customFormat="1" ht="15.75" customHeight="1">
      <c r="A778" s="39"/>
      <c r="B778" s="130"/>
      <c r="C778" s="36"/>
      <c r="D778" s="179"/>
      <c r="E778" s="37"/>
      <c r="F778" s="38"/>
      <c r="G778" s="38"/>
    </row>
    <row r="779" spans="1:7" s="5" customFormat="1" ht="15.75" customHeight="1">
      <c r="A779" s="39" t="s">
        <v>359</v>
      </c>
      <c r="B779" s="819" t="s">
        <v>20</v>
      </c>
      <c r="C779" s="819" t="s">
        <v>21</v>
      </c>
      <c r="D779" s="821" t="s">
        <v>22</v>
      </c>
      <c r="E779" s="14" t="s">
        <v>234</v>
      </c>
      <c r="F779" s="14" t="s">
        <v>23</v>
      </c>
      <c r="G779" s="40" t="s">
        <v>477</v>
      </c>
    </row>
    <row r="780" spans="1:7" s="5" customFormat="1" ht="15.75" customHeight="1">
      <c r="A780" s="39"/>
      <c r="B780" s="820"/>
      <c r="C780" s="820"/>
      <c r="D780" s="822"/>
      <c r="E780" s="86" t="s">
        <v>14</v>
      </c>
      <c r="F780" s="41" t="s">
        <v>24</v>
      </c>
      <c r="G780" s="14" t="s">
        <v>25</v>
      </c>
    </row>
    <row r="781" spans="1:7" s="5" customFormat="1" ht="15.75" customHeight="1">
      <c r="A781" s="39"/>
      <c r="B781" s="133" t="s">
        <v>544</v>
      </c>
      <c r="C781" s="134" t="s">
        <v>560</v>
      </c>
      <c r="D781" s="831" t="s">
        <v>453</v>
      </c>
      <c r="E781" s="71">
        <v>44894</v>
      </c>
      <c r="F781" s="71">
        <f>E781+4</f>
        <v>44898</v>
      </c>
      <c r="G781" s="20">
        <f>F781+13</f>
        <v>44911</v>
      </c>
    </row>
    <row r="782" spans="1:7" s="5" customFormat="1" ht="15.75" customHeight="1">
      <c r="A782" s="39"/>
      <c r="B782" s="133" t="s">
        <v>941</v>
      </c>
      <c r="C782" s="134" t="s">
        <v>943</v>
      </c>
      <c r="D782" s="817"/>
      <c r="E782" s="71">
        <f t="shared" ref="E782:G785" si="98">E781+7</f>
        <v>44901</v>
      </c>
      <c r="F782" s="71">
        <f t="shared" si="98"/>
        <v>44905</v>
      </c>
      <c r="G782" s="20">
        <f t="shared" si="98"/>
        <v>44918</v>
      </c>
    </row>
    <row r="783" spans="1:7" s="5" customFormat="1" ht="15.75" customHeight="1">
      <c r="A783" s="39"/>
      <c r="B783" s="133" t="s">
        <v>499</v>
      </c>
      <c r="C783" s="134" t="s">
        <v>944</v>
      </c>
      <c r="D783" s="817"/>
      <c r="E783" s="71">
        <f t="shared" si="98"/>
        <v>44908</v>
      </c>
      <c r="F783" s="71">
        <f t="shared" si="98"/>
        <v>44912</v>
      </c>
      <c r="G783" s="20">
        <f t="shared" si="98"/>
        <v>44925</v>
      </c>
    </row>
    <row r="784" spans="1:7" s="5" customFormat="1" ht="15.75" customHeight="1">
      <c r="A784" s="39"/>
      <c r="B784" s="133" t="s">
        <v>559</v>
      </c>
      <c r="C784" s="134" t="s">
        <v>945</v>
      </c>
      <c r="D784" s="817"/>
      <c r="E784" s="71">
        <f t="shared" si="98"/>
        <v>44915</v>
      </c>
      <c r="F784" s="71">
        <f t="shared" si="98"/>
        <v>44919</v>
      </c>
      <c r="G784" s="20">
        <f t="shared" si="98"/>
        <v>44932</v>
      </c>
    </row>
    <row r="785" spans="1:7" s="5" customFormat="1" ht="15.75" customHeight="1">
      <c r="A785" s="39"/>
      <c r="B785" s="87" t="s">
        <v>942</v>
      </c>
      <c r="C785" s="87" t="s">
        <v>943</v>
      </c>
      <c r="D785" s="832"/>
      <c r="E785" s="71">
        <f t="shared" si="98"/>
        <v>44922</v>
      </c>
      <c r="F785" s="71">
        <f t="shared" si="98"/>
        <v>44926</v>
      </c>
      <c r="G785" s="20">
        <f t="shared" si="98"/>
        <v>44939</v>
      </c>
    </row>
    <row r="786" spans="1:7" s="5" customFormat="1" ht="15.75" customHeight="1">
      <c r="A786" s="39"/>
      <c r="B786" s="30"/>
      <c r="C786" s="38"/>
      <c r="D786" s="182"/>
      <c r="E786" s="37"/>
      <c r="F786" s="38"/>
      <c r="G786" s="38"/>
    </row>
    <row r="787" spans="1:7" s="5" customFormat="1" ht="15.75" customHeight="1">
      <c r="A787" s="39"/>
      <c r="B787" s="819" t="s">
        <v>20</v>
      </c>
      <c r="C787" s="835" t="s">
        <v>21</v>
      </c>
      <c r="D787" s="821" t="s">
        <v>22</v>
      </c>
      <c r="E787" s="14" t="s">
        <v>234</v>
      </c>
      <c r="F787" s="14" t="s">
        <v>23</v>
      </c>
      <c r="G787" s="235" t="s">
        <v>359</v>
      </c>
    </row>
    <row r="788" spans="1:7" s="5" customFormat="1" ht="15.75" customHeight="1">
      <c r="A788" s="39"/>
      <c r="B788" s="820"/>
      <c r="C788" s="836"/>
      <c r="D788" s="822"/>
      <c r="E788" s="86" t="s">
        <v>14</v>
      </c>
      <c r="F788" s="41" t="s">
        <v>24</v>
      </c>
      <c r="G788" s="14" t="s">
        <v>25</v>
      </c>
    </row>
    <row r="789" spans="1:7" s="5" customFormat="1" ht="15.75" customHeight="1">
      <c r="A789" s="39"/>
      <c r="B789" s="17" t="s">
        <v>946</v>
      </c>
      <c r="C789" s="212" t="s">
        <v>557</v>
      </c>
      <c r="D789" s="816" t="s">
        <v>518</v>
      </c>
      <c r="E789" s="71">
        <v>44897</v>
      </c>
      <c r="F789" s="71">
        <f>E789+5</f>
        <v>44902</v>
      </c>
      <c r="G789" s="20">
        <v>7</v>
      </c>
    </row>
    <row r="790" spans="1:7" s="5" customFormat="1" ht="15.75" customHeight="1">
      <c r="A790" s="39"/>
      <c r="B790" s="17" t="s">
        <v>522</v>
      </c>
      <c r="C790" s="212" t="s">
        <v>948</v>
      </c>
      <c r="D790" s="850"/>
      <c r="E790" s="71">
        <f t="shared" ref="E790:G793" si="99">E789+7</f>
        <v>44904</v>
      </c>
      <c r="F790" s="71">
        <f t="shared" si="99"/>
        <v>44909</v>
      </c>
      <c r="G790" s="20">
        <f t="shared" si="99"/>
        <v>14</v>
      </c>
    </row>
    <row r="791" spans="1:7" s="5" customFormat="1" ht="15.75" customHeight="1">
      <c r="A791" s="39"/>
      <c r="B791" s="17" t="s">
        <v>561</v>
      </c>
      <c r="C791" s="97" t="s">
        <v>558</v>
      </c>
      <c r="D791" s="850"/>
      <c r="E791" s="71">
        <f t="shared" si="99"/>
        <v>44911</v>
      </c>
      <c r="F791" s="71">
        <f t="shared" si="99"/>
        <v>44916</v>
      </c>
      <c r="G791" s="20">
        <f t="shared" si="99"/>
        <v>21</v>
      </c>
    </row>
    <row r="792" spans="1:7" s="5" customFormat="1" ht="15.75" customHeight="1">
      <c r="A792" s="39"/>
      <c r="B792" s="17" t="s">
        <v>947</v>
      </c>
      <c r="C792" s="196" t="s">
        <v>556</v>
      </c>
      <c r="D792" s="850"/>
      <c r="E792" s="71">
        <f t="shared" si="99"/>
        <v>44918</v>
      </c>
      <c r="F792" s="71">
        <f t="shared" si="99"/>
        <v>44923</v>
      </c>
      <c r="G792" s="20">
        <f t="shared" si="99"/>
        <v>28</v>
      </c>
    </row>
    <row r="793" spans="1:7" s="5" customFormat="1" ht="15.75" customHeight="1">
      <c r="A793" s="39"/>
      <c r="B793" s="17" t="s">
        <v>949</v>
      </c>
      <c r="C793" s="212" t="s">
        <v>950</v>
      </c>
      <c r="D793" s="851"/>
      <c r="E793" s="71">
        <f t="shared" si="99"/>
        <v>44925</v>
      </c>
      <c r="F793" s="71">
        <f t="shared" si="99"/>
        <v>44930</v>
      </c>
      <c r="G793" s="20">
        <f t="shared" si="99"/>
        <v>35</v>
      </c>
    </row>
    <row r="794" spans="1:7" s="5" customFormat="1" ht="15.75" customHeight="1">
      <c r="A794" s="39"/>
      <c r="B794" s="30"/>
      <c r="C794" s="38"/>
      <c r="D794" s="182"/>
      <c r="E794" s="37"/>
      <c r="F794" s="38"/>
      <c r="G794" s="38"/>
    </row>
    <row r="795" spans="1:7" s="5" customFormat="1" ht="15.75" customHeight="1">
      <c r="A795" s="39"/>
      <c r="B795" s="36"/>
      <c r="C795" s="30"/>
      <c r="D795" s="178"/>
      <c r="E795" s="29"/>
      <c r="F795" s="29"/>
      <c r="G795" s="29"/>
    </row>
    <row r="796" spans="1:7" s="5" customFormat="1" ht="15.75" customHeight="1">
      <c r="A796" s="860" t="s">
        <v>103</v>
      </c>
      <c r="B796" s="860"/>
      <c r="C796" s="860"/>
      <c r="D796" s="860"/>
      <c r="E796" s="860"/>
      <c r="F796" s="860"/>
      <c r="G796" s="860"/>
    </row>
    <row r="797" spans="1:7" s="5" customFormat="1" ht="15.75" customHeight="1">
      <c r="A797" s="39"/>
      <c r="B797" s="12" t="s">
        <v>300</v>
      </c>
      <c r="C797" s="135"/>
      <c r="D797" s="182"/>
      <c r="E797" s="11"/>
      <c r="F797" s="12"/>
      <c r="G797" s="136"/>
    </row>
    <row r="798" spans="1:7" s="5" customFormat="1" ht="15.75" customHeight="1">
      <c r="A798" s="39" t="s">
        <v>360</v>
      </c>
      <c r="B798" s="819" t="s">
        <v>20</v>
      </c>
      <c r="C798" s="835" t="s">
        <v>21</v>
      </c>
      <c r="D798" s="841" t="s">
        <v>22</v>
      </c>
      <c r="E798" s="14" t="s">
        <v>234</v>
      </c>
      <c r="F798" s="14" t="s">
        <v>23</v>
      </c>
      <c r="G798" s="40" t="s">
        <v>105</v>
      </c>
    </row>
    <row r="799" spans="1:7" s="5" customFormat="1" ht="15.75" customHeight="1">
      <c r="A799" s="39"/>
      <c r="B799" s="820"/>
      <c r="C799" s="836"/>
      <c r="D799" s="842"/>
      <c r="E799" s="86" t="s">
        <v>14</v>
      </c>
      <c r="F799" s="41" t="s">
        <v>24</v>
      </c>
      <c r="G799" s="14" t="s">
        <v>25</v>
      </c>
    </row>
    <row r="800" spans="1:7" s="5" customFormat="1" ht="15.75" customHeight="1">
      <c r="A800" s="39"/>
      <c r="B800" s="17" t="s">
        <v>148</v>
      </c>
      <c r="C800" s="230" t="s">
        <v>827</v>
      </c>
      <c r="D800" s="816" t="s">
        <v>364</v>
      </c>
      <c r="E800" s="71">
        <v>44894</v>
      </c>
      <c r="F800" s="71">
        <f>E800+5</f>
        <v>44899</v>
      </c>
      <c r="G800" s="20">
        <f>F800+17</f>
        <v>44916</v>
      </c>
    </row>
    <row r="801" spans="1:7" s="5" customFormat="1" ht="15.75" customHeight="1">
      <c r="A801" s="39"/>
      <c r="B801" s="17" t="s">
        <v>147</v>
      </c>
      <c r="C801" s="230" t="s">
        <v>828</v>
      </c>
      <c r="D801" s="850"/>
      <c r="E801" s="71">
        <f t="shared" ref="E801:G804" si="100">E800+7</f>
        <v>44901</v>
      </c>
      <c r="F801" s="71">
        <f t="shared" si="100"/>
        <v>44906</v>
      </c>
      <c r="G801" s="20">
        <f t="shared" si="100"/>
        <v>44923</v>
      </c>
    </row>
    <row r="802" spans="1:7" s="5" customFormat="1" ht="15.75" customHeight="1">
      <c r="A802" s="39"/>
      <c r="B802" s="17" t="s">
        <v>149</v>
      </c>
      <c r="C802" s="97" t="s">
        <v>829</v>
      </c>
      <c r="D802" s="850"/>
      <c r="E802" s="71">
        <f t="shared" si="100"/>
        <v>44908</v>
      </c>
      <c r="F802" s="71">
        <f t="shared" si="100"/>
        <v>44913</v>
      </c>
      <c r="G802" s="20">
        <f t="shared" si="100"/>
        <v>44930</v>
      </c>
    </row>
    <row r="803" spans="1:7" s="5" customFormat="1" ht="15.75" customHeight="1">
      <c r="A803" s="128"/>
      <c r="B803" s="17" t="s">
        <v>775</v>
      </c>
      <c r="C803" s="196"/>
      <c r="D803" s="850"/>
      <c r="E803" s="71">
        <f t="shared" si="100"/>
        <v>44915</v>
      </c>
      <c r="F803" s="71">
        <f t="shared" si="100"/>
        <v>44920</v>
      </c>
      <c r="G803" s="20">
        <f t="shared" si="100"/>
        <v>44937</v>
      </c>
    </row>
    <row r="804" spans="1:7" s="5" customFormat="1" ht="15.75" customHeight="1">
      <c r="A804" s="65"/>
      <c r="B804" s="17" t="s">
        <v>778</v>
      </c>
      <c r="C804" s="230" t="s">
        <v>830</v>
      </c>
      <c r="D804" s="851"/>
      <c r="E804" s="71">
        <f t="shared" si="100"/>
        <v>44922</v>
      </c>
      <c r="F804" s="71">
        <f t="shared" si="100"/>
        <v>44927</v>
      </c>
      <c r="G804" s="20">
        <f t="shared" si="100"/>
        <v>44944</v>
      </c>
    </row>
    <row r="805" spans="1:7" s="5" customFormat="1" ht="15.75" customHeight="1">
      <c r="A805" s="39"/>
      <c r="B805" s="137"/>
      <c r="C805" s="137"/>
      <c r="D805" s="179"/>
      <c r="E805" s="37"/>
      <c r="F805" s="38"/>
      <c r="G805" s="138"/>
    </row>
    <row r="806" spans="1:7" s="5" customFormat="1" ht="15.75" customHeight="1">
      <c r="A806" s="39"/>
      <c r="B806" s="819" t="s">
        <v>237</v>
      </c>
      <c r="C806" s="819" t="s">
        <v>21</v>
      </c>
      <c r="D806" s="838" t="s">
        <v>22</v>
      </c>
      <c r="E806" s="14" t="s">
        <v>234</v>
      </c>
      <c r="F806" s="14" t="s">
        <v>23</v>
      </c>
      <c r="G806" s="14" t="s">
        <v>105</v>
      </c>
    </row>
    <row r="807" spans="1:7" s="5" customFormat="1" ht="15.75" customHeight="1">
      <c r="A807" s="39"/>
      <c r="B807" s="820"/>
      <c r="C807" s="820"/>
      <c r="D807" s="838"/>
      <c r="E807" s="14" t="s">
        <v>14</v>
      </c>
      <c r="F807" s="14" t="s">
        <v>24</v>
      </c>
      <c r="G807" s="14" t="s">
        <v>25</v>
      </c>
    </row>
    <row r="808" spans="1:7" s="5" customFormat="1" ht="15.75" customHeight="1">
      <c r="A808" s="39"/>
      <c r="B808" s="17" t="s">
        <v>11</v>
      </c>
      <c r="C808" s="74" t="s">
        <v>613</v>
      </c>
      <c r="D808" s="817" t="s">
        <v>361</v>
      </c>
      <c r="E808" s="20">
        <v>44896</v>
      </c>
      <c r="F808" s="20">
        <f>E808+3</f>
        <v>44899</v>
      </c>
      <c r="G808" s="20">
        <f>F808+15</f>
        <v>44914</v>
      </c>
    </row>
    <row r="809" spans="1:7" s="5" customFormat="1" ht="15.75" customHeight="1">
      <c r="A809" s="39"/>
      <c r="B809" s="17" t="s">
        <v>824</v>
      </c>
      <c r="C809" s="74" t="s">
        <v>826</v>
      </c>
      <c r="D809" s="817"/>
      <c r="E809" s="20">
        <f t="shared" ref="E809:G812" si="101">E808+7</f>
        <v>44903</v>
      </c>
      <c r="F809" s="20">
        <f t="shared" si="101"/>
        <v>44906</v>
      </c>
      <c r="G809" s="20">
        <f t="shared" si="101"/>
        <v>44921</v>
      </c>
    </row>
    <row r="810" spans="1:7" s="5" customFormat="1" ht="15.75" customHeight="1">
      <c r="A810" s="39"/>
      <c r="B810" s="17" t="s">
        <v>825</v>
      </c>
      <c r="C810" s="74" t="s">
        <v>53</v>
      </c>
      <c r="D810" s="817"/>
      <c r="E810" s="20">
        <f t="shared" si="101"/>
        <v>44910</v>
      </c>
      <c r="F810" s="20">
        <f t="shared" si="101"/>
        <v>44913</v>
      </c>
      <c r="G810" s="20">
        <f t="shared" si="101"/>
        <v>44928</v>
      </c>
    </row>
    <row r="811" spans="1:7" s="5" customFormat="1" ht="15.75" customHeight="1">
      <c r="A811" s="39"/>
      <c r="B811" s="17" t="s">
        <v>611</v>
      </c>
      <c r="C811" s="74" t="s">
        <v>53</v>
      </c>
      <c r="D811" s="817"/>
      <c r="E811" s="20">
        <f t="shared" si="101"/>
        <v>44917</v>
      </c>
      <c r="F811" s="20">
        <f t="shared" si="101"/>
        <v>44920</v>
      </c>
      <c r="G811" s="20">
        <f t="shared" si="101"/>
        <v>44935</v>
      </c>
    </row>
    <row r="812" spans="1:7" s="5" customFormat="1" ht="15.75" customHeight="1">
      <c r="A812" s="39"/>
      <c r="B812" s="74" t="s">
        <v>612</v>
      </c>
      <c r="C812" s="74" t="s">
        <v>563</v>
      </c>
      <c r="D812" s="832"/>
      <c r="E812" s="20">
        <f t="shared" si="101"/>
        <v>44924</v>
      </c>
      <c r="F812" s="20">
        <f t="shared" si="101"/>
        <v>44927</v>
      </c>
      <c r="G812" s="20">
        <f t="shared" si="101"/>
        <v>44942</v>
      </c>
    </row>
    <row r="813" spans="1:7" s="5" customFormat="1" ht="15.75" customHeight="1">
      <c r="A813" s="39"/>
      <c r="B813" s="30"/>
      <c r="C813" s="26"/>
      <c r="D813" s="178"/>
      <c r="E813" s="29"/>
      <c r="F813" s="29"/>
      <c r="G813" s="29"/>
    </row>
    <row r="814" spans="1:7" ht="15.75">
      <c r="B814" s="819" t="s">
        <v>237</v>
      </c>
      <c r="C814" s="819" t="s">
        <v>21</v>
      </c>
      <c r="D814" s="838" t="s">
        <v>22</v>
      </c>
      <c r="E814" s="202" t="s">
        <v>231</v>
      </c>
      <c r="F814" s="202" t="s">
        <v>23</v>
      </c>
      <c r="G814" s="202" t="s">
        <v>105</v>
      </c>
    </row>
    <row r="815" spans="1:7" s="5" customFormat="1" ht="15.75">
      <c r="A815" s="39"/>
      <c r="B815" s="820"/>
      <c r="C815" s="820"/>
      <c r="D815" s="838"/>
      <c r="E815" s="202" t="s">
        <v>14</v>
      </c>
      <c r="F815" s="202" t="s">
        <v>24</v>
      </c>
      <c r="G815" s="202" t="s">
        <v>25</v>
      </c>
    </row>
    <row r="816" spans="1:7" s="5" customFormat="1" ht="15.75" customHeight="1">
      <c r="A816" s="39"/>
      <c r="B816" s="17" t="s">
        <v>985</v>
      </c>
      <c r="C816" s="74" t="s">
        <v>981</v>
      </c>
      <c r="D816" s="817" t="s">
        <v>450</v>
      </c>
      <c r="E816" s="20">
        <v>44899</v>
      </c>
      <c r="F816" s="20">
        <f>E816+3</f>
        <v>44902</v>
      </c>
      <c r="G816" s="20">
        <f>F816+15</f>
        <v>44917</v>
      </c>
    </row>
    <row r="817" spans="1:7" s="5" customFormat="1" ht="15.75" customHeight="1">
      <c r="A817" s="39"/>
      <c r="B817" s="17" t="s">
        <v>986</v>
      </c>
      <c r="C817" s="74" t="s">
        <v>982</v>
      </c>
      <c r="D817" s="817"/>
      <c r="E817" s="20">
        <f t="shared" ref="E817:G817" si="102">E816+7</f>
        <v>44906</v>
      </c>
      <c r="F817" s="20">
        <f t="shared" si="102"/>
        <v>44909</v>
      </c>
      <c r="G817" s="20">
        <f t="shared" si="102"/>
        <v>44924</v>
      </c>
    </row>
    <row r="818" spans="1:7" s="5" customFormat="1" ht="15.75" customHeight="1">
      <c r="A818" s="39"/>
      <c r="B818" s="17" t="s">
        <v>987</v>
      </c>
      <c r="C818" s="74" t="s">
        <v>983</v>
      </c>
      <c r="D818" s="817"/>
      <c r="E818" s="20">
        <f t="shared" ref="E818:G818" si="103">E817+7</f>
        <v>44913</v>
      </c>
      <c r="F818" s="20">
        <f t="shared" si="103"/>
        <v>44916</v>
      </c>
      <c r="G818" s="20">
        <f t="shared" si="103"/>
        <v>44931</v>
      </c>
    </row>
    <row r="819" spans="1:7" s="5" customFormat="1" ht="15.75" customHeight="1">
      <c r="A819" s="39"/>
      <c r="B819" s="17" t="s">
        <v>988</v>
      </c>
      <c r="C819" s="74" t="s">
        <v>984</v>
      </c>
      <c r="D819" s="817"/>
      <c r="E819" s="20">
        <f t="shared" ref="E819:G819" si="104">E818+7</f>
        <v>44920</v>
      </c>
      <c r="F819" s="20">
        <f t="shared" si="104"/>
        <v>44923</v>
      </c>
      <c r="G819" s="20">
        <f t="shared" si="104"/>
        <v>44938</v>
      </c>
    </row>
    <row r="820" spans="1:7" s="5" customFormat="1" ht="15.75" customHeight="1">
      <c r="A820" s="39"/>
      <c r="B820" s="74"/>
      <c r="C820" s="74"/>
      <c r="D820" s="832"/>
      <c r="E820" s="20">
        <f t="shared" ref="E820:G820" si="105">E819+7</f>
        <v>44927</v>
      </c>
      <c r="F820" s="20">
        <f t="shared" si="105"/>
        <v>44930</v>
      </c>
      <c r="G820" s="20">
        <f t="shared" si="105"/>
        <v>44945</v>
      </c>
    </row>
    <row r="821" spans="1:7" s="5" customFormat="1" ht="15.75" customHeight="1">
      <c r="A821" s="39"/>
      <c r="B821" s="30"/>
      <c r="C821" s="30"/>
      <c r="D821" s="180"/>
      <c r="E821" s="29"/>
      <c r="F821" s="29"/>
      <c r="G821" s="29"/>
    </row>
    <row r="822" spans="1:7" s="203" customFormat="1" ht="15.75">
      <c r="A822" s="1"/>
      <c r="B822" s="819" t="s">
        <v>237</v>
      </c>
      <c r="C822" s="819" t="s">
        <v>21</v>
      </c>
      <c r="D822" s="838" t="s">
        <v>22</v>
      </c>
      <c r="E822" s="202" t="s">
        <v>231</v>
      </c>
      <c r="F822" s="202" t="s">
        <v>23</v>
      </c>
      <c r="G822" s="202" t="s">
        <v>105</v>
      </c>
    </row>
    <row r="823" spans="1:7" s="5" customFormat="1" ht="15.75" customHeight="1">
      <c r="A823" s="39"/>
      <c r="B823" s="820"/>
      <c r="C823" s="820"/>
      <c r="D823" s="838"/>
      <c r="E823" s="202" t="s">
        <v>14</v>
      </c>
      <c r="F823" s="202" t="s">
        <v>24</v>
      </c>
      <c r="G823" s="202" t="s">
        <v>25</v>
      </c>
    </row>
    <row r="824" spans="1:7" s="5" customFormat="1" ht="15.75" customHeight="1">
      <c r="A824" s="39"/>
      <c r="B824" s="17" t="s">
        <v>994</v>
      </c>
      <c r="C824" s="74" t="s">
        <v>989</v>
      </c>
      <c r="D824" s="817" t="s">
        <v>451</v>
      </c>
      <c r="E824" s="20">
        <v>44895</v>
      </c>
      <c r="F824" s="20">
        <f>E824+3</f>
        <v>44898</v>
      </c>
      <c r="G824" s="20">
        <f>F824+15</f>
        <v>44913</v>
      </c>
    </row>
    <row r="825" spans="1:7" s="5" customFormat="1" ht="15.75" customHeight="1">
      <c r="A825" s="39"/>
      <c r="B825" s="17" t="s">
        <v>995</v>
      </c>
      <c r="C825" s="74" t="s">
        <v>990</v>
      </c>
      <c r="D825" s="817"/>
      <c r="E825" s="20">
        <f t="shared" ref="E825:G825" si="106">E824+7</f>
        <v>44902</v>
      </c>
      <c r="F825" s="20">
        <f t="shared" si="106"/>
        <v>44905</v>
      </c>
      <c r="G825" s="20">
        <f t="shared" si="106"/>
        <v>44920</v>
      </c>
    </row>
    <row r="826" spans="1:7" s="5" customFormat="1" ht="15.75" customHeight="1">
      <c r="A826" s="39"/>
      <c r="B826" s="17" t="s">
        <v>996</v>
      </c>
      <c r="C826" s="74" t="s">
        <v>991</v>
      </c>
      <c r="D826" s="817"/>
      <c r="E826" s="20">
        <f t="shared" ref="E826:G826" si="107">E825+7</f>
        <v>44909</v>
      </c>
      <c r="F826" s="20">
        <f t="shared" si="107"/>
        <v>44912</v>
      </c>
      <c r="G826" s="20">
        <f t="shared" si="107"/>
        <v>44927</v>
      </c>
    </row>
    <row r="827" spans="1:7" s="5" customFormat="1" ht="15.75" customHeight="1">
      <c r="A827" s="39"/>
      <c r="B827" s="74" t="s">
        <v>997</v>
      </c>
      <c r="C827" s="74" t="s">
        <v>992</v>
      </c>
      <c r="D827" s="817"/>
      <c r="E827" s="20">
        <f t="shared" ref="E827:G827" si="108">E826+7</f>
        <v>44916</v>
      </c>
      <c r="F827" s="20">
        <f t="shared" si="108"/>
        <v>44919</v>
      </c>
      <c r="G827" s="20">
        <f t="shared" si="108"/>
        <v>44934</v>
      </c>
    </row>
    <row r="828" spans="1:7" s="5" customFormat="1" ht="15.75" customHeight="1">
      <c r="A828" s="39"/>
      <c r="B828" s="74" t="s">
        <v>998</v>
      </c>
      <c r="C828" s="74" t="s">
        <v>993</v>
      </c>
      <c r="D828" s="832"/>
      <c r="E828" s="20">
        <f t="shared" ref="E828:G828" si="109">E827+7</f>
        <v>44923</v>
      </c>
      <c r="F828" s="20">
        <f t="shared" si="109"/>
        <v>44926</v>
      </c>
      <c r="G828" s="20">
        <f t="shared" si="109"/>
        <v>44941</v>
      </c>
    </row>
    <row r="829" spans="1:7" s="5" customFormat="1" ht="15.75" customHeight="1">
      <c r="A829" s="39"/>
      <c r="B829" s="38"/>
      <c r="C829" s="137"/>
      <c r="D829" s="179"/>
      <c r="E829" s="37"/>
      <c r="F829" s="138"/>
      <c r="G829" s="138"/>
    </row>
    <row r="830" spans="1:7" s="5" customFormat="1" ht="15.75" customHeight="1">
      <c r="A830" s="39"/>
      <c r="B830" s="835" t="s">
        <v>237</v>
      </c>
      <c r="C830" s="835" t="s">
        <v>21</v>
      </c>
      <c r="D830" s="841" t="s">
        <v>460</v>
      </c>
      <c r="E830" s="14" t="s">
        <v>234</v>
      </c>
      <c r="F830" s="14" t="s">
        <v>23</v>
      </c>
      <c r="G830" s="139" t="s">
        <v>189</v>
      </c>
    </row>
    <row r="831" spans="1:7" s="5" customFormat="1" ht="15.75" customHeight="1">
      <c r="A831" s="39" t="s">
        <v>362</v>
      </c>
      <c r="B831" s="836"/>
      <c r="C831" s="836"/>
      <c r="D831" s="842"/>
      <c r="E831" s="20" t="s">
        <v>14</v>
      </c>
      <c r="F831" s="14" t="s">
        <v>24</v>
      </c>
      <c r="G831" s="14" t="s">
        <v>25</v>
      </c>
    </row>
    <row r="832" spans="1:7" s="5" customFormat="1" ht="15.75" customHeight="1">
      <c r="A832" s="39"/>
      <c r="B832" s="102" t="s">
        <v>38</v>
      </c>
      <c r="C832" s="307" t="s">
        <v>534</v>
      </c>
      <c r="D832" s="831" t="s">
        <v>835</v>
      </c>
      <c r="E832" s="20">
        <v>44891</v>
      </c>
      <c r="F832" s="20">
        <f>E832+5</f>
        <v>44896</v>
      </c>
      <c r="G832" s="20">
        <f>F832+12</f>
        <v>44908</v>
      </c>
    </row>
    <row r="833" spans="1:7" s="5" customFormat="1" ht="15.75" customHeight="1">
      <c r="A833" s="39"/>
      <c r="B833" s="102" t="s">
        <v>834</v>
      </c>
      <c r="C833" s="307" t="s">
        <v>26</v>
      </c>
      <c r="D833" s="817"/>
      <c r="E833" s="20">
        <f>E832+7</f>
        <v>44898</v>
      </c>
      <c r="F833" s="20">
        <f>F832+7</f>
        <v>44903</v>
      </c>
      <c r="G833" s="20">
        <f>G832+7</f>
        <v>44915</v>
      </c>
    </row>
    <row r="834" spans="1:7" s="5" customFormat="1" ht="15.75" customHeight="1">
      <c r="A834" s="39"/>
      <c r="B834" s="102" t="s">
        <v>638</v>
      </c>
      <c r="C834" s="307" t="s">
        <v>207</v>
      </c>
      <c r="D834" s="817"/>
      <c r="E834" s="20">
        <f t="shared" ref="E834:G836" si="110">E833+7</f>
        <v>44905</v>
      </c>
      <c r="F834" s="20">
        <f t="shared" si="110"/>
        <v>44910</v>
      </c>
      <c r="G834" s="20">
        <f t="shared" si="110"/>
        <v>44922</v>
      </c>
    </row>
    <row r="835" spans="1:7" s="5" customFormat="1" ht="15.75" customHeight="1">
      <c r="A835" s="39"/>
      <c r="B835" s="102" t="s">
        <v>617</v>
      </c>
      <c r="C835" s="307" t="s">
        <v>685</v>
      </c>
      <c r="D835" s="817"/>
      <c r="E835" s="20">
        <f t="shared" si="110"/>
        <v>44912</v>
      </c>
      <c r="F835" s="20">
        <f t="shared" si="110"/>
        <v>44917</v>
      </c>
      <c r="G835" s="20">
        <f t="shared" si="110"/>
        <v>44929</v>
      </c>
    </row>
    <row r="836" spans="1:7" s="5" customFormat="1" ht="15.75" customHeight="1">
      <c r="A836" s="114"/>
      <c r="B836" s="102" t="s">
        <v>566</v>
      </c>
      <c r="C836" s="307" t="s">
        <v>533</v>
      </c>
      <c r="D836" s="832"/>
      <c r="E836" s="20">
        <f t="shared" si="110"/>
        <v>44919</v>
      </c>
      <c r="F836" s="20">
        <f t="shared" si="110"/>
        <v>44924</v>
      </c>
      <c r="G836" s="20">
        <f t="shared" si="110"/>
        <v>44936</v>
      </c>
    </row>
    <row r="837" spans="1:7" s="5" customFormat="1" ht="15.75" customHeight="1">
      <c r="A837" s="39"/>
      <c r="B837" s="30"/>
      <c r="C837" s="30"/>
      <c r="D837" s="178"/>
      <c r="E837" s="29"/>
      <c r="F837" s="29"/>
      <c r="G837" s="29"/>
    </row>
    <row r="838" spans="1:7" s="5" customFormat="1" ht="15.75" customHeight="1">
      <c r="A838" s="39"/>
      <c r="B838" s="38"/>
      <c r="C838" s="137"/>
      <c r="D838" s="179"/>
      <c r="E838" s="37"/>
      <c r="F838" s="38"/>
      <c r="G838" s="138"/>
    </row>
    <row r="839" spans="1:7" s="5" customFormat="1" ht="15.75" customHeight="1">
      <c r="A839" s="39" t="s">
        <v>363</v>
      </c>
      <c r="B839" s="819" t="s">
        <v>20</v>
      </c>
      <c r="C839" s="835" t="s">
        <v>21</v>
      </c>
      <c r="D839" s="841" t="s">
        <v>22</v>
      </c>
      <c r="E839" s="14" t="s">
        <v>234</v>
      </c>
      <c r="F839" s="14" t="s">
        <v>23</v>
      </c>
      <c r="G839" s="40" t="s">
        <v>105</v>
      </c>
    </row>
    <row r="840" spans="1:7" s="5" customFormat="1" ht="15.75" customHeight="1">
      <c r="A840" s="39"/>
      <c r="B840" s="820"/>
      <c r="C840" s="836"/>
      <c r="D840" s="842"/>
      <c r="E840" s="86" t="s">
        <v>14</v>
      </c>
      <c r="F840" s="41" t="s">
        <v>24</v>
      </c>
      <c r="G840" s="14" t="s">
        <v>25</v>
      </c>
    </row>
    <row r="841" spans="1:7" s="5" customFormat="1" ht="15.75" customHeight="1">
      <c r="A841" s="39"/>
      <c r="B841" s="17" t="s">
        <v>148</v>
      </c>
      <c r="C841" s="305" t="s">
        <v>827</v>
      </c>
      <c r="D841" s="816" t="s">
        <v>364</v>
      </c>
      <c r="E841" s="71">
        <v>44894</v>
      </c>
      <c r="F841" s="71">
        <f>E841+5</f>
        <v>44899</v>
      </c>
      <c r="G841" s="20">
        <f>F841+17</f>
        <v>44916</v>
      </c>
    </row>
    <row r="842" spans="1:7" s="5" customFormat="1" ht="15.75" customHeight="1">
      <c r="A842" s="39"/>
      <c r="B842" s="17" t="s">
        <v>147</v>
      </c>
      <c r="C842" s="305" t="s">
        <v>828</v>
      </c>
      <c r="D842" s="850"/>
      <c r="E842" s="71">
        <f t="shared" ref="E842:G845" si="111">E841+7</f>
        <v>44901</v>
      </c>
      <c r="F842" s="71">
        <f t="shared" si="111"/>
        <v>44906</v>
      </c>
      <c r="G842" s="20">
        <f t="shared" si="111"/>
        <v>44923</v>
      </c>
    </row>
    <row r="843" spans="1:7" s="5" customFormat="1" ht="15.75" customHeight="1">
      <c r="A843" s="39"/>
      <c r="B843" s="17" t="s">
        <v>149</v>
      </c>
      <c r="C843" s="97" t="s">
        <v>829</v>
      </c>
      <c r="D843" s="850"/>
      <c r="E843" s="71">
        <f t="shared" si="111"/>
        <v>44908</v>
      </c>
      <c r="F843" s="71">
        <f t="shared" si="111"/>
        <v>44913</v>
      </c>
      <c r="G843" s="20">
        <f t="shared" si="111"/>
        <v>44930</v>
      </c>
    </row>
    <row r="844" spans="1:7" s="5" customFormat="1" ht="15.75" customHeight="1">
      <c r="A844" s="39"/>
      <c r="B844" s="17" t="s">
        <v>775</v>
      </c>
      <c r="C844" s="196"/>
      <c r="D844" s="850"/>
      <c r="E844" s="71">
        <f t="shared" si="111"/>
        <v>44915</v>
      </c>
      <c r="F844" s="71">
        <f t="shared" si="111"/>
        <v>44920</v>
      </c>
      <c r="G844" s="20">
        <f t="shared" si="111"/>
        <v>44937</v>
      </c>
    </row>
    <row r="845" spans="1:7" s="5" customFormat="1" ht="15.75" customHeight="1">
      <c r="A845" s="114"/>
      <c r="B845" s="17" t="s">
        <v>778</v>
      </c>
      <c r="C845" s="305" t="s">
        <v>830</v>
      </c>
      <c r="D845" s="851"/>
      <c r="E845" s="71">
        <f t="shared" si="111"/>
        <v>44922</v>
      </c>
      <c r="F845" s="71">
        <f t="shared" si="111"/>
        <v>44927</v>
      </c>
      <c r="G845" s="20">
        <f t="shared" si="111"/>
        <v>44944</v>
      </c>
    </row>
    <row r="846" spans="1:7" s="5" customFormat="1" ht="15.75" customHeight="1">
      <c r="A846" s="39"/>
      <c r="B846" s="140"/>
      <c r="C846" s="137"/>
      <c r="D846" s="179"/>
      <c r="E846" s="37"/>
      <c r="F846" s="38"/>
      <c r="G846" s="138"/>
    </row>
    <row r="847" spans="1:7" s="5" customFormat="1" ht="15.75" customHeight="1">
      <c r="A847" s="39"/>
      <c r="B847" s="38"/>
      <c r="C847" s="137"/>
      <c r="D847" s="179"/>
      <c r="E847" s="37"/>
      <c r="F847" s="38"/>
      <c r="G847" s="138"/>
    </row>
    <row r="848" spans="1:7" s="5" customFormat="1" ht="15.75" customHeight="1">
      <c r="A848" s="39" t="s">
        <v>365</v>
      </c>
      <c r="B848" s="826" t="s">
        <v>20</v>
      </c>
      <c r="C848" s="826" t="s">
        <v>21</v>
      </c>
      <c r="D848" s="841" t="s">
        <v>22</v>
      </c>
      <c r="E848" s="14" t="s">
        <v>234</v>
      </c>
      <c r="F848" s="14" t="s">
        <v>23</v>
      </c>
      <c r="G848" s="14" t="s">
        <v>107</v>
      </c>
    </row>
    <row r="849" spans="1:7" s="5" customFormat="1" ht="15.75" customHeight="1">
      <c r="A849" s="39"/>
      <c r="B849" s="827"/>
      <c r="C849" s="827"/>
      <c r="D849" s="842"/>
      <c r="E849" s="86" t="s">
        <v>14</v>
      </c>
      <c r="F849" s="41" t="s">
        <v>24</v>
      </c>
      <c r="G849" s="14" t="s">
        <v>25</v>
      </c>
    </row>
    <row r="850" spans="1:7" s="5" customFormat="1" ht="15.75" customHeight="1">
      <c r="A850" s="39"/>
      <c r="B850" s="131" t="s">
        <v>819</v>
      </c>
      <c r="C850" s="132" t="s">
        <v>821</v>
      </c>
      <c r="D850" s="816" t="s">
        <v>366</v>
      </c>
      <c r="E850" s="71">
        <v>44898</v>
      </c>
      <c r="F850" s="71">
        <f>E850+4</f>
        <v>44902</v>
      </c>
      <c r="G850" s="20">
        <f>F850+31</f>
        <v>44933</v>
      </c>
    </row>
    <row r="851" spans="1:7" s="5" customFormat="1" ht="15.75" customHeight="1">
      <c r="A851" s="39"/>
      <c r="B851" s="131" t="s">
        <v>820</v>
      </c>
      <c r="C851" s="132" t="s">
        <v>822</v>
      </c>
      <c r="D851" s="850"/>
      <c r="E851" s="71">
        <f t="shared" ref="E851:G854" si="112">E850+7</f>
        <v>44905</v>
      </c>
      <c r="F851" s="71">
        <f t="shared" si="112"/>
        <v>44909</v>
      </c>
      <c r="G851" s="20">
        <f t="shared" si="112"/>
        <v>44940</v>
      </c>
    </row>
    <row r="852" spans="1:7" s="5" customFormat="1" ht="15.75" customHeight="1">
      <c r="A852" s="39"/>
      <c r="B852" s="131" t="s">
        <v>230</v>
      </c>
      <c r="C852" s="132"/>
      <c r="D852" s="850"/>
      <c r="E852" s="71">
        <f t="shared" si="112"/>
        <v>44912</v>
      </c>
      <c r="F852" s="71">
        <f t="shared" si="112"/>
        <v>44916</v>
      </c>
      <c r="G852" s="20">
        <f t="shared" si="112"/>
        <v>44947</v>
      </c>
    </row>
    <row r="853" spans="1:7" s="5" customFormat="1" ht="15.75" customHeight="1">
      <c r="A853" s="39"/>
      <c r="B853" s="131" t="s">
        <v>230</v>
      </c>
      <c r="C853" s="132"/>
      <c r="D853" s="850"/>
      <c r="E853" s="71">
        <f t="shared" si="112"/>
        <v>44919</v>
      </c>
      <c r="F853" s="71">
        <f t="shared" si="112"/>
        <v>44923</v>
      </c>
      <c r="G853" s="20">
        <f t="shared" si="112"/>
        <v>44954</v>
      </c>
    </row>
    <row r="854" spans="1:7" s="5" customFormat="1" ht="15.75" customHeight="1">
      <c r="A854" s="114"/>
      <c r="B854" s="131" t="s">
        <v>610</v>
      </c>
      <c r="C854" s="101" t="s">
        <v>823</v>
      </c>
      <c r="D854" s="851"/>
      <c r="E854" s="71">
        <f t="shared" si="112"/>
        <v>44926</v>
      </c>
      <c r="F854" s="71">
        <f t="shared" si="112"/>
        <v>44930</v>
      </c>
      <c r="G854" s="20">
        <f t="shared" si="112"/>
        <v>44961</v>
      </c>
    </row>
    <row r="855" spans="1:7" s="5" customFormat="1" ht="15.75" customHeight="1">
      <c r="A855" s="39"/>
      <c r="B855" s="30"/>
      <c r="C855" s="38"/>
      <c r="D855" s="178"/>
      <c r="E855" s="34"/>
      <c r="F855" s="141"/>
      <c r="G855" s="29"/>
    </row>
    <row r="856" spans="1:7" s="5" customFormat="1" ht="15.75" customHeight="1">
      <c r="A856" s="39"/>
      <c r="B856" s="38"/>
      <c r="C856" s="137"/>
      <c r="D856" s="233"/>
      <c r="E856" s="138"/>
      <c r="F856" s="38"/>
      <c r="G856" s="138"/>
    </row>
    <row r="857" spans="1:7" s="5" customFormat="1" ht="15.75" customHeight="1">
      <c r="A857" s="39" t="s">
        <v>367</v>
      </c>
      <c r="B857" s="826" t="s">
        <v>20</v>
      </c>
      <c r="C857" s="826" t="s">
        <v>21</v>
      </c>
      <c r="D857" s="841" t="s">
        <v>22</v>
      </c>
      <c r="E857" s="14" t="s">
        <v>231</v>
      </c>
      <c r="F857" s="14" t="s">
        <v>23</v>
      </c>
      <c r="G857" s="40" t="s">
        <v>109</v>
      </c>
    </row>
    <row r="858" spans="1:7" s="5" customFormat="1" ht="15.75" customHeight="1">
      <c r="A858" s="39"/>
      <c r="B858" s="827"/>
      <c r="C858" s="827"/>
      <c r="D858" s="842"/>
      <c r="E858" s="86" t="s">
        <v>14</v>
      </c>
      <c r="F858" s="41" t="s">
        <v>24</v>
      </c>
      <c r="G858" s="14" t="s">
        <v>25</v>
      </c>
    </row>
    <row r="859" spans="1:7" s="5" customFormat="1" ht="15.75" customHeight="1">
      <c r="A859" s="39"/>
      <c r="B859" s="131" t="s">
        <v>819</v>
      </c>
      <c r="C859" s="132" t="s">
        <v>821</v>
      </c>
      <c r="D859" s="823" t="s">
        <v>366</v>
      </c>
      <c r="E859" s="83">
        <v>44898</v>
      </c>
      <c r="F859" s="83">
        <f>E859+4</f>
        <v>44902</v>
      </c>
      <c r="G859" s="84">
        <f>F859+20</f>
        <v>44922</v>
      </c>
    </row>
    <row r="860" spans="1:7" s="5" customFormat="1" ht="15.75" customHeight="1">
      <c r="A860" s="39"/>
      <c r="B860" s="131" t="s">
        <v>820</v>
      </c>
      <c r="C860" s="132" t="s">
        <v>822</v>
      </c>
      <c r="D860" s="862"/>
      <c r="E860" s="83">
        <f t="shared" ref="E860:G863" si="113">E859+7</f>
        <v>44905</v>
      </c>
      <c r="F860" s="83">
        <f t="shared" si="113"/>
        <v>44909</v>
      </c>
      <c r="G860" s="84">
        <f t="shared" si="113"/>
        <v>44929</v>
      </c>
    </row>
    <row r="861" spans="1:7" s="5" customFormat="1" ht="15.75" customHeight="1">
      <c r="A861" s="39"/>
      <c r="B861" s="131" t="s">
        <v>230</v>
      </c>
      <c r="C861" s="132"/>
      <c r="D861" s="862"/>
      <c r="E861" s="83">
        <f t="shared" si="113"/>
        <v>44912</v>
      </c>
      <c r="F861" s="83">
        <f t="shared" si="113"/>
        <v>44916</v>
      </c>
      <c r="G861" s="84">
        <f t="shared" si="113"/>
        <v>44936</v>
      </c>
    </row>
    <row r="862" spans="1:7" s="5" customFormat="1" ht="15.75" customHeight="1">
      <c r="A862" s="39"/>
      <c r="B862" s="131" t="s">
        <v>230</v>
      </c>
      <c r="C862" s="132"/>
      <c r="D862" s="862"/>
      <c r="E862" s="83">
        <f t="shared" si="113"/>
        <v>44919</v>
      </c>
      <c r="F862" s="83">
        <f t="shared" si="113"/>
        <v>44923</v>
      </c>
      <c r="G862" s="84">
        <f t="shared" si="113"/>
        <v>44943</v>
      </c>
    </row>
    <row r="863" spans="1:7" s="5" customFormat="1" ht="15.75" customHeight="1">
      <c r="A863" s="114"/>
      <c r="B863" s="131" t="s">
        <v>610</v>
      </c>
      <c r="C863" s="101" t="s">
        <v>823</v>
      </c>
      <c r="D863" s="863"/>
      <c r="E863" s="83">
        <f t="shared" si="113"/>
        <v>44926</v>
      </c>
      <c r="F863" s="83">
        <f t="shared" si="113"/>
        <v>44930</v>
      </c>
      <c r="G863" s="84">
        <f t="shared" si="113"/>
        <v>44950</v>
      </c>
    </row>
    <row r="864" spans="1:7" s="5" customFormat="1" ht="15.75" customHeight="1">
      <c r="A864" s="39"/>
      <c r="B864" s="30"/>
      <c r="C864" s="30"/>
      <c r="D864" s="178"/>
      <c r="E864" s="34"/>
      <c r="F864" s="29"/>
      <c r="G864" s="29"/>
    </row>
    <row r="865" spans="1:7" s="5" customFormat="1" ht="15.75" customHeight="1">
      <c r="A865" s="39"/>
      <c r="B865" s="38"/>
      <c r="C865" s="137"/>
      <c r="D865" s="179"/>
      <c r="E865" s="37"/>
      <c r="F865" s="38"/>
      <c r="G865" s="138"/>
    </row>
    <row r="866" spans="1:7" s="5" customFormat="1" ht="15.75" customHeight="1">
      <c r="A866" s="39" t="s">
        <v>368</v>
      </c>
      <c r="B866" s="819" t="s">
        <v>237</v>
      </c>
      <c r="C866" s="819" t="s">
        <v>21</v>
      </c>
      <c r="D866" s="841" t="s">
        <v>22</v>
      </c>
      <c r="E866" s="14" t="s">
        <v>234</v>
      </c>
      <c r="F866" s="14" t="s">
        <v>23</v>
      </c>
      <c r="G866" s="14" t="s">
        <v>0</v>
      </c>
    </row>
    <row r="867" spans="1:7" s="5" customFormat="1" ht="15.75" customHeight="1">
      <c r="A867" s="39"/>
      <c r="B867" s="820"/>
      <c r="C867" s="820"/>
      <c r="D867" s="842"/>
      <c r="E867" s="86" t="s">
        <v>14</v>
      </c>
      <c r="F867" s="41" t="s">
        <v>24</v>
      </c>
      <c r="G867" s="14" t="s">
        <v>25</v>
      </c>
    </row>
    <row r="868" spans="1:7" s="5" customFormat="1" ht="15.75" customHeight="1">
      <c r="A868" s="39"/>
      <c r="B868" s="17" t="s">
        <v>11</v>
      </c>
      <c r="C868" s="74" t="s">
        <v>613</v>
      </c>
      <c r="D868" s="816" t="s">
        <v>361</v>
      </c>
      <c r="E868" s="71">
        <v>44894</v>
      </c>
      <c r="F868" s="71">
        <f>E868+5</f>
        <v>44899</v>
      </c>
      <c r="G868" s="20">
        <f>F868+22</f>
        <v>44921</v>
      </c>
    </row>
    <row r="869" spans="1:7" s="5" customFormat="1" ht="15.75" customHeight="1">
      <c r="A869" s="39"/>
      <c r="B869" s="17" t="s">
        <v>824</v>
      </c>
      <c r="C869" s="74" t="s">
        <v>826</v>
      </c>
      <c r="D869" s="850"/>
      <c r="E869" s="71">
        <f t="shared" ref="E869:G872" si="114">E868+7</f>
        <v>44901</v>
      </c>
      <c r="F869" s="71">
        <f t="shared" si="114"/>
        <v>44906</v>
      </c>
      <c r="G869" s="20">
        <f t="shared" si="114"/>
        <v>44928</v>
      </c>
    </row>
    <row r="870" spans="1:7" s="5" customFormat="1" ht="15.75" customHeight="1">
      <c r="A870" s="39"/>
      <c r="B870" s="17" t="s">
        <v>825</v>
      </c>
      <c r="C870" s="74" t="s">
        <v>53</v>
      </c>
      <c r="D870" s="850"/>
      <c r="E870" s="71">
        <f t="shared" si="114"/>
        <v>44908</v>
      </c>
      <c r="F870" s="71">
        <f t="shared" si="114"/>
        <v>44913</v>
      </c>
      <c r="G870" s="20">
        <f t="shared" si="114"/>
        <v>44935</v>
      </c>
    </row>
    <row r="871" spans="1:7" s="5" customFormat="1" ht="15.75" customHeight="1">
      <c r="A871" s="39"/>
      <c r="B871" s="17" t="s">
        <v>611</v>
      </c>
      <c r="C871" s="74" t="s">
        <v>53</v>
      </c>
      <c r="D871" s="850"/>
      <c r="E871" s="71">
        <f t="shared" si="114"/>
        <v>44915</v>
      </c>
      <c r="F871" s="71">
        <f t="shared" si="114"/>
        <v>44920</v>
      </c>
      <c r="G871" s="20">
        <f t="shared" si="114"/>
        <v>44942</v>
      </c>
    </row>
    <row r="872" spans="1:7" s="5" customFormat="1" ht="15.75" customHeight="1">
      <c r="A872" s="39"/>
      <c r="B872" s="74" t="s">
        <v>612</v>
      </c>
      <c r="C872" s="74" t="s">
        <v>563</v>
      </c>
      <c r="D872" s="851"/>
      <c r="E872" s="71">
        <f t="shared" si="114"/>
        <v>44922</v>
      </c>
      <c r="F872" s="71">
        <f t="shared" si="114"/>
        <v>44927</v>
      </c>
      <c r="G872" s="20">
        <f t="shared" si="114"/>
        <v>44949</v>
      </c>
    </row>
    <row r="873" spans="1:7" s="5" customFormat="1" ht="15.75" customHeight="1">
      <c r="A873" s="39"/>
      <c r="B873" s="30"/>
      <c r="C873" s="30"/>
      <c r="D873" s="178"/>
      <c r="E873" s="29"/>
      <c r="F873" s="29"/>
      <c r="G873" s="29"/>
    </row>
    <row r="874" spans="1:7" s="5" customFormat="1" ht="15.75" customHeight="1">
      <c r="A874" s="39"/>
      <c r="B874" s="38"/>
      <c r="C874" s="137"/>
      <c r="D874" s="179"/>
      <c r="E874" s="37"/>
      <c r="F874" s="38"/>
      <c r="G874" s="138"/>
    </row>
    <row r="875" spans="1:7" s="5" customFormat="1" ht="15.75" customHeight="1">
      <c r="A875" s="39"/>
      <c r="B875" s="38"/>
      <c r="C875" s="137"/>
      <c r="D875" s="179"/>
      <c r="E875" s="37"/>
      <c r="F875" s="38"/>
      <c r="G875" s="138"/>
    </row>
    <row r="876" spans="1:7" s="5" customFormat="1" ht="15.75" customHeight="1">
      <c r="A876" s="39"/>
      <c r="B876" s="819" t="s">
        <v>237</v>
      </c>
      <c r="C876" s="819" t="s">
        <v>21</v>
      </c>
      <c r="D876" s="841" t="s">
        <v>22</v>
      </c>
      <c r="E876" s="14" t="s">
        <v>234</v>
      </c>
      <c r="F876" s="14" t="s">
        <v>23</v>
      </c>
      <c r="G876" s="14" t="s">
        <v>0</v>
      </c>
    </row>
    <row r="877" spans="1:7" s="5" customFormat="1" ht="15.75" customHeight="1">
      <c r="A877" s="39"/>
      <c r="B877" s="820"/>
      <c r="C877" s="820"/>
      <c r="D877" s="842"/>
      <c r="E877" s="86" t="s">
        <v>14</v>
      </c>
      <c r="F877" s="41" t="s">
        <v>24</v>
      </c>
      <c r="G877" s="14" t="s">
        <v>25</v>
      </c>
    </row>
    <row r="878" spans="1:7" s="5" customFormat="1" ht="15.75" customHeight="1">
      <c r="A878" s="39"/>
      <c r="B878" s="17" t="s">
        <v>11</v>
      </c>
      <c r="C878" s="74" t="s">
        <v>613</v>
      </c>
      <c r="D878" s="816" t="s">
        <v>361</v>
      </c>
      <c r="E878" s="71">
        <v>44894</v>
      </c>
      <c r="F878" s="71">
        <f>E878+5</f>
        <v>44899</v>
      </c>
      <c r="G878" s="20">
        <f>F878+24</f>
        <v>44923</v>
      </c>
    </row>
    <row r="879" spans="1:7" s="5" customFormat="1" ht="15.75" customHeight="1">
      <c r="A879" s="39"/>
      <c r="B879" s="17" t="s">
        <v>824</v>
      </c>
      <c r="C879" s="74" t="s">
        <v>826</v>
      </c>
      <c r="D879" s="850"/>
      <c r="E879" s="71">
        <f t="shared" ref="E879:G881" si="115">E878+7</f>
        <v>44901</v>
      </c>
      <c r="F879" s="71">
        <f t="shared" si="115"/>
        <v>44906</v>
      </c>
      <c r="G879" s="20">
        <f t="shared" si="115"/>
        <v>44930</v>
      </c>
    </row>
    <row r="880" spans="1:7" s="5" customFormat="1" ht="15.75" customHeight="1">
      <c r="A880" s="39"/>
      <c r="B880" s="17" t="s">
        <v>825</v>
      </c>
      <c r="C880" s="74" t="s">
        <v>53</v>
      </c>
      <c r="D880" s="850"/>
      <c r="E880" s="71">
        <f t="shared" si="115"/>
        <v>44908</v>
      </c>
      <c r="F880" s="71">
        <f t="shared" si="115"/>
        <v>44913</v>
      </c>
      <c r="G880" s="20">
        <f t="shared" si="115"/>
        <v>44937</v>
      </c>
    </row>
    <row r="881" spans="1:7" s="5" customFormat="1" ht="15.75" customHeight="1">
      <c r="A881" s="39"/>
      <c r="B881" s="17" t="s">
        <v>611</v>
      </c>
      <c r="C881" s="74" t="s">
        <v>53</v>
      </c>
      <c r="D881" s="850"/>
      <c r="E881" s="71">
        <f t="shared" si="115"/>
        <v>44915</v>
      </c>
      <c r="F881" s="71">
        <f t="shared" si="115"/>
        <v>44920</v>
      </c>
      <c r="G881" s="20">
        <f t="shared" si="115"/>
        <v>44944</v>
      </c>
    </row>
    <row r="882" spans="1:7" s="5" customFormat="1" ht="15.75" customHeight="1">
      <c r="A882" s="114"/>
      <c r="B882" s="74" t="s">
        <v>612</v>
      </c>
      <c r="C882" s="74" t="s">
        <v>563</v>
      </c>
      <c r="D882" s="851"/>
      <c r="E882" s="71">
        <f>E881+7</f>
        <v>44922</v>
      </c>
      <c r="F882" s="71">
        <f>F881+7</f>
        <v>44927</v>
      </c>
      <c r="G882" s="20">
        <f>G881+7</f>
        <v>44951</v>
      </c>
    </row>
    <row r="883" spans="1:7" s="5" customFormat="1" ht="15.75" customHeight="1">
      <c r="A883" s="39"/>
      <c r="B883" s="30"/>
      <c r="C883" s="30"/>
      <c r="D883" s="178"/>
      <c r="E883" s="29"/>
      <c r="F883" s="29"/>
      <c r="G883" s="29"/>
    </row>
    <row r="884" spans="1:7" s="5" customFormat="1" ht="15.75" customHeight="1">
      <c r="A884" s="39"/>
      <c r="B884" s="38" t="s">
        <v>300</v>
      </c>
      <c r="C884" s="140"/>
      <c r="D884" s="179"/>
      <c r="E884" s="37"/>
      <c r="F884" s="38"/>
      <c r="G884" s="138"/>
    </row>
    <row r="885" spans="1:7" s="5" customFormat="1" ht="15.75" customHeight="1">
      <c r="A885" s="39"/>
      <c r="B885" s="30"/>
      <c r="C885" s="26"/>
      <c r="D885" s="178"/>
      <c r="E885" s="29"/>
      <c r="F885" s="29"/>
      <c r="G885" s="29"/>
    </row>
    <row r="886" spans="1:7" s="5" customFormat="1" ht="15.75" customHeight="1">
      <c r="A886" s="39" t="s">
        <v>369</v>
      </c>
      <c r="B886" s="819" t="s">
        <v>237</v>
      </c>
      <c r="C886" s="819" t="s">
        <v>21</v>
      </c>
      <c r="D886" s="841" t="s">
        <v>22</v>
      </c>
      <c r="E886" s="14" t="s">
        <v>234</v>
      </c>
      <c r="F886" s="14" t="s">
        <v>23</v>
      </c>
      <c r="G886" s="40" t="s">
        <v>370</v>
      </c>
    </row>
    <row r="887" spans="1:7" s="5" customFormat="1" ht="15.75" customHeight="1">
      <c r="A887" s="39"/>
      <c r="B887" s="820"/>
      <c r="C887" s="820"/>
      <c r="D887" s="842"/>
      <c r="E887" s="86" t="s">
        <v>14</v>
      </c>
      <c r="F887" s="41" t="s">
        <v>24</v>
      </c>
      <c r="G887" s="14" t="s">
        <v>25</v>
      </c>
    </row>
    <row r="888" spans="1:7" s="5" customFormat="1" ht="15.75" customHeight="1">
      <c r="A888" s="39"/>
      <c r="B888" s="17" t="s">
        <v>11</v>
      </c>
      <c r="C888" s="74" t="s">
        <v>613</v>
      </c>
      <c r="D888" s="833" t="s">
        <v>361</v>
      </c>
      <c r="E888" s="71">
        <v>44894</v>
      </c>
      <c r="F888" s="71">
        <f>E888+5</f>
        <v>44899</v>
      </c>
      <c r="G888" s="20">
        <f>F888+17</f>
        <v>44916</v>
      </c>
    </row>
    <row r="889" spans="1:7" s="5" customFormat="1" ht="15.75" customHeight="1">
      <c r="A889" s="39"/>
      <c r="B889" s="17" t="s">
        <v>824</v>
      </c>
      <c r="C889" s="74" t="s">
        <v>826</v>
      </c>
      <c r="D889" s="817"/>
      <c r="E889" s="71">
        <f t="shared" ref="E889:G892" si="116">E888+7</f>
        <v>44901</v>
      </c>
      <c r="F889" s="71">
        <f t="shared" si="116"/>
        <v>44906</v>
      </c>
      <c r="G889" s="20">
        <f t="shared" si="116"/>
        <v>44923</v>
      </c>
    </row>
    <row r="890" spans="1:7" s="5" customFormat="1" ht="15.75" customHeight="1">
      <c r="A890" s="39"/>
      <c r="B890" s="17" t="s">
        <v>825</v>
      </c>
      <c r="C890" s="74" t="s">
        <v>53</v>
      </c>
      <c r="D890" s="817"/>
      <c r="E890" s="71">
        <f t="shared" si="116"/>
        <v>44908</v>
      </c>
      <c r="F890" s="71">
        <f t="shared" si="116"/>
        <v>44913</v>
      </c>
      <c r="G890" s="20">
        <f t="shared" si="116"/>
        <v>44930</v>
      </c>
    </row>
    <row r="891" spans="1:7" s="5" customFormat="1" ht="15.75" customHeight="1">
      <c r="A891" s="114"/>
      <c r="B891" s="17" t="s">
        <v>611</v>
      </c>
      <c r="C891" s="74" t="s">
        <v>53</v>
      </c>
      <c r="D891" s="817"/>
      <c r="E891" s="71">
        <f t="shared" si="116"/>
        <v>44915</v>
      </c>
      <c r="F891" s="71">
        <f t="shared" si="116"/>
        <v>44920</v>
      </c>
      <c r="G891" s="20">
        <f t="shared" si="116"/>
        <v>44937</v>
      </c>
    </row>
    <row r="892" spans="1:7" s="5" customFormat="1" ht="15.75" customHeight="1">
      <c r="A892" s="39"/>
      <c r="B892" s="74" t="s">
        <v>612</v>
      </c>
      <c r="C892" s="74" t="s">
        <v>563</v>
      </c>
      <c r="D892" s="832"/>
      <c r="E892" s="71">
        <f t="shared" si="116"/>
        <v>44922</v>
      </c>
      <c r="F892" s="71">
        <f t="shared" si="116"/>
        <v>44927</v>
      </c>
      <c r="G892" s="20">
        <f t="shared" si="116"/>
        <v>44944</v>
      </c>
    </row>
    <row r="893" spans="1:7" s="5" customFormat="1" ht="15.75" customHeight="1">
      <c r="A893" s="39"/>
      <c r="B893" s="30"/>
      <c r="C893" s="26"/>
      <c r="D893" s="178"/>
      <c r="E893" s="29"/>
      <c r="F893" s="29"/>
      <c r="G893" s="29"/>
    </row>
    <row r="894" spans="1:7" s="5" customFormat="1" ht="15.75" customHeight="1">
      <c r="A894" s="39" t="s">
        <v>371</v>
      </c>
      <c r="B894" s="861" t="s">
        <v>20</v>
      </c>
      <c r="C894" s="864" t="s">
        <v>21</v>
      </c>
      <c r="D894" s="882" t="s">
        <v>22</v>
      </c>
      <c r="E894" s="14" t="s">
        <v>231</v>
      </c>
      <c r="F894" s="14" t="s">
        <v>23</v>
      </c>
      <c r="G894" s="14" t="s">
        <v>372</v>
      </c>
    </row>
    <row r="895" spans="1:7" s="5" customFormat="1" ht="15.75" customHeight="1">
      <c r="A895" s="39"/>
      <c r="B895" s="861"/>
      <c r="C895" s="864"/>
      <c r="D895" s="882"/>
      <c r="E895" s="14" t="s">
        <v>14</v>
      </c>
      <c r="F895" s="14" t="s">
        <v>24</v>
      </c>
      <c r="G895" s="14" t="s">
        <v>373</v>
      </c>
    </row>
    <row r="896" spans="1:7" s="5" customFormat="1" ht="15.75" customHeight="1">
      <c r="A896" s="39"/>
      <c r="B896" s="229" t="s">
        <v>531</v>
      </c>
      <c r="C896" s="229" t="s">
        <v>532</v>
      </c>
      <c r="D896" s="865" t="s">
        <v>449</v>
      </c>
      <c r="E896" s="51">
        <v>44895</v>
      </c>
      <c r="F896" s="51">
        <f>E896+3</f>
        <v>44898</v>
      </c>
      <c r="G896" s="51">
        <f>F896+17</f>
        <v>44915</v>
      </c>
    </row>
    <row r="897" spans="1:7" s="5" customFormat="1" ht="15.75" customHeight="1">
      <c r="A897" s="39"/>
      <c r="B897" s="227" t="s">
        <v>680</v>
      </c>
      <c r="C897" s="227" t="s">
        <v>75</v>
      </c>
      <c r="D897" s="865"/>
      <c r="E897" s="51">
        <f t="shared" ref="E897:G900" si="117">E896+7</f>
        <v>44902</v>
      </c>
      <c r="F897" s="51">
        <f t="shared" si="117"/>
        <v>44905</v>
      </c>
      <c r="G897" s="51">
        <f t="shared" si="117"/>
        <v>44922</v>
      </c>
    </row>
    <row r="898" spans="1:7" s="5" customFormat="1" ht="15.75" customHeight="1">
      <c r="A898" s="39"/>
      <c r="B898" s="229" t="s">
        <v>498</v>
      </c>
      <c r="C898" s="263" t="s">
        <v>563</v>
      </c>
      <c r="D898" s="865"/>
      <c r="E898" s="51">
        <f>E897+7</f>
        <v>44909</v>
      </c>
      <c r="F898" s="51">
        <f>F897+7</f>
        <v>44912</v>
      </c>
      <c r="G898" s="51">
        <f>G897+7</f>
        <v>44929</v>
      </c>
    </row>
    <row r="899" spans="1:7" s="5" customFormat="1" ht="15.75" customHeight="1">
      <c r="A899" s="39"/>
      <c r="B899" s="229" t="s">
        <v>562</v>
      </c>
      <c r="C899" s="263" t="s">
        <v>681</v>
      </c>
      <c r="D899" s="865"/>
      <c r="E899" s="51">
        <f t="shared" si="117"/>
        <v>44916</v>
      </c>
      <c r="F899" s="51">
        <f t="shared" si="117"/>
        <v>44919</v>
      </c>
      <c r="G899" s="51">
        <f t="shared" si="117"/>
        <v>44936</v>
      </c>
    </row>
    <row r="900" spans="1:7" s="5" customFormat="1" ht="15.75" customHeight="1">
      <c r="A900" s="39"/>
      <c r="B900" s="229"/>
      <c r="C900" s="263"/>
      <c r="D900" s="865"/>
      <c r="E900" s="51">
        <f t="shared" si="117"/>
        <v>44923</v>
      </c>
      <c r="F900" s="51">
        <f t="shared" si="117"/>
        <v>44926</v>
      </c>
      <c r="G900" s="51">
        <f t="shared" si="117"/>
        <v>44943</v>
      </c>
    </row>
    <row r="901" spans="1:7" s="5" customFormat="1" ht="15.75" customHeight="1">
      <c r="A901" s="39"/>
      <c r="B901" s="30"/>
      <c r="C901" s="30"/>
      <c r="D901" s="178"/>
      <c r="E901" s="29"/>
      <c r="F901" s="29"/>
      <c r="G901" s="29"/>
    </row>
    <row r="902" spans="1:7" s="5" customFormat="1" ht="15.75" customHeight="1">
      <c r="A902" s="39"/>
      <c r="B902" s="30" t="s">
        <v>315</v>
      </c>
      <c r="C902" s="30"/>
      <c r="D902" s="178"/>
      <c r="E902" s="29"/>
      <c r="F902" s="29"/>
      <c r="G902" s="29"/>
    </row>
    <row r="903" spans="1:7" s="5" customFormat="1" ht="15.75" customHeight="1">
      <c r="A903" s="39"/>
      <c r="B903" s="30"/>
      <c r="C903" s="26"/>
      <c r="D903" s="178"/>
      <c r="E903" s="29"/>
      <c r="F903" s="29"/>
      <c r="G903" s="29"/>
    </row>
    <row r="904" spans="1:7" s="5" customFormat="1" ht="15.75" customHeight="1">
      <c r="A904" s="39"/>
      <c r="B904" s="30"/>
      <c r="C904" s="30"/>
      <c r="D904" s="178"/>
      <c r="E904" s="29"/>
      <c r="F904" s="29"/>
      <c r="G904" s="29"/>
    </row>
    <row r="905" spans="1:7" s="5" customFormat="1" ht="15.75" customHeight="1">
      <c r="A905" s="860" t="s">
        <v>374</v>
      </c>
      <c r="B905" s="860"/>
      <c r="C905" s="860"/>
      <c r="D905" s="860"/>
      <c r="E905" s="860"/>
      <c r="F905" s="860"/>
      <c r="G905" s="860"/>
    </row>
    <row r="906" spans="1:7" s="5" customFormat="1" ht="15.75" customHeight="1">
      <c r="A906" s="39"/>
      <c r="B906" s="91"/>
      <c r="C906" s="91"/>
      <c r="D906" s="183"/>
      <c r="E906" s="91"/>
      <c r="F906" s="29"/>
      <c r="G906" s="29"/>
    </row>
    <row r="907" spans="1:7" s="5" customFormat="1" ht="15.75" customHeight="1">
      <c r="A907" s="39"/>
      <c r="B907" s="122"/>
      <c r="C907" s="36"/>
      <c r="D907" s="179"/>
      <c r="E907" s="37"/>
      <c r="F907" s="38"/>
      <c r="G907" s="38"/>
    </row>
    <row r="908" spans="1:7" s="5" customFormat="1" ht="15.75" customHeight="1">
      <c r="A908" s="39" t="s">
        <v>375</v>
      </c>
      <c r="B908" s="819" t="s">
        <v>20</v>
      </c>
      <c r="C908" s="835" t="s">
        <v>21</v>
      </c>
      <c r="D908" s="841" t="s">
        <v>376</v>
      </c>
      <c r="E908" s="14" t="s">
        <v>317</v>
      </c>
      <c r="F908" s="14" t="s">
        <v>23</v>
      </c>
      <c r="G908" s="14" t="s">
        <v>377</v>
      </c>
    </row>
    <row r="909" spans="1:7" s="5" customFormat="1" ht="15.75" customHeight="1">
      <c r="A909" s="39"/>
      <c r="B909" s="820"/>
      <c r="C909" s="836"/>
      <c r="D909" s="842"/>
      <c r="E909" s="86" t="s">
        <v>378</v>
      </c>
      <c r="F909" s="14" t="s">
        <v>24</v>
      </c>
      <c r="G909" s="14" t="s">
        <v>25</v>
      </c>
    </row>
    <row r="910" spans="1:7" s="5" customFormat="1" ht="15.75" customHeight="1">
      <c r="A910" s="39"/>
      <c r="B910" s="204" t="s">
        <v>577</v>
      </c>
      <c r="C910" s="204" t="s">
        <v>578</v>
      </c>
      <c r="D910" s="841" t="s">
        <v>379</v>
      </c>
      <c r="E910" s="24">
        <v>44891</v>
      </c>
      <c r="F910" s="20">
        <f>E910+5</f>
        <v>44896</v>
      </c>
      <c r="G910" s="20">
        <f>F910+42</f>
        <v>44938</v>
      </c>
    </row>
    <row r="911" spans="1:7" s="5" customFormat="1" ht="15.75" customHeight="1">
      <c r="A911" s="39"/>
      <c r="B911" s="204" t="s">
        <v>708</v>
      </c>
      <c r="C911" s="204" t="s">
        <v>709</v>
      </c>
      <c r="D911" s="859"/>
      <c r="E911" s="24">
        <f>E910+7</f>
        <v>44898</v>
      </c>
      <c r="F911" s="24">
        <f t="shared" ref="E911:G914" si="118">F910+7</f>
        <v>44903</v>
      </c>
      <c r="G911" s="20">
        <f t="shared" si="118"/>
        <v>44945</v>
      </c>
    </row>
    <row r="912" spans="1:7" s="5" customFormat="1" ht="15.75" customHeight="1">
      <c r="A912" s="128"/>
      <c r="B912" s="204" t="s">
        <v>710</v>
      </c>
      <c r="C912" s="204" t="s">
        <v>711</v>
      </c>
      <c r="D912" s="859"/>
      <c r="E912" s="24">
        <f t="shared" si="118"/>
        <v>44905</v>
      </c>
      <c r="F912" s="24">
        <f t="shared" si="118"/>
        <v>44910</v>
      </c>
      <c r="G912" s="20">
        <f t="shared" si="118"/>
        <v>44952</v>
      </c>
    </row>
    <row r="913" spans="1:7" s="5" customFormat="1" ht="15.75" customHeight="1">
      <c r="A913" s="39"/>
      <c r="B913" s="204" t="s">
        <v>712</v>
      </c>
      <c r="C913" s="204" t="s">
        <v>713</v>
      </c>
      <c r="D913" s="859"/>
      <c r="E913" s="24">
        <f t="shared" si="118"/>
        <v>44912</v>
      </c>
      <c r="F913" s="24">
        <f t="shared" si="118"/>
        <v>44917</v>
      </c>
      <c r="G913" s="20">
        <f t="shared" si="118"/>
        <v>44959</v>
      </c>
    </row>
    <row r="914" spans="1:7" s="5" customFormat="1" ht="15.75" customHeight="1">
      <c r="A914" s="39"/>
      <c r="B914" s="204" t="s">
        <v>714</v>
      </c>
      <c r="C914" s="204" t="s">
        <v>715</v>
      </c>
      <c r="D914" s="842"/>
      <c r="E914" s="24">
        <f t="shared" si="118"/>
        <v>44919</v>
      </c>
      <c r="F914" s="24">
        <f t="shared" si="118"/>
        <v>44924</v>
      </c>
      <c r="G914" s="20">
        <f t="shared" si="118"/>
        <v>44966</v>
      </c>
    </row>
    <row r="915" spans="1:7" s="5" customFormat="1" ht="15.75" customHeight="1">
      <c r="A915" s="39"/>
      <c r="B915" s="91"/>
      <c r="C915" s="91"/>
      <c r="D915" s="183"/>
      <c r="E915" s="91"/>
      <c r="F915" s="29"/>
      <c r="G915" s="29"/>
    </row>
    <row r="916" spans="1:7" s="5" customFormat="1" ht="15.75" customHeight="1">
      <c r="A916" s="39" t="s">
        <v>300</v>
      </c>
      <c r="B916" s="957" t="s">
        <v>20</v>
      </c>
      <c r="C916" s="955" t="s">
        <v>21</v>
      </c>
      <c r="D916" s="856" t="s">
        <v>233</v>
      </c>
      <c r="E916" s="80" t="s">
        <v>234</v>
      </c>
      <c r="F916" s="80" t="s">
        <v>23</v>
      </c>
      <c r="G916" s="80" t="s">
        <v>525</v>
      </c>
    </row>
    <row r="917" spans="1:7" s="5" customFormat="1" ht="15.75" customHeight="1">
      <c r="A917" s="39"/>
      <c r="B917" s="957"/>
      <c r="C917" s="956"/>
      <c r="D917" s="858"/>
      <c r="E917" s="243" t="s">
        <v>261</v>
      </c>
      <c r="F917" s="80" t="s">
        <v>24</v>
      </c>
      <c r="G917" s="80" t="s">
        <v>25</v>
      </c>
    </row>
    <row r="918" spans="1:7" s="5" customFormat="1" ht="15.75" customHeight="1">
      <c r="A918" s="39"/>
      <c r="B918" s="17" t="s">
        <v>858</v>
      </c>
      <c r="C918" s="74" t="s">
        <v>594</v>
      </c>
      <c r="D918" s="856" t="s">
        <v>625</v>
      </c>
      <c r="E918" s="154">
        <v>44894</v>
      </c>
      <c r="F918" s="84">
        <f>E918+5</f>
        <v>44899</v>
      </c>
      <c r="G918" s="84">
        <f>F918+41</f>
        <v>44940</v>
      </c>
    </row>
    <row r="919" spans="1:7" s="5" customFormat="1" ht="15.75" customHeight="1">
      <c r="A919" s="39"/>
      <c r="B919" s="17" t="s">
        <v>859</v>
      </c>
      <c r="C919" s="74" t="s">
        <v>618</v>
      </c>
      <c r="D919" s="857"/>
      <c r="E919" s="154">
        <f t="shared" ref="E919:G922" si="119">E918+7</f>
        <v>44901</v>
      </c>
      <c r="F919" s="154">
        <f t="shared" si="119"/>
        <v>44906</v>
      </c>
      <c r="G919" s="84">
        <f t="shared" si="119"/>
        <v>44947</v>
      </c>
    </row>
    <row r="920" spans="1:7" s="5" customFormat="1" ht="15.75" customHeight="1">
      <c r="A920" s="128"/>
      <c r="B920" s="17" t="s">
        <v>860</v>
      </c>
      <c r="C920" s="74" t="s">
        <v>177</v>
      </c>
      <c r="D920" s="857"/>
      <c r="E920" s="154">
        <f t="shared" si="119"/>
        <v>44908</v>
      </c>
      <c r="F920" s="154">
        <f t="shared" si="119"/>
        <v>44913</v>
      </c>
      <c r="G920" s="84">
        <f t="shared" si="119"/>
        <v>44954</v>
      </c>
    </row>
    <row r="921" spans="1:7" s="5" customFormat="1" ht="15.75" customHeight="1">
      <c r="A921" s="39"/>
      <c r="B921" s="17" t="s">
        <v>861</v>
      </c>
      <c r="C921" s="74" t="s">
        <v>863</v>
      </c>
      <c r="D921" s="857"/>
      <c r="E921" s="154">
        <f t="shared" si="119"/>
        <v>44915</v>
      </c>
      <c r="F921" s="154">
        <f t="shared" si="119"/>
        <v>44920</v>
      </c>
      <c r="G921" s="84">
        <f t="shared" si="119"/>
        <v>44961</v>
      </c>
    </row>
    <row r="922" spans="1:7" s="5" customFormat="1" ht="15.75" customHeight="1">
      <c r="A922" s="39"/>
      <c r="B922" s="74" t="s">
        <v>862</v>
      </c>
      <c r="C922" s="74" t="s">
        <v>864</v>
      </c>
      <c r="D922" s="858"/>
      <c r="E922" s="154">
        <f t="shared" si="119"/>
        <v>44922</v>
      </c>
      <c r="F922" s="154">
        <f t="shared" si="119"/>
        <v>44927</v>
      </c>
      <c r="G922" s="84">
        <f t="shared" si="119"/>
        <v>44968</v>
      </c>
    </row>
    <row r="923" spans="1:7" s="5" customFormat="1" ht="15.75" customHeight="1">
      <c r="A923" s="39"/>
      <c r="B923" s="122"/>
      <c r="C923" s="36"/>
      <c r="D923" s="179"/>
      <c r="E923" s="37"/>
      <c r="F923" s="38"/>
      <c r="G923" s="38"/>
    </row>
    <row r="924" spans="1:7" s="5" customFormat="1" ht="15.75" customHeight="1">
      <c r="A924" s="39" t="s">
        <v>300</v>
      </c>
      <c r="B924" s="955" t="s">
        <v>20</v>
      </c>
      <c r="C924" s="955" t="s">
        <v>21</v>
      </c>
      <c r="D924" s="856" t="s">
        <v>233</v>
      </c>
      <c r="E924" s="80" t="s">
        <v>234</v>
      </c>
      <c r="F924" s="80" t="s">
        <v>23</v>
      </c>
      <c r="G924" s="80" t="s">
        <v>377</v>
      </c>
    </row>
    <row r="925" spans="1:7" s="5" customFormat="1" ht="15.75" customHeight="1">
      <c r="A925" s="39"/>
      <c r="B925" s="956"/>
      <c r="C925" s="956"/>
      <c r="D925" s="858"/>
      <c r="E925" s="243" t="s">
        <v>261</v>
      </c>
      <c r="F925" s="80" t="s">
        <v>24</v>
      </c>
      <c r="G925" s="80" t="s">
        <v>25</v>
      </c>
    </row>
    <row r="926" spans="1:7" s="5" customFormat="1" ht="15.75" customHeight="1">
      <c r="A926" s="39"/>
      <c r="B926" s="80" t="s">
        <v>931</v>
      </c>
      <c r="C926" s="80" t="s">
        <v>932</v>
      </c>
      <c r="D926" s="856" t="s">
        <v>503</v>
      </c>
      <c r="E926" s="154">
        <v>44895</v>
      </c>
      <c r="F926" s="84">
        <f>E926+5</f>
        <v>44900</v>
      </c>
      <c r="G926" s="84">
        <f>F926+41</f>
        <v>44941</v>
      </c>
    </row>
    <row r="927" spans="1:7" s="5" customFormat="1" ht="15.75" customHeight="1">
      <c r="A927" s="39"/>
      <c r="B927" s="80" t="s">
        <v>933</v>
      </c>
      <c r="C927" s="80" t="s">
        <v>934</v>
      </c>
      <c r="D927" s="869"/>
      <c r="E927" s="154">
        <f t="shared" ref="E927:G927" si="120">E926+7</f>
        <v>44902</v>
      </c>
      <c r="F927" s="154">
        <f t="shared" si="120"/>
        <v>44907</v>
      </c>
      <c r="G927" s="84">
        <f t="shared" si="120"/>
        <v>44948</v>
      </c>
    </row>
    <row r="928" spans="1:7" s="5" customFormat="1" ht="15.75" customHeight="1">
      <c r="A928" s="128"/>
      <c r="B928" s="80" t="s">
        <v>935</v>
      </c>
      <c r="C928" s="80" t="s">
        <v>937</v>
      </c>
      <c r="D928" s="869"/>
      <c r="E928" s="154">
        <f t="shared" ref="E928:G928" si="121">E927+7</f>
        <v>44909</v>
      </c>
      <c r="F928" s="154">
        <f t="shared" si="121"/>
        <v>44914</v>
      </c>
      <c r="G928" s="84">
        <f t="shared" si="121"/>
        <v>44955</v>
      </c>
    </row>
    <row r="929" spans="1:7" s="5" customFormat="1" ht="15.75" customHeight="1">
      <c r="A929" s="39"/>
      <c r="B929" s="80" t="s">
        <v>936</v>
      </c>
      <c r="C929" s="80" t="s">
        <v>938</v>
      </c>
      <c r="D929" s="869"/>
      <c r="E929" s="154">
        <f t="shared" ref="E929:G929" si="122">E928+7</f>
        <v>44916</v>
      </c>
      <c r="F929" s="154">
        <f t="shared" si="122"/>
        <v>44921</v>
      </c>
      <c r="G929" s="84">
        <f t="shared" si="122"/>
        <v>44962</v>
      </c>
    </row>
    <row r="930" spans="1:7" s="5" customFormat="1" ht="15.75" customHeight="1">
      <c r="A930" s="39"/>
      <c r="B930" s="80" t="s">
        <v>939</v>
      </c>
      <c r="C930" s="80" t="s">
        <v>940</v>
      </c>
      <c r="D930" s="858"/>
      <c r="E930" s="154">
        <f t="shared" ref="E930:G930" si="123">E929+7</f>
        <v>44923</v>
      </c>
      <c r="F930" s="154">
        <f t="shared" si="123"/>
        <v>44928</v>
      </c>
      <c r="G930" s="84">
        <f t="shared" si="123"/>
        <v>44969</v>
      </c>
    </row>
    <row r="931" spans="1:7" s="5" customFormat="1" ht="15.75" customHeight="1">
      <c r="A931" s="39"/>
      <c r="B931" s="91"/>
      <c r="C931" s="91"/>
      <c r="D931" s="183"/>
      <c r="E931" s="28"/>
      <c r="F931" s="28"/>
      <c r="G931" s="29"/>
    </row>
    <row r="932" spans="1:7" s="5" customFormat="1" ht="15.75" customHeight="1">
      <c r="A932" s="39" t="s">
        <v>380</v>
      </c>
      <c r="B932" s="933" t="s">
        <v>20</v>
      </c>
      <c r="C932" s="835" t="s">
        <v>21</v>
      </c>
      <c r="D932" s="841" t="s">
        <v>233</v>
      </c>
      <c r="E932" s="14" t="s">
        <v>234</v>
      </c>
      <c r="F932" s="14" t="s">
        <v>23</v>
      </c>
      <c r="G932" s="14" t="s">
        <v>381</v>
      </c>
    </row>
    <row r="933" spans="1:7" s="5" customFormat="1" ht="15.75" customHeight="1">
      <c r="A933" s="39"/>
      <c r="B933" s="820"/>
      <c r="C933" s="836"/>
      <c r="D933" s="842"/>
      <c r="E933" s="86" t="s">
        <v>261</v>
      </c>
      <c r="F933" s="14" t="s">
        <v>24</v>
      </c>
      <c r="G933" s="14" t="s">
        <v>25</v>
      </c>
    </row>
    <row r="934" spans="1:7" s="5" customFormat="1" ht="15.75" customHeight="1">
      <c r="A934" s="39"/>
      <c r="B934" s="289" t="s">
        <v>577</v>
      </c>
      <c r="C934" s="289" t="s">
        <v>578</v>
      </c>
      <c r="D934" s="838" t="s">
        <v>379</v>
      </c>
      <c r="E934" s="24">
        <v>44891</v>
      </c>
      <c r="F934" s="20">
        <f>E934+5</f>
        <v>44896</v>
      </c>
      <c r="G934" s="20">
        <f>F934+39</f>
        <v>44935</v>
      </c>
    </row>
    <row r="935" spans="1:7" s="5" customFormat="1" ht="15.75" customHeight="1">
      <c r="A935" s="39"/>
      <c r="B935" s="289" t="s">
        <v>708</v>
      </c>
      <c r="C935" s="289" t="s">
        <v>709</v>
      </c>
      <c r="D935" s="838"/>
      <c r="E935" s="24">
        <f t="shared" ref="E935:G938" si="124">E934+7</f>
        <v>44898</v>
      </c>
      <c r="F935" s="24">
        <f t="shared" si="124"/>
        <v>44903</v>
      </c>
      <c r="G935" s="20">
        <f t="shared" si="124"/>
        <v>44942</v>
      </c>
    </row>
    <row r="936" spans="1:7" s="5" customFormat="1" ht="15.75" customHeight="1">
      <c r="A936" s="39"/>
      <c r="B936" s="289" t="s">
        <v>710</v>
      </c>
      <c r="C936" s="289" t="s">
        <v>711</v>
      </c>
      <c r="D936" s="838"/>
      <c r="E936" s="24">
        <f t="shared" si="124"/>
        <v>44905</v>
      </c>
      <c r="F936" s="24">
        <f t="shared" si="124"/>
        <v>44910</v>
      </c>
      <c r="G936" s="20">
        <f t="shared" si="124"/>
        <v>44949</v>
      </c>
    </row>
    <row r="937" spans="1:7" s="5" customFormat="1" ht="15.75" customHeight="1">
      <c r="A937" s="39"/>
      <c r="B937" s="289" t="s">
        <v>712</v>
      </c>
      <c r="C937" s="289" t="s">
        <v>713</v>
      </c>
      <c r="D937" s="838"/>
      <c r="E937" s="24">
        <f t="shared" si="124"/>
        <v>44912</v>
      </c>
      <c r="F937" s="24">
        <f t="shared" si="124"/>
        <v>44917</v>
      </c>
      <c r="G937" s="20">
        <f t="shared" si="124"/>
        <v>44956</v>
      </c>
    </row>
    <row r="938" spans="1:7" s="5" customFormat="1" ht="15.75" customHeight="1">
      <c r="A938" s="39"/>
      <c r="B938" s="289" t="s">
        <v>714</v>
      </c>
      <c r="C938" s="289" t="s">
        <v>715</v>
      </c>
      <c r="D938" s="838"/>
      <c r="E938" s="24">
        <f t="shared" si="124"/>
        <v>44919</v>
      </c>
      <c r="F938" s="24">
        <f t="shared" si="124"/>
        <v>44924</v>
      </c>
      <c r="G938" s="20">
        <f t="shared" si="124"/>
        <v>44963</v>
      </c>
    </row>
    <row r="939" spans="1:7" s="5" customFormat="1" ht="15.75" customHeight="1">
      <c r="A939" s="39"/>
      <c r="B939" s="91"/>
      <c r="C939" s="91"/>
      <c r="D939" s="183"/>
      <c r="E939" s="91"/>
      <c r="F939" s="29"/>
      <c r="G939" s="29"/>
    </row>
    <row r="940" spans="1:7" s="5" customFormat="1" ht="15.75" customHeight="1">
      <c r="A940" s="39"/>
      <c r="B940" s="957" t="s">
        <v>237</v>
      </c>
      <c r="C940" s="854" t="s">
        <v>21</v>
      </c>
      <c r="D940" s="856" t="s">
        <v>233</v>
      </c>
      <c r="E940" s="80" t="s">
        <v>234</v>
      </c>
      <c r="F940" s="80" t="s">
        <v>23</v>
      </c>
      <c r="G940" s="80" t="s">
        <v>381</v>
      </c>
    </row>
    <row r="941" spans="1:7" s="5" customFormat="1" ht="15.75" customHeight="1">
      <c r="A941" s="39"/>
      <c r="B941" s="957"/>
      <c r="C941" s="855"/>
      <c r="D941" s="858"/>
      <c r="E941" s="243" t="s">
        <v>261</v>
      </c>
      <c r="F941" s="80" t="s">
        <v>24</v>
      </c>
      <c r="G941" s="80" t="s">
        <v>25</v>
      </c>
    </row>
    <row r="942" spans="1:7" s="5" customFormat="1" ht="15.75" customHeight="1">
      <c r="A942" s="39"/>
      <c r="B942" s="17" t="s">
        <v>858</v>
      </c>
      <c r="C942" s="74" t="s">
        <v>594</v>
      </c>
      <c r="D942" s="954" t="s">
        <v>504</v>
      </c>
      <c r="E942" s="154">
        <v>44894</v>
      </c>
      <c r="F942" s="84">
        <f>E942+5</f>
        <v>44899</v>
      </c>
      <c r="G942" s="84">
        <f>F942+38</f>
        <v>44937</v>
      </c>
    </row>
    <row r="943" spans="1:7" s="5" customFormat="1" ht="15.75" customHeight="1">
      <c r="A943" s="39"/>
      <c r="B943" s="17" t="s">
        <v>859</v>
      </c>
      <c r="C943" s="74" t="s">
        <v>618</v>
      </c>
      <c r="D943" s="954"/>
      <c r="E943" s="154">
        <f t="shared" ref="E943:G946" si="125">E942+7</f>
        <v>44901</v>
      </c>
      <c r="F943" s="154">
        <f t="shared" si="125"/>
        <v>44906</v>
      </c>
      <c r="G943" s="84">
        <f t="shared" si="125"/>
        <v>44944</v>
      </c>
    </row>
    <row r="944" spans="1:7" s="5" customFormat="1" ht="15.75" customHeight="1">
      <c r="A944" s="39"/>
      <c r="B944" s="17" t="s">
        <v>860</v>
      </c>
      <c r="C944" s="74" t="s">
        <v>177</v>
      </c>
      <c r="D944" s="954"/>
      <c r="E944" s="154">
        <f t="shared" si="125"/>
        <v>44908</v>
      </c>
      <c r="F944" s="154">
        <f t="shared" si="125"/>
        <v>44913</v>
      </c>
      <c r="G944" s="84">
        <f t="shared" si="125"/>
        <v>44951</v>
      </c>
    </row>
    <row r="945" spans="1:7" s="5" customFormat="1" ht="15.75" customHeight="1">
      <c r="A945" s="39" t="s">
        <v>300</v>
      </c>
      <c r="B945" s="17" t="s">
        <v>861</v>
      </c>
      <c r="C945" s="74" t="s">
        <v>863</v>
      </c>
      <c r="D945" s="954"/>
      <c r="E945" s="154">
        <f t="shared" si="125"/>
        <v>44915</v>
      </c>
      <c r="F945" s="154">
        <f t="shared" si="125"/>
        <v>44920</v>
      </c>
      <c r="G945" s="84">
        <f t="shared" si="125"/>
        <v>44958</v>
      </c>
    </row>
    <row r="946" spans="1:7" s="5" customFormat="1" ht="15.75" customHeight="1">
      <c r="A946" s="39"/>
      <c r="B946" s="74" t="s">
        <v>862</v>
      </c>
      <c r="C946" s="74" t="s">
        <v>864</v>
      </c>
      <c r="D946" s="954"/>
      <c r="E946" s="154">
        <f t="shared" si="125"/>
        <v>44922</v>
      </c>
      <c r="F946" s="154">
        <f t="shared" si="125"/>
        <v>44927</v>
      </c>
      <c r="G946" s="84">
        <f t="shared" si="125"/>
        <v>44965</v>
      </c>
    </row>
    <row r="947" spans="1:7" s="5" customFormat="1" ht="15.75" customHeight="1">
      <c r="A947" s="39"/>
      <c r="B947" s="91"/>
      <c r="C947" s="91"/>
      <c r="D947" s="183"/>
      <c r="E947" s="28"/>
      <c r="F947" s="28"/>
      <c r="G947" s="29"/>
    </row>
    <row r="948" spans="1:7" s="5" customFormat="1" ht="15.75" customHeight="1">
      <c r="A948" s="39" t="s">
        <v>300</v>
      </c>
      <c r="B948" s="955" t="s">
        <v>20</v>
      </c>
      <c r="C948" s="955" t="s">
        <v>21</v>
      </c>
      <c r="D948" s="856" t="s">
        <v>233</v>
      </c>
      <c r="E948" s="80" t="s">
        <v>234</v>
      </c>
      <c r="F948" s="80" t="s">
        <v>23</v>
      </c>
      <c r="G948" s="80" t="s">
        <v>377</v>
      </c>
    </row>
    <row r="949" spans="1:7" s="5" customFormat="1" ht="15.75" customHeight="1">
      <c r="A949" s="39"/>
      <c r="B949" s="956"/>
      <c r="C949" s="956"/>
      <c r="D949" s="858"/>
      <c r="E949" s="243" t="s">
        <v>261</v>
      </c>
      <c r="F949" s="80" t="s">
        <v>24</v>
      </c>
      <c r="G949" s="80" t="s">
        <v>25</v>
      </c>
    </row>
    <row r="950" spans="1:7" s="5" customFormat="1" ht="15.75" customHeight="1">
      <c r="A950" s="39"/>
      <c r="B950" s="80" t="s">
        <v>931</v>
      </c>
      <c r="C950" s="80" t="s">
        <v>932</v>
      </c>
      <c r="D950" s="856" t="s">
        <v>626</v>
      </c>
      <c r="E950" s="154">
        <v>44895</v>
      </c>
      <c r="F950" s="84">
        <f>E950+5</f>
        <v>44900</v>
      </c>
      <c r="G950" s="84">
        <f>F950+41</f>
        <v>44941</v>
      </c>
    </row>
    <row r="951" spans="1:7" s="5" customFormat="1" ht="15.75" customHeight="1">
      <c r="A951" s="39"/>
      <c r="B951" s="80" t="s">
        <v>933</v>
      </c>
      <c r="C951" s="80" t="s">
        <v>934</v>
      </c>
      <c r="D951" s="869"/>
      <c r="E951" s="154">
        <f t="shared" ref="E951:G951" si="126">E950+7</f>
        <v>44902</v>
      </c>
      <c r="F951" s="154">
        <f t="shared" si="126"/>
        <v>44907</v>
      </c>
      <c r="G951" s="84">
        <f t="shared" si="126"/>
        <v>44948</v>
      </c>
    </row>
    <row r="952" spans="1:7" s="5" customFormat="1" ht="15.75" customHeight="1">
      <c r="A952" s="128"/>
      <c r="B952" s="80" t="s">
        <v>935</v>
      </c>
      <c r="C952" s="80" t="s">
        <v>937</v>
      </c>
      <c r="D952" s="869"/>
      <c r="E952" s="154">
        <f t="shared" ref="E952:G952" si="127">E951+7</f>
        <v>44909</v>
      </c>
      <c r="F952" s="154">
        <f t="shared" si="127"/>
        <v>44914</v>
      </c>
      <c r="G952" s="84">
        <f t="shared" si="127"/>
        <v>44955</v>
      </c>
    </row>
    <row r="953" spans="1:7" s="5" customFormat="1" ht="15.75" customHeight="1">
      <c r="A953" s="39"/>
      <c r="B953" s="80" t="s">
        <v>936</v>
      </c>
      <c r="C953" s="80" t="s">
        <v>938</v>
      </c>
      <c r="D953" s="869"/>
      <c r="E953" s="154">
        <f t="shared" ref="E953:G953" si="128">E952+7</f>
        <v>44916</v>
      </c>
      <c r="F953" s="154">
        <f t="shared" si="128"/>
        <v>44921</v>
      </c>
      <c r="G953" s="84">
        <f t="shared" si="128"/>
        <v>44962</v>
      </c>
    </row>
    <row r="954" spans="1:7" s="5" customFormat="1" ht="15.75" customHeight="1">
      <c r="A954" s="39"/>
      <c r="B954" s="80" t="s">
        <v>939</v>
      </c>
      <c r="C954" s="80" t="s">
        <v>940</v>
      </c>
      <c r="D954" s="858"/>
      <c r="E954" s="154">
        <f t="shared" ref="E954:G954" si="129">E953+7</f>
        <v>44923</v>
      </c>
      <c r="F954" s="154">
        <f t="shared" si="129"/>
        <v>44928</v>
      </c>
      <c r="G954" s="84">
        <f t="shared" si="129"/>
        <v>44969</v>
      </c>
    </row>
    <row r="955" spans="1:7" s="5" customFormat="1" ht="15.75" customHeight="1">
      <c r="A955" s="39"/>
      <c r="B955" s="91"/>
      <c r="C955" s="91"/>
      <c r="D955" s="183"/>
      <c r="E955" s="28"/>
      <c r="F955" s="28"/>
      <c r="G955" s="29"/>
    </row>
    <row r="956" spans="1:7" s="5" customFormat="1" ht="15.75" customHeight="1">
      <c r="A956" s="39"/>
      <c r="B956" s="91"/>
      <c r="C956" s="91"/>
      <c r="D956" s="183"/>
      <c r="E956" s="28"/>
      <c r="F956" s="28"/>
      <c r="G956" s="29"/>
    </row>
    <row r="957" spans="1:7" s="5" customFormat="1" ht="15.75" customHeight="1">
      <c r="A957" s="39"/>
      <c r="B957" s="819" t="s">
        <v>20</v>
      </c>
      <c r="C957" s="835" t="s">
        <v>21</v>
      </c>
      <c r="D957" s="841" t="s">
        <v>458</v>
      </c>
      <c r="E957" s="14" t="s">
        <v>234</v>
      </c>
      <c r="F957" s="14" t="s">
        <v>23</v>
      </c>
      <c r="G957" s="14" t="s">
        <v>382</v>
      </c>
    </row>
    <row r="958" spans="1:7" s="5" customFormat="1" ht="15.75" customHeight="1">
      <c r="A958" s="39" t="s">
        <v>383</v>
      </c>
      <c r="B958" s="820"/>
      <c r="C958" s="836"/>
      <c r="D958" s="842"/>
      <c r="E958" s="86" t="s">
        <v>261</v>
      </c>
      <c r="F958" s="14" t="s">
        <v>24</v>
      </c>
      <c r="G958" s="14" t="s">
        <v>25</v>
      </c>
    </row>
    <row r="959" spans="1:7" s="5" customFormat="1" ht="15.75" customHeight="1">
      <c r="A959" s="39"/>
      <c r="B959" s="289" t="s">
        <v>577</v>
      </c>
      <c r="C959" s="289" t="s">
        <v>578</v>
      </c>
      <c r="D959" s="958" t="s">
        <v>379</v>
      </c>
      <c r="E959" s="24">
        <v>44891</v>
      </c>
      <c r="F959" s="20">
        <f>E959+5</f>
        <v>44896</v>
      </c>
      <c r="G959" s="20">
        <f>F959+33</f>
        <v>44929</v>
      </c>
    </row>
    <row r="960" spans="1:7" s="5" customFormat="1" ht="15.75" customHeight="1">
      <c r="A960" s="39"/>
      <c r="B960" s="289" t="s">
        <v>708</v>
      </c>
      <c r="C960" s="289" t="s">
        <v>709</v>
      </c>
      <c r="D960" s="958"/>
      <c r="E960" s="24">
        <f t="shared" ref="E960:G963" si="130">E959+7</f>
        <v>44898</v>
      </c>
      <c r="F960" s="24">
        <f t="shared" si="130"/>
        <v>44903</v>
      </c>
      <c r="G960" s="20">
        <f t="shared" si="130"/>
        <v>44936</v>
      </c>
    </row>
    <row r="961" spans="1:7" s="5" customFormat="1" ht="15.75" customHeight="1">
      <c r="A961" s="39"/>
      <c r="B961" s="289" t="s">
        <v>710</v>
      </c>
      <c r="C961" s="289" t="s">
        <v>711</v>
      </c>
      <c r="D961" s="958"/>
      <c r="E961" s="24">
        <f t="shared" si="130"/>
        <v>44905</v>
      </c>
      <c r="F961" s="24">
        <f t="shared" si="130"/>
        <v>44910</v>
      </c>
      <c r="G961" s="20">
        <f t="shared" si="130"/>
        <v>44943</v>
      </c>
    </row>
    <row r="962" spans="1:7" s="5" customFormat="1" ht="15.75" customHeight="1">
      <c r="A962" s="39"/>
      <c r="B962" s="289" t="s">
        <v>712</v>
      </c>
      <c r="C962" s="289" t="s">
        <v>713</v>
      </c>
      <c r="D962" s="958"/>
      <c r="E962" s="24">
        <f t="shared" si="130"/>
        <v>44912</v>
      </c>
      <c r="F962" s="24">
        <f t="shared" si="130"/>
        <v>44917</v>
      </c>
      <c r="G962" s="20">
        <f t="shared" si="130"/>
        <v>44950</v>
      </c>
    </row>
    <row r="963" spans="1:7" s="5" customFormat="1" ht="15.75" customHeight="1">
      <c r="A963" s="39"/>
      <c r="B963" s="289" t="s">
        <v>714</v>
      </c>
      <c r="C963" s="289" t="s">
        <v>715</v>
      </c>
      <c r="D963" s="958"/>
      <c r="E963" s="24">
        <f t="shared" si="130"/>
        <v>44919</v>
      </c>
      <c r="F963" s="24">
        <f t="shared" si="130"/>
        <v>44924</v>
      </c>
      <c r="G963" s="20">
        <f t="shared" si="130"/>
        <v>44957</v>
      </c>
    </row>
    <row r="964" spans="1:7" s="5" customFormat="1" ht="15.75" customHeight="1">
      <c r="A964" s="39"/>
      <c r="B964" s="91"/>
      <c r="C964" s="91"/>
      <c r="D964" s="183"/>
      <c r="E964" s="28"/>
      <c r="F964" s="28"/>
      <c r="G964" s="28"/>
    </row>
    <row r="965" spans="1:7" s="5" customFormat="1" ht="15.75" customHeight="1">
      <c r="A965" s="39"/>
      <c r="B965" s="819" t="s">
        <v>237</v>
      </c>
      <c r="C965" s="835" t="s">
        <v>21</v>
      </c>
      <c r="D965" s="831" t="s">
        <v>233</v>
      </c>
      <c r="E965" s="14" t="s">
        <v>234</v>
      </c>
      <c r="F965" s="14" t="s">
        <v>23</v>
      </c>
      <c r="G965" s="14" t="s">
        <v>382</v>
      </c>
    </row>
    <row r="966" spans="1:7" s="5" customFormat="1" ht="15.75" customHeight="1">
      <c r="A966" s="39"/>
      <c r="B966" s="820"/>
      <c r="C966" s="836"/>
      <c r="D966" s="832"/>
      <c r="E966" s="86" t="s">
        <v>261</v>
      </c>
      <c r="F966" s="14" t="s">
        <v>24</v>
      </c>
      <c r="G966" s="14" t="s">
        <v>25</v>
      </c>
    </row>
    <row r="967" spans="1:7" s="5" customFormat="1" ht="15.75" customHeight="1">
      <c r="A967" s="39"/>
      <c r="B967" s="17" t="s">
        <v>858</v>
      </c>
      <c r="C967" s="74" t="s">
        <v>594</v>
      </c>
      <c r="D967" s="841" t="s">
        <v>526</v>
      </c>
      <c r="E967" s="24">
        <v>44894</v>
      </c>
      <c r="F967" s="20">
        <f>E967+5</f>
        <v>44899</v>
      </c>
      <c r="G967" s="20">
        <f>F967+32</f>
        <v>44931</v>
      </c>
    </row>
    <row r="968" spans="1:7" s="5" customFormat="1" ht="15.75" customHeight="1">
      <c r="A968" s="39"/>
      <c r="B968" s="17" t="s">
        <v>859</v>
      </c>
      <c r="C968" s="74" t="s">
        <v>618</v>
      </c>
      <c r="D968" s="859"/>
      <c r="E968" s="24">
        <f>E967+7</f>
        <v>44901</v>
      </c>
      <c r="F968" s="24">
        <f t="shared" ref="E968:G971" si="131">F967+7</f>
        <v>44906</v>
      </c>
      <c r="G968" s="20">
        <f t="shared" si="131"/>
        <v>44938</v>
      </c>
    </row>
    <row r="969" spans="1:7" s="5" customFormat="1" ht="15.75" customHeight="1">
      <c r="A969" s="39"/>
      <c r="B969" s="17" t="s">
        <v>860</v>
      </c>
      <c r="C969" s="74" t="s">
        <v>177</v>
      </c>
      <c r="D969" s="859"/>
      <c r="E969" s="24">
        <f t="shared" si="131"/>
        <v>44908</v>
      </c>
      <c r="F969" s="24">
        <f t="shared" si="131"/>
        <v>44913</v>
      </c>
      <c r="G969" s="20">
        <f t="shared" si="131"/>
        <v>44945</v>
      </c>
    </row>
    <row r="970" spans="1:7" s="5" customFormat="1" ht="15.75" customHeight="1">
      <c r="A970" s="39" t="s">
        <v>300</v>
      </c>
      <c r="B970" s="17" t="s">
        <v>861</v>
      </c>
      <c r="C970" s="74" t="s">
        <v>863</v>
      </c>
      <c r="D970" s="859"/>
      <c r="E970" s="24">
        <f t="shared" si="131"/>
        <v>44915</v>
      </c>
      <c r="F970" s="24">
        <f t="shared" si="131"/>
        <v>44920</v>
      </c>
      <c r="G970" s="20">
        <f t="shared" si="131"/>
        <v>44952</v>
      </c>
    </row>
    <row r="971" spans="1:7" s="5" customFormat="1" ht="15.75" customHeight="1">
      <c r="A971" s="39"/>
      <c r="B971" s="74" t="s">
        <v>862</v>
      </c>
      <c r="C971" s="74" t="s">
        <v>864</v>
      </c>
      <c r="D971" s="842"/>
      <c r="E971" s="24">
        <f t="shared" si="131"/>
        <v>44922</v>
      </c>
      <c r="F971" s="24">
        <f t="shared" si="131"/>
        <v>44927</v>
      </c>
      <c r="G971" s="20">
        <f t="shared" si="131"/>
        <v>44959</v>
      </c>
    </row>
    <row r="972" spans="1:7" s="5" customFormat="1" ht="15.75" customHeight="1">
      <c r="A972" s="39"/>
      <c r="B972" s="122"/>
      <c r="C972" s="36"/>
      <c r="D972" s="279"/>
      <c r="E972" s="37"/>
      <c r="F972" s="38"/>
      <c r="G972" s="38"/>
    </row>
    <row r="973" spans="1:7" s="5" customFormat="1" ht="15.75" customHeight="1">
      <c r="A973" s="39" t="s">
        <v>384</v>
      </c>
      <c r="B973" s="933" t="s">
        <v>20</v>
      </c>
      <c r="C973" s="852" t="s">
        <v>385</v>
      </c>
      <c r="D973" s="831" t="s">
        <v>233</v>
      </c>
      <c r="E973" s="14" t="s">
        <v>234</v>
      </c>
      <c r="F973" s="14" t="s">
        <v>23</v>
      </c>
      <c r="G973" s="14" t="s">
        <v>118</v>
      </c>
    </row>
    <row r="974" spans="1:7" s="5" customFormat="1" ht="15.75" customHeight="1">
      <c r="A974" s="39"/>
      <c r="B974" s="820"/>
      <c r="C974" s="853"/>
      <c r="D974" s="832"/>
      <c r="E974" s="86" t="s">
        <v>14</v>
      </c>
      <c r="F974" s="14" t="s">
        <v>24</v>
      </c>
      <c r="G974" s="14" t="s">
        <v>25</v>
      </c>
    </row>
    <row r="975" spans="1:7" s="5" customFormat="1" ht="15.75" customHeight="1">
      <c r="A975" s="39"/>
      <c r="B975" s="17" t="s">
        <v>858</v>
      </c>
      <c r="C975" s="74" t="s">
        <v>594</v>
      </c>
      <c r="D975" s="841" t="s">
        <v>526</v>
      </c>
      <c r="E975" s="24">
        <v>44894</v>
      </c>
      <c r="F975" s="20">
        <f>E975+5</f>
        <v>44899</v>
      </c>
      <c r="G975" s="20">
        <f>F975+37</f>
        <v>44936</v>
      </c>
    </row>
    <row r="976" spans="1:7" s="5" customFormat="1" ht="15.75" customHeight="1">
      <c r="A976" s="39"/>
      <c r="B976" s="17" t="s">
        <v>859</v>
      </c>
      <c r="C976" s="74" t="s">
        <v>618</v>
      </c>
      <c r="D976" s="859"/>
      <c r="E976" s="24">
        <f t="shared" ref="E976:G979" si="132">E975+7</f>
        <v>44901</v>
      </c>
      <c r="F976" s="24">
        <f t="shared" si="132"/>
        <v>44906</v>
      </c>
      <c r="G976" s="20">
        <f t="shared" si="132"/>
        <v>44943</v>
      </c>
    </row>
    <row r="977" spans="1:7" s="5" customFormat="1" ht="15.75" customHeight="1">
      <c r="A977" s="39"/>
      <c r="B977" s="17" t="s">
        <v>860</v>
      </c>
      <c r="C977" s="74" t="s">
        <v>177</v>
      </c>
      <c r="D977" s="859"/>
      <c r="E977" s="24">
        <f t="shared" si="132"/>
        <v>44908</v>
      </c>
      <c r="F977" s="24">
        <f t="shared" si="132"/>
        <v>44913</v>
      </c>
      <c r="G977" s="20">
        <f t="shared" si="132"/>
        <v>44950</v>
      </c>
    </row>
    <row r="978" spans="1:7" s="5" customFormat="1" ht="15.75" customHeight="1">
      <c r="A978" s="39"/>
      <c r="B978" s="17" t="s">
        <v>861</v>
      </c>
      <c r="C978" s="74" t="s">
        <v>863</v>
      </c>
      <c r="D978" s="859"/>
      <c r="E978" s="24">
        <f t="shared" si="132"/>
        <v>44915</v>
      </c>
      <c r="F978" s="24">
        <f t="shared" si="132"/>
        <v>44920</v>
      </c>
      <c r="G978" s="20">
        <f t="shared" si="132"/>
        <v>44957</v>
      </c>
    </row>
    <row r="979" spans="1:7" s="5" customFormat="1" ht="15.75" customHeight="1">
      <c r="A979" s="39"/>
      <c r="B979" s="74" t="s">
        <v>862</v>
      </c>
      <c r="C979" s="74" t="s">
        <v>864</v>
      </c>
      <c r="D979" s="842"/>
      <c r="E979" s="24">
        <f t="shared" si="132"/>
        <v>44922</v>
      </c>
      <c r="F979" s="24">
        <f t="shared" si="132"/>
        <v>44927</v>
      </c>
      <c r="G979" s="20">
        <f t="shared" si="132"/>
        <v>44964</v>
      </c>
    </row>
    <row r="980" spans="1:7" s="5" customFormat="1" ht="15.75" customHeight="1">
      <c r="A980" s="39"/>
      <c r="B980" s="91"/>
      <c r="C980" s="91"/>
      <c r="D980" s="310"/>
      <c r="E980" s="91"/>
      <c r="F980" s="29"/>
      <c r="G980" s="29"/>
    </row>
    <row r="981" spans="1:7" s="5" customFormat="1" ht="15.75" customHeight="1">
      <c r="A981" s="39"/>
      <c r="B981" s="933" t="s">
        <v>20</v>
      </c>
      <c r="C981" s="852" t="s">
        <v>385</v>
      </c>
      <c r="D981" s="831" t="s">
        <v>233</v>
      </c>
      <c r="E981" s="249" t="s">
        <v>231</v>
      </c>
      <c r="F981" s="249" t="s">
        <v>23</v>
      </c>
      <c r="G981" s="249" t="s">
        <v>118</v>
      </c>
    </row>
    <row r="982" spans="1:7" s="5" customFormat="1" ht="15.75" customHeight="1">
      <c r="A982" s="39"/>
      <c r="B982" s="820"/>
      <c r="C982" s="853"/>
      <c r="D982" s="832"/>
      <c r="E982" s="86" t="s">
        <v>14</v>
      </c>
      <c r="F982" s="249" t="s">
        <v>24</v>
      </c>
      <c r="G982" s="249" t="s">
        <v>25</v>
      </c>
    </row>
    <row r="983" spans="1:7" s="5" customFormat="1" ht="15.75" customHeight="1">
      <c r="A983" s="39"/>
      <c r="B983" s="249" t="s">
        <v>627</v>
      </c>
      <c r="C983" s="249" t="s">
        <v>628</v>
      </c>
      <c r="D983" s="841" t="s">
        <v>527</v>
      </c>
      <c r="E983" s="24">
        <v>44895</v>
      </c>
      <c r="F983" s="20">
        <f>E983+5</f>
        <v>44900</v>
      </c>
      <c r="G983" s="20">
        <f>F983+37</f>
        <v>44937</v>
      </c>
    </row>
    <row r="984" spans="1:7" s="5" customFormat="1" ht="15.75" customHeight="1">
      <c r="A984" s="39"/>
      <c r="B984" s="249" t="s">
        <v>865</v>
      </c>
      <c r="C984" s="249" t="s">
        <v>869</v>
      </c>
      <c r="D984" s="859"/>
      <c r="E984" s="24">
        <f t="shared" ref="E984:G984" si="133">E983+7</f>
        <v>44902</v>
      </c>
      <c r="F984" s="24">
        <f t="shared" si="133"/>
        <v>44907</v>
      </c>
      <c r="G984" s="20">
        <f t="shared" si="133"/>
        <v>44944</v>
      </c>
    </row>
    <row r="985" spans="1:7" s="5" customFormat="1" ht="15.75" customHeight="1">
      <c r="A985" s="39"/>
      <c r="B985" s="249" t="s">
        <v>866</v>
      </c>
      <c r="C985" s="249" t="s">
        <v>870</v>
      </c>
      <c r="D985" s="859"/>
      <c r="E985" s="24">
        <f t="shared" ref="E985:G985" si="134">E984+7</f>
        <v>44909</v>
      </c>
      <c r="F985" s="24">
        <f t="shared" si="134"/>
        <v>44914</v>
      </c>
      <c r="G985" s="20">
        <f t="shared" si="134"/>
        <v>44951</v>
      </c>
    </row>
    <row r="986" spans="1:7" s="5" customFormat="1" ht="15.75" customHeight="1">
      <c r="A986" s="39"/>
      <c r="B986" s="249" t="s">
        <v>867</v>
      </c>
      <c r="C986" s="249" t="s">
        <v>871</v>
      </c>
      <c r="D986" s="859"/>
      <c r="E986" s="24">
        <f t="shared" ref="E986:G986" si="135">E985+7</f>
        <v>44916</v>
      </c>
      <c r="F986" s="24">
        <f t="shared" si="135"/>
        <v>44921</v>
      </c>
      <c r="G986" s="20">
        <f t="shared" si="135"/>
        <v>44958</v>
      </c>
    </row>
    <row r="987" spans="1:7" s="5" customFormat="1" ht="15.75" customHeight="1">
      <c r="A987" s="39"/>
      <c r="B987" s="249" t="s">
        <v>868</v>
      </c>
      <c r="C987" s="249" t="s">
        <v>872</v>
      </c>
      <c r="D987" s="842"/>
      <c r="E987" s="24">
        <f t="shared" ref="E987:G987" si="136">E986+7</f>
        <v>44923</v>
      </c>
      <c r="F987" s="24">
        <f t="shared" si="136"/>
        <v>44928</v>
      </c>
      <c r="G987" s="20">
        <f t="shared" si="136"/>
        <v>44965</v>
      </c>
    </row>
    <row r="988" spans="1:7" s="5" customFormat="1" ht="15.75" customHeight="1">
      <c r="A988" s="39"/>
      <c r="B988" s="91"/>
      <c r="C988" s="91"/>
      <c r="D988" s="183"/>
      <c r="E988" s="91"/>
      <c r="F988" s="29"/>
      <c r="G988" s="29"/>
    </row>
    <row r="989" spans="1:7" s="5" customFormat="1" ht="15.75" customHeight="1">
      <c r="A989" s="39"/>
      <c r="B989" s="122"/>
      <c r="C989" s="36"/>
      <c r="D989" s="179"/>
      <c r="E989" s="37"/>
      <c r="F989" s="38"/>
      <c r="G989" s="38"/>
    </row>
    <row r="990" spans="1:7" s="5" customFormat="1" ht="15.75" customHeight="1">
      <c r="A990" s="39" t="s">
        <v>386</v>
      </c>
      <c r="B990" s="819" t="s">
        <v>20</v>
      </c>
      <c r="C990" s="852" t="s">
        <v>385</v>
      </c>
      <c r="D990" s="831" t="s">
        <v>233</v>
      </c>
      <c r="E990" s="14" t="s">
        <v>234</v>
      </c>
      <c r="F990" s="14" t="s">
        <v>23</v>
      </c>
      <c r="G990" s="14" t="s">
        <v>475</v>
      </c>
    </row>
    <row r="991" spans="1:7" s="5" customFormat="1" ht="15.75" customHeight="1">
      <c r="A991" s="39"/>
      <c r="B991" s="820"/>
      <c r="C991" s="853"/>
      <c r="D991" s="832"/>
      <c r="E991" s="86" t="s">
        <v>14</v>
      </c>
      <c r="F991" s="14" t="s">
        <v>24</v>
      </c>
      <c r="G991" s="14" t="s">
        <v>25</v>
      </c>
    </row>
    <row r="992" spans="1:7" s="5" customFormat="1" ht="15.75" customHeight="1">
      <c r="A992" s="39"/>
      <c r="B992" s="17" t="s">
        <v>858</v>
      </c>
      <c r="C992" s="74" t="s">
        <v>594</v>
      </c>
      <c r="D992" s="821" t="s">
        <v>483</v>
      </c>
      <c r="E992" s="24">
        <v>44894</v>
      </c>
      <c r="F992" s="20">
        <f>E992+5</f>
        <v>44899</v>
      </c>
      <c r="G992" s="20">
        <f>F992+34</f>
        <v>44933</v>
      </c>
    </row>
    <row r="993" spans="1:7" s="5" customFormat="1" ht="15.75" customHeight="1">
      <c r="A993" s="39"/>
      <c r="B993" s="17" t="s">
        <v>859</v>
      </c>
      <c r="C993" s="74" t="s">
        <v>618</v>
      </c>
      <c r="D993" s="859"/>
      <c r="E993" s="24">
        <f t="shared" ref="E993:G995" si="137">E992+7</f>
        <v>44901</v>
      </c>
      <c r="F993" s="24">
        <f t="shared" si="137"/>
        <v>44906</v>
      </c>
      <c r="G993" s="20">
        <f t="shared" si="137"/>
        <v>44940</v>
      </c>
    </row>
    <row r="994" spans="1:7" s="5" customFormat="1" ht="15.75" customHeight="1">
      <c r="A994" s="39"/>
      <c r="B994" s="17" t="s">
        <v>860</v>
      </c>
      <c r="C994" s="74" t="s">
        <v>177</v>
      </c>
      <c r="D994" s="859"/>
      <c r="E994" s="24">
        <f t="shared" si="137"/>
        <v>44908</v>
      </c>
      <c r="F994" s="24">
        <f t="shared" si="137"/>
        <v>44913</v>
      </c>
      <c r="G994" s="20">
        <f t="shared" si="137"/>
        <v>44947</v>
      </c>
    </row>
    <row r="995" spans="1:7" s="5" customFormat="1" ht="15.75" customHeight="1">
      <c r="A995" s="39"/>
      <c r="B995" s="17" t="s">
        <v>861</v>
      </c>
      <c r="C995" s="74" t="s">
        <v>863</v>
      </c>
      <c r="D995" s="859"/>
      <c r="E995" s="24">
        <f t="shared" si="137"/>
        <v>44915</v>
      </c>
      <c r="F995" s="24">
        <f t="shared" si="137"/>
        <v>44920</v>
      </c>
      <c r="G995" s="20">
        <f t="shared" si="137"/>
        <v>44954</v>
      </c>
    </row>
    <row r="996" spans="1:7" s="5" customFormat="1" ht="15.75" customHeight="1">
      <c r="A996" s="39"/>
      <c r="B996" s="74" t="s">
        <v>862</v>
      </c>
      <c r="C996" s="74" t="s">
        <v>864</v>
      </c>
      <c r="D996" s="822"/>
      <c r="E996" s="24">
        <f>E995+8</f>
        <v>44923</v>
      </c>
      <c r="F996" s="24">
        <f>F995+7</f>
        <v>44927</v>
      </c>
      <c r="G996" s="20">
        <f>G995+7</f>
        <v>44961</v>
      </c>
    </row>
    <row r="997" spans="1:7" s="5" customFormat="1" ht="15.75" customHeight="1">
      <c r="A997" s="39"/>
      <c r="B997" s="91"/>
      <c r="C997" s="91"/>
      <c r="D997" s="183"/>
      <c r="E997" s="91"/>
      <c r="F997" s="29"/>
      <c r="G997" s="29"/>
    </row>
    <row r="998" spans="1:7" s="5" customFormat="1" ht="15.75" customHeight="1">
      <c r="A998" s="39"/>
      <c r="B998" s="122"/>
      <c r="C998" s="36"/>
      <c r="D998" s="179"/>
      <c r="E998" s="37"/>
      <c r="F998" s="38"/>
      <c r="G998" s="38"/>
    </row>
    <row r="999" spans="1:7" s="5" customFormat="1" ht="15.75" customHeight="1">
      <c r="A999" s="39" t="s">
        <v>387</v>
      </c>
      <c r="B999" s="826" t="s">
        <v>20</v>
      </c>
      <c r="C999" s="852" t="s">
        <v>385</v>
      </c>
      <c r="D999" s="831" t="s">
        <v>233</v>
      </c>
      <c r="E999" s="14" t="s">
        <v>234</v>
      </c>
      <c r="F999" s="14" t="s">
        <v>23</v>
      </c>
      <c r="G999" s="14" t="s">
        <v>119</v>
      </c>
    </row>
    <row r="1000" spans="1:7" s="5" customFormat="1" ht="15.75" customHeight="1">
      <c r="A1000" s="39"/>
      <c r="B1000" s="827"/>
      <c r="C1000" s="853"/>
      <c r="D1000" s="832"/>
      <c r="E1000" s="86" t="s">
        <v>14</v>
      </c>
      <c r="F1000" s="14" t="s">
        <v>24</v>
      </c>
      <c r="G1000" s="14" t="s">
        <v>25</v>
      </c>
    </row>
    <row r="1001" spans="1:7" s="5" customFormat="1" ht="15.75" customHeight="1">
      <c r="A1001" s="39"/>
      <c r="B1001" s="227" t="s">
        <v>572</v>
      </c>
      <c r="C1001" s="227" t="s">
        <v>573</v>
      </c>
      <c r="D1001" s="879" t="s">
        <v>388</v>
      </c>
      <c r="E1001" s="20">
        <v>44892</v>
      </c>
      <c r="F1001" s="20">
        <f>E1001+4</f>
        <v>44896</v>
      </c>
      <c r="G1001" s="20">
        <f>F1001+27</f>
        <v>44923</v>
      </c>
    </row>
    <row r="1002" spans="1:7" s="5" customFormat="1" ht="15.75" customHeight="1">
      <c r="A1002" s="39"/>
      <c r="B1002" s="229" t="s">
        <v>574</v>
      </c>
      <c r="C1002" s="229" t="s">
        <v>575</v>
      </c>
      <c r="D1002" s="880"/>
      <c r="E1002" s="20">
        <f t="shared" ref="E1002:G1005" si="138">E1001+7</f>
        <v>44899</v>
      </c>
      <c r="F1002" s="20">
        <f t="shared" si="138"/>
        <v>44903</v>
      </c>
      <c r="G1002" s="20">
        <f t="shared" si="138"/>
        <v>44930</v>
      </c>
    </row>
    <row r="1003" spans="1:7" s="5" customFormat="1" ht="15.75" customHeight="1">
      <c r="A1003" s="39"/>
      <c r="B1003" s="227" t="s">
        <v>695</v>
      </c>
      <c r="C1003" s="227" t="s">
        <v>696</v>
      </c>
      <c r="D1003" s="880"/>
      <c r="E1003" s="20">
        <f t="shared" si="138"/>
        <v>44906</v>
      </c>
      <c r="F1003" s="20">
        <f t="shared" si="138"/>
        <v>44910</v>
      </c>
      <c r="G1003" s="20">
        <f t="shared" si="138"/>
        <v>44937</v>
      </c>
    </row>
    <row r="1004" spans="1:7" s="5" customFormat="1" ht="15.75" customHeight="1">
      <c r="A1004" s="39"/>
      <c r="B1004" s="17" t="s">
        <v>697</v>
      </c>
      <c r="C1004" s="17" t="s">
        <v>698</v>
      </c>
      <c r="D1004" s="880"/>
      <c r="E1004" s="20">
        <f t="shared" si="138"/>
        <v>44913</v>
      </c>
      <c r="F1004" s="20">
        <f t="shared" si="138"/>
        <v>44917</v>
      </c>
      <c r="G1004" s="20">
        <f t="shared" si="138"/>
        <v>44944</v>
      </c>
    </row>
    <row r="1005" spans="1:7" s="5" customFormat="1" ht="15.75" customHeight="1">
      <c r="A1005" s="39"/>
      <c r="B1005" s="17" t="s">
        <v>699</v>
      </c>
      <c r="C1005" s="17" t="s">
        <v>700</v>
      </c>
      <c r="D1005" s="881"/>
      <c r="E1005" s="20">
        <f t="shared" si="138"/>
        <v>44920</v>
      </c>
      <c r="F1005" s="20">
        <f t="shared" si="138"/>
        <v>44924</v>
      </c>
      <c r="G1005" s="20">
        <f t="shared" si="138"/>
        <v>44951</v>
      </c>
    </row>
    <row r="1006" spans="1:7" s="5" customFormat="1" ht="15.75" customHeight="1">
      <c r="A1006" s="39"/>
      <c r="B1006" s="91"/>
      <c r="C1006" s="91"/>
      <c r="D1006" s="181"/>
      <c r="E1006" s="29"/>
      <c r="F1006" s="29"/>
      <c r="G1006" s="29"/>
    </row>
    <row r="1007" spans="1:7" s="5" customFormat="1" ht="15.75" customHeight="1">
      <c r="A1007" s="39"/>
      <c r="B1007" s="819" t="s">
        <v>20</v>
      </c>
      <c r="C1007" s="852" t="s">
        <v>385</v>
      </c>
      <c r="D1007" s="831" t="s">
        <v>233</v>
      </c>
      <c r="E1007" s="14" t="s">
        <v>234</v>
      </c>
      <c r="F1007" s="14" t="s">
        <v>23</v>
      </c>
      <c r="G1007" s="14" t="s">
        <v>119</v>
      </c>
    </row>
    <row r="1008" spans="1:7" s="5" customFormat="1" ht="15.75" customHeight="1">
      <c r="A1008" s="39"/>
      <c r="B1008" s="820"/>
      <c r="C1008" s="853"/>
      <c r="D1008" s="832"/>
      <c r="E1008" s="86" t="s">
        <v>14</v>
      </c>
      <c r="F1008" s="14" t="s">
        <v>24</v>
      </c>
      <c r="G1008" s="14" t="s">
        <v>25</v>
      </c>
    </row>
    <row r="1009" spans="1:7" s="5" customFormat="1" ht="15.75" customHeight="1">
      <c r="A1009" s="39"/>
      <c r="B1009" s="255" t="s">
        <v>142</v>
      </c>
      <c r="C1009" s="256" t="s">
        <v>3</v>
      </c>
      <c r="D1009" s="934" t="s">
        <v>389</v>
      </c>
      <c r="E1009" s="20">
        <v>44894</v>
      </c>
      <c r="F1009" s="20">
        <f>E1009+5</f>
        <v>44899</v>
      </c>
      <c r="G1009" s="20">
        <f>F1009+28</f>
        <v>44927</v>
      </c>
    </row>
    <row r="1010" spans="1:7" s="5" customFormat="1" ht="15.75" customHeight="1">
      <c r="A1010" s="39"/>
      <c r="B1010" s="255" t="s">
        <v>873</v>
      </c>
      <c r="C1010" s="256" t="s">
        <v>875</v>
      </c>
      <c r="D1010" s="935"/>
      <c r="E1010" s="20">
        <f t="shared" ref="E1010:G1013" si="139">E1009+7</f>
        <v>44901</v>
      </c>
      <c r="F1010" s="20">
        <f t="shared" si="139"/>
        <v>44906</v>
      </c>
      <c r="G1010" s="20">
        <f t="shared" si="139"/>
        <v>44934</v>
      </c>
    </row>
    <row r="1011" spans="1:7" s="5" customFormat="1" ht="15.75" customHeight="1">
      <c r="A1011" s="39"/>
      <c r="B1011" s="291" t="s">
        <v>141</v>
      </c>
      <c r="C1011" s="247" t="s">
        <v>735</v>
      </c>
      <c r="D1011" s="936"/>
      <c r="E1011" s="20">
        <f t="shared" si="139"/>
        <v>44908</v>
      </c>
      <c r="F1011" s="20">
        <f t="shared" si="139"/>
        <v>44913</v>
      </c>
      <c r="G1011" s="20">
        <f t="shared" si="139"/>
        <v>44941</v>
      </c>
    </row>
    <row r="1012" spans="1:7" s="5" customFormat="1" ht="15.75" customHeight="1">
      <c r="A1012" s="39"/>
      <c r="B1012" s="291" t="s">
        <v>874</v>
      </c>
      <c r="C1012" s="291" t="s">
        <v>4</v>
      </c>
      <c r="D1012" s="936"/>
      <c r="E1012" s="20">
        <f t="shared" si="139"/>
        <v>44915</v>
      </c>
      <c r="F1012" s="20">
        <f t="shared" si="139"/>
        <v>44920</v>
      </c>
      <c r="G1012" s="20">
        <f t="shared" si="139"/>
        <v>44948</v>
      </c>
    </row>
    <row r="1013" spans="1:7" s="5" customFormat="1" ht="15.75" customHeight="1">
      <c r="A1013" s="39"/>
      <c r="B1013" s="291"/>
      <c r="C1013" s="291"/>
      <c r="D1013" s="937"/>
      <c r="E1013" s="20">
        <f t="shared" si="139"/>
        <v>44922</v>
      </c>
      <c r="F1013" s="20">
        <f t="shared" si="139"/>
        <v>44927</v>
      </c>
      <c r="G1013" s="20">
        <f t="shared" si="139"/>
        <v>44955</v>
      </c>
    </row>
    <row r="1014" spans="1:7" s="5" customFormat="1" ht="15.75" customHeight="1">
      <c r="A1014" s="39"/>
      <c r="B1014" s="91"/>
      <c r="C1014" s="142"/>
      <c r="D1014" s="181"/>
      <c r="E1014" s="29"/>
      <c r="F1014" s="29"/>
      <c r="G1014" s="29"/>
    </row>
    <row r="1015" spans="1:7" s="5" customFormat="1" ht="15.75" customHeight="1">
      <c r="A1015" s="39"/>
      <c r="B1015" s="91"/>
      <c r="C1015" s="91"/>
      <c r="D1015" s="181"/>
      <c r="E1015" s="29"/>
      <c r="F1015" s="29"/>
      <c r="G1015" s="29"/>
    </row>
    <row r="1016" spans="1:7" s="5" customFormat="1" ht="15.75" customHeight="1">
      <c r="A1016" s="39"/>
      <c r="B1016" s="122"/>
      <c r="C1016" s="36"/>
      <c r="D1016" s="179"/>
      <c r="E1016" s="37"/>
      <c r="F1016" s="38"/>
      <c r="G1016" s="38"/>
    </row>
    <row r="1017" spans="1:7" s="5" customFormat="1" ht="15.75" customHeight="1">
      <c r="A1017" s="39"/>
      <c r="B1017" s="91"/>
      <c r="C1017" s="91"/>
      <c r="D1017" s="183"/>
      <c r="E1017" s="91"/>
      <c r="F1017" s="29"/>
      <c r="G1017" s="29"/>
    </row>
    <row r="1018" spans="1:7" s="5" customFormat="1" ht="15.75" customHeight="1">
      <c r="A1018" s="39" t="s">
        <v>390</v>
      </c>
      <c r="B1018" s="819" t="s">
        <v>20</v>
      </c>
      <c r="C1018" s="852" t="s">
        <v>385</v>
      </c>
      <c r="D1018" s="831" t="s">
        <v>233</v>
      </c>
      <c r="E1018" s="14" t="s">
        <v>234</v>
      </c>
      <c r="F1018" s="14" t="s">
        <v>23</v>
      </c>
      <c r="G1018" s="14" t="s">
        <v>391</v>
      </c>
    </row>
    <row r="1019" spans="1:7" s="5" customFormat="1" ht="15.75" customHeight="1">
      <c r="A1019" s="39"/>
      <c r="B1019" s="820"/>
      <c r="C1019" s="853"/>
      <c r="D1019" s="832"/>
      <c r="E1019" s="86" t="s">
        <v>14</v>
      </c>
      <c r="F1019" s="14" t="s">
        <v>24</v>
      </c>
      <c r="G1019" s="14" t="s">
        <v>392</v>
      </c>
    </row>
    <row r="1020" spans="1:7" s="5" customFormat="1" ht="15.75" customHeight="1">
      <c r="A1020" s="39"/>
      <c r="B1020" s="78" t="s">
        <v>629</v>
      </c>
      <c r="C1020" s="78" t="s">
        <v>631</v>
      </c>
      <c r="D1020" s="879" t="s">
        <v>442</v>
      </c>
      <c r="E1020" s="20">
        <v>44891</v>
      </c>
      <c r="F1020" s="20">
        <f>E1020+5</f>
        <v>44896</v>
      </c>
      <c r="G1020" s="20">
        <f>F1020+32</f>
        <v>44928</v>
      </c>
    </row>
    <row r="1021" spans="1:7" s="5" customFormat="1" ht="15.75" customHeight="1">
      <c r="A1021" s="39"/>
      <c r="B1021" s="79" t="s">
        <v>40</v>
      </c>
      <c r="C1021" s="78" t="s">
        <v>879</v>
      </c>
      <c r="D1021" s="880"/>
      <c r="E1021" s="20">
        <f t="shared" ref="E1021:G1024" si="140">E1020+7</f>
        <v>44898</v>
      </c>
      <c r="F1021" s="20">
        <f t="shared" si="140"/>
        <v>44903</v>
      </c>
      <c r="G1021" s="20">
        <f t="shared" si="140"/>
        <v>44935</v>
      </c>
    </row>
    <row r="1022" spans="1:7" s="5" customFormat="1" ht="15.75" customHeight="1">
      <c r="A1022" s="39"/>
      <c r="B1022" s="78" t="s">
        <v>876</v>
      </c>
      <c r="C1022" s="78" t="s">
        <v>880</v>
      </c>
      <c r="D1022" s="880"/>
      <c r="E1022" s="20">
        <f t="shared" si="140"/>
        <v>44905</v>
      </c>
      <c r="F1022" s="20">
        <f t="shared" si="140"/>
        <v>44910</v>
      </c>
      <c r="G1022" s="20">
        <f t="shared" si="140"/>
        <v>44942</v>
      </c>
    </row>
    <row r="1023" spans="1:7" s="5" customFormat="1" ht="15.75" customHeight="1">
      <c r="A1023" s="39"/>
      <c r="B1023" s="198" t="s">
        <v>877</v>
      </c>
      <c r="C1023" s="198" t="s">
        <v>881</v>
      </c>
      <c r="D1023" s="880"/>
      <c r="E1023" s="20">
        <f t="shared" si="140"/>
        <v>44912</v>
      </c>
      <c r="F1023" s="20">
        <f t="shared" si="140"/>
        <v>44917</v>
      </c>
      <c r="G1023" s="20">
        <f t="shared" si="140"/>
        <v>44949</v>
      </c>
    </row>
    <row r="1024" spans="1:7" s="5" customFormat="1" ht="15.75" customHeight="1">
      <c r="A1024" s="39"/>
      <c r="B1024" s="198" t="s">
        <v>878</v>
      </c>
      <c r="C1024" s="198" t="s">
        <v>630</v>
      </c>
      <c r="D1024" s="881"/>
      <c r="E1024" s="20">
        <f t="shared" si="140"/>
        <v>44919</v>
      </c>
      <c r="F1024" s="20">
        <f t="shared" si="140"/>
        <v>44924</v>
      </c>
      <c r="G1024" s="20">
        <f t="shared" si="140"/>
        <v>44956</v>
      </c>
    </row>
    <row r="1025" spans="1:7" s="5" customFormat="1" ht="15.75" customHeight="1">
      <c r="A1025" s="39"/>
      <c r="B1025" s="91"/>
      <c r="C1025" s="91"/>
      <c r="D1025" s="183"/>
      <c r="E1025" s="91"/>
      <c r="F1025" s="29"/>
      <c r="G1025" s="29"/>
    </row>
    <row r="1026" spans="1:7" s="5" customFormat="1" ht="15.75" customHeight="1">
      <c r="A1026" s="39"/>
      <c r="B1026" s="26"/>
      <c r="C1026" s="91"/>
      <c r="D1026" s="181"/>
      <c r="E1026" s="29"/>
      <c r="F1026" s="29"/>
      <c r="G1026" s="29"/>
    </row>
    <row r="1027" spans="1:7" s="5" customFormat="1" ht="15.75" customHeight="1">
      <c r="A1027" s="39"/>
      <c r="B1027" s="122"/>
      <c r="C1027" s="36"/>
      <c r="D1027" s="179"/>
      <c r="E1027" s="37"/>
      <c r="F1027" s="38"/>
      <c r="G1027" s="38"/>
    </row>
    <row r="1028" spans="1:7" s="5" customFormat="1" ht="15.75" customHeight="1">
      <c r="A1028" s="39" t="s">
        <v>393</v>
      </c>
      <c r="B1028" s="872" t="s">
        <v>20</v>
      </c>
      <c r="C1028" s="852" t="s">
        <v>394</v>
      </c>
      <c r="D1028" s="831" t="s">
        <v>376</v>
      </c>
      <c r="E1028" s="14" t="s">
        <v>317</v>
      </c>
      <c r="F1028" s="14" t="s">
        <v>23</v>
      </c>
      <c r="G1028" s="14" t="s">
        <v>122</v>
      </c>
    </row>
    <row r="1029" spans="1:7" s="5" customFormat="1" ht="15.75" customHeight="1">
      <c r="A1029" s="39"/>
      <c r="B1029" s="820"/>
      <c r="C1029" s="853"/>
      <c r="D1029" s="832"/>
      <c r="E1029" s="86" t="s">
        <v>14</v>
      </c>
      <c r="F1029" s="14" t="s">
        <v>24</v>
      </c>
      <c r="G1029" s="14" t="s">
        <v>25</v>
      </c>
    </row>
    <row r="1030" spans="1:7" s="5" customFormat="1" ht="15.75" customHeight="1">
      <c r="A1030" s="39"/>
      <c r="B1030" s="227" t="s">
        <v>572</v>
      </c>
      <c r="C1030" s="227" t="s">
        <v>573</v>
      </c>
      <c r="D1030" s="879" t="s">
        <v>388</v>
      </c>
      <c r="E1030" s="20">
        <v>44892</v>
      </c>
      <c r="F1030" s="20">
        <f>E1030+4</f>
        <v>44896</v>
      </c>
      <c r="G1030" s="20">
        <f>F1030+36</f>
        <v>44932</v>
      </c>
    </row>
    <row r="1031" spans="1:7" s="5" customFormat="1" ht="15.75" customHeight="1">
      <c r="A1031" s="39"/>
      <c r="B1031" s="291" t="s">
        <v>574</v>
      </c>
      <c r="C1031" s="291" t="s">
        <v>575</v>
      </c>
      <c r="D1031" s="880"/>
      <c r="E1031" s="20">
        <f t="shared" ref="E1031:G1034" si="141">E1030+7</f>
        <v>44899</v>
      </c>
      <c r="F1031" s="20">
        <f t="shared" si="141"/>
        <v>44903</v>
      </c>
      <c r="G1031" s="20">
        <f t="shared" si="141"/>
        <v>44939</v>
      </c>
    </row>
    <row r="1032" spans="1:7" s="5" customFormat="1" ht="15.75" customHeight="1">
      <c r="A1032" s="39"/>
      <c r="B1032" s="227" t="s">
        <v>695</v>
      </c>
      <c r="C1032" s="227" t="s">
        <v>696</v>
      </c>
      <c r="D1032" s="880"/>
      <c r="E1032" s="20">
        <f t="shared" si="141"/>
        <v>44906</v>
      </c>
      <c r="F1032" s="20">
        <f t="shared" si="141"/>
        <v>44910</v>
      </c>
      <c r="G1032" s="20">
        <f t="shared" si="141"/>
        <v>44946</v>
      </c>
    </row>
    <row r="1033" spans="1:7" s="5" customFormat="1" ht="15.75" customHeight="1">
      <c r="A1033" s="39"/>
      <c r="B1033" s="17" t="s">
        <v>697</v>
      </c>
      <c r="C1033" s="17" t="s">
        <v>698</v>
      </c>
      <c r="D1033" s="880"/>
      <c r="E1033" s="20">
        <f t="shared" si="141"/>
        <v>44913</v>
      </c>
      <c r="F1033" s="20">
        <f t="shared" si="141"/>
        <v>44917</v>
      </c>
      <c r="G1033" s="20">
        <f t="shared" si="141"/>
        <v>44953</v>
      </c>
    </row>
    <row r="1034" spans="1:7" s="5" customFormat="1" ht="15.75" customHeight="1">
      <c r="A1034" s="39"/>
      <c r="B1034" s="17" t="s">
        <v>699</v>
      </c>
      <c r="C1034" s="17" t="s">
        <v>700</v>
      </c>
      <c r="D1034" s="881"/>
      <c r="E1034" s="20">
        <f t="shared" si="141"/>
        <v>44920</v>
      </c>
      <c r="F1034" s="20">
        <f t="shared" si="141"/>
        <v>44924</v>
      </c>
      <c r="G1034" s="20">
        <f t="shared" si="141"/>
        <v>44960</v>
      </c>
    </row>
    <row r="1035" spans="1:7" s="5" customFormat="1" ht="15.75" customHeight="1">
      <c r="A1035" s="39"/>
      <c r="B1035" s="91"/>
      <c r="C1035" s="91"/>
      <c r="D1035" s="181"/>
      <c r="E1035" s="29"/>
      <c r="F1035" s="29"/>
      <c r="G1035" s="29"/>
    </row>
    <row r="1036" spans="1:7" s="5" customFormat="1" ht="15.75" customHeight="1">
      <c r="A1036" s="39"/>
      <c r="B1036" s="91"/>
      <c r="C1036" s="91"/>
      <c r="D1036" s="181"/>
      <c r="E1036" s="29"/>
      <c r="F1036" s="29"/>
      <c r="G1036" s="29"/>
    </row>
    <row r="1037" spans="1:7" s="5" customFormat="1" ht="15.75" customHeight="1">
      <c r="A1037" s="39"/>
      <c r="B1037" s="91"/>
      <c r="C1037" s="91"/>
      <c r="D1037" s="183"/>
      <c r="E1037" s="91"/>
      <c r="F1037" s="29"/>
      <c r="G1037" s="29"/>
    </row>
    <row r="1038" spans="1:7" s="5" customFormat="1" ht="15.75" customHeight="1">
      <c r="A1038" s="39"/>
      <c r="B1038" s="122"/>
      <c r="C1038" s="36"/>
      <c r="D1038" s="179"/>
      <c r="E1038" s="37"/>
      <c r="F1038" s="38"/>
      <c r="G1038" s="38"/>
    </row>
    <row r="1039" spans="1:7" s="5" customFormat="1" ht="15.75" customHeight="1">
      <c r="A1039" s="39" t="s">
        <v>395</v>
      </c>
      <c r="B1039" s="819" t="s">
        <v>266</v>
      </c>
      <c r="C1039" s="852" t="s">
        <v>396</v>
      </c>
      <c r="D1039" s="831" t="s">
        <v>308</v>
      </c>
      <c r="E1039" s="14" t="s">
        <v>231</v>
      </c>
      <c r="F1039" s="14" t="s">
        <v>23</v>
      </c>
      <c r="G1039" s="14" t="s">
        <v>111</v>
      </c>
    </row>
    <row r="1040" spans="1:7" s="5" customFormat="1" ht="15.75" customHeight="1">
      <c r="A1040" s="39"/>
      <c r="B1040" s="820"/>
      <c r="C1040" s="853"/>
      <c r="D1040" s="832"/>
      <c r="E1040" s="86" t="s">
        <v>14</v>
      </c>
      <c r="F1040" s="14" t="s">
        <v>24</v>
      </c>
      <c r="G1040" s="14" t="s">
        <v>25</v>
      </c>
    </row>
    <row r="1041" spans="1:7" s="5" customFormat="1" ht="15.75" customHeight="1">
      <c r="A1041" s="39"/>
      <c r="B1041" s="255" t="s">
        <v>142</v>
      </c>
      <c r="C1041" s="256" t="s">
        <v>3</v>
      </c>
      <c r="D1041" s="934" t="s">
        <v>389</v>
      </c>
      <c r="E1041" s="20">
        <v>44895</v>
      </c>
      <c r="F1041" s="20">
        <f>E1041+4</f>
        <v>44899</v>
      </c>
      <c r="G1041" s="20">
        <f>F1041+27</f>
        <v>44926</v>
      </c>
    </row>
    <row r="1042" spans="1:7" s="5" customFormat="1" ht="15.75" customHeight="1">
      <c r="A1042" s="39"/>
      <c r="B1042" s="255" t="s">
        <v>873</v>
      </c>
      <c r="C1042" s="256" t="s">
        <v>875</v>
      </c>
      <c r="D1042" s="935"/>
      <c r="E1042" s="20">
        <f t="shared" ref="E1042:G1045" si="142">E1041+7</f>
        <v>44902</v>
      </c>
      <c r="F1042" s="20">
        <f t="shared" si="142"/>
        <v>44906</v>
      </c>
      <c r="G1042" s="20">
        <f t="shared" si="142"/>
        <v>44933</v>
      </c>
    </row>
    <row r="1043" spans="1:7" s="5" customFormat="1" ht="15.75" customHeight="1">
      <c r="A1043" s="39"/>
      <c r="B1043" s="229" t="s">
        <v>141</v>
      </c>
      <c r="C1043" s="247" t="s">
        <v>735</v>
      </c>
      <c r="D1043" s="935"/>
      <c r="E1043" s="20">
        <f t="shared" si="142"/>
        <v>44909</v>
      </c>
      <c r="F1043" s="20">
        <f t="shared" si="142"/>
        <v>44913</v>
      </c>
      <c r="G1043" s="20">
        <f t="shared" si="142"/>
        <v>44940</v>
      </c>
    </row>
    <row r="1044" spans="1:7" s="5" customFormat="1" ht="15.75" customHeight="1">
      <c r="A1044" s="39"/>
      <c r="B1044" s="229" t="s">
        <v>874</v>
      </c>
      <c r="C1044" s="229" t="s">
        <v>4</v>
      </c>
      <c r="D1044" s="935"/>
      <c r="E1044" s="20">
        <f t="shared" si="142"/>
        <v>44916</v>
      </c>
      <c r="F1044" s="20">
        <f t="shared" si="142"/>
        <v>44920</v>
      </c>
      <c r="G1044" s="20">
        <f t="shared" si="142"/>
        <v>44947</v>
      </c>
    </row>
    <row r="1045" spans="1:7" s="5" customFormat="1" ht="15.75" customHeight="1">
      <c r="A1045" s="39"/>
      <c r="B1045" s="229"/>
      <c r="C1045" s="229"/>
      <c r="D1045" s="937"/>
      <c r="E1045" s="20">
        <f t="shared" si="142"/>
        <v>44923</v>
      </c>
      <c r="F1045" s="20">
        <f t="shared" si="142"/>
        <v>44927</v>
      </c>
      <c r="G1045" s="20">
        <f t="shared" si="142"/>
        <v>44954</v>
      </c>
    </row>
    <row r="1046" spans="1:7" s="5" customFormat="1" ht="15.75" customHeight="1">
      <c r="A1046" s="39"/>
      <c r="B1046" s="91"/>
      <c r="C1046" s="91"/>
      <c r="D1046" s="181"/>
      <c r="E1046" s="29"/>
      <c r="F1046" s="29"/>
      <c r="G1046" s="29"/>
    </row>
    <row r="1047" spans="1:7" s="5" customFormat="1" ht="15.75" customHeight="1">
      <c r="A1047" s="39"/>
      <c r="B1047" s="91"/>
      <c r="C1047" s="91"/>
      <c r="D1047" s="181"/>
      <c r="E1047" s="29"/>
      <c r="F1047" s="29"/>
      <c r="G1047" s="29"/>
    </row>
    <row r="1048" spans="1:7" s="5" customFormat="1" ht="15.75" customHeight="1">
      <c r="A1048" s="39"/>
      <c r="B1048" s="91"/>
      <c r="C1048" s="91"/>
      <c r="D1048" s="181"/>
      <c r="E1048" s="29"/>
      <c r="F1048" s="29"/>
      <c r="G1048" s="29"/>
    </row>
    <row r="1049" spans="1:7" s="5" customFormat="1" ht="15.75" customHeight="1">
      <c r="A1049" s="39"/>
      <c r="B1049" s="122"/>
      <c r="C1049" s="36"/>
      <c r="D1049" s="179"/>
      <c r="E1049" s="37"/>
      <c r="F1049" s="38"/>
      <c r="G1049" s="38"/>
    </row>
    <row r="1050" spans="1:7" s="5" customFormat="1" ht="15.75" customHeight="1">
      <c r="A1050" s="39" t="s">
        <v>397</v>
      </c>
      <c r="B1050" s="819" t="s">
        <v>20</v>
      </c>
      <c r="C1050" s="852" t="s">
        <v>385</v>
      </c>
      <c r="D1050" s="831" t="s">
        <v>233</v>
      </c>
      <c r="E1050" s="14" t="s">
        <v>234</v>
      </c>
      <c r="F1050" s="14" t="s">
        <v>23</v>
      </c>
      <c r="G1050" s="14" t="s">
        <v>524</v>
      </c>
    </row>
    <row r="1051" spans="1:7" s="5" customFormat="1" ht="15.75" customHeight="1">
      <c r="A1051" s="39"/>
      <c r="B1051" s="820"/>
      <c r="C1051" s="853"/>
      <c r="D1051" s="832"/>
      <c r="E1051" s="86" t="s">
        <v>14</v>
      </c>
      <c r="F1051" s="14" t="s">
        <v>24</v>
      </c>
      <c r="G1051" s="14" t="s">
        <v>25</v>
      </c>
    </row>
    <row r="1052" spans="1:7" s="5" customFormat="1" ht="15.75" customHeight="1">
      <c r="A1052" s="39"/>
      <c r="B1052" s="227" t="s">
        <v>572</v>
      </c>
      <c r="C1052" s="227" t="s">
        <v>573</v>
      </c>
      <c r="D1052" s="879" t="s">
        <v>398</v>
      </c>
      <c r="E1052" s="20">
        <v>44892</v>
      </c>
      <c r="F1052" s="20">
        <f>E1052+4</f>
        <v>44896</v>
      </c>
      <c r="G1052" s="20">
        <f>F1052+31</f>
        <v>44927</v>
      </c>
    </row>
    <row r="1053" spans="1:7" s="5" customFormat="1" ht="15.75" customHeight="1">
      <c r="A1053" s="39"/>
      <c r="B1053" s="291" t="s">
        <v>574</v>
      </c>
      <c r="C1053" s="291" t="s">
        <v>575</v>
      </c>
      <c r="D1053" s="880"/>
      <c r="E1053" s="20">
        <f t="shared" ref="E1053:G1056" si="143">E1052+7</f>
        <v>44899</v>
      </c>
      <c r="F1053" s="20">
        <f t="shared" si="143"/>
        <v>44903</v>
      </c>
      <c r="G1053" s="20">
        <f t="shared" si="143"/>
        <v>44934</v>
      </c>
    </row>
    <row r="1054" spans="1:7" s="5" customFormat="1" ht="15.75" customHeight="1">
      <c r="A1054" s="39"/>
      <c r="B1054" s="227" t="s">
        <v>695</v>
      </c>
      <c r="C1054" s="227" t="s">
        <v>696</v>
      </c>
      <c r="D1054" s="880"/>
      <c r="E1054" s="20">
        <f t="shared" si="143"/>
        <v>44906</v>
      </c>
      <c r="F1054" s="20">
        <f t="shared" si="143"/>
        <v>44910</v>
      </c>
      <c r="G1054" s="20">
        <f t="shared" si="143"/>
        <v>44941</v>
      </c>
    </row>
    <row r="1055" spans="1:7" s="5" customFormat="1" ht="15.75" customHeight="1">
      <c r="A1055" s="39"/>
      <c r="B1055" s="17" t="s">
        <v>697</v>
      </c>
      <c r="C1055" s="17" t="s">
        <v>698</v>
      </c>
      <c r="D1055" s="880"/>
      <c r="E1055" s="20">
        <f t="shared" si="143"/>
        <v>44913</v>
      </c>
      <c r="F1055" s="20">
        <f t="shared" si="143"/>
        <v>44917</v>
      </c>
      <c r="G1055" s="20">
        <f t="shared" si="143"/>
        <v>44948</v>
      </c>
    </row>
    <row r="1056" spans="1:7" s="5" customFormat="1" ht="15.75" customHeight="1">
      <c r="A1056" s="39"/>
      <c r="B1056" s="17" t="s">
        <v>699</v>
      </c>
      <c r="C1056" s="17" t="s">
        <v>700</v>
      </c>
      <c r="D1056" s="881"/>
      <c r="E1056" s="20">
        <f t="shared" si="143"/>
        <v>44920</v>
      </c>
      <c r="F1056" s="20">
        <f t="shared" si="143"/>
        <v>44924</v>
      </c>
      <c r="G1056" s="20">
        <f t="shared" si="143"/>
        <v>44955</v>
      </c>
    </row>
    <row r="1057" spans="1:7" s="5" customFormat="1" ht="15.75" customHeight="1">
      <c r="A1057" s="39"/>
      <c r="B1057" s="91"/>
      <c r="C1057" s="91"/>
      <c r="D1057" s="183"/>
      <c r="E1057" s="91"/>
      <c r="F1057" s="29"/>
      <c r="G1057" s="29"/>
    </row>
    <row r="1058" spans="1:7" s="5" customFormat="1" ht="15.75" customHeight="1">
      <c r="A1058" s="39"/>
      <c r="B1058" s="91"/>
      <c r="C1058" s="91"/>
      <c r="D1058" s="183"/>
      <c r="E1058" s="91"/>
      <c r="F1058" s="29"/>
      <c r="G1058" s="29"/>
    </row>
    <row r="1059" spans="1:7" s="5" customFormat="1" ht="15.75" customHeight="1">
      <c r="A1059" s="39"/>
      <c r="B1059" s="122"/>
      <c r="C1059" s="36"/>
      <c r="D1059" s="179"/>
      <c r="E1059" s="37"/>
      <c r="F1059" s="38"/>
      <c r="G1059" s="38"/>
    </row>
    <row r="1060" spans="1:7" s="5" customFormat="1" ht="15.75" customHeight="1">
      <c r="A1060" s="39" t="s">
        <v>399</v>
      </c>
      <c r="B1060" s="819" t="s">
        <v>20</v>
      </c>
      <c r="C1060" s="852" t="s">
        <v>385</v>
      </c>
      <c r="D1060" s="831" t="s">
        <v>233</v>
      </c>
      <c r="E1060" s="14" t="s">
        <v>234</v>
      </c>
      <c r="F1060" s="14" t="s">
        <v>23</v>
      </c>
      <c r="G1060" s="14" t="s">
        <v>123</v>
      </c>
    </row>
    <row r="1061" spans="1:7" s="5" customFormat="1" ht="15.75" customHeight="1">
      <c r="A1061" s="39"/>
      <c r="B1061" s="820"/>
      <c r="C1061" s="853"/>
      <c r="D1061" s="832"/>
      <c r="E1061" s="86" t="s">
        <v>14</v>
      </c>
      <c r="F1061" s="14" t="s">
        <v>24</v>
      </c>
      <c r="G1061" s="14" t="s">
        <v>25</v>
      </c>
    </row>
    <row r="1062" spans="1:7" s="5" customFormat="1" ht="15.75" customHeight="1">
      <c r="A1062" s="39"/>
      <c r="B1062" s="227" t="s">
        <v>572</v>
      </c>
      <c r="C1062" s="227" t="s">
        <v>573</v>
      </c>
      <c r="D1062" s="879" t="s">
        <v>388</v>
      </c>
      <c r="E1062" s="20">
        <v>44892</v>
      </c>
      <c r="F1062" s="20">
        <f>E1062+4</f>
        <v>44896</v>
      </c>
      <c r="G1062" s="20">
        <f>F1062+30</f>
        <v>44926</v>
      </c>
    </row>
    <row r="1063" spans="1:7" s="5" customFormat="1" ht="15.75" customHeight="1">
      <c r="A1063" s="39"/>
      <c r="B1063" s="291" t="s">
        <v>574</v>
      </c>
      <c r="C1063" s="291" t="s">
        <v>575</v>
      </c>
      <c r="D1063" s="880"/>
      <c r="E1063" s="20">
        <f>E1062+8</f>
        <v>44900</v>
      </c>
      <c r="F1063" s="20">
        <f t="shared" ref="F1063:G1066" si="144">F1062+7</f>
        <v>44903</v>
      </c>
      <c r="G1063" s="20">
        <f t="shared" si="144"/>
        <v>44933</v>
      </c>
    </row>
    <row r="1064" spans="1:7" s="5" customFormat="1" ht="15.75" customHeight="1">
      <c r="A1064" s="39"/>
      <c r="B1064" s="227" t="s">
        <v>695</v>
      </c>
      <c r="C1064" s="227" t="s">
        <v>696</v>
      </c>
      <c r="D1064" s="880"/>
      <c r="E1064" s="20">
        <f>E1063+7</f>
        <v>44907</v>
      </c>
      <c r="F1064" s="20">
        <f t="shared" si="144"/>
        <v>44910</v>
      </c>
      <c r="G1064" s="20">
        <f t="shared" si="144"/>
        <v>44940</v>
      </c>
    </row>
    <row r="1065" spans="1:7" s="5" customFormat="1" ht="15.75" customHeight="1">
      <c r="A1065" s="39"/>
      <c r="B1065" s="17" t="s">
        <v>697</v>
      </c>
      <c r="C1065" s="17" t="s">
        <v>698</v>
      </c>
      <c r="D1065" s="880"/>
      <c r="E1065" s="20">
        <f>E1064+7</f>
        <v>44914</v>
      </c>
      <c r="F1065" s="20">
        <f t="shared" si="144"/>
        <v>44917</v>
      </c>
      <c r="G1065" s="20">
        <f t="shared" si="144"/>
        <v>44947</v>
      </c>
    </row>
    <row r="1066" spans="1:7" s="5" customFormat="1" ht="15.75" customHeight="1">
      <c r="A1066" s="39"/>
      <c r="B1066" s="17" t="s">
        <v>699</v>
      </c>
      <c r="C1066" s="17" t="s">
        <v>700</v>
      </c>
      <c r="D1066" s="881"/>
      <c r="E1066" s="20">
        <f>E1065+7</f>
        <v>44921</v>
      </c>
      <c r="F1066" s="20">
        <f t="shared" si="144"/>
        <v>44924</v>
      </c>
      <c r="G1066" s="20">
        <f t="shared" si="144"/>
        <v>44954</v>
      </c>
    </row>
    <row r="1067" spans="1:7" s="5" customFormat="1" ht="15.75" customHeight="1">
      <c r="A1067" s="39"/>
      <c r="B1067" s="143"/>
      <c r="C1067" s="36"/>
      <c r="D1067" s="179"/>
      <c r="E1067" s="37"/>
      <c r="F1067" s="38"/>
      <c r="G1067" s="38"/>
    </row>
    <row r="1068" spans="1:7" s="5" customFormat="1" ht="15.75" customHeight="1">
      <c r="A1068" s="39"/>
      <c r="B1068" s="819" t="s">
        <v>237</v>
      </c>
      <c r="C1068" s="852" t="s">
        <v>385</v>
      </c>
      <c r="D1068" s="831" t="s">
        <v>233</v>
      </c>
      <c r="E1068" s="14" t="s">
        <v>234</v>
      </c>
      <c r="F1068" s="14" t="s">
        <v>23</v>
      </c>
      <c r="G1068" s="14" t="s">
        <v>123</v>
      </c>
    </row>
    <row r="1069" spans="1:7" s="5" customFormat="1" ht="15.75" customHeight="1">
      <c r="A1069" s="39"/>
      <c r="B1069" s="820"/>
      <c r="C1069" s="853"/>
      <c r="D1069" s="832"/>
      <c r="E1069" s="86" t="s">
        <v>14</v>
      </c>
      <c r="F1069" s="14" t="s">
        <v>24</v>
      </c>
      <c r="G1069" s="14" t="s">
        <v>25</v>
      </c>
    </row>
    <row r="1070" spans="1:7" s="5" customFormat="1" ht="15.75" customHeight="1">
      <c r="A1070" s="39"/>
      <c r="B1070" s="255" t="s">
        <v>142</v>
      </c>
      <c r="C1070" s="256" t="s">
        <v>3</v>
      </c>
      <c r="D1070" s="879" t="s">
        <v>389</v>
      </c>
      <c r="E1070" s="20">
        <v>44894</v>
      </c>
      <c r="F1070" s="20">
        <f>E1070+5</f>
        <v>44899</v>
      </c>
      <c r="G1070" s="20">
        <f>F1070+28</f>
        <v>44927</v>
      </c>
    </row>
    <row r="1071" spans="1:7" s="5" customFormat="1" ht="15.75" customHeight="1">
      <c r="A1071" s="39"/>
      <c r="B1071" s="255" t="s">
        <v>873</v>
      </c>
      <c r="C1071" s="256" t="s">
        <v>875</v>
      </c>
      <c r="D1071" s="880"/>
      <c r="E1071" s="20">
        <f t="shared" ref="E1071:G1074" si="145">E1070+7</f>
        <v>44901</v>
      </c>
      <c r="F1071" s="20">
        <f t="shared" si="145"/>
        <v>44906</v>
      </c>
      <c r="G1071" s="20">
        <f t="shared" si="145"/>
        <v>44934</v>
      </c>
    </row>
    <row r="1072" spans="1:7" s="5" customFormat="1" ht="15.75" customHeight="1">
      <c r="A1072" s="39"/>
      <c r="B1072" s="291" t="s">
        <v>141</v>
      </c>
      <c r="C1072" s="247" t="s">
        <v>735</v>
      </c>
      <c r="D1072" s="880"/>
      <c r="E1072" s="20">
        <f t="shared" si="145"/>
        <v>44908</v>
      </c>
      <c r="F1072" s="20">
        <f t="shared" si="145"/>
        <v>44913</v>
      </c>
      <c r="G1072" s="20">
        <f t="shared" si="145"/>
        <v>44941</v>
      </c>
    </row>
    <row r="1073" spans="1:7" s="5" customFormat="1" ht="15.75" customHeight="1">
      <c r="A1073" s="39"/>
      <c r="B1073" s="291" t="s">
        <v>874</v>
      </c>
      <c r="C1073" s="291" t="s">
        <v>4</v>
      </c>
      <c r="D1073" s="880"/>
      <c r="E1073" s="20">
        <f t="shared" si="145"/>
        <v>44915</v>
      </c>
      <c r="F1073" s="20">
        <f t="shared" si="145"/>
        <v>44920</v>
      </c>
      <c r="G1073" s="20">
        <f t="shared" si="145"/>
        <v>44948</v>
      </c>
    </row>
    <row r="1074" spans="1:7" s="5" customFormat="1" ht="15.75" customHeight="1">
      <c r="A1074" s="39"/>
      <c r="B1074" s="291"/>
      <c r="C1074" s="291"/>
      <c r="D1074" s="881"/>
      <c r="E1074" s="20">
        <f t="shared" si="145"/>
        <v>44922</v>
      </c>
      <c r="F1074" s="20">
        <f t="shared" si="145"/>
        <v>44927</v>
      </c>
      <c r="G1074" s="20">
        <f t="shared" si="145"/>
        <v>44955</v>
      </c>
    </row>
    <row r="1075" spans="1:7" s="5" customFormat="1" ht="15.75" customHeight="1">
      <c r="A1075" s="39"/>
      <c r="B1075" s="143"/>
      <c r="C1075" s="36"/>
      <c r="D1075" s="179"/>
      <c r="E1075" s="37"/>
      <c r="F1075" s="38"/>
      <c r="G1075" s="38"/>
    </row>
    <row r="1076" spans="1:7" s="5" customFormat="1" ht="15.75" customHeight="1">
      <c r="A1076" s="39"/>
      <c r="B1076" s="91"/>
      <c r="C1076" s="91"/>
      <c r="D1076" s="183"/>
      <c r="E1076" s="91"/>
      <c r="F1076" s="29"/>
      <c r="G1076" s="29"/>
    </row>
    <row r="1077" spans="1:7" s="5" customFormat="1" ht="15.75" customHeight="1">
      <c r="A1077" s="39" t="s">
        <v>400</v>
      </c>
      <c r="B1077" s="819" t="s">
        <v>20</v>
      </c>
      <c r="C1077" s="852" t="s">
        <v>385</v>
      </c>
      <c r="D1077" s="831" t="s">
        <v>233</v>
      </c>
      <c r="E1077" s="14" t="s">
        <v>234</v>
      </c>
      <c r="F1077" s="14" t="s">
        <v>23</v>
      </c>
      <c r="G1077" s="14" t="s">
        <v>401</v>
      </c>
    </row>
    <row r="1078" spans="1:7" s="5" customFormat="1" ht="15.75" customHeight="1">
      <c r="A1078" s="39"/>
      <c r="B1078" s="820"/>
      <c r="C1078" s="853"/>
      <c r="D1078" s="832"/>
      <c r="E1078" s="86" t="s">
        <v>14</v>
      </c>
      <c r="F1078" s="14" t="s">
        <v>24</v>
      </c>
      <c r="G1078" s="14" t="s">
        <v>25</v>
      </c>
    </row>
    <row r="1079" spans="1:7" s="5" customFormat="1" ht="15.75" customHeight="1">
      <c r="A1079" s="39"/>
      <c r="B1079" s="144" t="s">
        <v>633</v>
      </c>
      <c r="C1079" s="144" t="s">
        <v>716</v>
      </c>
      <c r="D1079" s="866" t="s">
        <v>539</v>
      </c>
      <c r="E1079" s="51">
        <v>44893</v>
      </c>
      <c r="F1079" s="20">
        <f>E1079+4</f>
        <v>44897</v>
      </c>
      <c r="G1079" s="20">
        <f>F1079+38</f>
        <v>44935</v>
      </c>
    </row>
    <row r="1080" spans="1:7" s="5" customFormat="1" ht="15.75" customHeight="1">
      <c r="A1080" s="39"/>
      <c r="B1080" s="144" t="s">
        <v>717</v>
      </c>
      <c r="C1080" s="198" t="s">
        <v>718</v>
      </c>
      <c r="D1080" s="867"/>
      <c r="E1080" s="51">
        <f>E1079+7</f>
        <v>44900</v>
      </c>
      <c r="F1080" s="20">
        <f>F1079+7</f>
        <v>44904</v>
      </c>
      <c r="G1080" s="20">
        <f>G1079+7</f>
        <v>44942</v>
      </c>
    </row>
    <row r="1081" spans="1:7" s="5" customFormat="1" ht="15.75" customHeight="1">
      <c r="A1081" s="39"/>
      <c r="B1081" s="144" t="s">
        <v>48</v>
      </c>
      <c r="C1081" s="144" t="s">
        <v>209</v>
      </c>
      <c r="D1081" s="867"/>
      <c r="E1081" s="51">
        <f t="shared" ref="E1081:E1083" si="146">E1080+7</f>
        <v>44907</v>
      </c>
      <c r="F1081" s="20">
        <f t="shared" ref="F1081:F1083" si="147">F1080+7</f>
        <v>44911</v>
      </c>
      <c r="G1081" s="20">
        <f t="shared" ref="G1081:G1083" si="148">G1080+7</f>
        <v>44949</v>
      </c>
    </row>
    <row r="1082" spans="1:7" s="5" customFormat="1" ht="15.75" customHeight="1">
      <c r="A1082" s="39"/>
      <c r="B1082" s="144" t="s">
        <v>719</v>
      </c>
      <c r="C1082" s="144" t="s">
        <v>720</v>
      </c>
      <c r="D1082" s="867"/>
      <c r="E1082" s="51">
        <f t="shared" si="146"/>
        <v>44914</v>
      </c>
      <c r="F1082" s="20">
        <f t="shared" si="147"/>
        <v>44918</v>
      </c>
      <c r="G1082" s="20">
        <f t="shared" si="148"/>
        <v>44956</v>
      </c>
    </row>
    <row r="1083" spans="1:7" s="5" customFormat="1" ht="15.75" customHeight="1">
      <c r="A1083" s="39"/>
      <c r="B1083" s="144" t="s">
        <v>721</v>
      </c>
      <c r="C1083" s="195" t="s">
        <v>722</v>
      </c>
      <c r="D1083" s="868"/>
      <c r="E1083" s="51">
        <f t="shared" si="146"/>
        <v>44921</v>
      </c>
      <c r="F1083" s="20">
        <f t="shared" si="147"/>
        <v>44925</v>
      </c>
      <c r="G1083" s="20">
        <f t="shared" si="148"/>
        <v>44963</v>
      </c>
    </row>
    <row r="1084" spans="1:7" s="5" customFormat="1" ht="15.75" customHeight="1">
      <c r="A1084" s="39"/>
      <c r="B1084" s="239"/>
      <c r="C1084" s="63"/>
      <c r="D1084" s="182"/>
      <c r="E1084" s="11"/>
      <c r="F1084" s="242"/>
      <c r="G1084" s="242"/>
    </row>
    <row r="1085" spans="1:7" s="5" customFormat="1" ht="15.75" customHeight="1">
      <c r="A1085" s="39" t="s">
        <v>402</v>
      </c>
      <c r="B1085" s="925" t="s">
        <v>237</v>
      </c>
      <c r="C1085" s="947" t="s">
        <v>385</v>
      </c>
      <c r="D1085" s="873" t="s">
        <v>233</v>
      </c>
      <c r="E1085" s="80" t="s">
        <v>234</v>
      </c>
      <c r="F1085" s="80" t="s">
        <v>23</v>
      </c>
      <c r="G1085" s="80" t="s">
        <v>403</v>
      </c>
    </row>
    <row r="1086" spans="1:7" s="5" customFormat="1" ht="15.75" customHeight="1">
      <c r="A1086" s="39"/>
      <c r="B1086" s="855"/>
      <c r="C1086" s="948"/>
      <c r="D1086" s="874"/>
      <c r="E1086" s="80" t="s">
        <v>14</v>
      </c>
      <c r="F1086" s="80" t="s">
        <v>24</v>
      </c>
      <c r="G1086" s="80" t="s">
        <v>25</v>
      </c>
    </row>
    <row r="1087" spans="1:7" s="5" customFormat="1" ht="15.75" customHeight="1">
      <c r="A1087" s="39"/>
      <c r="B1087" s="244" t="s">
        <v>592</v>
      </c>
      <c r="C1087" s="246">
        <v>1086</v>
      </c>
      <c r="D1087" s="856" t="s">
        <v>507</v>
      </c>
      <c r="E1087" s="245">
        <v>44896</v>
      </c>
      <c r="F1087" s="245">
        <f>E1087+4</f>
        <v>44900</v>
      </c>
      <c r="G1087" s="245">
        <f>F1087+30</f>
        <v>44930</v>
      </c>
    </row>
    <row r="1088" spans="1:7" s="5" customFormat="1" ht="15.75" customHeight="1">
      <c r="A1088" s="39"/>
      <c r="B1088" s="244" t="s">
        <v>755</v>
      </c>
      <c r="C1088" s="246">
        <v>1087</v>
      </c>
      <c r="D1088" s="869"/>
      <c r="E1088" s="245">
        <f>E1087+7</f>
        <v>44903</v>
      </c>
      <c r="F1088" s="245">
        <f>F1087+7</f>
        <v>44907</v>
      </c>
      <c r="G1088" s="245">
        <f>G1087+7</f>
        <v>44937</v>
      </c>
    </row>
    <row r="1089" spans="1:7" s="5" customFormat="1" ht="15.75" customHeight="1">
      <c r="A1089" s="39"/>
      <c r="B1089" s="244" t="s">
        <v>70</v>
      </c>
      <c r="C1089" s="246">
        <v>1088</v>
      </c>
      <c r="D1089" s="869"/>
      <c r="E1089" s="245">
        <f t="shared" ref="E1089:E1091" si="149">E1088+7</f>
        <v>44910</v>
      </c>
      <c r="F1089" s="245">
        <f t="shared" ref="F1089:F1091" si="150">F1088+7</f>
        <v>44914</v>
      </c>
      <c r="G1089" s="245">
        <f t="shared" ref="G1089:G1091" si="151">G1088+7</f>
        <v>44944</v>
      </c>
    </row>
    <row r="1090" spans="1:7" s="5" customFormat="1" ht="15.75" customHeight="1">
      <c r="A1090" s="39"/>
      <c r="B1090" s="244" t="s">
        <v>756</v>
      </c>
      <c r="C1090" s="246">
        <v>1089</v>
      </c>
      <c r="D1090" s="869"/>
      <c r="E1090" s="245">
        <f t="shared" si="149"/>
        <v>44917</v>
      </c>
      <c r="F1090" s="245">
        <f t="shared" si="150"/>
        <v>44921</v>
      </c>
      <c r="G1090" s="245">
        <f t="shared" si="151"/>
        <v>44951</v>
      </c>
    </row>
    <row r="1091" spans="1:7" s="5" customFormat="1" ht="15.75" customHeight="1">
      <c r="A1091" s="39"/>
      <c r="B1091" s="244"/>
      <c r="C1091" s="246"/>
      <c r="D1091" s="858"/>
      <c r="E1091" s="245">
        <f t="shared" si="149"/>
        <v>44924</v>
      </c>
      <c r="F1091" s="245">
        <f t="shared" si="150"/>
        <v>44928</v>
      </c>
      <c r="G1091" s="245">
        <f t="shared" si="151"/>
        <v>44958</v>
      </c>
    </row>
    <row r="1092" spans="1:7" s="5" customFormat="1" ht="15.75" customHeight="1">
      <c r="A1092" s="39"/>
      <c r="B1092" s="91"/>
      <c r="C1092" s="91"/>
      <c r="D1092" s="183"/>
      <c r="E1092" s="91"/>
      <c r="F1092" s="145"/>
      <c r="G1092" s="145"/>
    </row>
    <row r="1093" spans="1:7" s="5" customFormat="1" ht="15.75" customHeight="1">
      <c r="A1093" s="39"/>
      <c r="B1093" s="91"/>
      <c r="C1093" s="91"/>
      <c r="D1093" s="183"/>
      <c r="E1093" s="91"/>
      <c r="F1093" s="29"/>
      <c r="G1093" s="29"/>
    </row>
    <row r="1094" spans="1:7" s="5" customFormat="1" ht="15.75" customHeight="1">
      <c r="A1094" s="39"/>
      <c r="B1094" s="122"/>
      <c r="C1094" s="36"/>
      <c r="D1094" s="179"/>
      <c r="E1094" s="37"/>
      <c r="F1094" s="38"/>
      <c r="G1094" s="38"/>
    </row>
    <row r="1095" spans="1:7" s="5" customFormat="1" ht="15.75" customHeight="1">
      <c r="A1095" s="39" t="s">
        <v>404</v>
      </c>
      <c r="B1095" s="925" t="s">
        <v>20</v>
      </c>
      <c r="C1095" s="947" t="s">
        <v>385</v>
      </c>
      <c r="D1095" s="944" t="s">
        <v>233</v>
      </c>
      <c r="E1095" s="80" t="s">
        <v>234</v>
      </c>
      <c r="F1095" s="80" t="s">
        <v>234</v>
      </c>
      <c r="G1095" s="80" t="s">
        <v>405</v>
      </c>
    </row>
    <row r="1096" spans="1:7" s="5" customFormat="1" ht="15.75" customHeight="1">
      <c r="A1096" s="39"/>
      <c r="B1096" s="855"/>
      <c r="C1096" s="948"/>
      <c r="D1096" s="944"/>
      <c r="E1096" s="80" t="s">
        <v>14</v>
      </c>
      <c r="F1096" s="80" t="s">
        <v>24</v>
      </c>
      <c r="G1096" s="80" t="s">
        <v>25</v>
      </c>
    </row>
    <row r="1097" spans="1:7" s="5" customFormat="1" ht="15.75" customHeight="1">
      <c r="A1097" s="39"/>
      <c r="B1097" s="227" t="s">
        <v>633</v>
      </c>
      <c r="C1097" s="227" t="s">
        <v>887</v>
      </c>
      <c r="D1097" s="870" t="s">
        <v>506</v>
      </c>
      <c r="E1097" s="84">
        <v>44892</v>
      </c>
      <c r="F1097" s="84">
        <f>E1097+4</f>
        <v>44896</v>
      </c>
      <c r="G1097" s="84">
        <f>F1097+34</f>
        <v>44930</v>
      </c>
    </row>
    <row r="1098" spans="1:7" s="5" customFormat="1" ht="15.75" customHeight="1">
      <c r="A1098" s="39" t="s">
        <v>406</v>
      </c>
      <c r="B1098" s="229" t="s">
        <v>717</v>
      </c>
      <c r="C1098" s="229" t="s">
        <v>718</v>
      </c>
      <c r="D1098" s="870"/>
      <c r="E1098" s="84">
        <f>E1097+7</f>
        <v>44899</v>
      </c>
      <c r="F1098" s="84">
        <f>F1097+7</f>
        <v>44903</v>
      </c>
      <c r="G1098" s="84">
        <f>G1097+7</f>
        <v>44937</v>
      </c>
    </row>
    <row r="1099" spans="1:7" s="5" customFormat="1" ht="15.75" customHeight="1">
      <c r="A1099" s="39"/>
      <c r="B1099" s="227" t="s">
        <v>48</v>
      </c>
      <c r="C1099" s="227" t="s">
        <v>209</v>
      </c>
      <c r="D1099" s="870"/>
      <c r="E1099" s="84">
        <f t="shared" ref="E1099:E1101" si="152">E1098+7</f>
        <v>44906</v>
      </c>
      <c r="F1099" s="84">
        <f t="shared" ref="F1099:F1101" si="153">F1098+7</f>
        <v>44910</v>
      </c>
      <c r="G1099" s="84">
        <f t="shared" ref="G1099:G1101" si="154">G1098+7</f>
        <v>44944</v>
      </c>
    </row>
    <row r="1100" spans="1:7" s="5" customFormat="1" ht="15.75" customHeight="1">
      <c r="A1100" s="39"/>
      <c r="B1100" s="17" t="s">
        <v>719</v>
      </c>
      <c r="C1100" s="17" t="s">
        <v>888</v>
      </c>
      <c r="D1100" s="870"/>
      <c r="E1100" s="84">
        <f t="shared" si="152"/>
        <v>44913</v>
      </c>
      <c r="F1100" s="84">
        <f t="shared" si="153"/>
        <v>44917</v>
      </c>
      <c r="G1100" s="84">
        <f t="shared" si="154"/>
        <v>44951</v>
      </c>
    </row>
    <row r="1101" spans="1:7" s="5" customFormat="1" ht="15.75" customHeight="1">
      <c r="A1101" s="39"/>
      <c r="B1101" s="17" t="s">
        <v>721</v>
      </c>
      <c r="C1101" s="17" t="s">
        <v>889</v>
      </c>
      <c r="D1101" s="870"/>
      <c r="E1101" s="84">
        <f t="shared" si="152"/>
        <v>44920</v>
      </c>
      <c r="F1101" s="84">
        <f t="shared" si="153"/>
        <v>44924</v>
      </c>
      <c r="G1101" s="84">
        <f t="shared" si="154"/>
        <v>44958</v>
      </c>
    </row>
    <row r="1102" spans="1:7" s="5" customFormat="1" ht="15.75" customHeight="1">
      <c r="A1102" s="39"/>
      <c r="B1102" s="91"/>
      <c r="C1102" s="91"/>
      <c r="D1102" s="183"/>
      <c r="E1102" s="91"/>
      <c r="F1102" s="29"/>
      <c r="G1102" s="29"/>
    </row>
    <row r="1103" spans="1:7" s="5" customFormat="1" ht="15.75" customHeight="1">
      <c r="A1103" s="39"/>
      <c r="B1103" s="122"/>
      <c r="C1103" s="36"/>
      <c r="D1103" s="179"/>
      <c r="E1103" s="37"/>
      <c r="F1103" s="38"/>
      <c r="G1103" s="38"/>
    </row>
    <row r="1104" spans="1:7" s="5" customFormat="1" ht="15.75" customHeight="1">
      <c r="A1104" s="39"/>
      <c r="B1104" s="91"/>
      <c r="C1104" s="91"/>
      <c r="D1104" s="183"/>
      <c r="E1104" s="29"/>
      <c r="F1104" s="29"/>
      <c r="G1104" s="29"/>
    </row>
    <row r="1105" spans="1:7" s="5" customFormat="1" ht="15.75" customHeight="1">
      <c r="A1105" s="39" t="s">
        <v>407</v>
      </c>
      <c r="B1105" s="826" t="s">
        <v>20</v>
      </c>
      <c r="C1105" s="852" t="s">
        <v>385</v>
      </c>
      <c r="D1105" s="890" t="s">
        <v>233</v>
      </c>
      <c r="E1105" s="14" t="s">
        <v>234</v>
      </c>
      <c r="F1105" s="14" t="s">
        <v>23</v>
      </c>
      <c r="G1105" s="14" t="s">
        <v>125</v>
      </c>
    </row>
    <row r="1106" spans="1:7" s="5" customFormat="1" ht="15.75" customHeight="1">
      <c r="A1106" s="39"/>
      <c r="B1106" s="827"/>
      <c r="C1106" s="853"/>
      <c r="D1106" s="890"/>
      <c r="E1106" s="14" t="s">
        <v>14</v>
      </c>
      <c r="F1106" s="14" t="s">
        <v>24</v>
      </c>
      <c r="G1106" s="14" t="s">
        <v>25</v>
      </c>
    </row>
    <row r="1107" spans="1:7" s="5" customFormat="1" ht="15.75" customHeight="1">
      <c r="A1107" s="39"/>
      <c r="B1107" s="144" t="s">
        <v>633</v>
      </c>
      <c r="C1107" s="144" t="s">
        <v>716</v>
      </c>
      <c r="D1107" s="871" t="s">
        <v>440</v>
      </c>
      <c r="E1107" s="20">
        <v>44893</v>
      </c>
      <c r="F1107" s="20">
        <f>E1107+4</f>
        <v>44897</v>
      </c>
      <c r="G1107" s="20">
        <f>F1107+38</f>
        <v>44935</v>
      </c>
    </row>
    <row r="1108" spans="1:7" s="5" customFormat="1" ht="15.75" customHeight="1">
      <c r="A1108" s="39" t="s">
        <v>300</v>
      </c>
      <c r="B1108" s="144" t="s">
        <v>717</v>
      </c>
      <c r="C1108" s="198" t="s">
        <v>718</v>
      </c>
      <c r="D1108" s="871"/>
      <c r="E1108" s="20">
        <f>E1107+7</f>
        <v>44900</v>
      </c>
      <c r="F1108" s="20">
        <f>F1107+7</f>
        <v>44904</v>
      </c>
      <c r="G1108" s="20">
        <f>G1107+7</f>
        <v>44942</v>
      </c>
    </row>
    <row r="1109" spans="1:7" s="5" customFormat="1" ht="15.75" customHeight="1">
      <c r="A1109" s="39"/>
      <c r="B1109" s="144" t="s">
        <v>48</v>
      </c>
      <c r="C1109" s="144" t="s">
        <v>209</v>
      </c>
      <c r="D1109" s="871"/>
      <c r="E1109" s="20">
        <f t="shared" ref="E1109:E1111" si="155">E1108+7</f>
        <v>44907</v>
      </c>
      <c r="F1109" s="20">
        <f t="shared" ref="F1109:F1111" si="156">F1108+7</f>
        <v>44911</v>
      </c>
      <c r="G1109" s="20">
        <f t="shared" ref="G1109:G1111" si="157">G1108+7</f>
        <v>44949</v>
      </c>
    </row>
    <row r="1110" spans="1:7" s="5" customFormat="1" ht="15.75" customHeight="1">
      <c r="A1110" s="39"/>
      <c r="B1110" s="144" t="s">
        <v>719</v>
      </c>
      <c r="C1110" s="144" t="s">
        <v>720</v>
      </c>
      <c r="D1110" s="871"/>
      <c r="E1110" s="20">
        <f t="shared" si="155"/>
        <v>44914</v>
      </c>
      <c r="F1110" s="20">
        <f t="shared" si="156"/>
        <v>44918</v>
      </c>
      <c r="G1110" s="20">
        <f t="shared" si="157"/>
        <v>44956</v>
      </c>
    </row>
    <row r="1111" spans="1:7" s="5" customFormat="1" ht="15.75" customHeight="1">
      <c r="A1111" s="39"/>
      <c r="B1111" s="144" t="s">
        <v>721</v>
      </c>
      <c r="C1111" s="290" t="s">
        <v>722</v>
      </c>
      <c r="D1111" s="871"/>
      <c r="E1111" s="20">
        <f t="shared" si="155"/>
        <v>44921</v>
      </c>
      <c r="F1111" s="20">
        <f t="shared" si="156"/>
        <v>44925</v>
      </c>
      <c r="G1111" s="20">
        <f t="shared" si="157"/>
        <v>44963</v>
      </c>
    </row>
    <row r="1112" spans="1:7" s="5" customFormat="1" ht="15.75" customHeight="1">
      <c r="A1112" s="39"/>
      <c r="B1112" s="91"/>
      <c r="C1112" s="91"/>
      <c r="D1112" s="183"/>
      <c r="E1112" s="91"/>
      <c r="F1112" s="29"/>
      <c r="G1112" s="29"/>
    </row>
    <row r="1113" spans="1:7" s="5" customFormat="1" ht="15.75" customHeight="1">
      <c r="A1113" s="39"/>
      <c r="B1113" s="122"/>
      <c r="C1113" s="36"/>
      <c r="D1113" s="179"/>
      <c r="E1113" s="37"/>
      <c r="F1113" s="38"/>
      <c r="G1113" s="38"/>
    </row>
    <row r="1114" spans="1:7" s="5" customFormat="1" ht="15.75" customHeight="1">
      <c r="A1114" s="39" t="s">
        <v>408</v>
      </c>
      <c r="B1114" s="947" t="s">
        <v>237</v>
      </c>
      <c r="C1114" s="947" t="s">
        <v>385</v>
      </c>
      <c r="D1114" s="873" t="s">
        <v>233</v>
      </c>
      <c r="E1114" s="80" t="s">
        <v>234</v>
      </c>
      <c r="F1114" s="80" t="s">
        <v>23</v>
      </c>
      <c r="G1114" s="80" t="s">
        <v>484</v>
      </c>
    </row>
    <row r="1115" spans="1:7" s="5" customFormat="1" ht="15.75" customHeight="1">
      <c r="A1115" s="39"/>
      <c r="B1115" s="948"/>
      <c r="C1115" s="948"/>
      <c r="D1115" s="874"/>
      <c r="E1115" s="80" t="s">
        <v>14</v>
      </c>
      <c r="F1115" s="80" t="s">
        <v>24</v>
      </c>
      <c r="G1115" s="80" t="s">
        <v>25</v>
      </c>
    </row>
    <row r="1116" spans="1:7" s="5" customFormat="1" ht="15.75" customHeight="1">
      <c r="A1116" s="39"/>
      <c r="B1116" s="248" t="s">
        <v>576</v>
      </c>
      <c r="C1116" s="248" t="s">
        <v>575</v>
      </c>
      <c r="D1116" s="949" t="s">
        <v>505</v>
      </c>
      <c r="E1116" s="84">
        <v>44895</v>
      </c>
      <c r="F1116" s="84">
        <f>E1116+4</f>
        <v>44899</v>
      </c>
      <c r="G1116" s="84">
        <f>F1116+35</f>
        <v>44934</v>
      </c>
    </row>
    <row r="1117" spans="1:7" s="5" customFormat="1" ht="15.75" customHeight="1">
      <c r="A1117" s="128"/>
      <c r="B1117" s="248" t="s">
        <v>701</v>
      </c>
      <c r="C1117" s="248" t="s">
        <v>702</v>
      </c>
      <c r="D1117" s="950"/>
      <c r="E1117" s="84">
        <f t="shared" ref="E1117:G1120" si="158">E1116+7</f>
        <v>44902</v>
      </c>
      <c r="F1117" s="84">
        <f t="shared" si="158"/>
        <v>44906</v>
      </c>
      <c r="G1117" s="84">
        <f t="shared" si="158"/>
        <v>44941</v>
      </c>
    </row>
    <row r="1118" spans="1:7" s="5" customFormat="1" ht="15.75" customHeight="1">
      <c r="A1118" s="39"/>
      <c r="B1118" s="248" t="s">
        <v>703</v>
      </c>
      <c r="C1118" s="248" t="s">
        <v>698</v>
      </c>
      <c r="D1118" s="950"/>
      <c r="E1118" s="84">
        <f t="shared" si="158"/>
        <v>44909</v>
      </c>
      <c r="F1118" s="84">
        <f t="shared" si="158"/>
        <v>44913</v>
      </c>
      <c r="G1118" s="84">
        <f t="shared" si="158"/>
        <v>44948</v>
      </c>
    </row>
    <row r="1119" spans="1:7" s="5" customFormat="1" ht="15.75" customHeight="1">
      <c r="A1119" s="39"/>
      <c r="B1119" s="248" t="s">
        <v>704</v>
      </c>
      <c r="C1119" s="248" t="s">
        <v>705</v>
      </c>
      <c r="D1119" s="950"/>
      <c r="E1119" s="84">
        <f t="shared" si="158"/>
        <v>44916</v>
      </c>
      <c r="F1119" s="84">
        <f t="shared" si="158"/>
        <v>44920</v>
      </c>
      <c r="G1119" s="84">
        <f t="shared" si="158"/>
        <v>44955</v>
      </c>
    </row>
    <row r="1120" spans="1:7" s="5" customFormat="1" ht="15.75" customHeight="1">
      <c r="A1120" s="128"/>
      <c r="B1120" s="248" t="s">
        <v>706</v>
      </c>
      <c r="C1120" s="248" t="s">
        <v>707</v>
      </c>
      <c r="D1120" s="951"/>
      <c r="E1120" s="84">
        <f t="shared" si="158"/>
        <v>44923</v>
      </c>
      <c r="F1120" s="84">
        <f t="shared" si="158"/>
        <v>44927</v>
      </c>
      <c r="G1120" s="84">
        <f t="shared" si="158"/>
        <v>44962</v>
      </c>
    </row>
    <row r="1121" spans="1:7" s="5" customFormat="1" ht="15.75" customHeight="1">
      <c r="A1121" s="39"/>
      <c r="B1121" s="91"/>
      <c r="C1121" s="91"/>
      <c r="D1121" s="183"/>
      <c r="E1121" s="29"/>
      <c r="F1121" s="29"/>
      <c r="G1121" s="29"/>
    </row>
    <row r="1122" spans="1:7" s="5" customFormat="1" ht="15.75" customHeight="1">
      <c r="A1122" s="39"/>
      <c r="B1122" s="91"/>
      <c r="C1122" s="91"/>
      <c r="D1122" s="183"/>
      <c r="E1122" s="91"/>
      <c r="F1122" s="29"/>
      <c r="G1122" s="29"/>
    </row>
    <row r="1123" spans="1:7" s="5" customFormat="1" ht="15.75" customHeight="1">
      <c r="A1123" s="39"/>
      <c r="B1123" s="122"/>
      <c r="C1123" s="36"/>
      <c r="D1123" s="179"/>
      <c r="E1123" s="37"/>
      <c r="F1123" s="38"/>
      <c r="G1123" s="38"/>
    </row>
    <row r="1124" spans="1:7" s="5" customFormat="1" ht="15.75" customHeight="1">
      <c r="A1124" s="39" t="s">
        <v>409</v>
      </c>
      <c r="B1124" s="852" t="s">
        <v>237</v>
      </c>
      <c r="C1124" s="852" t="s">
        <v>385</v>
      </c>
      <c r="D1124" s="831" t="s">
        <v>233</v>
      </c>
      <c r="E1124" s="14" t="s">
        <v>234</v>
      </c>
      <c r="F1124" s="14" t="s">
        <v>23</v>
      </c>
      <c r="G1124" s="14" t="s">
        <v>410</v>
      </c>
    </row>
    <row r="1125" spans="1:7" s="5" customFormat="1" ht="15.75" customHeight="1">
      <c r="A1125" s="39"/>
      <c r="B1125" s="853"/>
      <c r="C1125" s="853"/>
      <c r="D1125" s="832"/>
      <c r="E1125" s="14" t="s">
        <v>14</v>
      </c>
      <c r="F1125" s="14" t="s">
        <v>24</v>
      </c>
      <c r="G1125" s="14" t="s">
        <v>25</v>
      </c>
    </row>
    <row r="1126" spans="1:7" s="5" customFormat="1" ht="15.75" customHeight="1">
      <c r="A1126" s="39"/>
      <c r="B1126" s="144" t="s">
        <v>633</v>
      </c>
      <c r="C1126" s="144" t="s">
        <v>716</v>
      </c>
      <c r="D1126" s="871" t="s">
        <v>440</v>
      </c>
      <c r="E1126" s="20">
        <v>44893</v>
      </c>
      <c r="F1126" s="20">
        <f>E1126+4</f>
        <v>44897</v>
      </c>
      <c r="G1126" s="20">
        <f>F1126+38</f>
        <v>44935</v>
      </c>
    </row>
    <row r="1127" spans="1:7" s="5" customFormat="1" ht="15.75" customHeight="1">
      <c r="A1127" s="39"/>
      <c r="B1127" s="144" t="s">
        <v>717</v>
      </c>
      <c r="C1127" s="198" t="s">
        <v>718</v>
      </c>
      <c r="D1127" s="871"/>
      <c r="E1127" s="20">
        <f>E1126+7</f>
        <v>44900</v>
      </c>
      <c r="F1127" s="20">
        <f>F1126+7</f>
        <v>44904</v>
      </c>
      <c r="G1127" s="20">
        <f>G1126+7</f>
        <v>44942</v>
      </c>
    </row>
    <row r="1128" spans="1:7" s="5" customFormat="1" ht="15.75" customHeight="1">
      <c r="A1128" s="39"/>
      <c r="B1128" s="144" t="s">
        <v>48</v>
      </c>
      <c r="C1128" s="144" t="s">
        <v>209</v>
      </c>
      <c r="D1128" s="871"/>
      <c r="E1128" s="20">
        <f t="shared" ref="E1128:E1130" si="159">E1127+7</f>
        <v>44907</v>
      </c>
      <c r="F1128" s="20">
        <f t="shared" ref="F1128:F1130" si="160">F1127+7</f>
        <v>44911</v>
      </c>
      <c r="G1128" s="20">
        <f t="shared" ref="G1128:G1130" si="161">G1127+7</f>
        <v>44949</v>
      </c>
    </row>
    <row r="1129" spans="1:7" s="5" customFormat="1" ht="15.75" customHeight="1">
      <c r="A1129" s="39"/>
      <c r="B1129" s="144" t="s">
        <v>719</v>
      </c>
      <c r="C1129" s="144" t="s">
        <v>720</v>
      </c>
      <c r="D1129" s="871"/>
      <c r="E1129" s="20">
        <f t="shared" si="159"/>
        <v>44914</v>
      </c>
      <c r="F1129" s="20">
        <f t="shared" si="160"/>
        <v>44918</v>
      </c>
      <c r="G1129" s="20">
        <f t="shared" si="161"/>
        <v>44956</v>
      </c>
    </row>
    <row r="1130" spans="1:7" s="5" customFormat="1" ht="15.75" customHeight="1">
      <c r="A1130" s="39"/>
      <c r="B1130" s="144" t="s">
        <v>721</v>
      </c>
      <c r="C1130" s="290" t="s">
        <v>722</v>
      </c>
      <c r="D1130" s="871"/>
      <c r="E1130" s="20">
        <f t="shared" si="159"/>
        <v>44921</v>
      </c>
      <c r="F1130" s="20">
        <f t="shared" si="160"/>
        <v>44925</v>
      </c>
      <c r="G1130" s="20">
        <f t="shared" si="161"/>
        <v>44963</v>
      </c>
    </row>
    <row r="1131" spans="1:7" s="5" customFormat="1" ht="15.75" customHeight="1">
      <c r="A1131" s="39"/>
      <c r="B1131" s="91"/>
      <c r="C1131" s="91"/>
      <c r="D1131" s="183"/>
      <c r="E1131" s="29"/>
      <c r="F1131" s="29"/>
      <c r="G1131" s="29"/>
    </row>
    <row r="1132" spans="1:7" s="5" customFormat="1" ht="15.75" customHeight="1">
      <c r="A1132" s="860" t="s">
        <v>127</v>
      </c>
      <c r="B1132" s="860"/>
      <c r="C1132" s="860"/>
      <c r="D1132" s="860"/>
      <c r="E1132" s="860"/>
      <c r="F1132" s="860"/>
      <c r="G1132" s="860"/>
    </row>
    <row r="1133" spans="1:7" s="5" customFormat="1" ht="15.75" customHeight="1">
      <c r="A1133" s="39"/>
      <c r="B1133" s="122"/>
      <c r="C1133" s="36"/>
      <c r="D1133" s="179"/>
      <c r="E1133" s="37"/>
      <c r="F1133" s="38"/>
      <c r="G1133" s="38"/>
    </row>
    <row r="1134" spans="1:7" s="5" customFormat="1" ht="15.75" customHeight="1">
      <c r="A1134" s="39" t="s">
        <v>411</v>
      </c>
      <c r="B1134" s="925" t="s">
        <v>20</v>
      </c>
      <c r="C1134" s="925" t="s">
        <v>21</v>
      </c>
      <c r="D1134" s="904" t="s">
        <v>22</v>
      </c>
      <c r="E1134" s="80" t="s">
        <v>234</v>
      </c>
      <c r="F1134" s="80" t="s">
        <v>23</v>
      </c>
      <c r="G1134" s="80" t="s">
        <v>128</v>
      </c>
    </row>
    <row r="1135" spans="1:7" s="5" customFormat="1" ht="15.75" customHeight="1">
      <c r="A1135" s="39"/>
      <c r="B1135" s="855"/>
      <c r="C1135" s="855"/>
      <c r="D1135" s="905"/>
      <c r="E1135" s="243" t="s">
        <v>14</v>
      </c>
      <c r="F1135" s="80" t="s">
        <v>24</v>
      </c>
      <c r="G1135" s="80" t="s">
        <v>25</v>
      </c>
    </row>
    <row r="1136" spans="1:7" s="5" customFormat="1" ht="15.75" customHeight="1">
      <c r="A1136" s="39"/>
      <c r="B1136" s="244" t="s">
        <v>592</v>
      </c>
      <c r="C1136" s="246">
        <v>1086</v>
      </c>
      <c r="D1136" s="873" t="s">
        <v>502</v>
      </c>
      <c r="E1136" s="84">
        <v>44896</v>
      </c>
      <c r="F1136" s="84">
        <f>E1136+4</f>
        <v>44900</v>
      </c>
      <c r="G1136" s="154">
        <f>F1136+20</f>
        <v>44920</v>
      </c>
    </row>
    <row r="1137" spans="1:7" s="5" customFormat="1" ht="15.75" customHeight="1">
      <c r="A1137" s="39"/>
      <c r="B1137" s="244" t="s">
        <v>755</v>
      </c>
      <c r="C1137" s="246">
        <v>1087</v>
      </c>
      <c r="D1137" s="824"/>
      <c r="E1137" s="84">
        <f t="shared" ref="E1137:G1140" si="162">E1136+7</f>
        <v>44903</v>
      </c>
      <c r="F1137" s="84">
        <f t="shared" si="162"/>
        <v>44907</v>
      </c>
      <c r="G1137" s="84">
        <f t="shared" si="162"/>
        <v>44927</v>
      </c>
    </row>
    <row r="1138" spans="1:7" s="5" customFormat="1" ht="15.75" customHeight="1">
      <c r="A1138" s="39"/>
      <c r="B1138" s="244" t="s">
        <v>70</v>
      </c>
      <c r="C1138" s="246">
        <v>1088</v>
      </c>
      <c r="D1138" s="824"/>
      <c r="E1138" s="84">
        <f t="shared" si="162"/>
        <v>44910</v>
      </c>
      <c r="F1138" s="84">
        <f t="shared" si="162"/>
        <v>44914</v>
      </c>
      <c r="G1138" s="84">
        <f t="shared" si="162"/>
        <v>44934</v>
      </c>
    </row>
    <row r="1139" spans="1:7" s="5" customFormat="1" ht="15.75" customHeight="1">
      <c r="A1139" s="128"/>
      <c r="B1139" s="244" t="s">
        <v>756</v>
      </c>
      <c r="C1139" s="246">
        <v>1089</v>
      </c>
      <c r="D1139" s="824"/>
      <c r="E1139" s="84">
        <f t="shared" si="162"/>
        <v>44917</v>
      </c>
      <c r="F1139" s="84">
        <f t="shared" si="162"/>
        <v>44921</v>
      </c>
      <c r="G1139" s="84">
        <f t="shared" si="162"/>
        <v>44941</v>
      </c>
    </row>
    <row r="1140" spans="1:7" s="5" customFormat="1" ht="15.75" customHeight="1">
      <c r="A1140" s="39"/>
      <c r="B1140" s="244"/>
      <c r="C1140" s="246"/>
      <c r="D1140" s="874"/>
      <c r="E1140" s="84">
        <f t="shared" si="162"/>
        <v>44924</v>
      </c>
      <c r="F1140" s="84">
        <f t="shared" si="162"/>
        <v>44928</v>
      </c>
      <c r="G1140" s="84">
        <f t="shared" si="162"/>
        <v>44948</v>
      </c>
    </row>
    <row r="1141" spans="1:7" s="5" customFormat="1" ht="15.75" customHeight="1">
      <c r="A1141" s="39"/>
      <c r="B1141" s="122"/>
      <c r="C1141" s="149"/>
      <c r="D1141" s="179"/>
      <c r="E1141" s="37"/>
      <c r="F1141" s="150"/>
      <c r="G1141" s="38"/>
    </row>
    <row r="1142" spans="1:7" s="5" customFormat="1" ht="15.75" customHeight="1">
      <c r="A1142" s="39" t="s">
        <v>412</v>
      </c>
      <c r="B1142" s="852" t="s">
        <v>266</v>
      </c>
      <c r="C1142" s="852" t="s">
        <v>396</v>
      </c>
      <c r="D1142" s="831" t="s">
        <v>308</v>
      </c>
      <c r="E1142" s="80" t="s">
        <v>231</v>
      </c>
      <c r="F1142" s="80" t="s">
        <v>23</v>
      </c>
      <c r="G1142" s="80" t="s">
        <v>129</v>
      </c>
    </row>
    <row r="1143" spans="1:7" s="5" customFormat="1" ht="15.75" customHeight="1">
      <c r="A1143" s="39"/>
      <c r="B1143" s="853"/>
      <c r="C1143" s="853"/>
      <c r="D1143" s="832"/>
      <c r="E1143" s="80" t="s">
        <v>14</v>
      </c>
      <c r="F1143" s="80" t="s">
        <v>24</v>
      </c>
      <c r="G1143" s="80" t="s">
        <v>25</v>
      </c>
    </row>
    <row r="1144" spans="1:7" s="5" customFormat="1" ht="15.75" customHeight="1">
      <c r="A1144" s="39"/>
      <c r="B1144" s="47" t="s">
        <v>230</v>
      </c>
      <c r="C1144" s="152"/>
      <c r="D1144" s="873" t="s">
        <v>528</v>
      </c>
      <c r="E1144" s="153">
        <v>44897</v>
      </c>
      <c r="F1144" s="153">
        <f>E1144+4</f>
        <v>44901</v>
      </c>
      <c r="G1144" s="154">
        <f>F1144+13</f>
        <v>44914</v>
      </c>
    </row>
    <row r="1145" spans="1:7" s="5" customFormat="1" ht="15.75" customHeight="1">
      <c r="B1145" s="151" t="s">
        <v>230</v>
      </c>
      <c r="C1145" s="152"/>
      <c r="D1145" s="824"/>
      <c r="E1145" s="153">
        <f t="shared" ref="E1145:G1148" si="163">E1144+7</f>
        <v>44904</v>
      </c>
      <c r="F1145" s="153">
        <f t="shared" si="163"/>
        <v>44908</v>
      </c>
      <c r="G1145" s="84">
        <f t="shared" si="163"/>
        <v>44921</v>
      </c>
    </row>
    <row r="1146" spans="1:7" s="5" customFormat="1" ht="15.75" customHeight="1">
      <c r="A1146" s="39"/>
      <c r="B1146" s="151" t="s">
        <v>732</v>
      </c>
      <c r="C1146" s="152" t="s">
        <v>734</v>
      </c>
      <c r="D1146" s="824"/>
      <c r="E1146" s="153">
        <f t="shared" si="163"/>
        <v>44911</v>
      </c>
      <c r="F1146" s="153">
        <f t="shared" si="163"/>
        <v>44915</v>
      </c>
      <c r="G1146" s="84">
        <f t="shared" si="163"/>
        <v>44928</v>
      </c>
    </row>
    <row r="1147" spans="1:7" s="5" customFormat="1" ht="15.75" customHeight="1">
      <c r="A1147" s="39"/>
      <c r="B1147" s="47" t="s">
        <v>733</v>
      </c>
      <c r="C1147" s="155" t="s">
        <v>735</v>
      </c>
      <c r="D1147" s="824"/>
      <c r="E1147" s="153">
        <f t="shared" si="163"/>
        <v>44918</v>
      </c>
      <c r="F1147" s="153">
        <f t="shared" si="163"/>
        <v>44922</v>
      </c>
      <c r="G1147" s="84">
        <f t="shared" si="163"/>
        <v>44935</v>
      </c>
    </row>
    <row r="1148" spans="1:7" s="5" customFormat="1" ht="15.75" customHeight="1">
      <c r="A1148" s="39"/>
      <c r="B1148" s="47"/>
      <c r="C1148" s="156"/>
      <c r="D1148" s="874"/>
      <c r="E1148" s="153">
        <f t="shared" si="163"/>
        <v>44925</v>
      </c>
      <c r="F1148" s="153">
        <f t="shared" si="163"/>
        <v>44929</v>
      </c>
      <c r="G1148" s="84">
        <f t="shared" si="163"/>
        <v>44942</v>
      </c>
    </row>
    <row r="1149" spans="1:7" s="5" customFormat="1" ht="15.75" customHeight="1">
      <c r="A1149" s="39"/>
      <c r="D1149" s="183"/>
      <c r="E1149" s="91"/>
      <c r="F1149" s="157"/>
      <c r="G1149" s="157"/>
    </row>
    <row r="1150" spans="1:7" s="5" customFormat="1" ht="15.75" customHeight="1">
      <c r="A1150" s="39"/>
      <c r="B1150" s="826" t="s">
        <v>237</v>
      </c>
      <c r="C1150" s="826" t="s">
        <v>21</v>
      </c>
      <c r="D1150" s="828" t="s">
        <v>462</v>
      </c>
      <c r="E1150" s="119" t="s">
        <v>234</v>
      </c>
      <c r="F1150" s="119" t="s">
        <v>23</v>
      </c>
      <c r="G1150" s="119" t="s">
        <v>129</v>
      </c>
    </row>
    <row r="1151" spans="1:7" s="5" customFormat="1" ht="15.75" customHeight="1">
      <c r="A1151" s="39"/>
      <c r="B1151" s="827"/>
      <c r="C1151" s="827"/>
      <c r="D1151" s="829"/>
      <c r="E1151" s="120" t="s">
        <v>14</v>
      </c>
      <c r="F1151" s="119" t="s">
        <v>24</v>
      </c>
      <c r="G1151" s="119" t="s">
        <v>25</v>
      </c>
    </row>
    <row r="1152" spans="1:7" s="5" customFormat="1" ht="15.75" customHeight="1">
      <c r="A1152" s="39"/>
      <c r="B1152" s="47" t="s">
        <v>653</v>
      </c>
      <c r="C1152" s="146"/>
      <c r="D1152" s="875" t="s">
        <v>496</v>
      </c>
      <c r="E1152" s="20">
        <v>44892</v>
      </c>
      <c r="F1152" s="121">
        <f>E1152+4</f>
        <v>44896</v>
      </c>
      <c r="G1152" s="121">
        <f>F1152+13</f>
        <v>44909</v>
      </c>
    </row>
    <row r="1153" spans="1:9" s="5" customFormat="1" ht="15.75" customHeight="1">
      <c r="A1153" s="39"/>
      <c r="B1153" s="147" t="s">
        <v>658</v>
      </c>
      <c r="C1153" s="147" t="s">
        <v>660</v>
      </c>
      <c r="D1153" s="875"/>
      <c r="E1153" s="121">
        <f t="shared" ref="E1153:G1156" si="164">E1152+7</f>
        <v>44899</v>
      </c>
      <c r="F1153" s="121">
        <f t="shared" si="164"/>
        <v>44903</v>
      </c>
      <c r="G1153" s="121">
        <f t="shared" si="164"/>
        <v>44916</v>
      </c>
    </row>
    <row r="1154" spans="1:9" s="5" customFormat="1" ht="15.75" customHeight="1">
      <c r="A1154" s="39"/>
      <c r="B1154" s="47" t="s">
        <v>653</v>
      </c>
      <c r="C1154" s="148"/>
      <c r="D1154" s="875"/>
      <c r="E1154" s="121">
        <f t="shared" si="164"/>
        <v>44906</v>
      </c>
      <c r="F1154" s="121">
        <f t="shared" si="164"/>
        <v>44910</v>
      </c>
      <c r="G1154" s="121">
        <f t="shared" si="164"/>
        <v>44923</v>
      </c>
    </row>
    <row r="1155" spans="1:9" s="5" customFormat="1" ht="15.75" customHeight="1">
      <c r="A1155" s="39"/>
      <c r="B1155" s="148" t="s">
        <v>659</v>
      </c>
      <c r="C1155" s="146" t="s">
        <v>661</v>
      </c>
      <c r="D1155" s="875"/>
      <c r="E1155" s="121">
        <f t="shared" si="164"/>
        <v>44913</v>
      </c>
      <c r="F1155" s="121">
        <f t="shared" si="164"/>
        <v>44917</v>
      </c>
      <c r="G1155" s="121">
        <f t="shared" si="164"/>
        <v>44930</v>
      </c>
    </row>
    <row r="1156" spans="1:9" s="5" customFormat="1" ht="15.75" customHeight="1">
      <c r="A1156" s="39"/>
      <c r="B1156" s="47" t="s">
        <v>653</v>
      </c>
      <c r="C1156" s="232"/>
      <c r="D1156" s="875"/>
      <c r="E1156" s="121">
        <f t="shared" si="164"/>
        <v>44920</v>
      </c>
      <c r="F1156" s="121">
        <f t="shared" si="164"/>
        <v>44924</v>
      </c>
      <c r="G1156" s="121">
        <f t="shared" si="164"/>
        <v>44937</v>
      </c>
    </row>
    <row r="1157" spans="1:9" s="5" customFormat="1" ht="15.75" customHeight="1">
      <c r="A1157" s="885"/>
      <c r="B1157" s="885"/>
      <c r="C1157" s="885"/>
      <c r="D1157" s="885"/>
      <c r="E1157" s="885"/>
      <c r="F1157" s="885"/>
      <c r="G1157" s="885"/>
      <c r="H1157" s="885"/>
      <c r="I1157" s="885"/>
    </row>
    <row r="1158" spans="1:9" s="5" customFormat="1" ht="15.75" customHeight="1">
      <c r="A1158" s="39"/>
      <c r="B1158" s="852" t="s">
        <v>237</v>
      </c>
      <c r="C1158" s="852" t="s">
        <v>385</v>
      </c>
      <c r="D1158" s="831" t="s">
        <v>233</v>
      </c>
      <c r="E1158" s="20" t="s">
        <v>413</v>
      </c>
      <c r="F1158" s="20" t="s">
        <v>23</v>
      </c>
      <c r="G1158" s="20" t="s">
        <v>129</v>
      </c>
    </row>
    <row r="1159" spans="1:9" s="5" customFormat="1" ht="15.75" customHeight="1">
      <c r="A1159" s="39"/>
      <c r="B1159" s="853"/>
      <c r="C1159" s="853"/>
      <c r="D1159" s="832"/>
      <c r="E1159" s="20" t="s">
        <v>14</v>
      </c>
      <c r="F1159" s="20" t="s">
        <v>24</v>
      </c>
      <c r="G1159" s="20" t="s">
        <v>25</v>
      </c>
    </row>
    <row r="1160" spans="1:9" s="5" customFormat="1" ht="15.75" customHeight="1">
      <c r="A1160" s="39"/>
      <c r="B1160" s="229" t="s">
        <v>736</v>
      </c>
      <c r="C1160" s="229" t="s">
        <v>739</v>
      </c>
      <c r="D1160" s="831" t="s">
        <v>500</v>
      </c>
      <c r="E1160" s="20">
        <v>44897</v>
      </c>
      <c r="F1160" s="20">
        <f>E1160+5</f>
        <v>44902</v>
      </c>
      <c r="G1160" s="20">
        <f>F1160+13</f>
        <v>44915</v>
      </c>
    </row>
    <row r="1161" spans="1:9" s="5" customFormat="1" ht="15.75" customHeight="1">
      <c r="A1161" s="39"/>
      <c r="B1161" s="271" t="s">
        <v>737</v>
      </c>
      <c r="C1161" s="270" t="s">
        <v>740</v>
      </c>
      <c r="D1161" s="817"/>
      <c r="E1161" s="20">
        <f t="shared" ref="E1161:G1164" si="165">E1160+7</f>
        <v>44904</v>
      </c>
      <c r="F1161" s="20">
        <f t="shared" si="165"/>
        <v>44909</v>
      </c>
      <c r="G1161" s="20">
        <f t="shared" si="165"/>
        <v>44922</v>
      </c>
    </row>
    <row r="1162" spans="1:9" s="5" customFormat="1" ht="15.75" customHeight="1">
      <c r="A1162" s="39"/>
      <c r="B1162" s="272" t="s">
        <v>738</v>
      </c>
      <c r="C1162" s="152" t="s">
        <v>741</v>
      </c>
      <c r="D1162" s="817"/>
      <c r="E1162" s="20">
        <f t="shared" si="165"/>
        <v>44911</v>
      </c>
      <c r="F1162" s="20">
        <f t="shared" si="165"/>
        <v>44916</v>
      </c>
      <c r="G1162" s="20">
        <f t="shared" si="165"/>
        <v>44929</v>
      </c>
    </row>
    <row r="1163" spans="1:9" s="5" customFormat="1" ht="15.75" customHeight="1">
      <c r="A1163" s="39"/>
      <c r="B1163" s="151" t="s">
        <v>587</v>
      </c>
      <c r="C1163" s="152" t="s">
        <v>742</v>
      </c>
      <c r="D1163" s="817"/>
      <c r="E1163" s="20">
        <f t="shared" si="165"/>
        <v>44918</v>
      </c>
      <c r="F1163" s="20">
        <f t="shared" si="165"/>
        <v>44923</v>
      </c>
      <c r="G1163" s="20">
        <f t="shared" si="165"/>
        <v>44936</v>
      </c>
    </row>
    <row r="1164" spans="1:9" s="5" customFormat="1" ht="15.75" customHeight="1">
      <c r="A1164" s="39"/>
      <c r="B1164" s="151" t="s">
        <v>591</v>
      </c>
      <c r="C1164" s="155" t="s">
        <v>743</v>
      </c>
      <c r="D1164" s="832"/>
      <c r="E1164" s="20">
        <f t="shared" si="165"/>
        <v>44925</v>
      </c>
      <c r="F1164" s="20">
        <f t="shared" si="165"/>
        <v>44930</v>
      </c>
      <c r="G1164" s="20">
        <f t="shared" si="165"/>
        <v>44943</v>
      </c>
    </row>
    <row r="1165" spans="1:9" s="5" customFormat="1" ht="15.75" customHeight="1">
      <c r="A1165" s="884"/>
      <c r="B1165" s="884"/>
      <c r="C1165" s="884"/>
      <c r="D1165" s="884"/>
      <c r="E1165" s="884"/>
      <c r="F1165" s="884"/>
      <c r="G1165" s="884"/>
      <c r="H1165" s="884"/>
    </row>
    <row r="1166" spans="1:9" s="5" customFormat="1" ht="15.75" customHeight="1">
      <c r="A1166" s="39"/>
      <c r="B1166" s="852" t="s">
        <v>237</v>
      </c>
      <c r="C1166" s="852" t="s">
        <v>385</v>
      </c>
      <c r="D1166" s="831" t="s">
        <v>233</v>
      </c>
      <c r="E1166" s="20" t="s">
        <v>413</v>
      </c>
      <c r="F1166" s="20" t="s">
        <v>23</v>
      </c>
      <c r="G1166" s="24" t="s">
        <v>129</v>
      </c>
    </row>
    <row r="1167" spans="1:9" s="5" customFormat="1" ht="15.75" customHeight="1">
      <c r="A1167" s="39"/>
      <c r="B1167" s="853"/>
      <c r="C1167" s="853"/>
      <c r="D1167" s="832"/>
      <c r="E1167" s="20" t="s">
        <v>14</v>
      </c>
      <c r="F1167" s="20" t="s">
        <v>24</v>
      </c>
      <c r="G1167" s="20" t="s">
        <v>25</v>
      </c>
    </row>
    <row r="1168" spans="1:9" s="5" customFormat="1" ht="15.75" customHeight="1">
      <c r="A1168" s="39"/>
      <c r="B1168" s="158" t="s">
        <v>461</v>
      </c>
      <c r="C1168" s="159" t="s">
        <v>589</v>
      </c>
      <c r="D1168" s="952" t="s">
        <v>529</v>
      </c>
      <c r="E1168" s="20">
        <v>44895</v>
      </c>
      <c r="F1168" s="20">
        <f>E1168+4</f>
        <v>44899</v>
      </c>
      <c r="G1168" s="20">
        <f>F1168+13</f>
        <v>44912</v>
      </c>
    </row>
    <row r="1169" spans="1:8" s="5" customFormat="1" ht="15.75" customHeight="1">
      <c r="A1169" s="39"/>
      <c r="B1169" s="158" t="s">
        <v>926</v>
      </c>
      <c r="C1169" s="159" t="s">
        <v>198</v>
      </c>
      <c r="D1169" s="953"/>
      <c r="E1169" s="20">
        <f t="shared" ref="E1169:G1172" si="166">E1168+7</f>
        <v>44902</v>
      </c>
      <c r="F1169" s="20">
        <f t="shared" si="166"/>
        <v>44906</v>
      </c>
      <c r="G1169" s="20">
        <f t="shared" si="166"/>
        <v>44919</v>
      </c>
    </row>
    <row r="1170" spans="1:8" s="5" customFormat="1" ht="15.75" customHeight="1">
      <c r="A1170" s="39"/>
      <c r="B1170" s="158" t="s">
        <v>588</v>
      </c>
      <c r="C1170" s="159" t="s">
        <v>4</v>
      </c>
      <c r="D1170" s="953"/>
      <c r="E1170" s="20">
        <f t="shared" si="166"/>
        <v>44909</v>
      </c>
      <c r="F1170" s="20">
        <f t="shared" si="166"/>
        <v>44913</v>
      </c>
      <c r="G1170" s="20">
        <f t="shared" si="166"/>
        <v>44926</v>
      </c>
    </row>
    <row r="1171" spans="1:8" s="5" customFormat="1" ht="15.75" customHeight="1">
      <c r="A1171" s="39"/>
      <c r="B1171" s="158" t="s">
        <v>191</v>
      </c>
      <c r="C1171" s="160" t="s">
        <v>927</v>
      </c>
      <c r="D1171" s="953"/>
      <c r="E1171" s="24">
        <f t="shared" si="166"/>
        <v>44916</v>
      </c>
      <c r="F1171" s="20">
        <f t="shared" si="166"/>
        <v>44920</v>
      </c>
      <c r="G1171" s="20">
        <f t="shared" si="166"/>
        <v>44933</v>
      </c>
    </row>
    <row r="1172" spans="1:8" s="5" customFormat="1" ht="15.75" customHeight="1">
      <c r="A1172" s="114"/>
      <c r="B1172" s="158" t="s">
        <v>51</v>
      </c>
      <c r="C1172" s="161" t="s">
        <v>928</v>
      </c>
      <c r="D1172" s="953"/>
      <c r="E1172" s="162">
        <f t="shared" si="166"/>
        <v>44923</v>
      </c>
      <c r="F1172" s="162">
        <f t="shared" si="166"/>
        <v>44927</v>
      </c>
      <c r="G1172" s="162">
        <f t="shared" si="166"/>
        <v>44940</v>
      </c>
    </row>
    <row r="1173" spans="1:8" s="5" customFormat="1" ht="15.75" customHeight="1">
      <c r="A1173" s="114"/>
      <c r="B1173" s="257"/>
      <c r="C1173" s="258"/>
      <c r="D1173" s="267"/>
      <c r="E1173" s="259"/>
      <c r="F1173" s="259"/>
      <c r="G1173" s="259"/>
    </row>
    <row r="1174" spans="1:8" s="5" customFormat="1" ht="15.75" customHeight="1">
      <c r="A1174" s="39"/>
      <c r="B1174" s="852" t="s">
        <v>237</v>
      </c>
      <c r="C1174" s="852" t="s">
        <v>385</v>
      </c>
      <c r="D1174" s="831" t="s">
        <v>233</v>
      </c>
      <c r="E1174" s="20" t="s">
        <v>413</v>
      </c>
      <c r="F1174" s="20" t="s">
        <v>23</v>
      </c>
      <c r="G1174" s="24" t="s">
        <v>129</v>
      </c>
    </row>
    <row r="1175" spans="1:8" s="5" customFormat="1" ht="15.75" customHeight="1">
      <c r="A1175" s="39"/>
      <c r="B1175" s="853"/>
      <c r="C1175" s="853"/>
      <c r="D1175" s="832"/>
      <c r="E1175" s="20" t="s">
        <v>14</v>
      </c>
      <c r="F1175" s="20" t="s">
        <v>24</v>
      </c>
      <c r="G1175" s="20" t="s">
        <v>25</v>
      </c>
    </row>
    <row r="1176" spans="1:8" s="5" customFormat="1" ht="15.75" customHeight="1">
      <c r="A1176" s="39"/>
      <c r="B1176" s="158" t="s">
        <v>550</v>
      </c>
      <c r="C1176" s="159" t="s">
        <v>579</v>
      </c>
      <c r="D1176" s="952" t="s">
        <v>549</v>
      </c>
      <c r="E1176" s="20">
        <v>44893</v>
      </c>
      <c r="F1176" s="20">
        <f>E1176+4</f>
        <v>44897</v>
      </c>
      <c r="G1176" s="20">
        <f>F1176+13</f>
        <v>44910</v>
      </c>
    </row>
    <row r="1177" spans="1:8" s="5" customFormat="1" ht="15.75" customHeight="1">
      <c r="A1177" s="39"/>
      <c r="B1177" s="158" t="s">
        <v>929</v>
      </c>
      <c r="C1177" s="159" t="s">
        <v>540</v>
      </c>
      <c r="D1177" s="953"/>
      <c r="E1177" s="20">
        <f t="shared" ref="E1177:G1177" si="167">E1176+7</f>
        <v>44900</v>
      </c>
      <c r="F1177" s="20">
        <f t="shared" si="167"/>
        <v>44904</v>
      </c>
      <c r="G1177" s="20">
        <f t="shared" si="167"/>
        <v>44917</v>
      </c>
    </row>
    <row r="1178" spans="1:8" s="5" customFormat="1" ht="15.75" customHeight="1">
      <c r="A1178" s="39"/>
      <c r="B1178" s="158" t="s">
        <v>552</v>
      </c>
      <c r="C1178" s="159" t="s">
        <v>579</v>
      </c>
      <c r="D1178" s="953"/>
      <c r="E1178" s="20">
        <f t="shared" ref="E1178:G1178" si="168">E1177+7</f>
        <v>44907</v>
      </c>
      <c r="F1178" s="20">
        <f t="shared" si="168"/>
        <v>44911</v>
      </c>
      <c r="G1178" s="20">
        <f t="shared" si="168"/>
        <v>44924</v>
      </c>
    </row>
    <row r="1179" spans="1:8" s="5" customFormat="1" ht="15.75" customHeight="1">
      <c r="A1179" s="39"/>
      <c r="B1179" s="158" t="s">
        <v>651</v>
      </c>
      <c r="C1179" s="160" t="s">
        <v>551</v>
      </c>
      <c r="D1179" s="953"/>
      <c r="E1179" s="24">
        <f t="shared" ref="E1179:G1179" si="169">E1178+7</f>
        <v>44914</v>
      </c>
      <c r="F1179" s="20">
        <f t="shared" si="169"/>
        <v>44918</v>
      </c>
      <c r="G1179" s="20">
        <f t="shared" si="169"/>
        <v>44931</v>
      </c>
    </row>
    <row r="1180" spans="1:8" s="5" customFormat="1" ht="15.75" customHeight="1">
      <c r="A1180" s="114"/>
      <c r="B1180" s="158" t="s">
        <v>652</v>
      </c>
      <c r="C1180" s="161" t="s">
        <v>579</v>
      </c>
      <c r="D1180" s="953"/>
      <c r="E1180" s="162">
        <f t="shared" ref="E1180:G1180" si="170">E1179+7</f>
        <v>44921</v>
      </c>
      <c r="F1180" s="162">
        <f t="shared" si="170"/>
        <v>44925</v>
      </c>
      <c r="G1180" s="162">
        <f t="shared" si="170"/>
        <v>44938</v>
      </c>
    </row>
    <row r="1181" spans="1:8" s="5" customFormat="1" ht="15.75" customHeight="1">
      <c r="A1181" s="114"/>
      <c r="B1181" s="257"/>
      <c r="C1181" s="258"/>
      <c r="D1181" s="267"/>
      <c r="E1181" s="259"/>
      <c r="F1181" s="259"/>
      <c r="G1181" s="259"/>
    </row>
    <row r="1182" spans="1:8" s="5" customFormat="1" ht="15.75" customHeight="1">
      <c r="A1182" s="114"/>
      <c r="B1182" s="18"/>
      <c r="C1182" s="18"/>
      <c r="D1182" s="189"/>
      <c r="E1182" s="163"/>
      <c r="F1182" s="163"/>
      <c r="G1182" s="163"/>
      <c r="H1182" s="163"/>
    </row>
    <row r="1183" spans="1:8" s="5" customFormat="1" ht="15.75" customHeight="1">
      <c r="A1183" s="39" t="s">
        <v>414</v>
      </c>
      <c r="B1183" s="852" t="s">
        <v>266</v>
      </c>
      <c r="C1183" s="852" t="s">
        <v>396</v>
      </c>
      <c r="D1183" s="831" t="s">
        <v>308</v>
      </c>
      <c r="E1183" s="20" t="s">
        <v>415</v>
      </c>
      <c r="F1183" s="20" t="s">
        <v>23</v>
      </c>
      <c r="G1183" s="20" t="s">
        <v>131</v>
      </c>
    </row>
    <row r="1184" spans="1:8" s="5" customFormat="1" ht="15.75" customHeight="1">
      <c r="A1184" s="39"/>
      <c r="B1184" s="853"/>
      <c r="C1184" s="853"/>
      <c r="D1184" s="832"/>
      <c r="E1184" s="20" t="s">
        <v>14</v>
      </c>
      <c r="F1184" s="20" t="s">
        <v>24</v>
      </c>
      <c r="G1184" s="20" t="s">
        <v>25</v>
      </c>
    </row>
    <row r="1185" spans="1:8" s="5" customFormat="1" ht="15.75" customHeight="1">
      <c r="A1185" s="39"/>
      <c r="B1185" s="291" t="s">
        <v>736</v>
      </c>
      <c r="C1185" s="291" t="s">
        <v>739</v>
      </c>
      <c r="D1185" s="831" t="s">
        <v>500</v>
      </c>
      <c r="E1185" s="20">
        <v>44897</v>
      </c>
      <c r="F1185" s="20">
        <f>E1185+5</f>
        <v>44902</v>
      </c>
      <c r="G1185" s="20">
        <f>F1185+17</f>
        <v>44919</v>
      </c>
    </row>
    <row r="1186" spans="1:8" s="5" customFormat="1" ht="15.75" customHeight="1">
      <c r="A1186" s="39"/>
      <c r="B1186" s="271" t="s">
        <v>737</v>
      </c>
      <c r="C1186" s="270" t="s">
        <v>740</v>
      </c>
      <c r="D1186" s="817"/>
      <c r="E1186" s="20">
        <f t="shared" ref="E1186:G1189" si="171">E1185+7</f>
        <v>44904</v>
      </c>
      <c r="F1186" s="20">
        <f t="shared" si="171"/>
        <v>44909</v>
      </c>
      <c r="G1186" s="20">
        <f t="shared" si="171"/>
        <v>44926</v>
      </c>
    </row>
    <row r="1187" spans="1:8" s="5" customFormat="1" ht="15.75" customHeight="1">
      <c r="B1187" s="272" t="s">
        <v>738</v>
      </c>
      <c r="C1187" s="152" t="s">
        <v>741</v>
      </c>
      <c r="D1187" s="817"/>
      <c r="E1187" s="20">
        <f t="shared" si="171"/>
        <v>44911</v>
      </c>
      <c r="F1187" s="20">
        <f t="shared" si="171"/>
        <v>44916</v>
      </c>
      <c r="G1187" s="20">
        <f t="shared" si="171"/>
        <v>44933</v>
      </c>
    </row>
    <row r="1188" spans="1:8" s="5" customFormat="1" ht="15.75" customHeight="1">
      <c r="A1188" s="39"/>
      <c r="B1188" s="151" t="s">
        <v>587</v>
      </c>
      <c r="C1188" s="152" t="s">
        <v>742</v>
      </c>
      <c r="D1188" s="817"/>
      <c r="E1188" s="20">
        <f t="shared" si="171"/>
        <v>44918</v>
      </c>
      <c r="F1188" s="20">
        <f t="shared" si="171"/>
        <v>44923</v>
      </c>
      <c r="G1188" s="20">
        <f t="shared" si="171"/>
        <v>44940</v>
      </c>
    </row>
    <row r="1189" spans="1:8" s="5" customFormat="1" ht="15.75" customHeight="1">
      <c r="A1189" s="114"/>
      <c r="B1189" s="151" t="s">
        <v>591</v>
      </c>
      <c r="C1189" s="155" t="s">
        <v>743</v>
      </c>
      <c r="D1189" s="832"/>
      <c r="E1189" s="20">
        <f t="shared" si="171"/>
        <v>44925</v>
      </c>
      <c r="F1189" s="20">
        <f t="shared" si="171"/>
        <v>44930</v>
      </c>
      <c r="G1189" s="20">
        <f t="shared" si="171"/>
        <v>44947</v>
      </c>
    </row>
    <row r="1190" spans="1:8" s="5" customFormat="1" ht="15.75" customHeight="1">
      <c r="A1190" s="885"/>
      <c r="B1190" s="885"/>
      <c r="C1190" s="885"/>
      <c r="D1190" s="885"/>
      <c r="E1190" s="885"/>
      <c r="F1190" s="885"/>
      <c r="G1190" s="885"/>
      <c r="H1190" s="885"/>
    </row>
    <row r="1191" spans="1:8" s="5" customFormat="1" ht="15.75" customHeight="1">
      <c r="A1191" s="39" t="s">
        <v>416</v>
      </c>
      <c r="B1191" s="852" t="s">
        <v>237</v>
      </c>
      <c r="C1191" s="852" t="s">
        <v>385</v>
      </c>
      <c r="D1191" s="831" t="s">
        <v>233</v>
      </c>
      <c r="E1191" s="20" t="s">
        <v>413</v>
      </c>
      <c r="F1191" s="20" t="s">
        <v>23</v>
      </c>
      <c r="G1191" s="20" t="s">
        <v>417</v>
      </c>
    </row>
    <row r="1192" spans="1:8" s="5" customFormat="1" ht="15.75" customHeight="1">
      <c r="A1192" s="39"/>
      <c r="B1192" s="853"/>
      <c r="C1192" s="853"/>
      <c r="D1192" s="832"/>
      <c r="E1192" s="20" t="s">
        <v>14</v>
      </c>
      <c r="F1192" s="20" t="s">
        <v>24</v>
      </c>
      <c r="G1192" s="20" t="s">
        <v>25</v>
      </c>
    </row>
    <row r="1193" spans="1:8" s="5" customFormat="1" ht="15.75" customHeight="1">
      <c r="B1193" s="191" t="s">
        <v>590</v>
      </c>
      <c r="C1193" s="191" t="s">
        <v>746</v>
      </c>
      <c r="D1193" s="831" t="s">
        <v>418</v>
      </c>
      <c r="E1193" s="20">
        <v>44893</v>
      </c>
      <c r="F1193" s="20">
        <f>E1193+5</f>
        <v>44898</v>
      </c>
      <c r="G1193" s="20">
        <f>F1193+17</f>
        <v>44915</v>
      </c>
    </row>
    <row r="1194" spans="1:8" s="5" customFormat="1" ht="15.75" customHeight="1">
      <c r="A1194" s="39"/>
      <c r="B1194" s="193" t="s">
        <v>744</v>
      </c>
      <c r="C1194" s="194" t="s">
        <v>747</v>
      </c>
      <c r="D1194" s="817"/>
      <c r="E1194" s="20">
        <f t="shared" ref="E1194:G1197" si="172">E1193+7</f>
        <v>44900</v>
      </c>
      <c r="F1194" s="20">
        <f t="shared" si="172"/>
        <v>44905</v>
      </c>
      <c r="G1194" s="20">
        <f t="shared" si="172"/>
        <v>44922</v>
      </c>
    </row>
    <row r="1195" spans="1:8" s="5" customFormat="1" ht="15.75" customHeight="1">
      <c r="A1195" s="39"/>
      <c r="B1195" s="193" t="s">
        <v>745</v>
      </c>
      <c r="C1195" s="194" t="s">
        <v>748</v>
      </c>
      <c r="D1195" s="817"/>
      <c r="E1195" s="20">
        <f t="shared" si="172"/>
        <v>44907</v>
      </c>
      <c r="F1195" s="20">
        <f t="shared" si="172"/>
        <v>44912</v>
      </c>
      <c r="G1195" s="20">
        <f t="shared" si="172"/>
        <v>44929</v>
      </c>
    </row>
    <row r="1196" spans="1:8" s="5" customFormat="1" ht="15.75" customHeight="1">
      <c r="A1196" s="39"/>
      <c r="B1196" s="164" t="s">
        <v>70</v>
      </c>
      <c r="C1196" s="165"/>
      <c r="D1196" s="817"/>
      <c r="E1196" s="24">
        <f t="shared" si="172"/>
        <v>44914</v>
      </c>
      <c r="F1196" s="166">
        <f t="shared" si="172"/>
        <v>44919</v>
      </c>
      <c r="G1196" s="166">
        <f t="shared" si="172"/>
        <v>44936</v>
      </c>
    </row>
    <row r="1197" spans="1:8" s="5" customFormat="1" ht="15.75" customHeight="1">
      <c r="A1197" s="39"/>
      <c r="B1197" s="164" t="s">
        <v>70</v>
      </c>
      <c r="C1197" s="17"/>
      <c r="D1197" s="832"/>
      <c r="E1197" s="50">
        <f t="shared" si="172"/>
        <v>44921</v>
      </c>
      <c r="F1197" s="167">
        <f t="shared" si="172"/>
        <v>44926</v>
      </c>
      <c r="G1197" s="166">
        <f t="shared" si="172"/>
        <v>44943</v>
      </c>
    </row>
    <row r="1198" spans="1:8" s="885" customFormat="1" ht="15.75" customHeight="1"/>
    <row r="1199" spans="1:8" s="5" customFormat="1" ht="15.75" customHeight="1">
      <c r="A1199" s="39" t="s">
        <v>132</v>
      </c>
      <c r="B1199" s="883" t="s">
        <v>237</v>
      </c>
      <c r="C1199" s="883" t="s">
        <v>385</v>
      </c>
      <c r="D1199" s="831" t="s">
        <v>233</v>
      </c>
      <c r="E1199" s="20" t="s">
        <v>413</v>
      </c>
      <c r="F1199" s="20" t="s">
        <v>23</v>
      </c>
      <c r="G1199" s="24" t="s">
        <v>132</v>
      </c>
    </row>
    <row r="1200" spans="1:8" s="5" customFormat="1" ht="15.75" customHeight="1">
      <c r="A1200" s="39"/>
      <c r="B1200" s="883"/>
      <c r="C1200" s="883"/>
      <c r="D1200" s="832"/>
      <c r="E1200" s="20" t="s">
        <v>261</v>
      </c>
      <c r="F1200" s="20" t="s">
        <v>24</v>
      </c>
      <c r="G1200" s="20" t="s">
        <v>25</v>
      </c>
    </row>
    <row r="1201" spans="1:8" s="5" customFormat="1" ht="15.75" customHeight="1">
      <c r="A1201" s="39"/>
      <c r="B1201" s="229" t="s">
        <v>230</v>
      </c>
      <c r="C1201" s="229"/>
      <c r="D1201" s="908" t="s">
        <v>419</v>
      </c>
      <c r="E1201" s="20">
        <v>44892</v>
      </c>
      <c r="F1201" s="20">
        <f>E1201+4</f>
        <v>44896</v>
      </c>
      <c r="G1201" s="20">
        <f>F1201+29</f>
        <v>44925</v>
      </c>
    </row>
    <row r="1202" spans="1:8" s="5" customFormat="1" ht="15.75" customHeight="1">
      <c r="A1202" s="39"/>
      <c r="B1202" s="250" t="s">
        <v>757</v>
      </c>
      <c r="C1202" s="254" t="s">
        <v>760</v>
      </c>
      <c r="D1202" s="908"/>
      <c r="E1202" s="20">
        <f t="shared" ref="E1202:G1204" si="173">E1201+7</f>
        <v>44899</v>
      </c>
      <c r="F1202" s="20">
        <f t="shared" si="173"/>
        <v>44903</v>
      </c>
      <c r="G1202" s="20">
        <f t="shared" si="173"/>
        <v>44932</v>
      </c>
    </row>
    <row r="1203" spans="1:8" s="5" customFormat="1" ht="15.75" customHeight="1">
      <c r="A1203" s="39"/>
      <c r="B1203" s="250" t="s">
        <v>758</v>
      </c>
      <c r="C1203" s="254" t="s">
        <v>761</v>
      </c>
      <c r="D1203" s="908"/>
      <c r="E1203" s="20">
        <f t="shared" si="173"/>
        <v>44906</v>
      </c>
      <c r="F1203" s="20">
        <f t="shared" si="173"/>
        <v>44910</v>
      </c>
      <c r="G1203" s="20">
        <f t="shared" si="173"/>
        <v>44939</v>
      </c>
    </row>
    <row r="1204" spans="1:8" s="5" customFormat="1" ht="15.75" customHeight="1">
      <c r="A1204" s="39"/>
      <c r="B1204" s="251" t="s">
        <v>759</v>
      </c>
      <c r="C1204" s="168" t="s">
        <v>762</v>
      </c>
      <c r="D1204" s="908"/>
      <c r="E1204" s="20">
        <f t="shared" si="173"/>
        <v>44913</v>
      </c>
      <c r="F1204" s="20">
        <f t="shared" si="173"/>
        <v>44917</v>
      </c>
      <c r="G1204" s="20">
        <f t="shared" si="173"/>
        <v>44946</v>
      </c>
    </row>
    <row r="1205" spans="1:8" s="5" customFormat="1" ht="15.75" customHeight="1">
      <c r="A1205" s="39"/>
      <c r="B1205" s="251" t="s">
        <v>230</v>
      </c>
      <c r="C1205" s="168"/>
      <c r="D1205" s="908"/>
      <c r="E1205" s="20">
        <f t="shared" ref="E1205:G1205" si="174">E1204+7</f>
        <v>44920</v>
      </c>
      <c r="F1205" s="20">
        <f t="shared" si="174"/>
        <v>44924</v>
      </c>
      <c r="G1205" s="20">
        <f t="shared" si="174"/>
        <v>44953</v>
      </c>
    </row>
    <row r="1206" spans="1:8" s="5" customFormat="1" ht="15.75" customHeight="1">
      <c r="A1206" s="885"/>
      <c r="B1206" s="885"/>
      <c r="C1206" s="885"/>
      <c r="D1206" s="885"/>
      <c r="E1206" s="885"/>
      <c r="F1206" s="885"/>
      <c r="G1206" s="885"/>
      <c r="H1206" s="885"/>
    </row>
    <row r="1207" spans="1:8" s="5" customFormat="1" ht="15.75" customHeight="1">
      <c r="A1207" s="885"/>
      <c r="B1207" s="885"/>
      <c r="C1207" s="885"/>
      <c r="D1207" s="885"/>
      <c r="E1207" s="885"/>
      <c r="F1207" s="885"/>
      <c r="G1207" s="885"/>
      <c r="H1207" s="885"/>
    </row>
    <row r="1208" spans="1:8" s="5" customFormat="1" ht="15.75" customHeight="1">
      <c r="A1208" s="39"/>
      <c r="B1208" s="883" t="s">
        <v>237</v>
      </c>
      <c r="C1208" s="883" t="s">
        <v>385</v>
      </c>
      <c r="D1208" s="831" t="s">
        <v>233</v>
      </c>
      <c r="E1208" s="20" t="s">
        <v>413</v>
      </c>
      <c r="F1208" s="20" t="s">
        <v>413</v>
      </c>
      <c r="G1208" s="24" t="s">
        <v>420</v>
      </c>
    </row>
    <row r="1209" spans="1:8" s="5" customFormat="1" ht="15.75" customHeight="1">
      <c r="A1209" s="39"/>
      <c r="B1209" s="883"/>
      <c r="C1209" s="883"/>
      <c r="D1209" s="832"/>
      <c r="E1209" s="20" t="s">
        <v>14</v>
      </c>
      <c r="F1209" s="20" t="s">
        <v>421</v>
      </c>
      <c r="G1209" s="20" t="s">
        <v>422</v>
      </c>
    </row>
    <row r="1210" spans="1:8" s="5" customFormat="1" ht="15.75" customHeight="1">
      <c r="A1210" s="39"/>
      <c r="B1210" s="244" t="s">
        <v>592</v>
      </c>
      <c r="C1210" s="246">
        <v>1086</v>
      </c>
      <c r="D1210" s="906" t="s">
        <v>423</v>
      </c>
      <c r="E1210" s="20">
        <v>44896</v>
      </c>
      <c r="F1210" s="20">
        <f>E1210+4</f>
        <v>44900</v>
      </c>
      <c r="G1210" s="20">
        <f>F1210+27</f>
        <v>44927</v>
      </c>
    </row>
    <row r="1211" spans="1:8" s="5" customFormat="1" ht="15.75" customHeight="1">
      <c r="A1211" s="39"/>
      <c r="B1211" s="244" t="s">
        <v>755</v>
      </c>
      <c r="C1211" s="246">
        <v>1087</v>
      </c>
      <c r="D1211" s="930"/>
      <c r="E1211" s="20">
        <f t="shared" ref="E1211:G1214" si="175">E1210+7</f>
        <v>44903</v>
      </c>
      <c r="F1211" s="20">
        <f t="shared" si="175"/>
        <v>44907</v>
      </c>
      <c r="G1211" s="20">
        <f t="shared" si="175"/>
        <v>44934</v>
      </c>
    </row>
    <row r="1212" spans="1:8" s="5" customFormat="1" ht="15.75" customHeight="1">
      <c r="A1212" s="39"/>
      <c r="B1212" s="244" t="s">
        <v>70</v>
      </c>
      <c r="C1212" s="246">
        <v>1088</v>
      </c>
      <c r="D1212" s="930"/>
      <c r="E1212" s="20">
        <f t="shared" si="175"/>
        <v>44910</v>
      </c>
      <c r="F1212" s="20">
        <f t="shared" si="175"/>
        <v>44914</v>
      </c>
      <c r="G1212" s="20">
        <f t="shared" si="175"/>
        <v>44941</v>
      </c>
    </row>
    <row r="1213" spans="1:8" s="5" customFormat="1" ht="15.75" customHeight="1">
      <c r="A1213" s="39"/>
      <c r="B1213" s="244" t="s">
        <v>756</v>
      </c>
      <c r="C1213" s="246">
        <v>1089</v>
      </c>
      <c r="D1213" s="930"/>
      <c r="E1213" s="24">
        <f t="shared" si="175"/>
        <v>44917</v>
      </c>
      <c r="F1213" s="20">
        <f t="shared" si="175"/>
        <v>44921</v>
      </c>
      <c r="G1213" s="20">
        <f t="shared" si="175"/>
        <v>44948</v>
      </c>
    </row>
    <row r="1214" spans="1:8" s="5" customFormat="1" ht="15.75" customHeight="1">
      <c r="A1214" s="39"/>
      <c r="B1214" s="244"/>
      <c r="C1214" s="246"/>
      <c r="D1214" s="931"/>
      <c r="E1214" s="162">
        <f t="shared" si="175"/>
        <v>44924</v>
      </c>
      <c r="F1214" s="162">
        <f t="shared" si="175"/>
        <v>44928</v>
      </c>
      <c r="G1214" s="162">
        <f t="shared" si="175"/>
        <v>44955</v>
      </c>
    </row>
    <row r="1215" spans="1:8" s="5" customFormat="1" ht="15.75" customHeight="1">
      <c r="A1215" s="885"/>
      <c r="B1215" s="885"/>
      <c r="C1215" s="885"/>
      <c r="D1215" s="885"/>
      <c r="E1215" s="885"/>
      <c r="F1215" s="885"/>
      <c r="G1215" s="885"/>
      <c r="H1215" s="885"/>
    </row>
    <row r="1216" spans="1:8" s="5" customFormat="1" ht="15.75" customHeight="1">
      <c r="A1216" s="885"/>
      <c r="B1216" s="885"/>
      <c r="C1216" s="885"/>
      <c r="D1216" s="885"/>
      <c r="E1216" s="885"/>
      <c r="F1216" s="885"/>
      <c r="G1216" s="885"/>
      <c r="H1216" s="885"/>
    </row>
    <row r="1217" spans="1:8" s="5" customFormat="1" ht="15.75" customHeight="1">
      <c r="A1217" s="885"/>
      <c r="B1217" s="885"/>
      <c r="C1217" s="885"/>
      <c r="D1217" s="885"/>
      <c r="E1217" s="885"/>
      <c r="F1217" s="885"/>
      <c r="G1217" s="885"/>
      <c r="H1217" s="885"/>
    </row>
    <row r="1218" spans="1:8" s="5" customFormat="1" ht="15.75" customHeight="1">
      <c r="A1218" s="885"/>
      <c r="B1218" s="885"/>
      <c r="C1218" s="885"/>
      <c r="D1218" s="885"/>
      <c r="E1218" s="885"/>
      <c r="F1218" s="885"/>
      <c r="G1218" s="885"/>
      <c r="H1218" s="885"/>
    </row>
    <row r="1219" spans="1:8" s="5" customFormat="1" ht="15.75" customHeight="1">
      <c r="A1219" s="39" t="s">
        <v>424</v>
      </c>
      <c r="B1219" s="852" t="s">
        <v>237</v>
      </c>
      <c r="C1219" s="852" t="s">
        <v>385</v>
      </c>
      <c r="D1219" s="831" t="s">
        <v>233</v>
      </c>
      <c r="E1219" s="20" t="s">
        <v>413</v>
      </c>
      <c r="F1219" s="20" t="s">
        <v>23</v>
      </c>
      <c r="G1219" s="24" t="s">
        <v>424</v>
      </c>
    </row>
    <row r="1220" spans="1:8" s="5" customFormat="1" ht="15.75" customHeight="1">
      <c r="A1220" s="39"/>
      <c r="B1220" s="853"/>
      <c r="C1220" s="853"/>
      <c r="D1220" s="832"/>
      <c r="E1220" s="20" t="s">
        <v>14</v>
      </c>
      <c r="F1220" s="20" t="s">
        <v>24</v>
      </c>
      <c r="G1220" s="20" t="s">
        <v>25</v>
      </c>
    </row>
    <row r="1221" spans="1:8" s="5" customFormat="1" ht="15.75" customHeight="1">
      <c r="A1221" s="39"/>
      <c r="B1221" s="244" t="s">
        <v>592</v>
      </c>
      <c r="C1221" s="246">
        <v>1086</v>
      </c>
      <c r="D1221" s="920" t="s">
        <v>425</v>
      </c>
      <c r="E1221" s="20">
        <v>44896</v>
      </c>
      <c r="F1221" s="20">
        <f>E1221+4</f>
        <v>44900</v>
      </c>
      <c r="G1221" s="20">
        <f>F1221+29</f>
        <v>44929</v>
      </c>
    </row>
    <row r="1222" spans="1:8" s="5" customFormat="1" ht="15.75" customHeight="1">
      <c r="A1222" s="39"/>
      <c r="B1222" s="244" t="s">
        <v>755</v>
      </c>
      <c r="C1222" s="246">
        <v>1087</v>
      </c>
      <c r="D1222" s="824"/>
      <c r="E1222" s="20">
        <f t="shared" ref="E1222:G1225" si="176">E1221+7</f>
        <v>44903</v>
      </c>
      <c r="F1222" s="20">
        <f t="shared" si="176"/>
        <v>44907</v>
      </c>
      <c r="G1222" s="20">
        <f t="shared" si="176"/>
        <v>44936</v>
      </c>
    </row>
    <row r="1223" spans="1:8" s="5" customFormat="1" ht="15.75" customHeight="1">
      <c r="A1223" s="39"/>
      <c r="B1223" s="244" t="s">
        <v>70</v>
      </c>
      <c r="C1223" s="246">
        <v>1088</v>
      </c>
      <c r="D1223" s="824"/>
      <c r="E1223" s="20">
        <f t="shared" si="176"/>
        <v>44910</v>
      </c>
      <c r="F1223" s="20">
        <f t="shared" si="176"/>
        <v>44914</v>
      </c>
      <c r="G1223" s="20">
        <f t="shared" si="176"/>
        <v>44943</v>
      </c>
    </row>
    <row r="1224" spans="1:8" s="5" customFormat="1" ht="15.75" customHeight="1">
      <c r="A1224" s="39"/>
      <c r="B1224" s="244" t="s">
        <v>756</v>
      </c>
      <c r="C1224" s="246">
        <v>1089</v>
      </c>
      <c r="D1224" s="824"/>
      <c r="E1224" s="20">
        <f t="shared" si="176"/>
        <v>44917</v>
      </c>
      <c r="F1224" s="20">
        <f t="shared" si="176"/>
        <v>44921</v>
      </c>
      <c r="G1224" s="20">
        <f t="shared" si="176"/>
        <v>44950</v>
      </c>
    </row>
    <row r="1225" spans="1:8" s="5" customFormat="1" ht="15.75" customHeight="1">
      <c r="B1225" s="244"/>
      <c r="C1225" s="246"/>
      <c r="D1225" s="874"/>
      <c r="E1225" s="24">
        <f t="shared" si="176"/>
        <v>44924</v>
      </c>
      <c r="F1225" s="20">
        <f t="shared" si="176"/>
        <v>44928</v>
      </c>
      <c r="G1225" s="20">
        <f t="shared" si="176"/>
        <v>44957</v>
      </c>
    </row>
    <row r="1226" spans="1:8" s="5" customFormat="1" ht="15.75" customHeight="1">
      <c r="A1226" s="885"/>
      <c r="B1226" s="885"/>
      <c r="C1226" s="885"/>
      <c r="D1226" s="885"/>
      <c r="E1226" s="885"/>
      <c r="F1226" s="885"/>
      <c r="G1226" s="885"/>
      <c r="H1226" s="885"/>
    </row>
    <row r="1227" spans="1:8" s="5" customFormat="1" ht="15.75" customHeight="1">
      <c r="A1227" s="885"/>
      <c r="B1227" s="885"/>
      <c r="C1227" s="885"/>
      <c r="D1227" s="885"/>
      <c r="E1227" s="885"/>
      <c r="F1227" s="885"/>
      <c r="G1227" s="885"/>
      <c r="H1227" s="885"/>
    </row>
    <row r="1228" spans="1:8" s="5" customFormat="1" ht="15.75" customHeight="1">
      <c r="A1228" s="39" t="s">
        <v>133</v>
      </c>
      <c r="B1228" s="932" t="s">
        <v>237</v>
      </c>
      <c r="C1228" s="932" t="s">
        <v>385</v>
      </c>
      <c r="D1228" s="911" t="s">
        <v>233</v>
      </c>
      <c r="E1228" s="153" t="s">
        <v>413</v>
      </c>
      <c r="F1228" s="84" t="s">
        <v>23</v>
      </c>
      <c r="G1228" s="84" t="s">
        <v>426</v>
      </c>
    </row>
    <row r="1229" spans="1:8" s="5" customFormat="1" ht="15.75" customHeight="1">
      <c r="A1229" s="39"/>
      <c r="B1229" s="932"/>
      <c r="C1229" s="932"/>
      <c r="D1229" s="911"/>
      <c r="E1229" s="153" t="s">
        <v>14</v>
      </c>
      <c r="F1229" s="20" t="s">
        <v>24</v>
      </c>
      <c r="G1229" s="20" t="s">
        <v>25</v>
      </c>
    </row>
    <row r="1230" spans="1:8" s="5" customFormat="1" ht="15.75" customHeight="1">
      <c r="A1230" s="39"/>
      <c r="B1230" s="169" t="s">
        <v>1044</v>
      </c>
      <c r="C1230" s="152" t="s">
        <v>1048</v>
      </c>
      <c r="D1230" s="873" t="s">
        <v>1043</v>
      </c>
      <c r="E1230" s="153">
        <v>44898</v>
      </c>
      <c r="F1230" s="84">
        <f>E1230+4</f>
        <v>44902</v>
      </c>
      <c r="G1230" s="84">
        <f>F1230+37</f>
        <v>44939</v>
      </c>
    </row>
    <row r="1231" spans="1:8" s="5" customFormat="1" ht="15.75" customHeight="1">
      <c r="B1231" s="169" t="s">
        <v>1045</v>
      </c>
      <c r="C1231" s="152" t="s">
        <v>1049</v>
      </c>
      <c r="D1231" s="824"/>
      <c r="E1231" s="153">
        <f t="shared" ref="E1231:G1234" si="177">E1230+7</f>
        <v>44905</v>
      </c>
      <c r="F1231" s="84">
        <f t="shared" si="177"/>
        <v>44909</v>
      </c>
      <c r="G1231" s="84">
        <f t="shared" si="177"/>
        <v>44946</v>
      </c>
    </row>
    <row r="1232" spans="1:8" s="5" customFormat="1" ht="15.75" customHeight="1">
      <c r="A1232" s="39"/>
      <c r="B1232" s="169" t="s">
        <v>1046</v>
      </c>
      <c r="C1232" s="152" t="s">
        <v>1050</v>
      </c>
      <c r="D1232" s="824"/>
      <c r="E1232" s="153">
        <f t="shared" si="177"/>
        <v>44912</v>
      </c>
      <c r="F1232" s="84">
        <f t="shared" si="177"/>
        <v>44916</v>
      </c>
      <c r="G1232" s="84">
        <f t="shared" si="177"/>
        <v>44953</v>
      </c>
    </row>
    <row r="1233" spans="1:8" s="5" customFormat="1" ht="15.75" customHeight="1">
      <c r="A1233" s="39"/>
      <c r="B1233" s="169" t="s">
        <v>1047</v>
      </c>
      <c r="C1233" s="152" t="s">
        <v>1051</v>
      </c>
      <c r="D1233" s="824"/>
      <c r="E1233" s="153">
        <f t="shared" si="177"/>
        <v>44919</v>
      </c>
      <c r="F1233" s="84">
        <f t="shared" si="177"/>
        <v>44923</v>
      </c>
      <c r="G1233" s="84">
        <f t="shared" si="177"/>
        <v>44960</v>
      </c>
    </row>
    <row r="1234" spans="1:8" s="5" customFormat="1" ht="15.75" customHeight="1">
      <c r="A1234" s="39"/>
      <c r="B1234" s="169"/>
      <c r="C1234" s="170"/>
      <c r="D1234" s="874"/>
      <c r="E1234" s="153">
        <f t="shared" si="177"/>
        <v>44926</v>
      </c>
      <c r="F1234" s="84">
        <f t="shared" si="177"/>
        <v>44930</v>
      </c>
      <c r="G1234" s="84">
        <f t="shared" si="177"/>
        <v>44967</v>
      </c>
    </row>
    <row r="1235" spans="1:8" s="885" customFormat="1" ht="15.75" customHeight="1"/>
    <row r="1236" spans="1:8" s="5" customFormat="1" ht="15.75" customHeight="1">
      <c r="A1236" s="39" t="s">
        <v>134</v>
      </c>
      <c r="B1236" s="826" t="s">
        <v>237</v>
      </c>
      <c r="C1236" s="826" t="s">
        <v>21</v>
      </c>
      <c r="D1236" s="831" t="s">
        <v>233</v>
      </c>
      <c r="E1236" s="20" t="s">
        <v>413</v>
      </c>
      <c r="F1236" s="20" t="s">
        <v>23</v>
      </c>
      <c r="G1236" s="24" t="s">
        <v>427</v>
      </c>
    </row>
    <row r="1237" spans="1:8" s="5" customFormat="1" ht="15.75" customHeight="1">
      <c r="A1237" s="39"/>
      <c r="B1237" s="827"/>
      <c r="C1237" s="827"/>
      <c r="D1237" s="832"/>
      <c r="E1237" s="20" t="s">
        <v>14</v>
      </c>
      <c r="F1237" s="20" t="s">
        <v>24</v>
      </c>
      <c r="G1237" s="20" t="s">
        <v>25</v>
      </c>
    </row>
    <row r="1238" spans="1:8" s="5" customFormat="1" ht="15.75" customHeight="1">
      <c r="B1238" s="47" t="s">
        <v>653</v>
      </c>
      <c r="C1238" s="146"/>
      <c r="D1238" s="831" t="s">
        <v>496</v>
      </c>
      <c r="E1238" s="20">
        <v>44892</v>
      </c>
      <c r="F1238" s="20">
        <f>E1238+4</f>
        <v>44896</v>
      </c>
      <c r="G1238" s="20">
        <f>F1238+21</f>
        <v>44917</v>
      </c>
    </row>
    <row r="1239" spans="1:8" s="5" customFormat="1" ht="15.75" customHeight="1">
      <c r="A1239" s="39"/>
      <c r="B1239" s="147" t="s">
        <v>658</v>
      </c>
      <c r="C1239" s="147" t="s">
        <v>660</v>
      </c>
      <c r="D1239" s="817"/>
      <c r="E1239" s="20">
        <f t="shared" ref="E1239:G1242" si="178">E1238+7</f>
        <v>44899</v>
      </c>
      <c r="F1239" s="20">
        <f t="shared" si="178"/>
        <v>44903</v>
      </c>
      <c r="G1239" s="20">
        <f t="shared" si="178"/>
        <v>44924</v>
      </c>
    </row>
    <row r="1240" spans="1:8" s="5" customFormat="1" ht="15.75" customHeight="1">
      <c r="A1240" s="39"/>
      <c r="B1240" s="47" t="s">
        <v>653</v>
      </c>
      <c r="C1240" s="148"/>
      <c r="D1240" s="817"/>
      <c r="E1240" s="20">
        <f t="shared" si="178"/>
        <v>44906</v>
      </c>
      <c r="F1240" s="20">
        <f t="shared" si="178"/>
        <v>44910</v>
      </c>
      <c r="G1240" s="20">
        <f t="shared" si="178"/>
        <v>44931</v>
      </c>
    </row>
    <row r="1241" spans="1:8" s="5" customFormat="1" ht="15.75" customHeight="1">
      <c r="A1241" s="39"/>
      <c r="B1241" s="148" t="s">
        <v>659</v>
      </c>
      <c r="C1241" s="146" t="s">
        <v>661</v>
      </c>
      <c r="D1241" s="817"/>
      <c r="E1241" s="24">
        <f t="shared" si="178"/>
        <v>44913</v>
      </c>
      <c r="F1241" s="20">
        <f t="shared" si="178"/>
        <v>44917</v>
      </c>
      <c r="G1241" s="20">
        <f t="shared" si="178"/>
        <v>44938</v>
      </c>
    </row>
    <row r="1242" spans="1:8" s="5" customFormat="1" ht="15.75" customHeight="1">
      <c r="A1242" s="197"/>
      <c r="B1242" s="47" t="s">
        <v>653</v>
      </c>
      <c r="C1242" s="290"/>
      <c r="D1242" s="832"/>
      <c r="E1242" s="24">
        <f t="shared" si="178"/>
        <v>44920</v>
      </c>
      <c r="F1242" s="20">
        <f t="shared" si="178"/>
        <v>44924</v>
      </c>
      <c r="G1242" s="20">
        <f t="shared" si="178"/>
        <v>44945</v>
      </c>
      <c r="H1242" s="197"/>
    </row>
    <row r="1243" spans="1:8" s="163" customFormat="1" ht="15.75" customHeight="1">
      <c r="A1243" s="39"/>
      <c r="D1243" s="189"/>
    </row>
    <row r="1244" spans="1:8" s="5" customFormat="1" ht="15.75" customHeight="1">
      <c r="A1244" s="171" t="s">
        <v>441</v>
      </c>
      <c r="B1244" s="826" t="s">
        <v>237</v>
      </c>
      <c r="C1244" s="826" t="s">
        <v>21</v>
      </c>
      <c r="D1244" s="876" t="s">
        <v>233</v>
      </c>
      <c r="E1244" s="20" t="s">
        <v>413</v>
      </c>
      <c r="F1244" s="20" t="s">
        <v>23</v>
      </c>
      <c r="G1244" s="24" t="s">
        <v>428</v>
      </c>
    </row>
    <row r="1245" spans="1:8" s="5" customFormat="1" ht="15.75" customHeight="1">
      <c r="B1245" s="827"/>
      <c r="C1245" s="827"/>
      <c r="D1245" s="876"/>
      <c r="E1245" s="20" t="s">
        <v>14</v>
      </c>
      <c r="F1245" s="20" t="s">
        <v>24</v>
      </c>
      <c r="G1245" s="20" t="s">
        <v>25</v>
      </c>
    </row>
    <row r="1246" spans="1:8" s="5" customFormat="1" ht="15.75" customHeight="1">
      <c r="A1246" s="128"/>
      <c r="B1246" s="47" t="s">
        <v>653</v>
      </c>
      <c r="C1246" s="146"/>
      <c r="D1246" s="831" t="s">
        <v>497</v>
      </c>
      <c r="E1246" s="20">
        <v>44892</v>
      </c>
      <c r="F1246" s="20">
        <f>E1246+4</f>
        <v>44896</v>
      </c>
      <c r="G1246" s="20">
        <f>F1246+23</f>
        <v>44919</v>
      </c>
    </row>
    <row r="1247" spans="1:8" s="5" customFormat="1" ht="15.75" customHeight="1">
      <c r="A1247" s="172"/>
      <c r="B1247" s="147" t="s">
        <v>658</v>
      </c>
      <c r="C1247" s="147" t="s">
        <v>660</v>
      </c>
      <c r="D1247" s="817"/>
      <c r="E1247" s="20">
        <f t="shared" ref="E1247:G1250" si="179">E1246+7</f>
        <v>44899</v>
      </c>
      <c r="F1247" s="20">
        <f t="shared" si="179"/>
        <v>44903</v>
      </c>
      <c r="G1247" s="20">
        <f t="shared" si="179"/>
        <v>44926</v>
      </c>
    </row>
    <row r="1248" spans="1:8" s="5" customFormat="1" ht="15.75" customHeight="1">
      <c r="A1248" s="39"/>
      <c r="B1248" s="47" t="s">
        <v>653</v>
      </c>
      <c r="C1248" s="148"/>
      <c r="D1248" s="817"/>
      <c r="E1248" s="20">
        <f t="shared" si="179"/>
        <v>44906</v>
      </c>
      <c r="F1248" s="20">
        <f t="shared" si="179"/>
        <v>44910</v>
      </c>
      <c r="G1248" s="20">
        <f t="shared" si="179"/>
        <v>44933</v>
      </c>
    </row>
    <row r="1249" spans="1:7" s="5" customFormat="1" ht="15.75" customHeight="1">
      <c r="A1249" s="39"/>
      <c r="B1249" s="148" t="s">
        <v>659</v>
      </c>
      <c r="C1249" s="146" t="s">
        <v>661</v>
      </c>
      <c r="D1249" s="817"/>
      <c r="E1249" s="20">
        <f t="shared" si="179"/>
        <v>44913</v>
      </c>
      <c r="F1249" s="20">
        <f t="shared" si="179"/>
        <v>44917</v>
      </c>
      <c r="G1249" s="20">
        <f t="shared" si="179"/>
        <v>44940</v>
      </c>
    </row>
    <row r="1250" spans="1:7" s="5" customFormat="1" ht="15.75" customHeight="1">
      <c r="A1250" s="39"/>
      <c r="B1250" s="47" t="s">
        <v>653</v>
      </c>
      <c r="C1250" s="290"/>
      <c r="D1250" s="832"/>
      <c r="E1250" s="20">
        <f t="shared" si="179"/>
        <v>44920</v>
      </c>
      <c r="F1250" s="20">
        <f t="shared" si="179"/>
        <v>44924</v>
      </c>
      <c r="G1250" s="20">
        <f t="shared" si="179"/>
        <v>44947</v>
      </c>
    </row>
    <row r="1251" spans="1:7" s="6" customFormat="1">
      <c r="A1251" s="891"/>
      <c r="B1251" s="891"/>
      <c r="C1251" s="891"/>
      <c r="D1251" s="891"/>
      <c r="E1251" s="891"/>
      <c r="F1251" s="891"/>
      <c r="G1251" s="891"/>
    </row>
    <row r="1252" spans="1:7" s="5" customFormat="1" ht="15.75" customHeight="1">
      <c r="A1252" s="891"/>
      <c r="B1252" s="891"/>
      <c r="C1252" s="891"/>
      <c r="D1252" s="891"/>
      <c r="E1252" s="891"/>
      <c r="F1252" s="891"/>
      <c r="G1252" s="891"/>
    </row>
    <row r="1253" spans="1:7" s="5" customFormat="1" ht="15.75" customHeight="1">
      <c r="A1253" s="860" t="s">
        <v>429</v>
      </c>
      <c r="B1253" s="860"/>
      <c r="C1253" s="860"/>
      <c r="D1253" s="860"/>
      <c r="E1253" s="860"/>
      <c r="F1253" s="860"/>
      <c r="G1253" s="860"/>
    </row>
    <row r="1254" spans="1:7" s="6" customFormat="1">
      <c r="A1254" s="892"/>
      <c r="B1254" s="892"/>
      <c r="C1254" s="892"/>
      <c r="D1254" s="892"/>
      <c r="E1254" s="892"/>
      <c r="F1254" s="892"/>
      <c r="G1254" s="892"/>
    </row>
    <row r="1255" spans="1:7" s="5" customFormat="1" ht="15.75" customHeight="1">
      <c r="A1255" s="215" t="s">
        <v>430</v>
      </c>
      <c r="B1255" s="841" t="s">
        <v>237</v>
      </c>
      <c r="C1255" s="841" t="s">
        <v>385</v>
      </c>
      <c r="D1255" s="841" t="s">
        <v>233</v>
      </c>
      <c r="E1255" s="216" t="s">
        <v>413</v>
      </c>
      <c r="F1255" s="216" t="s">
        <v>23</v>
      </c>
      <c r="G1255" s="216" t="s">
        <v>135</v>
      </c>
    </row>
    <row r="1256" spans="1:7" s="5" customFormat="1" ht="15.75" customHeight="1">
      <c r="A1256" s="215"/>
      <c r="B1256" s="842"/>
      <c r="C1256" s="842"/>
      <c r="D1256" s="842"/>
      <c r="E1256" s="217" t="s">
        <v>14</v>
      </c>
      <c r="F1256" s="217" t="s">
        <v>24</v>
      </c>
      <c r="G1256" s="217" t="s">
        <v>25</v>
      </c>
    </row>
    <row r="1257" spans="1:7" s="5" customFormat="1" ht="15.75" customHeight="1">
      <c r="A1257" s="215"/>
      <c r="B1257" s="218" t="s">
        <v>547</v>
      </c>
      <c r="C1257" s="219" t="s">
        <v>540</v>
      </c>
      <c r="D1257" s="831" t="s">
        <v>431</v>
      </c>
      <c r="E1257" s="217">
        <v>44892</v>
      </c>
      <c r="F1257" s="217">
        <f>E1257+5</f>
        <v>44897</v>
      </c>
      <c r="G1257" s="217">
        <f>F1257+17</f>
        <v>44914</v>
      </c>
    </row>
    <row r="1258" spans="1:7" s="5" customFormat="1" ht="15.75" customHeight="1">
      <c r="A1258" s="8"/>
      <c r="B1258" s="218" t="s">
        <v>930</v>
      </c>
      <c r="C1258" s="219" t="s">
        <v>551</v>
      </c>
      <c r="D1258" s="817"/>
      <c r="E1258" s="217">
        <f t="shared" ref="E1258:G1261" si="180">E1257+7</f>
        <v>44899</v>
      </c>
      <c r="F1258" s="217">
        <f t="shared" si="180"/>
        <v>44904</v>
      </c>
      <c r="G1258" s="217">
        <f t="shared" si="180"/>
        <v>44921</v>
      </c>
    </row>
    <row r="1259" spans="1:7" s="5" customFormat="1" ht="15.75" customHeight="1">
      <c r="A1259" s="220"/>
      <c r="B1259" s="221" t="s">
        <v>548</v>
      </c>
      <c r="C1259" s="219" t="s">
        <v>551</v>
      </c>
      <c r="D1259" s="817"/>
      <c r="E1259" s="217">
        <f t="shared" si="180"/>
        <v>44906</v>
      </c>
      <c r="F1259" s="217">
        <f t="shared" si="180"/>
        <v>44911</v>
      </c>
      <c r="G1259" s="217">
        <f t="shared" si="180"/>
        <v>44928</v>
      </c>
    </row>
    <row r="1260" spans="1:7" s="5" customFormat="1" ht="15.75" customHeight="1">
      <c r="A1260" s="215"/>
      <c r="B1260" s="222" t="s">
        <v>649</v>
      </c>
      <c r="C1260" s="219" t="s">
        <v>551</v>
      </c>
      <c r="D1260" s="817"/>
      <c r="E1260" s="217">
        <f t="shared" si="180"/>
        <v>44913</v>
      </c>
      <c r="F1260" s="217">
        <f t="shared" si="180"/>
        <v>44918</v>
      </c>
      <c r="G1260" s="217">
        <f t="shared" si="180"/>
        <v>44935</v>
      </c>
    </row>
    <row r="1261" spans="1:7" s="5" customFormat="1" ht="15.75" customHeight="1">
      <c r="A1261" s="215"/>
      <c r="B1261" s="223" t="s">
        <v>650</v>
      </c>
      <c r="C1261" s="219" t="s">
        <v>551</v>
      </c>
      <c r="D1261" s="832"/>
      <c r="E1261" s="217">
        <f t="shared" si="180"/>
        <v>44920</v>
      </c>
      <c r="F1261" s="217">
        <f t="shared" si="180"/>
        <v>44925</v>
      </c>
      <c r="G1261" s="217">
        <f t="shared" si="180"/>
        <v>44942</v>
      </c>
    </row>
    <row r="1262" spans="1:7" s="5" customFormat="1" ht="15.75" customHeight="1">
      <c r="A1262" s="39"/>
      <c r="B1262" s="30"/>
      <c r="C1262" s="30"/>
      <c r="D1262" s="180"/>
      <c r="E1262" s="29"/>
      <c r="F1262" s="29"/>
      <c r="G1262" s="29"/>
    </row>
    <row r="1263" spans="1:7" s="5" customFormat="1" ht="15.75" customHeight="1">
      <c r="A1263" s="39"/>
      <c r="B1263" s="30"/>
      <c r="C1263" s="30"/>
      <c r="D1263" s="180"/>
      <c r="E1263" s="29"/>
      <c r="F1263" s="29"/>
      <c r="G1263" s="29"/>
    </row>
    <row r="1264" spans="1:7" s="5" customFormat="1" ht="15.75" customHeight="1">
      <c r="A1264" s="39"/>
      <c r="B1264" s="845" t="s">
        <v>237</v>
      </c>
      <c r="C1264" s="845" t="s">
        <v>385</v>
      </c>
      <c r="D1264" s="876" t="s">
        <v>233</v>
      </c>
      <c r="E1264" s="20" t="s">
        <v>413</v>
      </c>
      <c r="F1264" s="20" t="s">
        <v>23</v>
      </c>
      <c r="G1264" s="20" t="s">
        <v>135</v>
      </c>
    </row>
    <row r="1265" spans="1:7" s="5" customFormat="1" ht="15.75" customHeight="1">
      <c r="A1265" s="39"/>
      <c r="B1265" s="845"/>
      <c r="C1265" s="845"/>
      <c r="D1265" s="876"/>
      <c r="E1265" s="20" t="s">
        <v>14</v>
      </c>
      <c r="F1265" s="20" t="s">
        <v>24</v>
      </c>
      <c r="G1265" s="20" t="s">
        <v>25</v>
      </c>
    </row>
    <row r="1266" spans="1:7" s="5" customFormat="1" ht="15.75" customHeight="1">
      <c r="A1266" s="39"/>
      <c r="B1266" s="191" t="s">
        <v>653</v>
      </c>
      <c r="C1266" s="191"/>
      <c r="D1266" s="890" t="s">
        <v>432</v>
      </c>
      <c r="E1266" s="20">
        <v>44893</v>
      </c>
      <c r="F1266" s="20">
        <f>E1266+5</f>
        <v>44898</v>
      </c>
      <c r="G1266" s="20">
        <f>F1266+17</f>
        <v>44915</v>
      </c>
    </row>
    <row r="1267" spans="1:7" s="5" customFormat="1" ht="15.75" customHeight="1">
      <c r="A1267" s="39"/>
      <c r="B1267" s="193" t="s">
        <v>654</v>
      </c>
      <c r="C1267" s="191" t="s">
        <v>656</v>
      </c>
      <c r="D1267" s="890"/>
      <c r="E1267" s="20">
        <f t="shared" ref="E1267:F1270" si="181">E1266+7</f>
        <v>44900</v>
      </c>
      <c r="F1267" s="20">
        <f t="shared" si="181"/>
        <v>44905</v>
      </c>
      <c r="G1267" s="20">
        <f>F1267+17</f>
        <v>44922</v>
      </c>
    </row>
    <row r="1268" spans="1:7" s="5" customFormat="1" ht="15.75" customHeight="1">
      <c r="A1268" s="39"/>
      <c r="B1268" s="191" t="s">
        <v>653</v>
      </c>
      <c r="C1268" s="194"/>
      <c r="D1268" s="890"/>
      <c r="E1268" s="20">
        <f t="shared" si="181"/>
        <v>44907</v>
      </c>
      <c r="F1268" s="20">
        <f t="shared" si="181"/>
        <v>44912</v>
      </c>
      <c r="G1268" s="20">
        <f>F1268+17</f>
        <v>44929</v>
      </c>
    </row>
    <row r="1269" spans="1:7" s="5" customFormat="1" ht="15.75" customHeight="1">
      <c r="A1269" s="39"/>
      <c r="B1269" s="193" t="s">
        <v>655</v>
      </c>
      <c r="C1269" s="194" t="s">
        <v>657</v>
      </c>
      <c r="D1269" s="890"/>
      <c r="E1269" s="20">
        <f t="shared" si="181"/>
        <v>44914</v>
      </c>
      <c r="F1269" s="20">
        <f t="shared" si="181"/>
        <v>44919</v>
      </c>
      <c r="G1269" s="20">
        <f>F1269+17</f>
        <v>44936</v>
      </c>
    </row>
    <row r="1270" spans="1:7" s="5" customFormat="1" ht="15.75" customHeight="1">
      <c r="A1270" s="39"/>
      <c r="B1270" s="191" t="s">
        <v>653</v>
      </c>
      <c r="C1270" s="198"/>
      <c r="D1270" s="890"/>
      <c r="E1270" s="20">
        <f t="shared" si="181"/>
        <v>44921</v>
      </c>
      <c r="F1270" s="20">
        <f t="shared" si="181"/>
        <v>44926</v>
      </c>
      <c r="G1270" s="20">
        <f>F1270+17</f>
        <v>44943</v>
      </c>
    </row>
    <row r="1271" spans="1:7" s="130" customFormat="1" ht="15.75" customHeight="1">
      <c r="D1271" s="190"/>
    </row>
    <row r="1272" spans="1:7" s="5" customFormat="1" ht="15.75" customHeight="1">
      <c r="A1272" s="39" t="s">
        <v>136</v>
      </c>
      <c r="B1272" s="864" t="s">
        <v>445</v>
      </c>
      <c r="C1272" s="864" t="s">
        <v>396</v>
      </c>
      <c r="D1272" s="841" t="s">
        <v>308</v>
      </c>
      <c r="E1272" s="20" t="s">
        <v>415</v>
      </c>
      <c r="F1272" s="20" t="s">
        <v>23</v>
      </c>
      <c r="G1272" s="20" t="s">
        <v>224</v>
      </c>
    </row>
    <row r="1273" spans="1:7" s="5" customFormat="1" ht="15.75" customHeight="1">
      <c r="A1273" s="39"/>
      <c r="B1273" s="864"/>
      <c r="C1273" s="864"/>
      <c r="D1273" s="842"/>
      <c r="E1273" s="20" t="s">
        <v>14</v>
      </c>
      <c r="F1273" s="20" t="s">
        <v>24</v>
      </c>
      <c r="G1273" s="20" t="s">
        <v>25</v>
      </c>
    </row>
    <row r="1274" spans="1:7" s="5" customFormat="1" ht="15.75" customHeight="1">
      <c r="A1274" s="39"/>
      <c r="B1274" s="218" t="s">
        <v>547</v>
      </c>
      <c r="C1274" s="219" t="s">
        <v>540</v>
      </c>
      <c r="D1274" s="831" t="s">
        <v>519</v>
      </c>
      <c r="E1274" s="51">
        <v>44892</v>
      </c>
      <c r="F1274" s="51">
        <f>E1274+5</f>
        <v>44897</v>
      </c>
      <c r="G1274" s="51">
        <f>F1274+19</f>
        <v>44916</v>
      </c>
    </row>
    <row r="1275" spans="1:7" s="5" customFormat="1" ht="15.75" customHeight="1">
      <c r="A1275" s="39"/>
      <c r="B1275" s="218" t="s">
        <v>930</v>
      </c>
      <c r="C1275" s="219" t="s">
        <v>551</v>
      </c>
      <c r="D1275" s="817"/>
      <c r="E1275" s="51">
        <f>E1274+7</f>
        <v>44899</v>
      </c>
      <c r="F1275" s="51">
        <f t="shared" ref="E1275:F1278" si="182">F1274+7</f>
        <v>44904</v>
      </c>
      <c r="G1275" s="51">
        <f>F1275+17</f>
        <v>44921</v>
      </c>
    </row>
    <row r="1276" spans="1:7" s="5" customFormat="1" ht="15.75" customHeight="1">
      <c r="A1276" s="39"/>
      <c r="B1276" s="221" t="s">
        <v>548</v>
      </c>
      <c r="C1276" s="219" t="s">
        <v>551</v>
      </c>
      <c r="D1276" s="817"/>
      <c r="E1276" s="51">
        <f t="shared" si="182"/>
        <v>44906</v>
      </c>
      <c r="F1276" s="51">
        <f t="shared" si="182"/>
        <v>44911</v>
      </c>
      <c r="G1276" s="51">
        <f>F1276+17</f>
        <v>44928</v>
      </c>
    </row>
    <row r="1277" spans="1:7" s="5" customFormat="1" ht="15.75" customHeight="1">
      <c r="A1277" s="39"/>
      <c r="B1277" s="222" t="s">
        <v>649</v>
      </c>
      <c r="C1277" s="219" t="s">
        <v>551</v>
      </c>
      <c r="D1277" s="817"/>
      <c r="E1277" s="51">
        <f t="shared" si="182"/>
        <v>44913</v>
      </c>
      <c r="F1277" s="51">
        <f t="shared" si="182"/>
        <v>44918</v>
      </c>
      <c r="G1277" s="51">
        <f>F1277+17</f>
        <v>44935</v>
      </c>
    </row>
    <row r="1278" spans="1:7" s="5" customFormat="1" ht="15.75" customHeight="1">
      <c r="A1278" s="39"/>
      <c r="B1278" s="223" t="s">
        <v>650</v>
      </c>
      <c r="C1278" s="219" t="s">
        <v>551</v>
      </c>
      <c r="D1278" s="832"/>
      <c r="E1278" s="51">
        <f t="shared" si="182"/>
        <v>44920</v>
      </c>
      <c r="F1278" s="51">
        <f t="shared" si="182"/>
        <v>44925</v>
      </c>
      <c r="G1278" s="51">
        <f>F1278+17</f>
        <v>44942</v>
      </c>
    </row>
    <row r="1279" spans="1:7" s="5" customFormat="1" ht="15.75" customHeight="1">
      <c r="A1279" s="830"/>
      <c r="B1279" s="830"/>
      <c r="C1279" s="830"/>
      <c r="D1279" s="830"/>
      <c r="E1279" s="830"/>
      <c r="F1279" s="830"/>
      <c r="G1279" s="830"/>
    </row>
    <row r="1280" spans="1:7" s="5" customFormat="1" ht="15.75" customHeight="1">
      <c r="A1280" s="39"/>
      <c r="B1280" s="864" t="s">
        <v>237</v>
      </c>
      <c r="C1280" s="864" t="s">
        <v>385</v>
      </c>
      <c r="D1280" s="838" t="s">
        <v>233</v>
      </c>
      <c r="E1280" s="51" t="s">
        <v>413</v>
      </c>
      <c r="F1280" s="51" t="s">
        <v>23</v>
      </c>
      <c r="G1280" s="51" t="s">
        <v>433</v>
      </c>
    </row>
    <row r="1281" spans="1:8" s="5" customFormat="1" ht="15.75" customHeight="1">
      <c r="A1281" s="39"/>
      <c r="B1281" s="864"/>
      <c r="C1281" s="864"/>
      <c r="D1281" s="838"/>
      <c r="E1281" s="51" t="s">
        <v>14</v>
      </c>
      <c r="F1281" s="51" t="s">
        <v>24</v>
      </c>
      <c r="G1281" s="51" t="s">
        <v>25</v>
      </c>
    </row>
    <row r="1282" spans="1:8" s="5" customFormat="1" ht="15.75" customHeight="1">
      <c r="A1282" s="39"/>
      <c r="B1282" s="229" t="s">
        <v>230</v>
      </c>
      <c r="C1282" s="229"/>
      <c r="D1282" s="865" t="s">
        <v>434</v>
      </c>
      <c r="E1282" s="51">
        <v>44895</v>
      </c>
      <c r="F1282" s="51">
        <f>E1282+5</f>
        <v>44900</v>
      </c>
      <c r="G1282" s="51">
        <f>F1282+17</f>
        <v>44917</v>
      </c>
    </row>
    <row r="1283" spans="1:8" s="5" customFormat="1" ht="15.75" customHeight="1">
      <c r="A1283" s="39"/>
      <c r="B1283" s="231" t="s">
        <v>749</v>
      </c>
      <c r="C1283" s="234" t="s">
        <v>751</v>
      </c>
      <c r="D1283" s="865"/>
      <c r="E1283" s="51">
        <f t="shared" ref="E1283:G1286" si="183">E1282+7</f>
        <v>44902</v>
      </c>
      <c r="F1283" s="51">
        <f t="shared" si="183"/>
        <v>44907</v>
      </c>
      <c r="G1283" s="51">
        <f t="shared" si="183"/>
        <v>44924</v>
      </c>
    </row>
    <row r="1284" spans="1:8" s="5" customFormat="1" ht="15.75" customHeight="1">
      <c r="A1284" s="39"/>
      <c r="B1284" s="229" t="s">
        <v>501</v>
      </c>
      <c r="C1284" s="229" t="s">
        <v>752</v>
      </c>
      <c r="D1284" s="865"/>
      <c r="E1284" s="51">
        <f t="shared" si="183"/>
        <v>44909</v>
      </c>
      <c r="F1284" s="51">
        <f t="shared" si="183"/>
        <v>44914</v>
      </c>
      <c r="G1284" s="51">
        <f t="shared" si="183"/>
        <v>44931</v>
      </c>
    </row>
    <row r="1285" spans="1:8" s="5" customFormat="1" ht="15.75" customHeight="1">
      <c r="A1285" s="39"/>
      <c r="B1285" s="231" t="s">
        <v>750</v>
      </c>
      <c r="C1285" s="231" t="s">
        <v>753</v>
      </c>
      <c r="D1285" s="865"/>
      <c r="E1285" s="51">
        <f t="shared" si="183"/>
        <v>44916</v>
      </c>
      <c r="F1285" s="51">
        <f t="shared" si="183"/>
        <v>44921</v>
      </c>
      <c r="G1285" s="51">
        <f t="shared" si="183"/>
        <v>44938</v>
      </c>
    </row>
    <row r="1286" spans="1:8" s="5" customFormat="1" ht="15.75" customHeight="1">
      <c r="A1286" s="39"/>
      <c r="B1286" s="231" t="s">
        <v>152</v>
      </c>
      <c r="C1286" s="234" t="s">
        <v>754</v>
      </c>
      <c r="D1286" s="865"/>
      <c r="E1286" s="173">
        <f>E1285+7</f>
        <v>44923</v>
      </c>
      <c r="F1286" s="173">
        <f t="shared" si="183"/>
        <v>44928</v>
      </c>
      <c r="G1286" s="173">
        <f t="shared" si="183"/>
        <v>44945</v>
      </c>
    </row>
    <row r="1287" spans="1:8" s="5" customFormat="1" ht="15.75" customHeight="1">
      <c r="A1287" s="130"/>
      <c r="B1287" s="130"/>
      <c r="C1287" s="130"/>
      <c r="D1287" s="190"/>
      <c r="E1287" s="130"/>
      <c r="F1287" s="130"/>
      <c r="G1287" s="130"/>
      <c r="H1287" s="130"/>
    </row>
    <row r="1288" spans="1:8" s="5" customFormat="1" ht="15.75" customHeight="1">
      <c r="A1288" s="130"/>
      <c r="B1288" s="130"/>
      <c r="C1288" s="130"/>
      <c r="D1288" s="190"/>
      <c r="E1288" s="130"/>
      <c r="F1288" s="130"/>
      <c r="G1288" s="130"/>
      <c r="H1288" s="130"/>
    </row>
    <row r="1289" spans="1:8" s="5" customFormat="1" ht="15.75" customHeight="1">
      <c r="A1289" s="39" t="s">
        <v>435</v>
      </c>
      <c r="B1289" s="886" t="s">
        <v>20</v>
      </c>
      <c r="C1289" s="888" t="s">
        <v>21</v>
      </c>
      <c r="D1289" s="841" t="s">
        <v>233</v>
      </c>
      <c r="E1289" s="20" t="s">
        <v>413</v>
      </c>
      <c r="F1289" s="20" t="s">
        <v>23</v>
      </c>
      <c r="G1289" s="20" t="s">
        <v>223</v>
      </c>
    </row>
    <row r="1290" spans="1:8" s="5" customFormat="1" ht="15.75" customHeight="1">
      <c r="A1290" s="39"/>
      <c r="B1290" s="887"/>
      <c r="C1290" s="889"/>
      <c r="D1290" s="842"/>
      <c r="E1290" s="20" t="s">
        <v>14</v>
      </c>
      <c r="F1290" s="20" t="s">
        <v>24</v>
      </c>
      <c r="G1290" s="20" t="s">
        <v>25</v>
      </c>
    </row>
    <row r="1291" spans="1:8" s="5" customFormat="1" ht="15.75" customHeight="1">
      <c r="A1291" s="39"/>
      <c r="B1291" s="218" t="s">
        <v>547</v>
      </c>
      <c r="C1291" s="219" t="s">
        <v>540</v>
      </c>
      <c r="D1291" s="831" t="s">
        <v>519</v>
      </c>
      <c r="E1291" s="51">
        <v>44892</v>
      </c>
      <c r="F1291" s="51">
        <f>E1291+5</f>
        <v>44897</v>
      </c>
      <c r="G1291" s="51">
        <f>F1291+19</f>
        <v>44916</v>
      </c>
    </row>
    <row r="1292" spans="1:8" s="5" customFormat="1" ht="15.75" customHeight="1">
      <c r="A1292" s="39"/>
      <c r="B1292" s="218" t="s">
        <v>930</v>
      </c>
      <c r="C1292" s="219" t="s">
        <v>551</v>
      </c>
      <c r="D1292" s="817"/>
      <c r="E1292" s="51">
        <f>E1291+7</f>
        <v>44899</v>
      </c>
      <c r="F1292" s="51">
        <f>F1291+7</f>
        <v>44904</v>
      </c>
      <c r="G1292" s="51">
        <f>G1291+7</f>
        <v>44923</v>
      </c>
    </row>
    <row r="1293" spans="1:8" s="5" customFormat="1" ht="15.75" customHeight="1">
      <c r="A1293" s="39"/>
      <c r="B1293" s="221" t="s">
        <v>548</v>
      </c>
      <c r="C1293" s="219" t="s">
        <v>551</v>
      </c>
      <c r="D1293" s="817"/>
      <c r="E1293" s="51">
        <f t="shared" ref="E1293:F1295" si="184">E1292+7</f>
        <v>44906</v>
      </c>
      <c r="F1293" s="51">
        <f t="shared" si="184"/>
        <v>44911</v>
      </c>
      <c r="G1293" s="51">
        <f>F1293+17</f>
        <v>44928</v>
      </c>
    </row>
    <row r="1294" spans="1:8" s="5" customFormat="1" ht="15.75" customHeight="1">
      <c r="A1294" s="39"/>
      <c r="B1294" s="222" t="s">
        <v>649</v>
      </c>
      <c r="C1294" s="219" t="s">
        <v>551</v>
      </c>
      <c r="D1294" s="817"/>
      <c r="E1294" s="174">
        <f t="shared" si="184"/>
        <v>44913</v>
      </c>
      <c r="F1294" s="174">
        <f t="shared" si="184"/>
        <v>44918</v>
      </c>
      <c r="G1294" s="174">
        <f>F1294+17</f>
        <v>44935</v>
      </c>
    </row>
    <row r="1295" spans="1:8" s="5" customFormat="1" ht="15.75" customHeight="1">
      <c r="A1295" s="39"/>
      <c r="B1295" s="223" t="s">
        <v>650</v>
      </c>
      <c r="C1295" s="219" t="s">
        <v>551</v>
      </c>
      <c r="D1295" s="832"/>
      <c r="E1295" s="174">
        <f t="shared" si="184"/>
        <v>44920</v>
      </c>
      <c r="F1295" s="174">
        <f t="shared" si="184"/>
        <v>44925</v>
      </c>
      <c r="G1295" s="174">
        <f>F1295+17</f>
        <v>44942</v>
      </c>
    </row>
    <row r="1296" spans="1:8" s="5" customFormat="1" ht="15.75" customHeight="1">
      <c r="A1296" s="830"/>
      <c r="B1296" s="830"/>
      <c r="C1296" s="830"/>
      <c r="D1296" s="830"/>
      <c r="E1296" s="830"/>
      <c r="F1296" s="830"/>
      <c r="G1296" s="830"/>
      <c r="H1296" s="830"/>
    </row>
    <row r="1297" spans="1:7" s="5" customFormat="1" ht="15.75" customHeight="1">
      <c r="A1297" s="39"/>
      <c r="B1297" s="835" t="s">
        <v>237</v>
      </c>
      <c r="C1297" s="835" t="s">
        <v>385</v>
      </c>
      <c r="D1297" s="841" t="s">
        <v>233</v>
      </c>
      <c r="E1297" s="14" t="s">
        <v>234</v>
      </c>
      <c r="F1297" s="14" t="s">
        <v>23</v>
      </c>
      <c r="G1297" s="40" t="s">
        <v>223</v>
      </c>
    </row>
    <row r="1298" spans="1:7" s="5" customFormat="1" ht="15.75" customHeight="1">
      <c r="A1298" s="39"/>
      <c r="B1298" s="836"/>
      <c r="C1298" s="836"/>
      <c r="D1298" s="842"/>
      <c r="E1298" s="86" t="s">
        <v>261</v>
      </c>
      <c r="F1298" s="41" t="s">
        <v>24</v>
      </c>
      <c r="G1298" s="14" t="s">
        <v>25</v>
      </c>
    </row>
    <row r="1299" spans="1:7" s="5" customFormat="1" ht="15.75" customHeight="1">
      <c r="A1299" s="39"/>
      <c r="B1299" s="291" t="s">
        <v>230</v>
      </c>
      <c r="C1299" s="291"/>
      <c r="D1299" s="816" t="s">
        <v>434</v>
      </c>
      <c r="E1299" s="20">
        <v>44895</v>
      </c>
      <c r="F1299" s="20">
        <f>E1299+5</f>
        <v>44900</v>
      </c>
      <c r="G1299" s="20">
        <f>F1299+17</f>
        <v>44917</v>
      </c>
    </row>
    <row r="1300" spans="1:7" s="5" customFormat="1" ht="15.75" customHeight="1">
      <c r="A1300" s="39"/>
      <c r="B1300" s="231" t="s">
        <v>749</v>
      </c>
      <c r="C1300" s="234" t="s">
        <v>751</v>
      </c>
      <c r="D1300" s="930"/>
      <c r="E1300" s="20">
        <f t="shared" ref="E1300:G1303" si="185">E1299+7</f>
        <v>44902</v>
      </c>
      <c r="F1300" s="20">
        <f t="shared" si="185"/>
        <v>44907</v>
      </c>
      <c r="G1300" s="20">
        <f t="shared" si="185"/>
        <v>44924</v>
      </c>
    </row>
    <row r="1301" spans="1:7" s="5" customFormat="1" ht="15.75" customHeight="1">
      <c r="A1301" s="114"/>
      <c r="B1301" s="291" t="s">
        <v>501</v>
      </c>
      <c r="C1301" s="291" t="s">
        <v>752</v>
      </c>
      <c r="D1301" s="930"/>
      <c r="E1301" s="20">
        <f t="shared" si="185"/>
        <v>44909</v>
      </c>
      <c r="F1301" s="20">
        <f t="shared" si="185"/>
        <v>44914</v>
      </c>
      <c r="G1301" s="20">
        <f t="shared" si="185"/>
        <v>44931</v>
      </c>
    </row>
    <row r="1302" spans="1:7" s="5" customFormat="1" ht="15.75" customHeight="1">
      <c r="A1302" s="175" t="s">
        <v>436</v>
      </c>
      <c r="B1302" s="231" t="s">
        <v>750</v>
      </c>
      <c r="C1302" s="231" t="s">
        <v>753</v>
      </c>
      <c r="D1302" s="930"/>
      <c r="E1302" s="20">
        <f t="shared" si="185"/>
        <v>44916</v>
      </c>
      <c r="F1302" s="20">
        <f t="shared" si="185"/>
        <v>44921</v>
      </c>
      <c r="G1302" s="20">
        <f t="shared" si="185"/>
        <v>44938</v>
      </c>
    </row>
    <row r="1303" spans="1:7" s="5" customFormat="1" ht="15.75" customHeight="1">
      <c r="A1303" s="114"/>
      <c r="B1303" s="231" t="s">
        <v>152</v>
      </c>
      <c r="C1303" s="234" t="s">
        <v>754</v>
      </c>
      <c r="D1303" s="931"/>
      <c r="E1303" s="162">
        <f t="shared" si="185"/>
        <v>44923</v>
      </c>
      <c r="F1303" s="162">
        <f t="shared" si="185"/>
        <v>44928</v>
      </c>
      <c r="G1303" s="162">
        <f t="shared" si="185"/>
        <v>44945</v>
      </c>
    </row>
    <row r="1304" spans="1:7" s="5" customFormat="1" ht="15.75">
      <c r="A1304" s="8"/>
      <c r="B1304" s="7"/>
      <c r="D1304" s="7"/>
    </row>
    <row r="1305" spans="1:7" s="6" customFormat="1">
      <c r="A1305" s="1"/>
      <c r="B1305" s="9"/>
      <c r="D1305" s="9"/>
    </row>
  </sheetData>
  <mergeCells count="663">
    <mergeCell ref="B924:B925"/>
    <mergeCell ref="C924:C925"/>
    <mergeCell ref="D924:D925"/>
    <mergeCell ref="D926:D930"/>
    <mergeCell ref="B948:B949"/>
    <mergeCell ref="C948:C949"/>
    <mergeCell ref="D948:D949"/>
    <mergeCell ref="D950:D954"/>
    <mergeCell ref="B1050:B1051"/>
    <mergeCell ref="D965:D966"/>
    <mergeCell ref="D957:D958"/>
    <mergeCell ref="D940:D941"/>
    <mergeCell ref="C957:C958"/>
    <mergeCell ref="B965:B966"/>
    <mergeCell ref="B957:B958"/>
    <mergeCell ref="D959:D963"/>
    <mergeCell ref="C999:C1000"/>
    <mergeCell ref="B940:B941"/>
    <mergeCell ref="D934:D938"/>
    <mergeCell ref="D967:D971"/>
    <mergeCell ref="B1174:B1175"/>
    <mergeCell ref="C1174:C1175"/>
    <mergeCell ref="D1174:D1175"/>
    <mergeCell ref="D1176:D1180"/>
    <mergeCell ref="D1052:D1056"/>
    <mergeCell ref="D975:D979"/>
    <mergeCell ref="D1028:D1029"/>
    <mergeCell ref="C1124:C1125"/>
    <mergeCell ref="D800:D804"/>
    <mergeCell ref="B1007:B1008"/>
    <mergeCell ref="C1068:C1069"/>
    <mergeCell ref="D1030:D1034"/>
    <mergeCell ref="B1018:B1019"/>
    <mergeCell ref="A1157:I1157"/>
    <mergeCell ref="D1168:D1172"/>
    <mergeCell ref="C1134:C1135"/>
    <mergeCell ref="C1142:C1143"/>
    <mergeCell ref="B1134:B1135"/>
    <mergeCell ref="D1150:D1151"/>
    <mergeCell ref="D942:D946"/>
    <mergeCell ref="C916:C917"/>
    <mergeCell ref="B932:B933"/>
    <mergeCell ref="B908:B909"/>
    <mergeCell ref="B916:B917"/>
    <mergeCell ref="D789:D793"/>
    <mergeCell ref="D787:D788"/>
    <mergeCell ref="B886:B887"/>
    <mergeCell ref="B848:B849"/>
    <mergeCell ref="B830:B831"/>
    <mergeCell ref="D830:D831"/>
    <mergeCell ref="C806:C807"/>
    <mergeCell ref="B806:B807"/>
    <mergeCell ref="B798:B799"/>
    <mergeCell ref="C839:C840"/>
    <mergeCell ref="D868:D872"/>
    <mergeCell ref="D878:D882"/>
    <mergeCell ref="C830:C831"/>
    <mergeCell ref="B857:B858"/>
    <mergeCell ref="D798:D799"/>
    <mergeCell ref="C798:C799"/>
    <mergeCell ref="D806:D807"/>
    <mergeCell ref="D824:D828"/>
    <mergeCell ref="D814:D815"/>
    <mergeCell ref="B814:B815"/>
    <mergeCell ref="B839:B840"/>
    <mergeCell ref="D1221:D1225"/>
    <mergeCell ref="B1114:B1115"/>
    <mergeCell ref="D1116:D1120"/>
    <mergeCell ref="D1070:D1074"/>
    <mergeCell ref="C1077:C1078"/>
    <mergeCell ref="D1077:D1078"/>
    <mergeCell ref="C1114:C1115"/>
    <mergeCell ref="D1114:D1115"/>
    <mergeCell ref="D1105:D1106"/>
    <mergeCell ref="C1105:C1106"/>
    <mergeCell ref="C1095:C1096"/>
    <mergeCell ref="B1085:B1086"/>
    <mergeCell ref="B1095:B1096"/>
    <mergeCell ref="C1085:C1086"/>
    <mergeCell ref="B1150:B1151"/>
    <mergeCell ref="D1158:D1159"/>
    <mergeCell ref="D1124:D1125"/>
    <mergeCell ref="D1126:D1130"/>
    <mergeCell ref="B1142:B1143"/>
    <mergeCell ref="C1150:C1151"/>
    <mergeCell ref="C1158:C1159"/>
    <mergeCell ref="D1134:D1135"/>
    <mergeCell ref="D1201:D1205"/>
    <mergeCell ref="D1185:D1189"/>
    <mergeCell ref="D1208:D1209"/>
    <mergeCell ref="C1208:C1209"/>
    <mergeCell ref="D1144:D1148"/>
    <mergeCell ref="D1095:D1096"/>
    <mergeCell ref="D1085:D1086"/>
    <mergeCell ref="D1020:D1024"/>
    <mergeCell ref="C1050:C1051"/>
    <mergeCell ref="D1050:D1051"/>
    <mergeCell ref="D558:D562"/>
    <mergeCell ref="C814:C815"/>
    <mergeCell ref="D850:D854"/>
    <mergeCell ref="A1132:G1132"/>
    <mergeCell ref="B787:B788"/>
    <mergeCell ref="B779:B780"/>
    <mergeCell ref="C787:C788"/>
    <mergeCell ref="B759:B760"/>
    <mergeCell ref="D697:D701"/>
    <mergeCell ref="D714:D715"/>
    <mergeCell ref="D695:D696"/>
    <mergeCell ref="D769:D770"/>
    <mergeCell ref="D752:D756"/>
    <mergeCell ref="D771:D775"/>
    <mergeCell ref="D779:D780"/>
    <mergeCell ref="C779:C780"/>
    <mergeCell ref="A573:B573"/>
    <mergeCell ref="B583:B584"/>
    <mergeCell ref="A582:B582"/>
    <mergeCell ref="D574:D575"/>
    <mergeCell ref="C618:C619"/>
    <mergeCell ref="D602:D606"/>
    <mergeCell ref="B643:B644"/>
    <mergeCell ref="D585:D589"/>
    <mergeCell ref="D610:D614"/>
    <mergeCell ref="D637:D641"/>
    <mergeCell ref="D618:D619"/>
    <mergeCell ref="A591:B591"/>
    <mergeCell ref="D635:D636"/>
    <mergeCell ref="D643:D644"/>
    <mergeCell ref="C600:C601"/>
    <mergeCell ref="D592:D593"/>
    <mergeCell ref="A599:H599"/>
    <mergeCell ref="D594:D598"/>
    <mergeCell ref="B627:B628"/>
    <mergeCell ref="B635:B636"/>
    <mergeCell ref="D600:D601"/>
    <mergeCell ref="C643:C644"/>
    <mergeCell ref="C592:C593"/>
    <mergeCell ref="D781:D785"/>
    <mergeCell ref="B733:B734"/>
    <mergeCell ref="C973:C974"/>
    <mergeCell ref="B973:B974"/>
    <mergeCell ref="B1060:B1061"/>
    <mergeCell ref="B1039:B1040"/>
    <mergeCell ref="B1105:B1106"/>
    <mergeCell ref="B1077:B1078"/>
    <mergeCell ref="C1039:C1040"/>
    <mergeCell ref="B981:B982"/>
    <mergeCell ref="C981:C982"/>
    <mergeCell ref="D981:D982"/>
    <mergeCell ref="D983:D987"/>
    <mergeCell ref="D973:D974"/>
    <mergeCell ref="B999:B1000"/>
    <mergeCell ref="D1009:D1013"/>
    <mergeCell ref="D1041:D1045"/>
    <mergeCell ref="C1028:C1029"/>
    <mergeCell ref="D1007:D1008"/>
    <mergeCell ref="D999:D1000"/>
    <mergeCell ref="B1068:B1069"/>
    <mergeCell ref="D888:D892"/>
    <mergeCell ref="C990:C991"/>
    <mergeCell ref="D932:D933"/>
    <mergeCell ref="D1299:D1303"/>
    <mergeCell ref="A1215:H1218"/>
    <mergeCell ref="A1206:H1207"/>
    <mergeCell ref="A1226:H1226"/>
    <mergeCell ref="A1279:G1279"/>
    <mergeCell ref="A1296:H1296"/>
    <mergeCell ref="C1228:C1229"/>
    <mergeCell ref="B1228:B1229"/>
    <mergeCell ref="D1228:D1229"/>
    <mergeCell ref="D1219:D1220"/>
    <mergeCell ref="C1297:C1298"/>
    <mergeCell ref="D1297:D1298"/>
    <mergeCell ref="D1289:D1290"/>
    <mergeCell ref="B1280:B1281"/>
    <mergeCell ref="C1280:C1281"/>
    <mergeCell ref="D1280:D1281"/>
    <mergeCell ref="D1272:D1273"/>
    <mergeCell ref="C1272:C1273"/>
    <mergeCell ref="B1272:B1273"/>
    <mergeCell ref="C1219:C1220"/>
    <mergeCell ref="B1219:B1220"/>
    <mergeCell ref="B1297:B1298"/>
    <mergeCell ref="A1235:XFD1235"/>
    <mergeCell ref="D1210:D1214"/>
    <mergeCell ref="D487:D491"/>
    <mergeCell ref="D467:D468"/>
    <mergeCell ref="D469:D473"/>
    <mergeCell ref="A494:B494"/>
    <mergeCell ref="B495:B496"/>
    <mergeCell ref="A258:B258"/>
    <mergeCell ref="D497:D501"/>
    <mergeCell ref="B512:B513"/>
    <mergeCell ref="C539:C540"/>
    <mergeCell ref="B521:B522"/>
    <mergeCell ref="D512:D513"/>
    <mergeCell ref="C512:C513"/>
    <mergeCell ref="D485:D486"/>
    <mergeCell ref="C485:C486"/>
    <mergeCell ref="B539:B540"/>
    <mergeCell ref="D523:D527"/>
    <mergeCell ref="A520:B520"/>
    <mergeCell ref="B485:B486"/>
    <mergeCell ref="B504:B505"/>
    <mergeCell ref="A503:B503"/>
    <mergeCell ref="C530:C531"/>
    <mergeCell ref="D530:D531"/>
    <mergeCell ref="D539:D540"/>
    <mergeCell ref="D449:D450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A403:B403"/>
    <mergeCell ref="D361:D365"/>
    <mergeCell ref="D397:D401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724:D728"/>
    <mergeCell ref="D662:D666"/>
    <mergeCell ref="D686:D687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B652:B653"/>
    <mergeCell ref="B750:B751"/>
    <mergeCell ref="D671:D675"/>
    <mergeCell ref="C750:C751"/>
    <mergeCell ref="C669:C670"/>
    <mergeCell ref="D652:D653"/>
    <mergeCell ref="C660:C661"/>
    <mergeCell ref="C652:C653"/>
    <mergeCell ref="D680:D684"/>
    <mergeCell ref="D654:D658"/>
    <mergeCell ref="B686:B687"/>
    <mergeCell ref="C678:C679"/>
    <mergeCell ref="B660:B661"/>
    <mergeCell ref="B669:B670"/>
    <mergeCell ref="B678:B679"/>
    <mergeCell ref="D660:D661"/>
    <mergeCell ref="D678:D679"/>
    <mergeCell ref="C722:C723"/>
    <mergeCell ref="D716:D720"/>
    <mergeCell ref="B714:B715"/>
    <mergeCell ref="D733:D734"/>
    <mergeCell ref="D688:D692"/>
    <mergeCell ref="D708:D712"/>
    <mergeCell ref="D669:D670"/>
    <mergeCell ref="B1264:B1265"/>
    <mergeCell ref="D1255:D1256"/>
    <mergeCell ref="D1282:D1286"/>
    <mergeCell ref="B1289:B1290"/>
    <mergeCell ref="C1255:C1256"/>
    <mergeCell ref="C1289:C1290"/>
    <mergeCell ref="B1255:B1256"/>
    <mergeCell ref="D1274:D1278"/>
    <mergeCell ref="D1246:D1250"/>
    <mergeCell ref="D1266:D1270"/>
    <mergeCell ref="A1253:G1253"/>
    <mergeCell ref="A1251:G1252"/>
    <mergeCell ref="A1254:G1254"/>
    <mergeCell ref="D1257:D1261"/>
    <mergeCell ref="D1264:D1265"/>
    <mergeCell ref="C1264:C1265"/>
    <mergeCell ref="D1236:D1237"/>
    <mergeCell ref="B1236:B1237"/>
    <mergeCell ref="C1199:C1200"/>
    <mergeCell ref="B1199:B1200"/>
    <mergeCell ref="D1238:D1242"/>
    <mergeCell ref="C1236:C1237"/>
    <mergeCell ref="D1068:D1069"/>
    <mergeCell ref="D1060:D1061"/>
    <mergeCell ref="C1060:C1061"/>
    <mergeCell ref="A1165:H1165"/>
    <mergeCell ref="D1142:D1143"/>
    <mergeCell ref="D1193:D1197"/>
    <mergeCell ref="D1062:D1066"/>
    <mergeCell ref="A1198:XFD1198"/>
    <mergeCell ref="D1166:D1167"/>
    <mergeCell ref="C1166:C1167"/>
    <mergeCell ref="B1166:B1167"/>
    <mergeCell ref="A1227:H1227"/>
    <mergeCell ref="A1190:H1190"/>
    <mergeCell ref="D1230:D1234"/>
    <mergeCell ref="B1208:B1209"/>
    <mergeCell ref="B1158:B1159"/>
    <mergeCell ref="B1124:B1125"/>
    <mergeCell ref="D1160:D1164"/>
    <mergeCell ref="C1244:C1245"/>
    <mergeCell ref="B1244:B1245"/>
    <mergeCell ref="D1244:D1245"/>
    <mergeCell ref="C608:C609"/>
    <mergeCell ref="D608:D609"/>
    <mergeCell ref="A796:G796"/>
    <mergeCell ref="B702:D703"/>
    <mergeCell ref="C714:C715"/>
    <mergeCell ref="C932:C933"/>
    <mergeCell ref="D916:D917"/>
    <mergeCell ref="D1018:D1019"/>
    <mergeCell ref="C1018:C1019"/>
    <mergeCell ref="D1001:D1005"/>
    <mergeCell ref="D832:D836"/>
    <mergeCell ref="D857:D858"/>
    <mergeCell ref="C908:C909"/>
    <mergeCell ref="D908:D909"/>
    <mergeCell ref="D894:D895"/>
    <mergeCell ref="D886:D887"/>
    <mergeCell ref="C886:C887"/>
    <mergeCell ref="C876:C877"/>
    <mergeCell ref="D990:D991"/>
    <mergeCell ref="D992:D996"/>
    <mergeCell ref="B990:B991"/>
    <mergeCell ref="D1291:D1295"/>
    <mergeCell ref="D808:D812"/>
    <mergeCell ref="D722:D723"/>
    <mergeCell ref="D706:D707"/>
    <mergeCell ref="C706:C707"/>
    <mergeCell ref="B1191:B1192"/>
    <mergeCell ref="C1191:C1192"/>
    <mergeCell ref="D1191:D1192"/>
    <mergeCell ref="D1199:D1200"/>
    <mergeCell ref="D1183:D1184"/>
    <mergeCell ref="C1183:C1184"/>
    <mergeCell ref="B1183:B1184"/>
    <mergeCell ref="D1079:D1083"/>
    <mergeCell ref="D1087:D1091"/>
    <mergeCell ref="D1097:D1101"/>
    <mergeCell ref="D1107:D1111"/>
    <mergeCell ref="B1028:B1029"/>
    <mergeCell ref="D1136:D1140"/>
    <mergeCell ref="D1152:D1156"/>
    <mergeCell ref="D876:D877"/>
    <mergeCell ref="C866:C867"/>
    <mergeCell ref="D866:D867"/>
    <mergeCell ref="A905:G905"/>
    <mergeCell ref="D1039:D1040"/>
    <mergeCell ref="D910:D914"/>
    <mergeCell ref="D839:D840"/>
    <mergeCell ref="B866:B867"/>
    <mergeCell ref="B894:B895"/>
    <mergeCell ref="D859:D863"/>
    <mergeCell ref="C894:C895"/>
    <mergeCell ref="D896:D900"/>
    <mergeCell ref="C857:C858"/>
    <mergeCell ref="C848:C849"/>
    <mergeCell ref="D848:D849"/>
    <mergeCell ref="B876:B877"/>
    <mergeCell ref="D841:D845"/>
    <mergeCell ref="D556:D557"/>
    <mergeCell ref="D816:D820"/>
    <mergeCell ref="B822:B823"/>
    <mergeCell ref="C822:C823"/>
    <mergeCell ref="D822:D823"/>
    <mergeCell ref="C1007:C1008"/>
    <mergeCell ref="C940:C941"/>
    <mergeCell ref="D918:D922"/>
    <mergeCell ref="C965:C966"/>
    <mergeCell ref="D645:D649"/>
    <mergeCell ref="B722:B723"/>
    <mergeCell ref="B695:B696"/>
    <mergeCell ref="C695:C696"/>
    <mergeCell ref="C686:C687"/>
    <mergeCell ref="A731:G731"/>
    <mergeCell ref="B769:B770"/>
    <mergeCell ref="C759:C760"/>
    <mergeCell ref="C733:C734"/>
    <mergeCell ref="D759:D760"/>
    <mergeCell ref="C769:C770"/>
    <mergeCell ref="D761:D765"/>
    <mergeCell ref="D735:D739"/>
    <mergeCell ref="D750:D751"/>
    <mergeCell ref="B706:B707"/>
    <mergeCell ref="B529:G529"/>
    <mergeCell ref="D532:D536"/>
    <mergeCell ref="B547:B548"/>
    <mergeCell ref="A538:B538"/>
    <mergeCell ref="B530:B531"/>
    <mergeCell ref="D514:D518"/>
    <mergeCell ref="D506:D510"/>
    <mergeCell ref="C547:C548"/>
    <mergeCell ref="D547:D548"/>
    <mergeCell ref="D451:D455"/>
    <mergeCell ref="A439:B439"/>
    <mergeCell ref="D431:D432"/>
    <mergeCell ref="D440:D441"/>
    <mergeCell ref="B458:B459"/>
    <mergeCell ref="C458:C459"/>
    <mergeCell ref="D458:D459"/>
    <mergeCell ref="B564:B565"/>
    <mergeCell ref="B600:B601"/>
    <mergeCell ref="C564:C565"/>
    <mergeCell ref="D564:D565"/>
    <mergeCell ref="C583:C584"/>
    <mergeCell ref="D576:D580"/>
    <mergeCell ref="B574:B575"/>
    <mergeCell ref="C574:C575"/>
    <mergeCell ref="D583:D584"/>
    <mergeCell ref="D566:D570"/>
    <mergeCell ref="C556:C557"/>
    <mergeCell ref="B556:B557"/>
    <mergeCell ref="D549:D553"/>
    <mergeCell ref="C504:C505"/>
    <mergeCell ref="D504:D505"/>
    <mergeCell ref="D495:D496"/>
    <mergeCell ref="C495:C496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B440:B441"/>
    <mergeCell ref="B423:B424"/>
    <mergeCell ref="D460:D464"/>
    <mergeCell ref="B475:B476"/>
    <mergeCell ref="C475:C476"/>
    <mergeCell ref="D475:D476"/>
    <mergeCell ref="D477:D481"/>
    <mergeCell ref="B741:B742"/>
    <mergeCell ref="C741:C742"/>
    <mergeCell ref="D741:D742"/>
    <mergeCell ref="D743:D747"/>
    <mergeCell ref="A484:B484"/>
    <mergeCell ref="A466:B466"/>
    <mergeCell ref="B467:B468"/>
    <mergeCell ref="C467:C468"/>
    <mergeCell ref="C635:C636"/>
    <mergeCell ref="D627:D628"/>
    <mergeCell ref="D620:D624"/>
    <mergeCell ref="C627:C628"/>
    <mergeCell ref="D541:D545"/>
    <mergeCell ref="D629:D633"/>
    <mergeCell ref="B608:B609"/>
    <mergeCell ref="B618:B619"/>
    <mergeCell ref="B592:B593"/>
    <mergeCell ref="C521:C522"/>
    <mergeCell ref="D521:D522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4"/>
  <sheetViews>
    <sheetView showGridLines="0" workbookViewId="0">
      <selection activeCell="A20" sqref="A20"/>
    </sheetView>
  </sheetViews>
  <sheetFormatPr defaultColWidth="9" defaultRowHeight="16.5"/>
  <cols>
    <col min="1" max="1" width="15.25" style="314" customWidth="1"/>
    <col min="2" max="2" width="26.25" style="316" bestFit="1" customWidth="1"/>
    <col min="3" max="3" width="20.25" style="316" customWidth="1"/>
    <col min="4" max="4" width="16.125" style="315" customWidth="1"/>
    <col min="5" max="5" width="14.625" style="314" customWidth="1"/>
    <col min="6" max="6" width="18.5" style="314" customWidth="1"/>
    <col min="7" max="7" width="16.375" style="314" customWidth="1"/>
    <col min="8" max="8" width="20.75" style="314" bestFit="1" customWidth="1"/>
    <col min="9" max="16384" width="9" style="314"/>
  </cols>
  <sheetData>
    <row r="1" spans="1:11" ht="62.25" customHeight="1">
      <c r="A1" s="978" t="s">
        <v>1930</v>
      </c>
      <c r="B1" s="978"/>
      <c r="C1" s="978"/>
      <c r="D1" s="978"/>
      <c r="E1" s="978"/>
      <c r="F1" s="978"/>
      <c r="G1" s="978"/>
      <c r="H1" s="404"/>
      <c r="I1" s="346"/>
      <c r="J1" s="977"/>
      <c r="K1" s="977"/>
    </row>
    <row r="2" spans="1:11" ht="36" customHeight="1">
      <c r="A2" s="979" t="s">
        <v>17</v>
      </c>
      <c r="B2" s="979"/>
      <c r="C2" s="414"/>
      <c r="D2" s="413"/>
      <c r="E2" s="412"/>
      <c r="F2" s="412"/>
      <c r="G2" s="411" t="s">
        <v>1929</v>
      </c>
      <c r="H2" s="404"/>
      <c r="I2" s="346"/>
      <c r="J2" s="410"/>
      <c r="K2" s="409"/>
    </row>
    <row r="3" spans="1:11" ht="23.25" customHeight="1">
      <c r="A3" s="979" t="s">
        <v>1928</v>
      </c>
      <c r="B3" s="979"/>
      <c r="C3" s="979"/>
      <c r="D3" s="979"/>
      <c r="E3" s="979"/>
      <c r="F3" s="979"/>
      <c r="G3" s="979"/>
      <c r="H3" s="404"/>
      <c r="I3" s="346"/>
      <c r="J3" s="410"/>
      <c r="K3" s="409"/>
    </row>
    <row r="4" spans="1:11">
      <c r="A4" s="408" t="s">
        <v>137</v>
      </c>
      <c r="B4" s="407"/>
      <c r="C4" s="407"/>
      <c r="D4" s="406"/>
      <c r="E4" s="405"/>
      <c r="F4" s="405"/>
      <c r="G4" s="405"/>
      <c r="H4" s="404"/>
    </row>
    <row r="5" spans="1:11">
      <c r="A5" s="327" t="s">
        <v>1927</v>
      </c>
      <c r="B5" s="349"/>
      <c r="C5" s="349"/>
      <c r="D5" s="364"/>
      <c r="E5" s="327"/>
      <c r="F5" s="327"/>
      <c r="G5" s="347"/>
      <c r="H5" s="403"/>
    </row>
    <row r="6" spans="1:11">
      <c r="A6" s="327"/>
      <c r="B6" s="959" t="s">
        <v>1350</v>
      </c>
      <c r="C6" s="959" t="s">
        <v>21</v>
      </c>
      <c r="D6" s="962" t="s">
        <v>22</v>
      </c>
      <c r="E6" s="319" t="s">
        <v>138</v>
      </c>
      <c r="F6" s="319" t="s">
        <v>138</v>
      </c>
      <c r="G6" s="319" t="s">
        <v>1925</v>
      </c>
    </row>
    <row r="7" spans="1:11">
      <c r="B7" s="960"/>
      <c r="C7" s="960"/>
      <c r="D7" s="963"/>
      <c r="E7" s="319" t="s">
        <v>1092</v>
      </c>
      <c r="F7" s="319" t="s">
        <v>24</v>
      </c>
      <c r="G7" s="319" t="s">
        <v>25</v>
      </c>
    </row>
    <row r="8" spans="1:11" ht="16.5" customHeight="1">
      <c r="B8" s="344" t="s">
        <v>1914</v>
      </c>
      <c r="C8" s="344" t="s">
        <v>1913</v>
      </c>
      <c r="D8" s="968" t="s">
        <v>1912</v>
      </c>
      <c r="E8" s="317">
        <f t="shared" ref="E8:E13" si="0">F8-6</f>
        <v>44890</v>
      </c>
      <c r="F8" s="317">
        <v>44896</v>
      </c>
      <c r="G8" s="317">
        <f t="shared" ref="G8:G13" si="1">F8+32</f>
        <v>44928</v>
      </c>
    </row>
    <row r="9" spans="1:11">
      <c r="B9" s="344" t="s">
        <v>1911</v>
      </c>
      <c r="C9" s="344" t="s">
        <v>1910</v>
      </c>
      <c r="D9" s="969"/>
      <c r="E9" s="317">
        <f t="shared" si="0"/>
        <v>44897</v>
      </c>
      <c r="F9" s="317">
        <v>44903</v>
      </c>
      <c r="G9" s="317">
        <f t="shared" si="1"/>
        <v>44935</v>
      </c>
    </row>
    <row r="10" spans="1:11">
      <c r="B10" s="344" t="s">
        <v>1909</v>
      </c>
      <c r="C10" s="344" t="s">
        <v>1908</v>
      </c>
      <c r="D10" s="969"/>
      <c r="E10" s="317">
        <f t="shared" si="0"/>
        <v>44904</v>
      </c>
      <c r="F10" s="317">
        <v>44910</v>
      </c>
      <c r="G10" s="317">
        <f t="shared" si="1"/>
        <v>44942</v>
      </c>
      <c r="H10" s="399"/>
    </row>
    <row r="11" spans="1:11">
      <c r="B11" s="344" t="s">
        <v>1907</v>
      </c>
      <c r="C11" s="344" t="s">
        <v>1906</v>
      </c>
      <c r="D11" s="969"/>
      <c r="E11" s="317">
        <f t="shared" si="0"/>
        <v>44911</v>
      </c>
      <c r="F11" s="317">
        <v>44917</v>
      </c>
      <c r="G11" s="317">
        <f t="shared" si="1"/>
        <v>44949</v>
      </c>
    </row>
    <row r="12" spans="1:11">
      <c r="B12" s="344" t="s">
        <v>1905</v>
      </c>
      <c r="C12" s="344" t="s">
        <v>1904</v>
      </c>
      <c r="D12" s="969"/>
      <c r="E12" s="317">
        <f t="shared" si="0"/>
        <v>44918</v>
      </c>
      <c r="F12" s="317">
        <v>44924</v>
      </c>
      <c r="G12" s="317">
        <f t="shared" si="1"/>
        <v>44956</v>
      </c>
    </row>
    <row r="13" spans="1:11">
      <c r="B13" s="344" t="s">
        <v>1903</v>
      </c>
      <c r="C13" s="344" t="s">
        <v>1902</v>
      </c>
      <c r="D13" s="970"/>
      <c r="E13" s="317">
        <f t="shared" si="0"/>
        <v>44925</v>
      </c>
      <c r="F13" s="317">
        <v>44931</v>
      </c>
      <c r="G13" s="317">
        <f t="shared" si="1"/>
        <v>44963</v>
      </c>
    </row>
    <row r="14" spans="1:11">
      <c r="B14" s="314"/>
      <c r="C14" s="314"/>
    </row>
    <row r="15" spans="1:11">
      <c r="B15" s="959" t="s">
        <v>1350</v>
      </c>
      <c r="C15" s="959" t="s">
        <v>21</v>
      </c>
      <c r="D15" s="962" t="s">
        <v>22</v>
      </c>
      <c r="E15" s="319" t="s">
        <v>138</v>
      </c>
      <c r="F15" s="319" t="s">
        <v>138</v>
      </c>
      <c r="G15" s="319" t="s">
        <v>1925</v>
      </c>
    </row>
    <row r="16" spans="1:11">
      <c r="B16" s="960"/>
      <c r="C16" s="960"/>
      <c r="D16" s="963"/>
      <c r="E16" s="319" t="s">
        <v>1092</v>
      </c>
      <c r="F16" s="319" t="s">
        <v>24</v>
      </c>
      <c r="G16" s="319" t="s">
        <v>25</v>
      </c>
    </row>
    <row r="17" spans="2:7" ht="16.5" customHeight="1">
      <c r="B17" s="344" t="s">
        <v>1900</v>
      </c>
      <c r="C17" s="344" t="s">
        <v>1899</v>
      </c>
      <c r="D17" s="968" t="s">
        <v>1898</v>
      </c>
      <c r="E17" s="317">
        <f t="shared" ref="E17:E22" si="2">F17-5</f>
        <v>44887</v>
      </c>
      <c r="F17" s="317">
        <v>44892</v>
      </c>
      <c r="G17" s="317">
        <f t="shared" ref="G17:G22" si="3">F17+32</f>
        <v>44924</v>
      </c>
    </row>
    <row r="18" spans="2:7">
      <c r="B18" s="344" t="s">
        <v>1897</v>
      </c>
      <c r="C18" s="344" t="s">
        <v>1896</v>
      </c>
      <c r="D18" s="969"/>
      <c r="E18" s="317">
        <f t="shared" si="2"/>
        <v>44894</v>
      </c>
      <c r="F18" s="317">
        <v>44899</v>
      </c>
      <c r="G18" s="317">
        <f t="shared" si="3"/>
        <v>44931</v>
      </c>
    </row>
    <row r="19" spans="2:7">
      <c r="B19" s="344" t="s">
        <v>1895</v>
      </c>
      <c r="C19" s="344" t="s">
        <v>1894</v>
      </c>
      <c r="D19" s="969"/>
      <c r="E19" s="317">
        <f t="shared" si="2"/>
        <v>44901</v>
      </c>
      <c r="F19" s="317">
        <v>44906</v>
      </c>
      <c r="G19" s="317">
        <f t="shared" si="3"/>
        <v>44938</v>
      </c>
    </row>
    <row r="20" spans="2:7">
      <c r="B20" s="344" t="s">
        <v>604</v>
      </c>
      <c r="C20" s="344" t="s">
        <v>1893</v>
      </c>
      <c r="D20" s="970"/>
      <c r="E20" s="317">
        <f t="shared" si="2"/>
        <v>44908</v>
      </c>
      <c r="F20" s="317">
        <v>44913</v>
      </c>
      <c r="G20" s="317">
        <f t="shared" si="3"/>
        <v>44945</v>
      </c>
    </row>
    <row r="21" spans="2:7">
      <c r="B21" s="344" t="s">
        <v>791</v>
      </c>
      <c r="C21" s="344" t="s">
        <v>1892</v>
      </c>
      <c r="D21" s="970"/>
      <c r="E21" s="317">
        <f t="shared" si="2"/>
        <v>44915</v>
      </c>
      <c r="F21" s="317">
        <v>44920</v>
      </c>
      <c r="G21" s="317">
        <f t="shared" si="3"/>
        <v>44952</v>
      </c>
    </row>
    <row r="22" spans="2:7">
      <c r="B22" s="344" t="s">
        <v>792</v>
      </c>
      <c r="C22" s="344" t="s">
        <v>1891</v>
      </c>
      <c r="D22" s="961"/>
      <c r="E22" s="317">
        <f t="shared" si="2"/>
        <v>44922</v>
      </c>
      <c r="F22" s="317">
        <v>44927</v>
      </c>
      <c r="G22" s="317">
        <f t="shared" si="3"/>
        <v>44959</v>
      </c>
    </row>
    <row r="23" spans="2:7">
      <c r="B23" s="314"/>
      <c r="C23" s="314"/>
    </row>
    <row r="24" spans="2:7">
      <c r="B24" s="959" t="s">
        <v>1350</v>
      </c>
      <c r="C24" s="959" t="s">
        <v>21</v>
      </c>
      <c r="D24" s="962" t="s">
        <v>22</v>
      </c>
      <c r="E24" s="319" t="s">
        <v>138</v>
      </c>
      <c r="F24" s="319" t="s">
        <v>138</v>
      </c>
      <c r="G24" s="319" t="s">
        <v>1925</v>
      </c>
    </row>
    <row r="25" spans="2:7">
      <c r="B25" s="960"/>
      <c r="C25" s="960"/>
      <c r="D25" s="963"/>
      <c r="E25" s="319" t="s">
        <v>1092</v>
      </c>
      <c r="F25" s="319" t="s">
        <v>24</v>
      </c>
      <c r="G25" s="319" t="s">
        <v>25</v>
      </c>
    </row>
    <row r="26" spans="2:7" ht="16.5" customHeight="1">
      <c r="B26" s="317"/>
      <c r="C26" s="317"/>
      <c r="D26" s="968" t="s">
        <v>1808</v>
      </c>
      <c r="E26" s="317">
        <f t="shared" ref="E26:E31" si="4">F26-4</f>
        <v>44888</v>
      </c>
      <c r="F26" s="317">
        <v>44892</v>
      </c>
      <c r="G26" s="317">
        <f t="shared" ref="G26:G31" si="5">F26+33</f>
        <v>44925</v>
      </c>
    </row>
    <row r="27" spans="2:7">
      <c r="B27" s="317" t="s">
        <v>607</v>
      </c>
      <c r="C27" s="317" t="s">
        <v>478</v>
      </c>
      <c r="D27" s="969"/>
      <c r="E27" s="317">
        <f t="shared" si="4"/>
        <v>44895</v>
      </c>
      <c r="F27" s="317">
        <v>44899</v>
      </c>
      <c r="G27" s="317">
        <f t="shared" si="5"/>
        <v>44932</v>
      </c>
    </row>
    <row r="28" spans="2:7">
      <c r="B28" s="317" t="s">
        <v>608</v>
      </c>
      <c r="C28" s="317" t="s">
        <v>27</v>
      </c>
      <c r="D28" s="969"/>
      <c r="E28" s="317">
        <f t="shared" si="4"/>
        <v>44902</v>
      </c>
      <c r="F28" s="317">
        <v>44906</v>
      </c>
      <c r="G28" s="317">
        <f t="shared" si="5"/>
        <v>44939</v>
      </c>
    </row>
    <row r="29" spans="2:7">
      <c r="B29" s="317" t="s">
        <v>797</v>
      </c>
      <c r="C29" s="317" t="s">
        <v>222</v>
      </c>
      <c r="D29" s="970"/>
      <c r="E29" s="317">
        <f t="shared" si="4"/>
        <v>44909</v>
      </c>
      <c r="F29" s="317">
        <v>44913</v>
      </c>
      <c r="G29" s="317">
        <f t="shared" si="5"/>
        <v>44946</v>
      </c>
    </row>
    <row r="30" spans="2:7">
      <c r="B30" s="317" t="s">
        <v>798</v>
      </c>
      <c r="C30" s="317" t="s">
        <v>27</v>
      </c>
      <c r="D30" s="970"/>
      <c r="E30" s="317">
        <f t="shared" si="4"/>
        <v>44916</v>
      </c>
      <c r="F30" s="317">
        <v>44920</v>
      </c>
      <c r="G30" s="317">
        <f t="shared" si="5"/>
        <v>44953</v>
      </c>
    </row>
    <row r="31" spans="2:7">
      <c r="B31" s="317" t="s">
        <v>799</v>
      </c>
      <c r="C31" s="317" t="s">
        <v>27</v>
      </c>
      <c r="D31" s="961"/>
      <c r="E31" s="317">
        <f t="shared" si="4"/>
        <v>44923</v>
      </c>
      <c r="F31" s="317">
        <v>44927</v>
      </c>
      <c r="G31" s="317">
        <f t="shared" si="5"/>
        <v>44960</v>
      </c>
    </row>
    <row r="32" spans="2:7">
      <c r="B32" s="321"/>
      <c r="C32" s="321"/>
      <c r="D32" s="322"/>
      <c r="E32" s="321"/>
      <c r="F32" s="321"/>
      <c r="G32" s="321"/>
    </row>
    <row r="33" spans="2:7">
      <c r="B33" s="959" t="s">
        <v>1350</v>
      </c>
      <c r="C33" s="959" t="s">
        <v>21</v>
      </c>
      <c r="D33" s="962" t="s">
        <v>22</v>
      </c>
      <c r="E33" s="319" t="s">
        <v>138</v>
      </c>
      <c r="F33" s="319" t="s">
        <v>138</v>
      </c>
      <c r="G33" s="319" t="s">
        <v>1925</v>
      </c>
    </row>
    <row r="34" spans="2:7">
      <c r="B34" s="960"/>
      <c r="C34" s="960"/>
      <c r="D34" s="963"/>
      <c r="E34" s="319" t="s">
        <v>1092</v>
      </c>
      <c r="F34" s="319" t="s">
        <v>24</v>
      </c>
      <c r="G34" s="319" t="s">
        <v>25</v>
      </c>
    </row>
    <row r="35" spans="2:7">
      <c r="B35" s="317" t="s">
        <v>1883</v>
      </c>
      <c r="C35" s="400" t="s">
        <v>1224</v>
      </c>
      <c r="D35" s="968" t="s">
        <v>1926</v>
      </c>
      <c r="E35" s="317">
        <f>F35-4</f>
        <v>44894</v>
      </c>
      <c r="F35" s="317">
        <v>44898</v>
      </c>
      <c r="G35" s="317">
        <f>F35+34</f>
        <v>44932</v>
      </c>
    </row>
    <row r="36" spans="2:7">
      <c r="B36" s="317" t="s">
        <v>1096</v>
      </c>
      <c r="C36" s="317"/>
      <c r="D36" s="969"/>
      <c r="E36" s="317">
        <f>F36-4</f>
        <v>44901</v>
      </c>
      <c r="F36" s="317">
        <f>F35+7</f>
        <v>44905</v>
      </c>
      <c r="G36" s="317">
        <f>F36+34</f>
        <v>44939</v>
      </c>
    </row>
    <row r="37" spans="2:7">
      <c r="B37" s="317" t="s">
        <v>1881</v>
      </c>
      <c r="C37" s="317" t="s">
        <v>1224</v>
      </c>
      <c r="D37" s="969"/>
      <c r="E37" s="317">
        <f>F37-4</f>
        <v>44908</v>
      </c>
      <c r="F37" s="317">
        <f>F36+7</f>
        <v>44912</v>
      </c>
      <c r="G37" s="317">
        <f>F37+34</f>
        <v>44946</v>
      </c>
    </row>
    <row r="38" spans="2:7">
      <c r="B38" s="317" t="s">
        <v>1880</v>
      </c>
      <c r="C38" s="317" t="s">
        <v>1879</v>
      </c>
      <c r="D38" s="970"/>
      <c r="E38" s="317">
        <f>F38-4</f>
        <v>44915</v>
      </c>
      <c r="F38" s="317">
        <f>F37+7</f>
        <v>44919</v>
      </c>
      <c r="G38" s="317">
        <f>F38+34</f>
        <v>44953</v>
      </c>
    </row>
    <row r="39" spans="2:7">
      <c r="B39" s="317" t="s">
        <v>1096</v>
      </c>
      <c r="C39" s="317"/>
      <c r="D39" s="961"/>
      <c r="E39" s="317">
        <f>F39-4</f>
        <v>44922</v>
      </c>
      <c r="F39" s="317">
        <f>F38+7</f>
        <v>44926</v>
      </c>
      <c r="G39" s="317">
        <f>F39+34</f>
        <v>44960</v>
      </c>
    </row>
    <row r="40" spans="2:7">
      <c r="B40" s="314"/>
      <c r="C40" s="314"/>
    </row>
    <row r="41" spans="2:7">
      <c r="B41" s="959" t="s">
        <v>1350</v>
      </c>
      <c r="C41" s="959" t="s">
        <v>21</v>
      </c>
      <c r="D41" s="962" t="s">
        <v>22</v>
      </c>
      <c r="E41" s="319" t="s">
        <v>138</v>
      </c>
      <c r="F41" s="319" t="s">
        <v>138</v>
      </c>
      <c r="G41" s="319" t="s">
        <v>1925</v>
      </c>
    </row>
    <row r="42" spans="2:7">
      <c r="B42" s="960"/>
      <c r="C42" s="960"/>
      <c r="D42" s="963"/>
      <c r="E42" s="319" t="s">
        <v>1092</v>
      </c>
      <c r="F42" s="319" t="s">
        <v>24</v>
      </c>
      <c r="G42" s="319" t="s">
        <v>25</v>
      </c>
    </row>
    <row r="43" spans="2:7">
      <c r="B43" s="317" t="s">
        <v>1862</v>
      </c>
      <c r="C43" s="400" t="s">
        <v>59</v>
      </c>
      <c r="D43" s="968" t="s">
        <v>1889</v>
      </c>
      <c r="E43" s="317">
        <f>F43-4</f>
        <v>44893</v>
      </c>
      <c r="F43" s="317">
        <v>44897</v>
      </c>
      <c r="G43" s="317">
        <f>F43+37</f>
        <v>44934</v>
      </c>
    </row>
    <row r="44" spans="2:7">
      <c r="B44" s="317" t="s">
        <v>1096</v>
      </c>
      <c r="C44" s="317"/>
      <c r="D44" s="969"/>
      <c r="E44" s="317">
        <f>F44-4</f>
        <v>44900</v>
      </c>
      <c r="F44" s="317">
        <f>F43+7</f>
        <v>44904</v>
      </c>
      <c r="G44" s="317">
        <f>F44+37</f>
        <v>44941</v>
      </c>
    </row>
    <row r="45" spans="2:7">
      <c r="B45" s="317" t="s">
        <v>1860</v>
      </c>
      <c r="C45" s="317" t="s">
        <v>187</v>
      </c>
      <c r="D45" s="969"/>
      <c r="E45" s="317">
        <f>F45-4</f>
        <v>44907</v>
      </c>
      <c r="F45" s="317">
        <f>F44+7</f>
        <v>44911</v>
      </c>
      <c r="G45" s="317">
        <f>F45+37</f>
        <v>44948</v>
      </c>
    </row>
    <row r="46" spans="2:7">
      <c r="B46" s="317" t="s">
        <v>1859</v>
      </c>
      <c r="C46" s="317" t="s">
        <v>187</v>
      </c>
      <c r="D46" s="970"/>
      <c r="E46" s="317">
        <f>F46-4</f>
        <v>44914</v>
      </c>
      <c r="F46" s="317">
        <f>F45+7</f>
        <v>44918</v>
      </c>
      <c r="G46" s="317">
        <f>F46+37</f>
        <v>44955</v>
      </c>
    </row>
    <row r="47" spans="2:7">
      <c r="B47" s="317" t="s">
        <v>1096</v>
      </c>
      <c r="C47" s="317"/>
      <c r="D47" s="961"/>
      <c r="E47" s="317">
        <f>F47-4</f>
        <v>44921</v>
      </c>
      <c r="F47" s="317">
        <f>F46+7</f>
        <v>44925</v>
      </c>
      <c r="G47" s="317">
        <f>F47+37</f>
        <v>44962</v>
      </c>
    </row>
    <row r="48" spans="2:7">
      <c r="B48" s="321"/>
      <c r="C48" s="321"/>
      <c r="D48" s="389"/>
      <c r="E48" s="321"/>
      <c r="F48" s="321"/>
      <c r="G48" s="321"/>
    </row>
    <row r="49" spans="1:7">
      <c r="A49" s="364" t="s">
        <v>145</v>
      </c>
      <c r="B49" s="314"/>
      <c r="C49" s="314"/>
      <c r="E49" s="327"/>
      <c r="F49" s="327"/>
      <c r="G49" s="347"/>
    </row>
    <row r="50" spans="1:7">
      <c r="B50" s="959" t="s">
        <v>1350</v>
      </c>
      <c r="C50" s="959" t="s">
        <v>21</v>
      </c>
      <c r="D50" s="962" t="s">
        <v>22</v>
      </c>
      <c r="E50" s="319" t="s">
        <v>138</v>
      </c>
      <c r="F50" s="319" t="s">
        <v>138</v>
      </c>
      <c r="G50" s="319" t="s">
        <v>1924</v>
      </c>
    </row>
    <row r="51" spans="1:7">
      <c r="B51" s="960"/>
      <c r="C51" s="960"/>
      <c r="D51" s="963"/>
      <c r="E51" s="319" t="s">
        <v>1092</v>
      </c>
      <c r="F51" s="319" t="s">
        <v>24</v>
      </c>
      <c r="G51" s="319" t="s">
        <v>25</v>
      </c>
    </row>
    <row r="52" spans="1:7" ht="16.5" customHeight="1">
      <c r="B52" s="317" t="s">
        <v>1923</v>
      </c>
      <c r="C52" s="317" t="s">
        <v>1922</v>
      </c>
      <c r="D52" s="968" t="s">
        <v>1921</v>
      </c>
      <c r="E52" s="317">
        <f t="shared" ref="E52:E57" si="6">F52-5</f>
        <v>44889</v>
      </c>
      <c r="F52" s="317">
        <v>44894</v>
      </c>
      <c r="G52" s="317">
        <f t="shared" ref="G52:G57" si="7">F52+32</f>
        <v>44926</v>
      </c>
    </row>
    <row r="53" spans="1:7">
      <c r="B53" s="317" t="s">
        <v>800</v>
      </c>
      <c r="C53" s="317" t="s">
        <v>1920</v>
      </c>
      <c r="D53" s="969"/>
      <c r="E53" s="317">
        <f t="shared" si="6"/>
        <v>44896</v>
      </c>
      <c r="F53" s="317">
        <v>44901</v>
      </c>
      <c r="G53" s="317">
        <f t="shared" si="7"/>
        <v>44933</v>
      </c>
    </row>
    <row r="54" spans="1:7">
      <c r="B54" s="317" t="s">
        <v>801</v>
      </c>
      <c r="C54" s="317" t="s">
        <v>1919</v>
      </c>
      <c r="D54" s="969"/>
      <c r="E54" s="317">
        <f t="shared" si="6"/>
        <v>44903</v>
      </c>
      <c r="F54" s="317">
        <v>44908</v>
      </c>
      <c r="G54" s="317">
        <f t="shared" si="7"/>
        <v>44940</v>
      </c>
    </row>
    <row r="55" spans="1:7">
      <c r="B55" s="317" t="s">
        <v>802</v>
      </c>
      <c r="C55" s="317" t="s">
        <v>1918</v>
      </c>
      <c r="D55" s="970"/>
      <c r="E55" s="317">
        <f t="shared" si="6"/>
        <v>44910</v>
      </c>
      <c r="F55" s="317">
        <v>44915</v>
      </c>
      <c r="G55" s="317">
        <f t="shared" si="7"/>
        <v>44947</v>
      </c>
    </row>
    <row r="56" spans="1:7">
      <c r="B56" s="317" t="s">
        <v>803</v>
      </c>
      <c r="C56" s="317" t="s">
        <v>1917</v>
      </c>
      <c r="D56" s="970"/>
      <c r="E56" s="317">
        <f t="shared" si="6"/>
        <v>44917</v>
      </c>
      <c r="F56" s="317">
        <v>44922</v>
      </c>
      <c r="G56" s="317">
        <f t="shared" si="7"/>
        <v>44954</v>
      </c>
    </row>
    <row r="57" spans="1:7">
      <c r="B57" s="317" t="s">
        <v>804</v>
      </c>
      <c r="C57" s="317" t="s">
        <v>1916</v>
      </c>
      <c r="D57" s="961"/>
      <c r="E57" s="317">
        <f t="shared" si="6"/>
        <v>44924</v>
      </c>
      <c r="F57" s="317">
        <v>44929</v>
      </c>
      <c r="G57" s="317">
        <f t="shared" si="7"/>
        <v>44961</v>
      </c>
    </row>
    <row r="58" spans="1:7">
      <c r="B58" s="402"/>
      <c r="C58" s="384"/>
      <c r="D58" s="364"/>
      <c r="E58" s="327"/>
      <c r="F58" s="327"/>
      <c r="G58" s="321"/>
    </row>
    <row r="59" spans="1:7">
      <c r="A59" s="327" t="s">
        <v>30</v>
      </c>
      <c r="B59" s="314"/>
      <c r="C59" s="314"/>
      <c r="E59" s="327"/>
      <c r="F59" s="327"/>
      <c r="G59" s="347"/>
    </row>
    <row r="60" spans="1:7">
      <c r="B60" s="959" t="s">
        <v>1350</v>
      </c>
      <c r="C60" s="959" t="s">
        <v>21</v>
      </c>
      <c r="D60" s="962" t="s">
        <v>22</v>
      </c>
      <c r="E60" s="319" t="s">
        <v>138</v>
      </c>
      <c r="F60" s="319" t="s">
        <v>138</v>
      </c>
      <c r="G60" s="319" t="s">
        <v>1915</v>
      </c>
    </row>
    <row r="61" spans="1:7">
      <c r="B61" s="960"/>
      <c r="C61" s="960"/>
      <c r="D61" s="963"/>
      <c r="E61" s="319" t="s">
        <v>1092</v>
      </c>
      <c r="F61" s="319" t="s">
        <v>24</v>
      </c>
      <c r="G61" s="319" t="s">
        <v>25</v>
      </c>
    </row>
    <row r="62" spans="1:7" ht="16.5" customHeight="1">
      <c r="B62" s="344" t="s">
        <v>1900</v>
      </c>
      <c r="C62" s="344" t="s">
        <v>1899</v>
      </c>
      <c r="D62" s="968" t="s">
        <v>1898</v>
      </c>
      <c r="E62" s="317">
        <f t="shared" ref="E62:E67" si="8">F62-5</f>
        <v>44887</v>
      </c>
      <c r="F62" s="317">
        <v>44892</v>
      </c>
      <c r="G62" s="317">
        <f t="shared" ref="G62:G67" si="9">F62+29</f>
        <v>44921</v>
      </c>
    </row>
    <row r="63" spans="1:7">
      <c r="B63" s="344" t="s">
        <v>1897</v>
      </c>
      <c r="C63" s="344" t="s">
        <v>1896</v>
      </c>
      <c r="D63" s="969"/>
      <c r="E63" s="317">
        <f t="shared" si="8"/>
        <v>44894</v>
      </c>
      <c r="F63" s="317">
        <v>44899</v>
      </c>
      <c r="G63" s="317">
        <f t="shared" si="9"/>
        <v>44928</v>
      </c>
    </row>
    <row r="64" spans="1:7">
      <c r="B64" s="344" t="s">
        <v>1895</v>
      </c>
      <c r="C64" s="344" t="s">
        <v>1894</v>
      </c>
      <c r="D64" s="969"/>
      <c r="E64" s="317">
        <f t="shared" si="8"/>
        <v>44901</v>
      </c>
      <c r="F64" s="317">
        <v>44906</v>
      </c>
      <c r="G64" s="317">
        <f t="shared" si="9"/>
        <v>44935</v>
      </c>
    </row>
    <row r="65" spans="1:7">
      <c r="B65" s="344" t="s">
        <v>604</v>
      </c>
      <c r="C65" s="344" t="s">
        <v>1893</v>
      </c>
      <c r="D65" s="970"/>
      <c r="E65" s="317">
        <f t="shared" si="8"/>
        <v>44908</v>
      </c>
      <c r="F65" s="317">
        <v>44913</v>
      </c>
      <c r="G65" s="317">
        <f t="shared" si="9"/>
        <v>44942</v>
      </c>
    </row>
    <row r="66" spans="1:7">
      <c r="B66" s="344" t="s">
        <v>791</v>
      </c>
      <c r="C66" s="344" t="s">
        <v>1892</v>
      </c>
      <c r="D66" s="970"/>
      <c r="E66" s="317">
        <f t="shared" si="8"/>
        <v>44915</v>
      </c>
      <c r="F66" s="317">
        <v>44920</v>
      </c>
      <c r="G66" s="317">
        <f t="shared" si="9"/>
        <v>44949</v>
      </c>
    </row>
    <row r="67" spans="1:7">
      <c r="B67" s="344" t="s">
        <v>792</v>
      </c>
      <c r="C67" s="344" t="s">
        <v>1891</v>
      </c>
      <c r="D67" s="961"/>
      <c r="E67" s="317">
        <f t="shared" si="8"/>
        <v>44922</v>
      </c>
      <c r="F67" s="317">
        <v>44927</v>
      </c>
      <c r="G67" s="317">
        <f t="shared" si="9"/>
        <v>44956</v>
      </c>
    </row>
    <row r="68" spans="1:7">
      <c r="B68" s="342"/>
      <c r="C68" s="342"/>
      <c r="D68" s="322"/>
      <c r="E68" s="321"/>
      <c r="F68" s="321"/>
      <c r="G68" s="321"/>
    </row>
    <row r="69" spans="1:7">
      <c r="B69" s="959" t="s">
        <v>1350</v>
      </c>
      <c r="C69" s="959" t="s">
        <v>21</v>
      </c>
      <c r="D69" s="962" t="s">
        <v>22</v>
      </c>
      <c r="E69" s="319" t="s">
        <v>138</v>
      </c>
      <c r="F69" s="319" t="s">
        <v>138</v>
      </c>
      <c r="G69" s="319" t="s">
        <v>1915</v>
      </c>
    </row>
    <row r="70" spans="1:7">
      <c r="B70" s="960"/>
      <c r="C70" s="960"/>
      <c r="D70" s="963"/>
      <c r="E70" s="319" t="s">
        <v>1092</v>
      </c>
      <c r="F70" s="319" t="s">
        <v>24</v>
      </c>
      <c r="G70" s="319" t="s">
        <v>25</v>
      </c>
    </row>
    <row r="71" spans="1:7" ht="17.25" customHeight="1">
      <c r="B71" s="317" t="s">
        <v>1862</v>
      </c>
      <c r="C71" s="400" t="s">
        <v>59</v>
      </c>
      <c r="D71" s="968" t="s">
        <v>1889</v>
      </c>
      <c r="E71" s="317">
        <f>F71-4</f>
        <v>44893</v>
      </c>
      <c r="F71" s="317">
        <v>44897</v>
      </c>
      <c r="G71" s="317">
        <f>F71+37</f>
        <v>44934</v>
      </c>
    </row>
    <row r="72" spans="1:7">
      <c r="B72" s="317" t="s">
        <v>1096</v>
      </c>
      <c r="C72" s="317"/>
      <c r="D72" s="969"/>
      <c r="E72" s="317">
        <f>F72-4</f>
        <v>44900</v>
      </c>
      <c r="F72" s="317">
        <f>F71+7</f>
        <v>44904</v>
      </c>
      <c r="G72" s="317">
        <f>F72+37</f>
        <v>44941</v>
      </c>
    </row>
    <row r="73" spans="1:7">
      <c r="B73" s="317" t="s">
        <v>1860</v>
      </c>
      <c r="C73" s="317" t="s">
        <v>187</v>
      </c>
      <c r="D73" s="969"/>
      <c r="E73" s="317">
        <f>F73-4</f>
        <v>44907</v>
      </c>
      <c r="F73" s="317">
        <f>F72+7</f>
        <v>44911</v>
      </c>
      <c r="G73" s="317">
        <f>F73+37</f>
        <v>44948</v>
      </c>
    </row>
    <row r="74" spans="1:7">
      <c r="B74" s="317" t="s">
        <v>1859</v>
      </c>
      <c r="C74" s="317" t="s">
        <v>187</v>
      </c>
      <c r="D74" s="970"/>
      <c r="E74" s="317">
        <f>F74-4</f>
        <v>44914</v>
      </c>
      <c r="F74" s="317">
        <f>F73+7</f>
        <v>44918</v>
      </c>
      <c r="G74" s="317">
        <f>F74+37</f>
        <v>44955</v>
      </c>
    </row>
    <row r="75" spans="1:7">
      <c r="B75" s="317" t="s">
        <v>1096</v>
      </c>
      <c r="C75" s="317"/>
      <c r="D75" s="961"/>
      <c r="E75" s="317">
        <f>F75-4</f>
        <v>44921</v>
      </c>
      <c r="F75" s="317">
        <f>F74+7</f>
        <v>44925</v>
      </c>
      <c r="G75" s="317">
        <f>F75+37</f>
        <v>44962</v>
      </c>
    </row>
    <row r="76" spans="1:7">
      <c r="A76" s="327" t="s">
        <v>32</v>
      </c>
      <c r="B76" s="314"/>
      <c r="C76" s="314"/>
    </row>
    <row r="77" spans="1:7">
      <c r="A77" s="327"/>
      <c r="B77" s="959" t="s">
        <v>1350</v>
      </c>
      <c r="C77" s="959" t="s">
        <v>21</v>
      </c>
      <c r="D77" s="962" t="s">
        <v>22</v>
      </c>
      <c r="E77" s="319" t="s">
        <v>138</v>
      </c>
      <c r="F77" s="319" t="s">
        <v>138</v>
      </c>
      <c r="G77" s="319" t="s">
        <v>1901</v>
      </c>
    </row>
    <row r="78" spans="1:7">
      <c r="A78" s="327"/>
      <c r="B78" s="960"/>
      <c r="C78" s="960"/>
      <c r="D78" s="963"/>
      <c r="E78" s="319" t="s">
        <v>1092</v>
      </c>
      <c r="F78" s="319" t="s">
        <v>24</v>
      </c>
      <c r="G78" s="319" t="s">
        <v>25</v>
      </c>
    </row>
    <row r="79" spans="1:7" ht="16.5" customHeight="1">
      <c r="A79" s="327"/>
      <c r="B79" s="344" t="s">
        <v>1914</v>
      </c>
      <c r="C79" s="344" t="s">
        <v>1913</v>
      </c>
      <c r="D79" s="968" t="s">
        <v>1912</v>
      </c>
      <c r="E79" s="317">
        <f t="shared" ref="E79:E84" si="10">F79-6</f>
        <v>44890</v>
      </c>
      <c r="F79" s="317">
        <v>44896</v>
      </c>
      <c r="G79" s="317">
        <f t="shared" ref="G79:G84" si="11">F79+37</f>
        <v>44933</v>
      </c>
    </row>
    <row r="80" spans="1:7">
      <c r="A80" s="327"/>
      <c r="B80" s="344" t="s">
        <v>1911</v>
      </c>
      <c r="C80" s="344" t="s">
        <v>1910</v>
      </c>
      <c r="D80" s="969"/>
      <c r="E80" s="317">
        <f t="shared" si="10"/>
        <v>44897</v>
      </c>
      <c r="F80" s="317">
        <v>44903</v>
      </c>
      <c r="G80" s="317">
        <f t="shared" si="11"/>
        <v>44940</v>
      </c>
    </row>
    <row r="81" spans="1:7">
      <c r="A81" s="327"/>
      <c r="B81" s="344" t="s">
        <v>1909</v>
      </c>
      <c r="C81" s="344" t="s">
        <v>1908</v>
      </c>
      <c r="D81" s="969"/>
      <c r="E81" s="317">
        <f t="shared" si="10"/>
        <v>44904</v>
      </c>
      <c r="F81" s="317">
        <v>44910</v>
      </c>
      <c r="G81" s="317">
        <f t="shared" si="11"/>
        <v>44947</v>
      </c>
    </row>
    <row r="82" spans="1:7">
      <c r="A82" s="327"/>
      <c r="B82" s="344" t="s">
        <v>1907</v>
      </c>
      <c r="C82" s="344" t="s">
        <v>1906</v>
      </c>
      <c r="D82" s="969"/>
      <c r="E82" s="317">
        <f t="shared" si="10"/>
        <v>44911</v>
      </c>
      <c r="F82" s="317">
        <v>44917</v>
      </c>
      <c r="G82" s="317">
        <f t="shared" si="11"/>
        <v>44954</v>
      </c>
    </row>
    <row r="83" spans="1:7">
      <c r="A83" s="327"/>
      <c r="B83" s="344" t="s">
        <v>1905</v>
      </c>
      <c r="C83" s="344" t="s">
        <v>1904</v>
      </c>
      <c r="D83" s="969"/>
      <c r="E83" s="317">
        <f t="shared" si="10"/>
        <v>44918</v>
      </c>
      <c r="F83" s="317">
        <v>44924</v>
      </c>
      <c r="G83" s="317">
        <f t="shared" si="11"/>
        <v>44961</v>
      </c>
    </row>
    <row r="84" spans="1:7">
      <c r="A84" s="327"/>
      <c r="B84" s="344" t="s">
        <v>1903</v>
      </c>
      <c r="C84" s="344" t="s">
        <v>1902</v>
      </c>
      <c r="D84" s="970"/>
      <c r="E84" s="317">
        <f t="shared" si="10"/>
        <v>44925</v>
      </c>
      <c r="F84" s="317">
        <v>44931</v>
      </c>
      <c r="G84" s="317">
        <f t="shared" si="11"/>
        <v>44968</v>
      </c>
    </row>
    <row r="85" spans="1:7">
      <c r="A85" s="327"/>
      <c r="B85" s="327"/>
      <c r="C85" s="327"/>
      <c r="D85" s="364"/>
      <c r="E85" s="327"/>
      <c r="F85" s="327"/>
      <c r="G85" s="327"/>
    </row>
    <row r="86" spans="1:7">
      <c r="B86" s="959" t="s">
        <v>1350</v>
      </c>
      <c r="C86" s="959" t="s">
        <v>21</v>
      </c>
      <c r="D86" s="962" t="s">
        <v>22</v>
      </c>
      <c r="E86" s="319" t="s">
        <v>138</v>
      </c>
      <c r="F86" s="319" t="s">
        <v>138</v>
      </c>
      <c r="G86" s="319" t="s">
        <v>1901</v>
      </c>
    </row>
    <row r="87" spans="1:7">
      <c r="B87" s="960"/>
      <c r="C87" s="960"/>
      <c r="D87" s="963"/>
      <c r="E87" s="319" t="s">
        <v>1092</v>
      </c>
      <c r="F87" s="319" t="s">
        <v>24</v>
      </c>
      <c r="G87" s="319" t="s">
        <v>25</v>
      </c>
    </row>
    <row r="88" spans="1:7" ht="16.5" customHeight="1">
      <c r="B88" s="317"/>
      <c r="C88" s="317"/>
      <c r="D88" s="968" t="s">
        <v>1808</v>
      </c>
      <c r="E88" s="317">
        <f t="shared" ref="E88:E93" si="12">F88-4</f>
        <v>44888</v>
      </c>
      <c r="F88" s="317">
        <v>44892</v>
      </c>
      <c r="G88" s="317">
        <f t="shared" ref="G88:G93" si="13">F88+30</f>
        <v>44922</v>
      </c>
    </row>
    <row r="89" spans="1:7">
      <c r="B89" s="317" t="s">
        <v>607</v>
      </c>
      <c r="C89" s="317" t="s">
        <v>478</v>
      </c>
      <c r="D89" s="969"/>
      <c r="E89" s="317">
        <f t="shared" si="12"/>
        <v>44895</v>
      </c>
      <c r="F89" s="317">
        <v>44899</v>
      </c>
      <c r="G89" s="317">
        <f t="shared" si="13"/>
        <v>44929</v>
      </c>
    </row>
    <row r="90" spans="1:7">
      <c r="B90" s="317" t="s">
        <v>608</v>
      </c>
      <c r="C90" s="317" t="s">
        <v>27</v>
      </c>
      <c r="D90" s="969"/>
      <c r="E90" s="317">
        <f t="shared" si="12"/>
        <v>44902</v>
      </c>
      <c r="F90" s="317">
        <v>44906</v>
      </c>
      <c r="G90" s="317">
        <f t="shared" si="13"/>
        <v>44936</v>
      </c>
    </row>
    <row r="91" spans="1:7">
      <c r="B91" s="317" t="s">
        <v>797</v>
      </c>
      <c r="C91" s="317" t="s">
        <v>222</v>
      </c>
      <c r="D91" s="970"/>
      <c r="E91" s="317">
        <f t="shared" si="12"/>
        <v>44909</v>
      </c>
      <c r="F91" s="317">
        <v>44913</v>
      </c>
      <c r="G91" s="317">
        <f t="shared" si="13"/>
        <v>44943</v>
      </c>
    </row>
    <row r="92" spans="1:7">
      <c r="B92" s="317" t="s">
        <v>798</v>
      </c>
      <c r="C92" s="317" t="s">
        <v>27</v>
      </c>
      <c r="D92" s="970"/>
      <c r="E92" s="317">
        <f t="shared" si="12"/>
        <v>44916</v>
      </c>
      <c r="F92" s="317">
        <v>44920</v>
      </c>
      <c r="G92" s="317">
        <f t="shared" si="13"/>
        <v>44950</v>
      </c>
    </row>
    <row r="93" spans="1:7">
      <c r="B93" s="317" t="s">
        <v>799</v>
      </c>
      <c r="C93" s="317" t="s">
        <v>27</v>
      </c>
      <c r="D93" s="961"/>
      <c r="E93" s="317">
        <f t="shared" si="12"/>
        <v>44923</v>
      </c>
      <c r="F93" s="317">
        <v>44927</v>
      </c>
      <c r="G93" s="317">
        <f t="shared" si="13"/>
        <v>44957</v>
      </c>
    </row>
    <row r="94" spans="1:7">
      <c r="B94" s="321"/>
      <c r="C94" s="321"/>
      <c r="D94" s="322"/>
      <c r="E94" s="321"/>
      <c r="F94" s="321"/>
      <c r="G94" s="321"/>
    </row>
    <row r="95" spans="1:7">
      <c r="A95" s="327" t="s">
        <v>1890</v>
      </c>
      <c r="B95" s="342"/>
      <c r="C95" s="342"/>
      <c r="D95" s="322"/>
      <c r="E95" s="321"/>
      <c r="F95" s="321"/>
      <c r="G95" s="321"/>
    </row>
    <row r="96" spans="1:7">
      <c r="B96" s="959" t="s">
        <v>1350</v>
      </c>
      <c r="C96" s="959" t="s">
        <v>21</v>
      </c>
      <c r="D96" s="962" t="s">
        <v>22</v>
      </c>
      <c r="E96" s="319" t="s">
        <v>138</v>
      </c>
      <c r="F96" s="319" t="s">
        <v>138</v>
      </c>
      <c r="G96" s="319" t="s">
        <v>1890</v>
      </c>
    </row>
    <row r="97" spans="2:7">
      <c r="B97" s="960"/>
      <c r="C97" s="960"/>
      <c r="D97" s="963"/>
      <c r="E97" s="319" t="s">
        <v>1092</v>
      </c>
      <c r="F97" s="319" t="s">
        <v>24</v>
      </c>
      <c r="G97" s="319" t="s">
        <v>25</v>
      </c>
    </row>
    <row r="98" spans="2:7" ht="16.5" customHeight="1">
      <c r="B98" s="344" t="s">
        <v>1900</v>
      </c>
      <c r="C98" s="344" t="s">
        <v>1899</v>
      </c>
      <c r="D98" s="968" t="s">
        <v>1898</v>
      </c>
      <c r="E98" s="317">
        <f t="shared" ref="E98:E103" si="14">F98-5</f>
        <v>44887</v>
      </c>
      <c r="F98" s="317">
        <v>44892</v>
      </c>
      <c r="G98" s="317">
        <f t="shared" ref="G98:G103" si="15">F98+27</f>
        <v>44919</v>
      </c>
    </row>
    <row r="99" spans="2:7">
      <c r="B99" s="344" t="s">
        <v>1897</v>
      </c>
      <c r="C99" s="344" t="s">
        <v>1896</v>
      </c>
      <c r="D99" s="969"/>
      <c r="E99" s="317">
        <f t="shared" si="14"/>
        <v>44894</v>
      </c>
      <c r="F99" s="317">
        <v>44899</v>
      </c>
      <c r="G99" s="317">
        <f t="shared" si="15"/>
        <v>44926</v>
      </c>
    </row>
    <row r="100" spans="2:7">
      <c r="B100" s="344" t="s">
        <v>1895</v>
      </c>
      <c r="C100" s="344" t="s">
        <v>1894</v>
      </c>
      <c r="D100" s="969"/>
      <c r="E100" s="317">
        <f t="shared" si="14"/>
        <v>44901</v>
      </c>
      <c r="F100" s="317">
        <v>44906</v>
      </c>
      <c r="G100" s="317">
        <f t="shared" si="15"/>
        <v>44933</v>
      </c>
    </row>
    <row r="101" spans="2:7">
      <c r="B101" s="344" t="s">
        <v>604</v>
      </c>
      <c r="C101" s="344" t="s">
        <v>1893</v>
      </c>
      <c r="D101" s="970"/>
      <c r="E101" s="317">
        <f t="shared" si="14"/>
        <v>44908</v>
      </c>
      <c r="F101" s="317">
        <v>44913</v>
      </c>
      <c r="G101" s="317">
        <f t="shared" si="15"/>
        <v>44940</v>
      </c>
    </row>
    <row r="102" spans="2:7">
      <c r="B102" s="344" t="s">
        <v>791</v>
      </c>
      <c r="C102" s="344" t="s">
        <v>1892</v>
      </c>
      <c r="D102" s="970"/>
      <c r="E102" s="317">
        <f t="shared" si="14"/>
        <v>44915</v>
      </c>
      <c r="F102" s="317">
        <v>44920</v>
      </c>
      <c r="G102" s="317">
        <f t="shared" si="15"/>
        <v>44947</v>
      </c>
    </row>
    <row r="103" spans="2:7">
      <c r="B103" s="344" t="s">
        <v>792</v>
      </c>
      <c r="C103" s="344" t="s">
        <v>1891</v>
      </c>
      <c r="D103" s="961"/>
      <c r="E103" s="317">
        <f t="shared" si="14"/>
        <v>44922</v>
      </c>
      <c r="F103" s="317">
        <v>44927</v>
      </c>
      <c r="G103" s="317">
        <f t="shared" si="15"/>
        <v>44954</v>
      </c>
    </row>
    <row r="104" spans="2:7">
      <c r="B104" s="342"/>
      <c r="C104" s="342"/>
      <c r="D104" s="322"/>
      <c r="E104" s="321"/>
      <c r="F104" s="321"/>
      <c r="G104" s="321"/>
    </row>
    <row r="105" spans="2:7">
      <c r="B105" s="342"/>
      <c r="C105" s="342"/>
      <c r="D105" s="322"/>
      <c r="E105" s="321"/>
      <c r="F105" s="321"/>
      <c r="G105" s="321"/>
    </row>
    <row r="106" spans="2:7">
      <c r="B106" s="959" t="s">
        <v>1350</v>
      </c>
      <c r="C106" s="959" t="s">
        <v>21</v>
      </c>
      <c r="D106" s="962" t="s">
        <v>22</v>
      </c>
      <c r="E106" s="319" t="s">
        <v>138</v>
      </c>
      <c r="F106" s="319" t="s">
        <v>138</v>
      </c>
      <c r="G106" s="319" t="s">
        <v>1890</v>
      </c>
    </row>
    <row r="107" spans="2:7">
      <c r="B107" s="960"/>
      <c r="C107" s="960"/>
      <c r="D107" s="963"/>
      <c r="E107" s="319" t="s">
        <v>1092</v>
      </c>
      <c r="F107" s="319" t="s">
        <v>24</v>
      </c>
      <c r="G107" s="319" t="s">
        <v>25</v>
      </c>
    </row>
    <row r="108" spans="2:7" ht="16.5" customHeight="1">
      <c r="B108" s="317" t="s">
        <v>1862</v>
      </c>
      <c r="C108" s="400" t="s">
        <v>59</v>
      </c>
      <c r="D108" s="968" t="s">
        <v>1889</v>
      </c>
      <c r="E108" s="317">
        <f>F108-4</f>
        <v>44893</v>
      </c>
      <c r="F108" s="317">
        <v>44897</v>
      </c>
      <c r="G108" s="317">
        <f>F108+34</f>
        <v>44931</v>
      </c>
    </row>
    <row r="109" spans="2:7">
      <c r="B109" s="317" t="s">
        <v>1096</v>
      </c>
      <c r="C109" s="317"/>
      <c r="D109" s="969"/>
      <c r="E109" s="317">
        <f>F109-4</f>
        <v>44900</v>
      </c>
      <c r="F109" s="317">
        <f>F108+7</f>
        <v>44904</v>
      </c>
      <c r="G109" s="317">
        <f>F109+34</f>
        <v>44938</v>
      </c>
    </row>
    <row r="110" spans="2:7" ht="16.5" customHeight="1">
      <c r="B110" s="317" t="s">
        <v>1860</v>
      </c>
      <c r="C110" s="317" t="s">
        <v>187</v>
      </c>
      <c r="D110" s="969"/>
      <c r="E110" s="317">
        <f>F110-4</f>
        <v>44907</v>
      </c>
      <c r="F110" s="317">
        <f>F109+7</f>
        <v>44911</v>
      </c>
      <c r="G110" s="317">
        <f>F110+34</f>
        <v>44945</v>
      </c>
    </row>
    <row r="111" spans="2:7">
      <c r="B111" s="317" t="s">
        <v>1859</v>
      </c>
      <c r="C111" s="317" t="s">
        <v>187</v>
      </c>
      <c r="D111" s="970"/>
      <c r="E111" s="317">
        <f>F111-4</f>
        <v>44914</v>
      </c>
      <c r="F111" s="317">
        <f>F110+7</f>
        <v>44918</v>
      </c>
      <c r="G111" s="317">
        <f>F111+34</f>
        <v>44952</v>
      </c>
    </row>
    <row r="112" spans="2:7">
      <c r="B112" s="317" t="s">
        <v>1096</v>
      </c>
      <c r="C112" s="317"/>
      <c r="D112" s="961"/>
      <c r="E112" s="317">
        <f>F112-4</f>
        <v>44921</v>
      </c>
      <c r="F112" s="317">
        <f>F111+7</f>
        <v>44925</v>
      </c>
      <c r="G112" s="317">
        <f>F112+34</f>
        <v>44959</v>
      </c>
    </row>
    <row r="113" spans="1:7">
      <c r="B113" s="342"/>
      <c r="C113" s="342"/>
      <c r="D113" s="322"/>
      <c r="E113" s="321"/>
      <c r="F113" s="321"/>
      <c r="G113" s="321"/>
    </row>
    <row r="114" spans="1:7">
      <c r="A114" s="327" t="s">
        <v>1888</v>
      </c>
      <c r="B114" s="327"/>
      <c r="C114" s="327"/>
      <c r="G114" s="347"/>
    </row>
    <row r="115" spans="1:7">
      <c r="B115" s="959" t="s">
        <v>1556</v>
      </c>
      <c r="C115" s="959" t="s">
        <v>21</v>
      </c>
      <c r="D115" s="962" t="s">
        <v>22</v>
      </c>
      <c r="E115" s="319" t="s">
        <v>138</v>
      </c>
      <c r="F115" s="319" t="s">
        <v>138</v>
      </c>
      <c r="G115" s="319" t="s">
        <v>1887</v>
      </c>
    </row>
    <row r="116" spans="1:7">
      <c r="B116" s="960"/>
      <c r="C116" s="960"/>
      <c r="D116" s="963"/>
      <c r="E116" s="319" t="s">
        <v>1092</v>
      </c>
      <c r="F116" s="319" t="s">
        <v>24</v>
      </c>
      <c r="G116" s="319" t="s">
        <v>25</v>
      </c>
    </row>
    <row r="117" spans="1:7" ht="16.5" customHeight="1">
      <c r="B117" s="317"/>
      <c r="C117" s="317"/>
      <c r="D117" s="968" t="s">
        <v>1871</v>
      </c>
      <c r="E117" s="317">
        <f t="shared" ref="E117:E122" si="16">F117-4</f>
        <v>44888</v>
      </c>
      <c r="F117" s="317">
        <v>44892</v>
      </c>
      <c r="G117" s="317">
        <f t="shared" ref="G117:G122" si="17">F117+35</f>
        <v>44927</v>
      </c>
    </row>
    <row r="118" spans="1:7">
      <c r="B118" s="317" t="s">
        <v>607</v>
      </c>
      <c r="C118" s="317" t="s">
        <v>478</v>
      </c>
      <c r="D118" s="969"/>
      <c r="E118" s="317">
        <f t="shared" si="16"/>
        <v>44895</v>
      </c>
      <c r="F118" s="317">
        <v>44899</v>
      </c>
      <c r="G118" s="317">
        <f t="shared" si="17"/>
        <v>44934</v>
      </c>
    </row>
    <row r="119" spans="1:7">
      <c r="B119" s="317" t="s">
        <v>608</v>
      </c>
      <c r="C119" s="317" t="s">
        <v>27</v>
      </c>
      <c r="D119" s="969"/>
      <c r="E119" s="317">
        <f t="shared" si="16"/>
        <v>44902</v>
      </c>
      <c r="F119" s="317">
        <v>44906</v>
      </c>
      <c r="G119" s="317">
        <f t="shared" si="17"/>
        <v>44941</v>
      </c>
    </row>
    <row r="120" spans="1:7">
      <c r="B120" s="317" t="s">
        <v>797</v>
      </c>
      <c r="C120" s="317" t="s">
        <v>222</v>
      </c>
      <c r="D120" s="970"/>
      <c r="E120" s="317">
        <f t="shared" si="16"/>
        <v>44909</v>
      </c>
      <c r="F120" s="317">
        <v>44913</v>
      </c>
      <c r="G120" s="317">
        <f t="shared" si="17"/>
        <v>44948</v>
      </c>
    </row>
    <row r="121" spans="1:7">
      <c r="B121" s="317" t="s">
        <v>798</v>
      </c>
      <c r="C121" s="317" t="s">
        <v>27</v>
      </c>
      <c r="D121" s="970"/>
      <c r="E121" s="317">
        <f t="shared" si="16"/>
        <v>44916</v>
      </c>
      <c r="F121" s="317">
        <v>44920</v>
      </c>
      <c r="G121" s="317">
        <f t="shared" si="17"/>
        <v>44955</v>
      </c>
    </row>
    <row r="122" spans="1:7">
      <c r="B122" s="317" t="s">
        <v>799</v>
      </c>
      <c r="C122" s="317" t="s">
        <v>27</v>
      </c>
      <c r="D122" s="961"/>
      <c r="E122" s="317">
        <f t="shared" si="16"/>
        <v>44923</v>
      </c>
      <c r="F122" s="317">
        <v>44927</v>
      </c>
      <c r="G122" s="317">
        <f t="shared" si="17"/>
        <v>44962</v>
      </c>
    </row>
    <row r="123" spans="1:7">
      <c r="B123" s="321"/>
      <c r="C123" s="321"/>
      <c r="D123" s="322"/>
      <c r="E123" s="321"/>
      <c r="F123" s="321"/>
      <c r="G123" s="321"/>
    </row>
    <row r="124" spans="1:7">
      <c r="B124" s="959" t="s">
        <v>1556</v>
      </c>
      <c r="C124" s="959" t="s">
        <v>21</v>
      </c>
      <c r="D124" s="962" t="s">
        <v>22</v>
      </c>
      <c r="E124" s="319" t="s">
        <v>138</v>
      </c>
      <c r="F124" s="319" t="s">
        <v>138</v>
      </c>
      <c r="G124" s="319" t="s">
        <v>1887</v>
      </c>
    </row>
    <row r="125" spans="1:7">
      <c r="B125" s="960"/>
      <c r="C125" s="960"/>
      <c r="D125" s="963"/>
      <c r="E125" s="319" t="s">
        <v>1092</v>
      </c>
      <c r="F125" s="319" t="s">
        <v>24</v>
      </c>
      <c r="G125" s="319" t="s">
        <v>25</v>
      </c>
    </row>
    <row r="126" spans="1:7" ht="16.5" customHeight="1">
      <c r="B126" s="317" t="s">
        <v>1883</v>
      </c>
      <c r="C126" s="400" t="s">
        <v>1224</v>
      </c>
      <c r="D126" s="968" t="s">
        <v>1882</v>
      </c>
      <c r="E126" s="317">
        <f>F126-4</f>
        <v>44894</v>
      </c>
      <c r="F126" s="317">
        <v>44898</v>
      </c>
      <c r="G126" s="317">
        <f>F126+38</f>
        <v>44936</v>
      </c>
    </row>
    <row r="127" spans="1:7">
      <c r="B127" s="317" t="s">
        <v>1096</v>
      </c>
      <c r="C127" s="317"/>
      <c r="D127" s="969"/>
      <c r="E127" s="317">
        <f>F127-4</f>
        <v>44901</v>
      </c>
      <c r="F127" s="317">
        <f>F126+7</f>
        <v>44905</v>
      </c>
      <c r="G127" s="317">
        <f>F127+38</f>
        <v>44943</v>
      </c>
    </row>
    <row r="128" spans="1:7" ht="16.5" customHeight="1">
      <c r="B128" s="317" t="s">
        <v>1881</v>
      </c>
      <c r="C128" s="317" t="s">
        <v>1224</v>
      </c>
      <c r="D128" s="969"/>
      <c r="E128" s="317">
        <f>F128-4</f>
        <v>44908</v>
      </c>
      <c r="F128" s="317">
        <f>F127+7</f>
        <v>44912</v>
      </c>
      <c r="G128" s="317">
        <f>F128+38</f>
        <v>44950</v>
      </c>
    </row>
    <row r="129" spans="1:8">
      <c r="B129" s="317" t="s">
        <v>1880</v>
      </c>
      <c r="C129" s="317" t="s">
        <v>1879</v>
      </c>
      <c r="D129" s="970"/>
      <c r="E129" s="317">
        <f>F129-4</f>
        <v>44915</v>
      </c>
      <c r="F129" s="317">
        <f>F128+7</f>
        <v>44919</v>
      </c>
      <c r="G129" s="317">
        <f>F129+38</f>
        <v>44957</v>
      </c>
    </row>
    <row r="130" spans="1:8">
      <c r="B130" s="317" t="s">
        <v>1096</v>
      </c>
      <c r="C130" s="317"/>
      <c r="D130" s="961"/>
      <c r="E130" s="317">
        <f>F130-4</f>
        <v>44922</v>
      </c>
      <c r="F130" s="317">
        <f>F129+7</f>
        <v>44926</v>
      </c>
      <c r="G130" s="317">
        <f>F130+38</f>
        <v>44964</v>
      </c>
    </row>
    <row r="131" spans="1:8" s="346" customFormat="1">
      <c r="A131" s="356" t="s">
        <v>1886</v>
      </c>
      <c r="B131" s="361"/>
      <c r="C131" s="361"/>
      <c r="D131" s="325"/>
      <c r="E131" s="356"/>
      <c r="F131" s="356"/>
      <c r="G131" s="356"/>
      <c r="H131" s="347"/>
    </row>
    <row r="132" spans="1:8">
      <c r="A132" s="327" t="s">
        <v>1885</v>
      </c>
      <c r="B132" s="349"/>
      <c r="C132" s="349"/>
      <c r="D132" s="350"/>
      <c r="E132" s="349"/>
      <c r="F132" s="327"/>
      <c r="G132" s="327"/>
      <c r="H132" s="346"/>
    </row>
    <row r="133" spans="1:8">
      <c r="A133" s="327"/>
      <c r="B133" s="959" t="s">
        <v>20</v>
      </c>
      <c r="C133" s="959" t="s">
        <v>21</v>
      </c>
      <c r="D133" s="962" t="s">
        <v>22</v>
      </c>
      <c r="E133" s="319" t="s">
        <v>138</v>
      </c>
      <c r="F133" s="319" t="s">
        <v>138</v>
      </c>
      <c r="G133" s="319" t="s">
        <v>1864</v>
      </c>
      <c r="H133" s="319" t="s">
        <v>1884</v>
      </c>
    </row>
    <row r="134" spans="1:8">
      <c r="A134" s="327"/>
      <c r="B134" s="960"/>
      <c r="C134" s="960"/>
      <c r="D134" s="963"/>
      <c r="E134" s="319" t="s">
        <v>1092</v>
      </c>
      <c r="F134" s="319" t="s">
        <v>24</v>
      </c>
      <c r="G134" s="319" t="s">
        <v>25</v>
      </c>
      <c r="H134" s="319" t="s">
        <v>1693</v>
      </c>
    </row>
    <row r="135" spans="1:8" ht="16.5" customHeight="1">
      <c r="A135" s="327"/>
      <c r="B135" s="317"/>
      <c r="C135" s="317"/>
      <c r="D135" s="968" t="s">
        <v>1871</v>
      </c>
      <c r="E135" s="317">
        <f t="shared" ref="E135:E140" si="18">F135-4</f>
        <v>44888</v>
      </c>
      <c r="F135" s="317">
        <v>44892</v>
      </c>
      <c r="G135" s="317">
        <f t="shared" ref="G135:G140" si="19">F135+30</f>
        <v>44922</v>
      </c>
      <c r="H135" s="317" t="s">
        <v>1878</v>
      </c>
    </row>
    <row r="136" spans="1:8">
      <c r="A136" s="327"/>
      <c r="B136" s="317" t="s">
        <v>607</v>
      </c>
      <c r="C136" s="317" t="s">
        <v>478</v>
      </c>
      <c r="D136" s="969"/>
      <c r="E136" s="317">
        <f t="shared" si="18"/>
        <v>44895</v>
      </c>
      <c r="F136" s="317">
        <v>44899</v>
      </c>
      <c r="G136" s="317">
        <f t="shared" si="19"/>
        <v>44929</v>
      </c>
      <c r="H136" s="317" t="s">
        <v>1878</v>
      </c>
    </row>
    <row r="137" spans="1:8">
      <c r="A137" s="327"/>
      <c r="B137" s="317" t="s">
        <v>608</v>
      </c>
      <c r="C137" s="317" t="s">
        <v>27</v>
      </c>
      <c r="D137" s="969"/>
      <c r="E137" s="317">
        <f t="shared" si="18"/>
        <v>44902</v>
      </c>
      <c r="F137" s="317">
        <v>44906</v>
      </c>
      <c r="G137" s="317">
        <f t="shared" si="19"/>
        <v>44936</v>
      </c>
      <c r="H137" s="317" t="s">
        <v>1878</v>
      </c>
    </row>
    <row r="138" spans="1:8">
      <c r="A138" s="327"/>
      <c r="B138" s="317" t="s">
        <v>797</v>
      </c>
      <c r="C138" s="317" t="s">
        <v>222</v>
      </c>
      <c r="D138" s="970"/>
      <c r="E138" s="317">
        <f t="shared" si="18"/>
        <v>44909</v>
      </c>
      <c r="F138" s="317">
        <v>44913</v>
      </c>
      <c r="G138" s="317">
        <f t="shared" si="19"/>
        <v>44943</v>
      </c>
      <c r="H138" s="317" t="s">
        <v>1878</v>
      </c>
    </row>
    <row r="139" spans="1:8">
      <c r="A139" s="327"/>
      <c r="B139" s="317" t="s">
        <v>798</v>
      </c>
      <c r="C139" s="317" t="s">
        <v>27</v>
      </c>
      <c r="D139" s="970"/>
      <c r="E139" s="317">
        <f t="shared" si="18"/>
        <v>44916</v>
      </c>
      <c r="F139" s="317">
        <v>44920</v>
      </c>
      <c r="G139" s="317">
        <f t="shared" si="19"/>
        <v>44950</v>
      </c>
      <c r="H139" s="317" t="s">
        <v>1878</v>
      </c>
    </row>
    <row r="140" spans="1:8">
      <c r="A140" s="327"/>
      <c r="B140" s="317" t="s">
        <v>799</v>
      </c>
      <c r="C140" s="317" t="s">
        <v>27</v>
      </c>
      <c r="D140" s="961"/>
      <c r="E140" s="317">
        <f t="shared" si="18"/>
        <v>44923</v>
      </c>
      <c r="F140" s="317">
        <v>44927</v>
      </c>
      <c r="G140" s="317">
        <f t="shared" si="19"/>
        <v>44957</v>
      </c>
      <c r="H140" s="317" t="s">
        <v>1878</v>
      </c>
    </row>
    <row r="141" spans="1:8">
      <c r="A141" s="327"/>
      <c r="B141" s="321"/>
      <c r="C141" s="321"/>
      <c r="D141" s="322"/>
      <c r="E141" s="321"/>
      <c r="F141" s="321"/>
      <c r="G141" s="321"/>
      <c r="H141" s="321"/>
    </row>
    <row r="142" spans="1:8">
      <c r="A142" s="327"/>
      <c r="B142" s="959" t="s">
        <v>1556</v>
      </c>
      <c r="C142" s="959" t="s">
        <v>21</v>
      </c>
      <c r="D142" s="962" t="s">
        <v>22</v>
      </c>
      <c r="E142" s="319" t="s">
        <v>138</v>
      </c>
      <c r="F142" s="319" t="s">
        <v>138</v>
      </c>
      <c r="G142" s="319" t="s">
        <v>1875</v>
      </c>
      <c r="H142" s="319" t="s">
        <v>1884</v>
      </c>
    </row>
    <row r="143" spans="1:8">
      <c r="A143" s="327"/>
      <c r="B143" s="960"/>
      <c r="C143" s="960"/>
      <c r="D143" s="963"/>
      <c r="E143" s="319" t="s">
        <v>1092</v>
      </c>
      <c r="F143" s="319" t="s">
        <v>24</v>
      </c>
      <c r="G143" s="319" t="s">
        <v>25</v>
      </c>
      <c r="H143" s="319" t="s">
        <v>1693</v>
      </c>
    </row>
    <row r="144" spans="1:8" ht="16.5" customHeight="1">
      <c r="A144" s="327"/>
      <c r="B144" s="317" t="s">
        <v>1883</v>
      </c>
      <c r="C144" s="400" t="s">
        <v>1224</v>
      </c>
      <c r="D144" s="968" t="s">
        <v>1882</v>
      </c>
      <c r="E144" s="317">
        <f>F144-4</f>
        <v>44894</v>
      </c>
      <c r="F144" s="317">
        <v>44898</v>
      </c>
      <c r="G144" s="317">
        <f>F144+34</f>
        <v>44932</v>
      </c>
      <c r="H144" s="317" t="s">
        <v>1878</v>
      </c>
    </row>
    <row r="145" spans="1:8">
      <c r="A145" s="327"/>
      <c r="B145" s="317" t="s">
        <v>1096</v>
      </c>
      <c r="C145" s="317"/>
      <c r="D145" s="969"/>
      <c r="E145" s="317">
        <f>F145-4</f>
        <v>44901</v>
      </c>
      <c r="F145" s="317">
        <f>F144+7</f>
        <v>44905</v>
      </c>
      <c r="G145" s="317">
        <f>F145+34</f>
        <v>44939</v>
      </c>
      <c r="H145" s="317" t="s">
        <v>1878</v>
      </c>
    </row>
    <row r="146" spans="1:8">
      <c r="A146" s="327"/>
      <c r="B146" s="317" t="s">
        <v>1881</v>
      </c>
      <c r="C146" s="317" t="s">
        <v>1224</v>
      </c>
      <c r="D146" s="969"/>
      <c r="E146" s="317">
        <f>F146-4</f>
        <v>44908</v>
      </c>
      <c r="F146" s="317">
        <f>F145+7</f>
        <v>44912</v>
      </c>
      <c r="G146" s="317">
        <f>F146+34</f>
        <v>44946</v>
      </c>
      <c r="H146" s="317" t="s">
        <v>1878</v>
      </c>
    </row>
    <row r="147" spans="1:8">
      <c r="A147" s="327"/>
      <c r="B147" s="317" t="s">
        <v>1880</v>
      </c>
      <c r="C147" s="317" t="s">
        <v>1879</v>
      </c>
      <c r="D147" s="970"/>
      <c r="E147" s="317">
        <f>F147-4</f>
        <v>44915</v>
      </c>
      <c r="F147" s="317">
        <f>F146+7</f>
        <v>44919</v>
      </c>
      <c r="G147" s="317">
        <f>F147+34</f>
        <v>44953</v>
      </c>
      <c r="H147" s="317" t="s">
        <v>1878</v>
      </c>
    </row>
    <row r="148" spans="1:8">
      <c r="A148" s="327"/>
      <c r="B148" s="317" t="s">
        <v>1096</v>
      </c>
      <c r="C148" s="317"/>
      <c r="D148" s="961"/>
      <c r="E148" s="317">
        <f>F148-4</f>
        <v>44922</v>
      </c>
      <c r="F148" s="317">
        <f>F147+7</f>
        <v>44926</v>
      </c>
      <c r="G148" s="317">
        <f>F148+34</f>
        <v>44960</v>
      </c>
      <c r="H148" s="317" t="s">
        <v>1878</v>
      </c>
    </row>
    <row r="149" spans="1:8">
      <c r="A149" s="327"/>
      <c r="B149" s="321"/>
      <c r="C149" s="321"/>
      <c r="D149" s="322"/>
      <c r="E149" s="321"/>
      <c r="F149" s="321"/>
    </row>
    <row r="150" spans="1:8">
      <c r="A150" s="327" t="s">
        <v>1877</v>
      </c>
      <c r="C150" s="401"/>
      <c r="E150" s="321"/>
      <c r="F150" s="321"/>
      <c r="G150" s="321"/>
    </row>
    <row r="151" spans="1:8">
      <c r="B151" s="959" t="s">
        <v>20</v>
      </c>
      <c r="C151" s="959" t="s">
        <v>21</v>
      </c>
      <c r="D151" s="962" t="s">
        <v>22</v>
      </c>
      <c r="E151" s="319" t="s">
        <v>138</v>
      </c>
      <c r="F151" s="319" t="s">
        <v>138</v>
      </c>
      <c r="G151" s="319" t="s">
        <v>139</v>
      </c>
      <c r="H151" s="319" t="s">
        <v>1877</v>
      </c>
    </row>
    <row r="152" spans="1:8">
      <c r="B152" s="960"/>
      <c r="C152" s="960"/>
      <c r="D152" s="963"/>
      <c r="E152" s="319" t="s">
        <v>1092</v>
      </c>
      <c r="F152" s="319" t="s">
        <v>24</v>
      </c>
      <c r="G152" s="319" t="s">
        <v>25</v>
      </c>
      <c r="H152" s="319" t="s">
        <v>25</v>
      </c>
    </row>
    <row r="153" spans="1:8" ht="16.5" customHeight="1">
      <c r="B153" s="317"/>
      <c r="C153" s="317"/>
      <c r="D153" s="968" t="s">
        <v>1871</v>
      </c>
      <c r="E153" s="317">
        <f t="shared" ref="E153:E158" si="20">F153-4</f>
        <v>44888</v>
      </c>
      <c r="F153" s="317">
        <v>44892</v>
      </c>
      <c r="G153" s="317">
        <f t="shared" ref="G153:G158" si="21">F153+33</f>
        <v>44925</v>
      </c>
      <c r="H153" s="319" t="s">
        <v>1873</v>
      </c>
    </row>
    <row r="154" spans="1:8">
      <c r="B154" s="317" t="s">
        <v>607</v>
      </c>
      <c r="C154" s="317" t="s">
        <v>478</v>
      </c>
      <c r="D154" s="969"/>
      <c r="E154" s="317">
        <f t="shared" si="20"/>
        <v>44895</v>
      </c>
      <c r="F154" s="317">
        <v>44899</v>
      </c>
      <c r="G154" s="317">
        <f t="shared" si="21"/>
        <v>44932</v>
      </c>
      <c r="H154" s="319" t="s">
        <v>1873</v>
      </c>
    </row>
    <row r="155" spans="1:8">
      <c r="B155" s="317" t="s">
        <v>608</v>
      </c>
      <c r="C155" s="317" t="s">
        <v>27</v>
      </c>
      <c r="D155" s="969"/>
      <c r="E155" s="317">
        <f t="shared" si="20"/>
        <v>44902</v>
      </c>
      <c r="F155" s="317">
        <v>44906</v>
      </c>
      <c r="G155" s="317">
        <f t="shared" si="21"/>
        <v>44939</v>
      </c>
      <c r="H155" s="319" t="s">
        <v>1873</v>
      </c>
    </row>
    <row r="156" spans="1:8">
      <c r="B156" s="317" t="s">
        <v>797</v>
      </c>
      <c r="C156" s="317" t="s">
        <v>222</v>
      </c>
      <c r="D156" s="970"/>
      <c r="E156" s="317">
        <f t="shared" si="20"/>
        <v>44909</v>
      </c>
      <c r="F156" s="317">
        <v>44913</v>
      </c>
      <c r="G156" s="317">
        <f t="shared" si="21"/>
        <v>44946</v>
      </c>
      <c r="H156" s="319" t="s">
        <v>1873</v>
      </c>
    </row>
    <row r="157" spans="1:8">
      <c r="B157" s="317" t="s">
        <v>798</v>
      </c>
      <c r="C157" s="317" t="s">
        <v>27</v>
      </c>
      <c r="D157" s="970"/>
      <c r="E157" s="317">
        <f t="shared" si="20"/>
        <v>44916</v>
      </c>
      <c r="F157" s="317">
        <v>44920</v>
      </c>
      <c r="G157" s="317">
        <f t="shared" si="21"/>
        <v>44953</v>
      </c>
      <c r="H157" s="319" t="s">
        <v>1873</v>
      </c>
    </row>
    <row r="158" spans="1:8">
      <c r="B158" s="317" t="s">
        <v>799</v>
      </c>
      <c r="C158" s="317" t="s">
        <v>27</v>
      </c>
      <c r="D158" s="961"/>
      <c r="E158" s="317">
        <f t="shared" si="20"/>
        <v>44923</v>
      </c>
      <c r="F158" s="317">
        <v>44927</v>
      </c>
      <c r="G158" s="317">
        <f t="shared" si="21"/>
        <v>44960</v>
      </c>
      <c r="H158" s="319" t="s">
        <v>1873</v>
      </c>
    </row>
    <row r="159" spans="1:8">
      <c r="B159" s="342"/>
      <c r="C159" s="342"/>
      <c r="D159" s="322"/>
      <c r="E159" s="321"/>
      <c r="F159" s="321"/>
      <c r="G159" s="321"/>
    </row>
    <row r="160" spans="1:8">
      <c r="A160" s="327" t="s">
        <v>45</v>
      </c>
      <c r="B160" s="327"/>
      <c r="C160" s="327"/>
      <c r="G160" s="347"/>
      <c r="H160" s="347"/>
    </row>
    <row r="161" spans="1:8">
      <c r="A161" s="327"/>
      <c r="B161" s="959" t="s">
        <v>20</v>
      </c>
      <c r="C161" s="959" t="s">
        <v>21</v>
      </c>
      <c r="D161" s="962" t="s">
        <v>22</v>
      </c>
      <c r="E161" s="319" t="s">
        <v>138</v>
      </c>
      <c r="F161" s="319" t="s">
        <v>138</v>
      </c>
      <c r="G161" s="319" t="s">
        <v>1864</v>
      </c>
      <c r="H161" s="319" t="s">
        <v>1876</v>
      </c>
    </row>
    <row r="162" spans="1:8">
      <c r="A162" s="327"/>
      <c r="B162" s="960"/>
      <c r="C162" s="960"/>
      <c r="D162" s="963"/>
      <c r="E162" s="319" t="s">
        <v>1092</v>
      </c>
      <c r="F162" s="319" t="s">
        <v>24</v>
      </c>
      <c r="G162" s="319" t="s">
        <v>25</v>
      </c>
      <c r="H162" s="319" t="s">
        <v>25</v>
      </c>
    </row>
    <row r="163" spans="1:8" ht="16.5" customHeight="1">
      <c r="A163" s="327"/>
      <c r="B163" s="317"/>
      <c r="C163" s="317"/>
      <c r="D163" s="968" t="s">
        <v>1871</v>
      </c>
      <c r="E163" s="317">
        <f t="shared" ref="E163:E168" si="22">F163-4</f>
        <v>44888</v>
      </c>
      <c r="F163" s="317">
        <v>44892</v>
      </c>
      <c r="G163" s="317">
        <f t="shared" ref="G163:G168" si="23">F163+30</f>
        <v>44922</v>
      </c>
      <c r="H163" s="317" t="s">
        <v>36</v>
      </c>
    </row>
    <row r="164" spans="1:8">
      <c r="A164" s="327"/>
      <c r="B164" s="317" t="s">
        <v>607</v>
      </c>
      <c r="C164" s="317" t="s">
        <v>478</v>
      </c>
      <c r="D164" s="969"/>
      <c r="E164" s="317">
        <f t="shared" si="22"/>
        <v>44895</v>
      </c>
      <c r="F164" s="317">
        <v>44899</v>
      </c>
      <c r="G164" s="317">
        <f t="shared" si="23"/>
        <v>44929</v>
      </c>
      <c r="H164" s="317" t="s">
        <v>36</v>
      </c>
    </row>
    <row r="165" spans="1:8">
      <c r="A165" s="327"/>
      <c r="B165" s="317" t="s">
        <v>608</v>
      </c>
      <c r="C165" s="317" t="s">
        <v>27</v>
      </c>
      <c r="D165" s="969"/>
      <c r="E165" s="317">
        <f t="shared" si="22"/>
        <v>44902</v>
      </c>
      <c r="F165" s="317">
        <v>44906</v>
      </c>
      <c r="G165" s="317">
        <f t="shared" si="23"/>
        <v>44936</v>
      </c>
      <c r="H165" s="317" t="s">
        <v>36</v>
      </c>
    </row>
    <row r="166" spans="1:8">
      <c r="A166" s="327"/>
      <c r="B166" s="317" t="s">
        <v>797</v>
      </c>
      <c r="C166" s="317" t="s">
        <v>222</v>
      </c>
      <c r="D166" s="970"/>
      <c r="E166" s="317">
        <f t="shared" si="22"/>
        <v>44909</v>
      </c>
      <c r="F166" s="317">
        <v>44913</v>
      </c>
      <c r="G166" s="317">
        <f t="shared" si="23"/>
        <v>44943</v>
      </c>
      <c r="H166" s="317" t="s">
        <v>36</v>
      </c>
    </row>
    <row r="167" spans="1:8">
      <c r="A167" s="327"/>
      <c r="B167" s="317" t="s">
        <v>798</v>
      </c>
      <c r="C167" s="317" t="s">
        <v>27</v>
      </c>
      <c r="D167" s="970"/>
      <c r="E167" s="317">
        <f t="shared" si="22"/>
        <v>44916</v>
      </c>
      <c r="F167" s="317">
        <v>44920</v>
      </c>
      <c r="G167" s="317">
        <f t="shared" si="23"/>
        <v>44950</v>
      </c>
      <c r="H167" s="317" t="s">
        <v>36</v>
      </c>
    </row>
    <row r="168" spans="1:8">
      <c r="A168" s="327"/>
      <c r="B168" s="317" t="s">
        <v>799</v>
      </c>
      <c r="C168" s="317" t="s">
        <v>27</v>
      </c>
      <c r="D168" s="961"/>
      <c r="E168" s="317">
        <f t="shared" si="22"/>
        <v>44923</v>
      </c>
      <c r="F168" s="317">
        <v>44927</v>
      </c>
      <c r="G168" s="317">
        <f t="shared" si="23"/>
        <v>44957</v>
      </c>
      <c r="H168" s="317" t="s">
        <v>36</v>
      </c>
    </row>
    <row r="169" spans="1:8">
      <c r="A169" s="327"/>
      <c r="B169" s="342"/>
      <c r="C169" s="342"/>
      <c r="D169" s="322"/>
      <c r="E169" s="321"/>
      <c r="F169" s="321"/>
      <c r="G169" s="321"/>
      <c r="H169" s="339"/>
    </row>
    <row r="170" spans="1:8">
      <c r="A170" s="967" t="s">
        <v>42</v>
      </c>
      <c r="B170" s="967"/>
      <c r="C170" s="349"/>
      <c r="D170" s="350"/>
      <c r="E170" s="349"/>
      <c r="F170" s="327"/>
      <c r="G170" s="327"/>
      <c r="H170" s="347"/>
    </row>
    <row r="171" spans="1:8">
      <c r="A171" s="327"/>
      <c r="B171" s="959" t="s">
        <v>20</v>
      </c>
      <c r="C171" s="959" t="s">
        <v>21</v>
      </c>
      <c r="D171" s="962" t="s">
        <v>22</v>
      </c>
      <c r="E171" s="319" t="s">
        <v>138</v>
      </c>
      <c r="F171" s="319" t="s">
        <v>138</v>
      </c>
      <c r="G171" s="319" t="s">
        <v>1875</v>
      </c>
      <c r="H171" s="319" t="s">
        <v>43</v>
      </c>
    </row>
    <row r="172" spans="1:8">
      <c r="A172" s="327"/>
      <c r="B172" s="960"/>
      <c r="C172" s="960"/>
      <c r="D172" s="963"/>
      <c r="E172" s="319" t="s">
        <v>1092</v>
      </c>
      <c r="F172" s="319" t="s">
        <v>24</v>
      </c>
      <c r="G172" s="319" t="s">
        <v>25</v>
      </c>
      <c r="H172" s="319" t="s">
        <v>25</v>
      </c>
    </row>
    <row r="173" spans="1:8" ht="16.5" customHeight="1">
      <c r="A173" s="327"/>
      <c r="B173" s="317"/>
      <c r="C173" s="317"/>
      <c r="D173" s="968" t="s">
        <v>1871</v>
      </c>
      <c r="E173" s="317">
        <f t="shared" ref="E173:E178" si="24">F173-4</f>
        <v>44888</v>
      </c>
      <c r="F173" s="317">
        <v>44892</v>
      </c>
      <c r="G173" s="317">
        <f t="shared" ref="G173:G178" si="25">F173+33</f>
        <v>44925</v>
      </c>
      <c r="H173" s="319" t="s">
        <v>1873</v>
      </c>
    </row>
    <row r="174" spans="1:8">
      <c r="A174" s="327"/>
      <c r="B174" s="317" t="s">
        <v>607</v>
      </c>
      <c r="C174" s="317" t="s">
        <v>478</v>
      </c>
      <c r="D174" s="969"/>
      <c r="E174" s="317">
        <f t="shared" si="24"/>
        <v>44895</v>
      </c>
      <c r="F174" s="317">
        <v>44899</v>
      </c>
      <c r="G174" s="317">
        <f t="shared" si="25"/>
        <v>44932</v>
      </c>
      <c r="H174" s="319" t="s">
        <v>1873</v>
      </c>
    </row>
    <row r="175" spans="1:8">
      <c r="A175" s="327" t="s">
        <v>1874</v>
      </c>
      <c r="B175" s="317" t="s">
        <v>608</v>
      </c>
      <c r="C175" s="317" t="s">
        <v>27</v>
      </c>
      <c r="D175" s="969"/>
      <c r="E175" s="317">
        <f t="shared" si="24"/>
        <v>44902</v>
      </c>
      <c r="F175" s="317">
        <v>44906</v>
      </c>
      <c r="G175" s="317">
        <f t="shared" si="25"/>
        <v>44939</v>
      </c>
      <c r="H175" s="319" t="s">
        <v>1873</v>
      </c>
    </row>
    <row r="176" spans="1:8">
      <c r="A176" s="327"/>
      <c r="B176" s="317" t="s">
        <v>797</v>
      </c>
      <c r="C176" s="317" t="s">
        <v>222</v>
      </c>
      <c r="D176" s="970"/>
      <c r="E176" s="317">
        <f t="shared" si="24"/>
        <v>44909</v>
      </c>
      <c r="F176" s="317">
        <v>44913</v>
      </c>
      <c r="G176" s="317">
        <f t="shared" si="25"/>
        <v>44946</v>
      </c>
      <c r="H176" s="319" t="s">
        <v>1873</v>
      </c>
    </row>
    <row r="177" spans="1:8">
      <c r="A177" s="327"/>
      <c r="B177" s="317" t="s">
        <v>798</v>
      </c>
      <c r="C177" s="317" t="s">
        <v>27</v>
      </c>
      <c r="D177" s="970"/>
      <c r="E177" s="317">
        <f t="shared" si="24"/>
        <v>44916</v>
      </c>
      <c r="F177" s="317">
        <v>44920</v>
      </c>
      <c r="G177" s="317">
        <f t="shared" si="25"/>
        <v>44953</v>
      </c>
      <c r="H177" s="319" t="s">
        <v>1873</v>
      </c>
    </row>
    <row r="178" spans="1:8">
      <c r="A178" s="327"/>
      <c r="B178" s="317" t="s">
        <v>799</v>
      </c>
      <c r="C178" s="317" t="s">
        <v>27</v>
      </c>
      <c r="D178" s="961"/>
      <c r="E178" s="317">
        <f t="shared" si="24"/>
        <v>44923</v>
      </c>
      <c r="F178" s="317">
        <v>44927</v>
      </c>
      <c r="G178" s="317">
        <f t="shared" si="25"/>
        <v>44960</v>
      </c>
      <c r="H178" s="319" t="s">
        <v>1873</v>
      </c>
    </row>
    <row r="179" spans="1:8">
      <c r="A179" s="327"/>
      <c r="B179" s="342"/>
      <c r="C179" s="342"/>
      <c r="D179" s="322"/>
      <c r="E179" s="321"/>
      <c r="F179" s="321"/>
      <c r="G179" s="321"/>
      <c r="H179" s="321"/>
    </row>
    <row r="180" spans="1:8">
      <c r="A180" s="327" t="s">
        <v>41</v>
      </c>
    </row>
    <row r="181" spans="1:8">
      <c r="A181" s="327"/>
      <c r="B181" s="959" t="s">
        <v>20</v>
      </c>
      <c r="C181" s="959" t="s">
        <v>21</v>
      </c>
      <c r="D181" s="962" t="s">
        <v>22</v>
      </c>
      <c r="E181" s="319" t="s">
        <v>138</v>
      </c>
      <c r="F181" s="319" t="s">
        <v>138</v>
      </c>
      <c r="G181" s="319" t="s">
        <v>1864</v>
      </c>
      <c r="H181" s="319" t="s">
        <v>1872</v>
      </c>
    </row>
    <row r="182" spans="1:8">
      <c r="A182" s="327"/>
      <c r="B182" s="960"/>
      <c r="C182" s="960"/>
      <c r="D182" s="963"/>
      <c r="E182" s="319" t="s">
        <v>1092</v>
      </c>
      <c r="F182" s="319" t="s">
        <v>24</v>
      </c>
      <c r="G182" s="319" t="s">
        <v>25</v>
      </c>
      <c r="H182" s="319" t="s">
        <v>25</v>
      </c>
    </row>
    <row r="183" spans="1:8" ht="16.5" customHeight="1">
      <c r="A183" s="327"/>
      <c r="B183" s="317"/>
      <c r="C183" s="317"/>
      <c r="D183" s="968" t="s">
        <v>1871</v>
      </c>
      <c r="E183" s="317">
        <f t="shared" ref="E183:E188" si="26">F183-4</f>
        <v>44888</v>
      </c>
      <c r="F183" s="317">
        <v>44892</v>
      </c>
      <c r="G183" s="317">
        <f t="shared" ref="G183:G188" si="27">F183+30</f>
        <v>44922</v>
      </c>
      <c r="H183" s="319" t="s">
        <v>1858</v>
      </c>
    </row>
    <row r="184" spans="1:8">
      <c r="A184" s="327"/>
      <c r="B184" s="317" t="s">
        <v>607</v>
      </c>
      <c r="C184" s="317" t="s">
        <v>478</v>
      </c>
      <c r="D184" s="969"/>
      <c r="E184" s="317">
        <f t="shared" si="26"/>
        <v>44895</v>
      </c>
      <c r="F184" s="317">
        <v>44899</v>
      </c>
      <c r="G184" s="317">
        <f t="shared" si="27"/>
        <v>44929</v>
      </c>
      <c r="H184" s="319" t="s">
        <v>1858</v>
      </c>
    </row>
    <row r="185" spans="1:8">
      <c r="A185" s="327"/>
      <c r="B185" s="317" t="s">
        <v>608</v>
      </c>
      <c r="C185" s="317" t="s">
        <v>27</v>
      </c>
      <c r="D185" s="969"/>
      <c r="E185" s="317">
        <f t="shared" si="26"/>
        <v>44902</v>
      </c>
      <c r="F185" s="317">
        <v>44906</v>
      </c>
      <c r="G185" s="317">
        <f t="shared" si="27"/>
        <v>44936</v>
      </c>
      <c r="H185" s="319" t="s">
        <v>1858</v>
      </c>
    </row>
    <row r="186" spans="1:8">
      <c r="A186" s="327"/>
      <c r="B186" s="317" t="s">
        <v>797</v>
      </c>
      <c r="C186" s="317" t="s">
        <v>222</v>
      </c>
      <c r="D186" s="970"/>
      <c r="E186" s="317">
        <f t="shared" si="26"/>
        <v>44909</v>
      </c>
      <c r="F186" s="317">
        <v>44913</v>
      </c>
      <c r="G186" s="317">
        <f t="shared" si="27"/>
        <v>44943</v>
      </c>
      <c r="H186" s="319" t="s">
        <v>1858</v>
      </c>
    </row>
    <row r="187" spans="1:8">
      <c r="A187" s="327"/>
      <c r="B187" s="317" t="s">
        <v>798</v>
      </c>
      <c r="C187" s="317" t="s">
        <v>27</v>
      </c>
      <c r="D187" s="970"/>
      <c r="E187" s="317">
        <f t="shared" si="26"/>
        <v>44916</v>
      </c>
      <c r="F187" s="317">
        <v>44920</v>
      </c>
      <c r="G187" s="317">
        <f t="shared" si="27"/>
        <v>44950</v>
      </c>
      <c r="H187" s="319" t="s">
        <v>1858</v>
      </c>
    </row>
    <row r="188" spans="1:8">
      <c r="A188" s="327"/>
      <c r="B188" s="317" t="s">
        <v>799</v>
      </c>
      <c r="C188" s="317" t="s">
        <v>27</v>
      </c>
      <c r="D188" s="961"/>
      <c r="E188" s="317">
        <f t="shared" si="26"/>
        <v>44923</v>
      </c>
      <c r="F188" s="317">
        <v>44927</v>
      </c>
      <c r="G188" s="317">
        <f t="shared" si="27"/>
        <v>44957</v>
      </c>
      <c r="H188" s="319" t="s">
        <v>1858</v>
      </c>
    </row>
    <row r="189" spans="1:8">
      <c r="A189" s="327"/>
      <c r="B189" s="342"/>
      <c r="C189" s="342"/>
      <c r="D189" s="322"/>
      <c r="E189" s="321"/>
      <c r="F189" s="321"/>
      <c r="G189" s="321"/>
      <c r="H189" s="321"/>
    </row>
    <row r="190" spans="1:8">
      <c r="A190" s="327" t="s">
        <v>35</v>
      </c>
    </row>
    <row r="191" spans="1:8">
      <c r="B191" s="959" t="s">
        <v>20</v>
      </c>
      <c r="C191" s="959" t="s">
        <v>21</v>
      </c>
      <c r="D191" s="962" t="s">
        <v>22</v>
      </c>
      <c r="E191" s="319" t="s">
        <v>138</v>
      </c>
      <c r="F191" s="319" t="s">
        <v>138</v>
      </c>
      <c r="G191" s="319" t="s">
        <v>1870</v>
      </c>
      <c r="H191" s="319" t="s">
        <v>1869</v>
      </c>
    </row>
    <row r="192" spans="1:8">
      <c r="B192" s="960"/>
      <c r="C192" s="960"/>
      <c r="D192" s="963"/>
      <c r="E192" s="319" t="s">
        <v>1092</v>
      </c>
      <c r="F192" s="319" t="s">
        <v>24</v>
      </c>
      <c r="G192" s="319" t="s">
        <v>25</v>
      </c>
      <c r="H192" s="319" t="s">
        <v>1549</v>
      </c>
    </row>
    <row r="193" spans="1:8" ht="16.5" customHeight="1">
      <c r="B193" s="317" t="s">
        <v>1868</v>
      </c>
      <c r="C193" s="317" t="s">
        <v>153</v>
      </c>
      <c r="D193" s="968" t="s">
        <v>1867</v>
      </c>
      <c r="E193" s="317">
        <f t="shared" ref="E193:E198" si="28">F193-5</f>
        <v>44889</v>
      </c>
      <c r="F193" s="317">
        <v>44894</v>
      </c>
      <c r="G193" s="317">
        <f t="shared" ref="G193:G198" si="29">F193+32</f>
        <v>44926</v>
      </c>
      <c r="H193" s="319" t="s">
        <v>1866</v>
      </c>
    </row>
    <row r="194" spans="1:8">
      <c r="B194" s="317" t="s">
        <v>782</v>
      </c>
      <c r="C194" s="317" t="s">
        <v>27</v>
      </c>
      <c r="D194" s="969"/>
      <c r="E194" s="317">
        <f t="shared" si="28"/>
        <v>44896</v>
      </c>
      <c r="F194" s="317">
        <v>44901</v>
      </c>
      <c r="G194" s="317">
        <f t="shared" si="29"/>
        <v>44933</v>
      </c>
      <c r="H194" s="319" t="s">
        <v>1866</v>
      </c>
    </row>
    <row r="195" spans="1:8">
      <c r="B195" s="317" t="s">
        <v>783</v>
      </c>
      <c r="C195" s="317" t="s">
        <v>178</v>
      </c>
      <c r="D195" s="969"/>
      <c r="E195" s="317">
        <f t="shared" si="28"/>
        <v>44903</v>
      </c>
      <c r="F195" s="317">
        <v>44908</v>
      </c>
      <c r="G195" s="317">
        <f t="shared" si="29"/>
        <v>44940</v>
      </c>
      <c r="H195" s="319" t="s">
        <v>1866</v>
      </c>
    </row>
    <row r="196" spans="1:8">
      <c r="B196" s="317" t="s">
        <v>784</v>
      </c>
      <c r="C196" s="317" t="s">
        <v>49</v>
      </c>
      <c r="D196" s="970"/>
      <c r="E196" s="317">
        <f t="shared" si="28"/>
        <v>44910</v>
      </c>
      <c r="F196" s="317">
        <v>44915</v>
      </c>
      <c r="G196" s="317">
        <f t="shared" si="29"/>
        <v>44947</v>
      </c>
      <c r="H196" s="319" t="s">
        <v>1866</v>
      </c>
    </row>
    <row r="197" spans="1:8">
      <c r="B197" s="317" t="s">
        <v>785</v>
      </c>
      <c r="C197" s="317" t="s">
        <v>62</v>
      </c>
      <c r="D197" s="970"/>
      <c r="E197" s="317">
        <f t="shared" si="28"/>
        <v>44917</v>
      </c>
      <c r="F197" s="317">
        <v>44922</v>
      </c>
      <c r="G197" s="317">
        <f t="shared" si="29"/>
        <v>44954</v>
      </c>
      <c r="H197" s="319" t="s">
        <v>1866</v>
      </c>
    </row>
    <row r="198" spans="1:8">
      <c r="B198" s="317" t="s">
        <v>602</v>
      </c>
      <c r="C198" s="317" t="s">
        <v>53</v>
      </c>
      <c r="D198" s="961"/>
      <c r="E198" s="317">
        <f t="shared" si="28"/>
        <v>44924</v>
      </c>
      <c r="F198" s="317">
        <v>44929</v>
      </c>
      <c r="G198" s="317">
        <f t="shared" si="29"/>
        <v>44961</v>
      </c>
      <c r="H198" s="319" t="s">
        <v>1866</v>
      </c>
    </row>
    <row r="199" spans="1:8">
      <c r="B199" s="321"/>
      <c r="C199" s="321"/>
      <c r="D199" s="322"/>
      <c r="E199" s="321"/>
      <c r="F199" s="321"/>
      <c r="G199" s="321"/>
      <c r="H199" s="339"/>
    </row>
    <row r="200" spans="1:8">
      <c r="A200" s="327" t="s">
        <v>1865</v>
      </c>
      <c r="H200" s="321"/>
    </row>
    <row r="201" spans="1:8">
      <c r="B201" s="959" t="s">
        <v>20</v>
      </c>
      <c r="C201" s="959" t="s">
        <v>21</v>
      </c>
      <c r="D201" s="962" t="s">
        <v>22</v>
      </c>
      <c r="E201" s="319" t="s">
        <v>138</v>
      </c>
      <c r="F201" s="319" t="s">
        <v>138</v>
      </c>
      <c r="G201" s="319" t="s">
        <v>1864</v>
      </c>
      <c r="H201" s="319" t="s">
        <v>1863</v>
      </c>
    </row>
    <row r="202" spans="1:8">
      <c r="B202" s="960"/>
      <c r="C202" s="960"/>
      <c r="D202" s="963"/>
      <c r="E202" s="319" t="s">
        <v>1092</v>
      </c>
      <c r="F202" s="319" t="s">
        <v>24</v>
      </c>
      <c r="G202" s="319" t="s">
        <v>25</v>
      </c>
      <c r="H202" s="319" t="s">
        <v>1549</v>
      </c>
    </row>
    <row r="203" spans="1:8" ht="16.5" customHeight="1">
      <c r="B203" s="317" t="s">
        <v>1862</v>
      </c>
      <c r="C203" s="400" t="s">
        <v>59</v>
      </c>
      <c r="D203" s="968" t="s">
        <v>1861</v>
      </c>
      <c r="E203" s="317">
        <f>F203-4</f>
        <v>44893</v>
      </c>
      <c r="F203" s="317">
        <v>44897</v>
      </c>
      <c r="G203" s="317">
        <f>F203+33</f>
        <v>44930</v>
      </c>
      <c r="H203" s="319" t="s">
        <v>1858</v>
      </c>
    </row>
    <row r="204" spans="1:8">
      <c r="B204" s="317" t="s">
        <v>1096</v>
      </c>
      <c r="C204" s="317"/>
      <c r="D204" s="969"/>
      <c r="E204" s="317">
        <f>F204-4</f>
        <v>44900</v>
      </c>
      <c r="F204" s="317">
        <f>F203+7</f>
        <v>44904</v>
      </c>
      <c r="G204" s="317">
        <f>F204+33</f>
        <v>44937</v>
      </c>
      <c r="H204" s="319" t="s">
        <v>1858</v>
      </c>
    </row>
    <row r="205" spans="1:8">
      <c r="B205" s="317" t="s">
        <v>1860</v>
      </c>
      <c r="C205" s="317" t="s">
        <v>187</v>
      </c>
      <c r="D205" s="969"/>
      <c r="E205" s="317">
        <f>F205-4</f>
        <v>44907</v>
      </c>
      <c r="F205" s="317">
        <f>F204+7</f>
        <v>44911</v>
      </c>
      <c r="G205" s="317">
        <f>F205+33</f>
        <v>44944</v>
      </c>
      <c r="H205" s="319" t="s">
        <v>1858</v>
      </c>
    </row>
    <row r="206" spans="1:8">
      <c r="B206" s="317" t="s">
        <v>1859</v>
      </c>
      <c r="C206" s="317" t="s">
        <v>187</v>
      </c>
      <c r="D206" s="970"/>
      <c r="E206" s="317">
        <f>F206-4</f>
        <v>44914</v>
      </c>
      <c r="F206" s="317">
        <f>F205+7</f>
        <v>44918</v>
      </c>
      <c r="G206" s="317">
        <f>F206+33</f>
        <v>44951</v>
      </c>
      <c r="H206" s="319" t="s">
        <v>1858</v>
      </c>
    </row>
    <row r="207" spans="1:8">
      <c r="B207" s="317" t="s">
        <v>1096</v>
      </c>
      <c r="C207" s="317"/>
      <c r="D207" s="961"/>
      <c r="E207" s="317">
        <f>F207-4</f>
        <v>44921</v>
      </c>
      <c r="F207" s="317">
        <f>F206+7</f>
        <v>44925</v>
      </c>
      <c r="G207" s="317">
        <f>F207+33</f>
        <v>44958</v>
      </c>
      <c r="H207" s="319" t="s">
        <v>1858</v>
      </c>
    </row>
    <row r="208" spans="1:8">
      <c r="B208" s="342"/>
      <c r="C208" s="342"/>
      <c r="D208" s="322"/>
      <c r="E208" s="321"/>
      <c r="F208" s="321"/>
      <c r="G208" s="321"/>
      <c r="H208" s="321"/>
    </row>
    <row r="209" spans="1:8">
      <c r="A209" s="356" t="s">
        <v>150</v>
      </c>
      <c r="B209" s="361"/>
      <c r="C209" s="361"/>
      <c r="D209" s="325"/>
      <c r="E209" s="356"/>
      <c r="F209" s="356"/>
      <c r="G209" s="356"/>
      <c r="H209" s="321"/>
    </row>
    <row r="210" spans="1:8">
      <c r="A210" s="327" t="s">
        <v>1857</v>
      </c>
      <c r="B210" s="314"/>
      <c r="C210" s="314"/>
    </row>
    <row r="211" spans="1:8">
      <c r="B211" s="959" t="s">
        <v>20</v>
      </c>
      <c r="C211" s="959" t="s">
        <v>21</v>
      </c>
      <c r="D211" s="962" t="s">
        <v>22</v>
      </c>
      <c r="E211" s="319" t="s">
        <v>138</v>
      </c>
      <c r="F211" s="319" t="s">
        <v>138</v>
      </c>
      <c r="G211" s="319" t="s">
        <v>1853</v>
      </c>
    </row>
    <row r="212" spans="1:8">
      <c r="B212" s="960"/>
      <c r="C212" s="960"/>
      <c r="D212" s="963"/>
      <c r="E212" s="319" t="s">
        <v>1092</v>
      </c>
      <c r="F212" s="319" t="s">
        <v>24</v>
      </c>
      <c r="G212" s="319" t="s">
        <v>25</v>
      </c>
    </row>
    <row r="213" spans="1:8" ht="16.5" customHeight="1">
      <c r="B213" s="317" t="s">
        <v>1096</v>
      </c>
      <c r="C213" s="317"/>
      <c r="D213" s="968" t="s">
        <v>1856</v>
      </c>
      <c r="E213" s="317">
        <f>F213-4</f>
        <v>44896</v>
      </c>
      <c r="F213" s="317">
        <v>44900</v>
      </c>
      <c r="G213" s="317">
        <f>F213+32</f>
        <v>44932</v>
      </c>
    </row>
    <row r="214" spans="1:8">
      <c r="B214" s="317" t="s">
        <v>1855</v>
      </c>
      <c r="C214" s="317" t="s">
        <v>62</v>
      </c>
      <c r="D214" s="969"/>
      <c r="E214" s="317">
        <f>F214-4</f>
        <v>44903</v>
      </c>
      <c r="F214" s="317">
        <f>F213+7</f>
        <v>44907</v>
      </c>
      <c r="G214" s="317">
        <f>F214+32</f>
        <v>44939</v>
      </c>
    </row>
    <row r="215" spans="1:8">
      <c r="B215" s="317" t="s">
        <v>1096</v>
      </c>
      <c r="C215" s="317"/>
      <c r="D215" s="969"/>
      <c r="E215" s="317">
        <f>F215-4</f>
        <v>44910</v>
      </c>
      <c r="F215" s="317">
        <f>F214+7</f>
        <v>44914</v>
      </c>
      <c r="G215" s="317">
        <f>F215+32</f>
        <v>44946</v>
      </c>
    </row>
    <row r="216" spans="1:8">
      <c r="B216" s="317" t="s">
        <v>1854</v>
      </c>
      <c r="C216" s="317" t="s">
        <v>61</v>
      </c>
      <c r="D216" s="970"/>
      <c r="E216" s="317">
        <f>F216-4</f>
        <v>44917</v>
      </c>
      <c r="F216" s="317">
        <f>F215+7</f>
        <v>44921</v>
      </c>
      <c r="G216" s="317">
        <f>F216+32</f>
        <v>44953</v>
      </c>
    </row>
    <row r="217" spans="1:8">
      <c r="B217" s="317"/>
      <c r="C217" s="317"/>
      <c r="D217" s="961"/>
      <c r="E217" s="317">
        <f>F217-4</f>
        <v>44924</v>
      </c>
      <c r="F217" s="317">
        <f>F216+7</f>
        <v>44928</v>
      </c>
      <c r="G217" s="317">
        <f>F217+32</f>
        <v>44960</v>
      </c>
    </row>
    <row r="218" spans="1:8">
      <c r="B218" s="321"/>
      <c r="C218" s="321"/>
      <c r="D218" s="322"/>
      <c r="E218" s="321"/>
      <c r="F218" s="321"/>
      <c r="G218" s="321"/>
    </row>
    <row r="219" spans="1:8">
      <c r="B219" s="959" t="s">
        <v>20</v>
      </c>
      <c r="C219" s="959" t="s">
        <v>21</v>
      </c>
      <c r="D219" s="962" t="s">
        <v>22</v>
      </c>
      <c r="E219" s="319" t="s">
        <v>138</v>
      </c>
      <c r="F219" s="319" t="s">
        <v>138</v>
      </c>
      <c r="G219" s="319" t="s">
        <v>1853</v>
      </c>
    </row>
    <row r="220" spans="1:8">
      <c r="B220" s="960"/>
      <c r="C220" s="960"/>
      <c r="D220" s="963"/>
      <c r="E220" s="319" t="s">
        <v>1092</v>
      </c>
      <c r="F220" s="319" t="s">
        <v>24</v>
      </c>
      <c r="G220" s="319" t="s">
        <v>25</v>
      </c>
    </row>
    <row r="221" spans="1:8" ht="16.5" customHeight="1">
      <c r="B221" s="317" t="s">
        <v>593</v>
      </c>
      <c r="C221" s="317" t="s">
        <v>1824</v>
      </c>
      <c r="D221" s="968" t="s">
        <v>1823</v>
      </c>
      <c r="E221" s="317">
        <f t="shared" ref="E221:E226" si="30">F221-4</f>
        <v>44892</v>
      </c>
      <c r="F221" s="317">
        <v>44896</v>
      </c>
      <c r="G221" s="317">
        <f t="shared" ref="G221:G226" si="31">F221+31</f>
        <v>44927</v>
      </c>
    </row>
    <row r="222" spans="1:8" ht="16.5" customHeight="1">
      <c r="B222" s="317"/>
      <c r="C222" s="317"/>
      <c r="D222" s="969"/>
      <c r="E222" s="317">
        <f t="shared" si="30"/>
        <v>44899</v>
      </c>
      <c r="F222" s="317">
        <v>44903</v>
      </c>
      <c r="G222" s="317">
        <f t="shared" si="31"/>
        <v>44934</v>
      </c>
    </row>
    <row r="223" spans="1:8" ht="16.5" customHeight="1">
      <c r="B223" s="317"/>
      <c r="C223" s="317"/>
      <c r="D223" s="969"/>
      <c r="E223" s="317">
        <f t="shared" si="30"/>
        <v>44906</v>
      </c>
      <c r="F223" s="317">
        <v>44910</v>
      </c>
      <c r="G223" s="317">
        <f t="shared" si="31"/>
        <v>44941</v>
      </c>
    </row>
    <row r="224" spans="1:8">
      <c r="B224" s="317" t="s">
        <v>143</v>
      </c>
      <c r="C224" s="317" t="s">
        <v>206</v>
      </c>
      <c r="D224" s="969"/>
      <c r="E224" s="317">
        <f t="shared" si="30"/>
        <v>44913</v>
      </c>
      <c r="F224" s="317">
        <v>44917</v>
      </c>
      <c r="G224" s="317">
        <f t="shared" si="31"/>
        <v>44948</v>
      </c>
    </row>
    <row r="225" spans="1:7">
      <c r="B225" s="317" t="s">
        <v>763</v>
      </c>
      <c r="C225" s="317" t="s">
        <v>1822</v>
      </c>
      <c r="D225" s="970"/>
      <c r="E225" s="317">
        <f t="shared" si="30"/>
        <v>44920</v>
      </c>
      <c r="F225" s="317">
        <v>44924</v>
      </c>
      <c r="G225" s="317">
        <f t="shared" si="31"/>
        <v>44955</v>
      </c>
    </row>
    <row r="226" spans="1:7">
      <c r="B226" s="317" t="s">
        <v>1821</v>
      </c>
      <c r="C226" s="317" t="s">
        <v>1820</v>
      </c>
      <c r="D226" s="970"/>
      <c r="E226" s="317">
        <f t="shared" si="30"/>
        <v>44927</v>
      </c>
      <c r="F226" s="317">
        <v>44931</v>
      </c>
      <c r="G226" s="317">
        <f t="shared" si="31"/>
        <v>44962</v>
      </c>
    </row>
    <row r="227" spans="1:7">
      <c r="B227" s="321"/>
      <c r="C227" s="321"/>
      <c r="D227" s="322"/>
      <c r="E227" s="321"/>
      <c r="F227" s="321"/>
      <c r="G227" s="321"/>
    </row>
    <row r="228" spans="1:7" s="327" customFormat="1">
      <c r="A228" s="327" t="s">
        <v>1852</v>
      </c>
      <c r="B228" s="314"/>
      <c r="C228" s="335"/>
      <c r="D228" s="334"/>
      <c r="E228" s="314"/>
      <c r="F228" s="314"/>
      <c r="G228" s="314"/>
    </row>
    <row r="229" spans="1:7">
      <c r="B229" s="959" t="s">
        <v>20</v>
      </c>
      <c r="C229" s="959" t="s">
        <v>21</v>
      </c>
      <c r="D229" s="962" t="s">
        <v>22</v>
      </c>
      <c r="E229" s="319" t="s">
        <v>138</v>
      </c>
      <c r="F229" s="319" t="s">
        <v>138</v>
      </c>
      <c r="G229" s="319" t="s">
        <v>1847</v>
      </c>
    </row>
    <row r="230" spans="1:7">
      <c r="B230" s="960"/>
      <c r="C230" s="960"/>
      <c r="D230" s="963"/>
      <c r="E230" s="319" t="s">
        <v>1092</v>
      </c>
      <c r="F230" s="319" t="s">
        <v>24</v>
      </c>
      <c r="G230" s="319" t="s">
        <v>25</v>
      </c>
    </row>
    <row r="231" spans="1:7" ht="16.5" customHeight="1">
      <c r="B231" s="317" t="s">
        <v>1851</v>
      </c>
      <c r="C231" s="317" t="s">
        <v>594</v>
      </c>
      <c r="D231" s="968" t="s">
        <v>1850</v>
      </c>
      <c r="E231" s="317">
        <f>F231-6</f>
        <v>44895</v>
      </c>
      <c r="F231" s="317">
        <v>44901</v>
      </c>
      <c r="G231" s="317">
        <f>F231+32</f>
        <v>44933</v>
      </c>
    </row>
    <row r="232" spans="1:7">
      <c r="B232" s="317" t="s">
        <v>1096</v>
      </c>
      <c r="C232" s="317"/>
      <c r="D232" s="969"/>
      <c r="E232" s="317">
        <f>F232-6</f>
        <v>44902</v>
      </c>
      <c r="F232" s="317">
        <f>F231+7</f>
        <v>44908</v>
      </c>
      <c r="G232" s="317">
        <f>F232+32</f>
        <v>44940</v>
      </c>
    </row>
    <row r="233" spans="1:7">
      <c r="B233" s="317" t="s">
        <v>1849</v>
      </c>
      <c r="C233" s="317" t="s">
        <v>98</v>
      </c>
      <c r="D233" s="969"/>
      <c r="E233" s="317">
        <f>F233-6</f>
        <v>44909</v>
      </c>
      <c r="F233" s="317">
        <f>F232+7</f>
        <v>44915</v>
      </c>
      <c r="G233" s="317">
        <f>F233+32</f>
        <v>44947</v>
      </c>
    </row>
    <row r="234" spans="1:7">
      <c r="B234" s="317" t="s">
        <v>1848</v>
      </c>
      <c r="C234" s="317" t="s">
        <v>201</v>
      </c>
      <c r="D234" s="970"/>
      <c r="E234" s="317">
        <f>F234-6</f>
        <v>44916</v>
      </c>
      <c r="F234" s="317">
        <f>F233+7</f>
        <v>44922</v>
      </c>
      <c r="G234" s="317">
        <f>F234+32</f>
        <v>44954</v>
      </c>
    </row>
    <row r="235" spans="1:7">
      <c r="B235" s="317"/>
      <c r="C235" s="317"/>
      <c r="D235" s="961"/>
      <c r="E235" s="317">
        <f>F235-6</f>
        <v>44923</v>
      </c>
      <c r="F235" s="317">
        <f>F234+7</f>
        <v>44929</v>
      </c>
      <c r="G235" s="317">
        <f>F235+32</f>
        <v>44961</v>
      </c>
    </row>
    <row r="236" spans="1:7">
      <c r="B236" s="321"/>
      <c r="C236" s="321"/>
      <c r="D236" s="322"/>
      <c r="E236" s="321"/>
      <c r="F236" s="321"/>
      <c r="G236" s="321"/>
    </row>
    <row r="237" spans="1:7">
      <c r="B237" s="959" t="s">
        <v>20</v>
      </c>
      <c r="C237" s="959" t="s">
        <v>21</v>
      </c>
      <c r="D237" s="962" t="s">
        <v>22</v>
      </c>
      <c r="E237" s="319" t="s">
        <v>138</v>
      </c>
      <c r="F237" s="319" t="s">
        <v>138</v>
      </c>
      <c r="G237" s="319" t="s">
        <v>1847</v>
      </c>
    </row>
    <row r="238" spans="1:7">
      <c r="B238" s="960"/>
      <c r="C238" s="960"/>
      <c r="D238" s="963"/>
      <c r="E238" s="319" t="s">
        <v>1092</v>
      </c>
      <c r="F238" s="319" t="s">
        <v>24</v>
      </c>
      <c r="G238" s="319" t="s">
        <v>25</v>
      </c>
    </row>
    <row r="239" spans="1:7">
      <c r="B239" s="317" t="s">
        <v>1846</v>
      </c>
      <c r="C239" s="317" t="s">
        <v>1845</v>
      </c>
      <c r="D239" s="968" t="s">
        <v>1844</v>
      </c>
      <c r="E239" s="317">
        <f>F239-6</f>
        <v>44888</v>
      </c>
      <c r="F239" s="317">
        <v>44894</v>
      </c>
      <c r="G239" s="317">
        <f>F239+34</f>
        <v>44928</v>
      </c>
    </row>
    <row r="240" spans="1:7">
      <c r="B240" s="317" t="s">
        <v>1843</v>
      </c>
      <c r="C240" s="317" t="s">
        <v>1842</v>
      </c>
      <c r="D240" s="969"/>
      <c r="E240" s="317">
        <f>F240-6</f>
        <v>44895</v>
      </c>
      <c r="F240" s="317">
        <f>F239+7</f>
        <v>44901</v>
      </c>
      <c r="G240" s="317">
        <f>F240+34</f>
        <v>44935</v>
      </c>
    </row>
    <row r="241" spans="1:7">
      <c r="B241" s="317" t="s">
        <v>1841</v>
      </c>
      <c r="C241" s="317" t="s">
        <v>1840</v>
      </c>
      <c r="D241" s="969"/>
      <c r="E241" s="317">
        <f>F241-6</f>
        <v>44902</v>
      </c>
      <c r="F241" s="317">
        <f>F240+7</f>
        <v>44908</v>
      </c>
      <c r="G241" s="317">
        <f>F241+34</f>
        <v>44942</v>
      </c>
    </row>
    <row r="242" spans="1:7">
      <c r="B242" s="317" t="s">
        <v>1839</v>
      </c>
      <c r="C242" s="317" t="s">
        <v>1838</v>
      </c>
      <c r="D242" s="970"/>
      <c r="E242" s="317">
        <f>F242-6</f>
        <v>44909</v>
      </c>
      <c r="F242" s="317">
        <f>F241+7</f>
        <v>44915</v>
      </c>
      <c r="G242" s="317">
        <f>F242+34</f>
        <v>44949</v>
      </c>
    </row>
    <row r="243" spans="1:7">
      <c r="B243" s="317" t="s">
        <v>1837</v>
      </c>
      <c r="C243" s="317" t="s">
        <v>1836</v>
      </c>
      <c r="D243" s="961"/>
      <c r="E243" s="317">
        <f>F243-6</f>
        <v>44916</v>
      </c>
      <c r="F243" s="317">
        <f>F242+7</f>
        <v>44922</v>
      </c>
      <c r="G243" s="317">
        <f>F243+34</f>
        <v>44956</v>
      </c>
    </row>
    <row r="244" spans="1:7">
      <c r="B244" s="321"/>
      <c r="C244" s="321"/>
      <c r="D244" s="322"/>
      <c r="E244" s="321"/>
      <c r="F244" s="321"/>
      <c r="G244" s="321"/>
    </row>
    <row r="245" spans="1:7">
      <c r="A245" s="967" t="s">
        <v>1835</v>
      </c>
      <c r="B245" s="967"/>
    </row>
    <row r="246" spans="1:7">
      <c r="B246" s="971" t="s">
        <v>1556</v>
      </c>
      <c r="C246" s="959" t="s">
        <v>21</v>
      </c>
      <c r="D246" s="962" t="s">
        <v>22</v>
      </c>
      <c r="E246" s="319" t="s">
        <v>138</v>
      </c>
      <c r="F246" s="319" t="s">
        <v>138</v>
      </c>
      <c r="G246" s="319" t="s">
        <v>1818</v>
      </c>
    </row>
    <row r="247" spans="1:7">
      <c r="B247" s="972"/>
      <c r="C247" s="960"/>
      <c r="D247" s="963"/>
      <c r="E247" s="319" t="s">
        <v>1092</v>
      </c>
      <c r="F247" s="319" t="s">
        <v>24</v>
      </c>
      <c r="G247" s="319" t="s">
        <v>25</v>
      </c>
    </row>
    <row r="248" spans="1:7">
      <c r="B248" s="317" t="s">
        <v>1834</v>
      </c>
      <c r="C248" s="317" t="s">
        <v>1833</v>
      </c>
      <c r="D248" s="964" t="s">
        <v>1832</v>
      </c>
      <c r="E248" s="317">
        <f>F248-4</f>
        <v>44894</v>
      </c>
      <c r="F248" s="317">
        <v>44898</v>
      </c>
      <c r="G248" s="317">
        <f>F248+38</f>
        <v>44936</v>
      </c>
    </row>
    <row r="249" spans="1:7">
      <c r="B249" s="317" t="s">
        <v>1831</v>
      </c>
      <c r="C249" s="317" t="s">
        <v>1617</v>
      </c>
      <c r="D249" s="965"/>
      <c r="E249" s="317">
        <f>F249-4</f>
        <v>44901</v>
      </c>
      <c r="F249" s="317">
        <f>F248+7</f>
        <v>44905</v>
      </c>
      <c r="G249" s="317">
        <f>F249+38</f>
        <v>44943</v>
      </c>
    </row>
    <row r="250" spans="1:7">
      <c r="B250" s="317" t="s">
        <v>1830</v>
      </c>
      <c r="C250" s="317" t="s">
        <v>1576</v>
      </c>
      <c r="D250" s="965"/>
      <c r="E250" s="317">
        <f>F250-4</f>
        <v>44908</v>
      </c>
      <c r="F250" s="317">
        <f>F249+7</f>
        <v>44912</v>
      </c>
      <c r="G250" s="317">
        <f>F250+38</f>
        <v>44950</v>
      </c>
    </row>
    <row r="251" spans="1:7">
      <c r="B251" s="317" t="s">
        <v>1829</v>
      </c>
      <c r="C251" s="317" t="s">
        <v>1615</v>
      </c>
      <c r="D251" s="965"/>
      <c r="E251" s="317">
        <f>F251-4</f>
        <v>44915</v>
      </c>
      <c r="F251" s="317">
        <f>F250+7</f>
        <v>44919</v>
      </c>
      <c r="G251" s="317">
        <f>F251+38</f>
        <v>44957</v>
      </c>
    </row>
    <row r="252" spans="1:7">
      <c r="B252" s="317" t="s">
        <v>1828</v>
      </c>
      <c r="C252" s="317" t="s">
        <v>1827</v>
      </c>
      <c r="D252" s="966"/>
      <c r="E252" s="317">
        <f>F252-4</f>
        <v>44922</v>
      </c>
      <c r="F252" s="317">
        <f>F251+7</f>
        <v>44926</v>
      </c>
      <c r="G252" s="317">
        <f>F252+38</f>
        <v>44964</v>
      </c>
    </row>
    <row r="253" spans="1:7">
      <c r="B253" s="321"/>
      <c r="C253" s="321"/>
      <c r="D253" s="389"/>
      <c r="E253" s="321"/>
      <c r="F253" s="321"/>
      <c r="G253" s="321"/>
    </row>
    <row r="254" spans="1:7">
      <c r="B254" s="971" t="s">
        <v>1556</v>
      </c>
      <c r="C254" s="959" t="s">
        <v>21</v>
      </c>
      <c r="D254" s="962" t="s">
        <v>22</v>
      </c>
      <c r="E254" s="319" t="s">
        <v>138</v>
      </c>
      <c r="F254" s="319" t="s">
        <v>138</v>
      </c>
      <c r="G254" s="319" t="s">
        <v>1818</v>
      </c>
    </row>
    <row r="255" spans="1:7">
      <c r="B255" s="972"/>
      <c r="C255" s="960"/>
      <c r="D255" s="963"/>
      <c r="E255" s="319" t="s">
        <v>1092</v>
      </c>
      <c r="F255" s="319" t="s">
        <v>24</v>
      </c>
      <c r="G255" s="319" t="s">
        <v>25</v>
      </c>
    </row>
    <row r="256" spans="1:7" ht="16.5" customHeight="1">
      <c r="B256" s="317" t="s">
        <v>1096</v>
      </c>
      <c r="C256" s="317"/>
      <c r="D256" s="964" t="s">
        <v>1826</v>
      </c>
      <c r="E256" s="317">
        <f>F256-4</f>
        <v>44892</v>
      </c>
      <c r="F256" s="317">
        <v>44896</v>
      </c>
      <c r="G256" s="317">
        <f>F256+38</f>
        <v>44934</v>
      </c>
    </row>
    <row r="257" spans="1:8">
      <c r="B257" s="317" t="s">
        <v>1793</v>
      </c>
      <c r="C257" s="317" t="s">
        <v>153</v>
      </c>
      <c r="D257" s="965"/>
      <c r="E257" s="317">
        <f>F257-4</f>
        <v>44899</v>
      </c>
      <c r="F257" s="317">
        <f>F256+7</f>
        <v>44903</v>
      </c>
      <c r="G257" s="317">
        <f>F257+38</f>
        <v>44941</v>
      </c>
    </row>
    <row r="258" spans="1:8">
      <c r="B258" s="317" t="s">
        <v>1096</v>
      </c>
      <c r="C258" s="317"/>
      <c r="D258" s="965"/>
      <c r="E258" s="317">
        <f>F258-4</f>
        <v>44906</v>
      </c>
      <c r="F258" s="317">
        <f>F257+7</f>
        <v>44910</v>
      </c>
      <c r="G258" s="317">
        <f>F258+38</f>
        <v>44948</v>
      </c>
    </row>
    <row r="259" spans="1:8">
      <c r="B259" s="317" t="s">
        <v>1792</v>
      </c>
      <c r="C259" s="317" t="s">
        <v>184</v>
      </c>
      <c r="D259" s="965"/>
      <c r="E259" s="317">
        <f>F259-4</f>
        <v>44913</v>
      </c>
      <c r="F259" s="317">
        <f>F258+7</f>
        <v>44917</v>
      </c>
      <c r="G259" s="317">
        <f>F259+38</f>
        <v>44955</v>
      </c>
    </row>
    <row r="260" spans="1:8">
      <c r="B260" s="317" t="s">
        <v>1096</v>
      </c>
      <c r="C260" s="317"/>
      <c r="D260" s="966"/>
      <c r="E260" s="317">
        <f>F260-4</f>
        <v>44920</v>
      </c>
      <c r="F260" s="317">
        <f>F259+7</f>
        <v>44924</v>
      </c>
      <c r="G260" s="317">
        <f>F260+38</f>
        <v>44962</v>
      </c>
    </row>
    <row r="261" spans="1:8">
      <c r="B261" s="321"/>
      <c r="C261" s="321"/>
      <c r="D261" s="389"/>
      <c r="E261" s="321"/>
      <c r="F261" s="321"/>
      <c r="G261" s="321"/>
    </row>
    <row r="262" spans="1:8">
      <c r="A262" s="327" t="s">
        <v>1817</v>
      </c>
    </row>
    <row r="263" spans="1:8">
      <c r="B263" s="959" t="s">
        <v>20</v>
      </c>
      <c r="C263" s="959" t="s">
        <v>21</v>
      </c>
      <c r="D263" s="962" t="s">
        <v>22</v>
      </c>
      <c r="E263" s="319" t="s">
        <v>138</v>
      </c>
      <c r="F263" s="319" t="s">
        <v>138</v>
      </c>
      <c r="G263" s="319" t="s">
        <v>1825</v>
      </c>
      <c r="H263" s="319" t="s">
        <v>1817</v>
      </c>
    </row>
    <row r="264" spans="1:8">
      <c r="B264" s="960"/>
      <c r="C264" s="960"/>
      <c r="D264" s="963"/>
      <c r="E264" s="319" t="s">
        <v>1092</v>
      </c>
      <c r="F264" s="319" t="s">
        <v>24</v>
      </c>
      <c r="G264" s="319" t="s">
        <v>25</v>
      </c>
      <c r="H264" s="319" t="s">
        <v>25</v>
      </c>
    </row>
    <row r="265" spans="1:8" ht="16.5" customHeight="1">
      <c r="B265" s="317" t="s">
        <v>593</v>
      </c>
      <c r="C265" s="317" t="s">
        <v>1824</v>
      </c>
      <c r="D265" s="968" t="s">
        <v>1823</v>
      </c>
      <c r="E265" s="317">
        <f t="shared" ref="E265:E270" si="32">F265-4</f>
        <v>44892</v>
      </c>
      <c r="F265" s="317">
        <v>44896</v>
      </c>
      <c r="G265" s="317">
        <f t="shared" ref="G265:G270" si="33">F265+26</f>
        <v>44922</v>
      </c>
      <c r="H265" s="317" t="s">
        <v>1819</v>
      </c>
    </row>
    <row r="266" spans="1:8">
      <c r="B266" s="317"/>
      <c r="C266" s="317"/>
      <c r="D266" s="969"/>
      <c r="E266" s="317">
        <f t="shared" si="32"/>
        <v>44899</v>
      </c>
      <c r="F266" s="317">
        <v>44903</v>
      </c>
      <c r="G266" s="317">
        <f t="shared" si="33"/>
        <v>44929</v>
      </c>
      <c r="H266" s="317" t="s">
        <v>1819</v>
      </c>
    </row>
    <row r="267" spans="1:8">
      <c r="B267" s="317"/>
      <c r="C267" s="317"/>
      <c r="D267" s="969"/>
      <c r="E267" s="317">
        <f t="shared" si="32"/>
        <v>44906</v>
      </c>
      <c r="F267" s="317">
        <v>44910</v>
      </c>
      <c r="G267" s="317">
        <f t="shared" si="33"/>
        <v>44936</v>
      </c>
      <c r="H267" s="317" t="s">
        <v>1819</v>
      </c>
    </row>
    <row r="268" spans="1:8">
      <c r="B268" s="317" t="s">
        <v>143</v>
      </c>
      <c r="C268" s="317" t="s">
        <v>206</v>
      </c>
      <c r="D268" s="969"/>
      <c r="E268" s="317">
        <f t="shared" si="32"/>
        <v>44913</v>
      </c>
      <c r="F268" s="317">
        <v>44917</v>
      </c>
      <c r="G268" s="317">
        <f t="shared" si="33"/>
        <v>44943</v>
      </c>
      <c r="H268" s="317" t="s">
        <v>1819</v>
      </c>
    </row>
    <row r="269" spans="1:8">
      <c r="B269" s="317" t="s">
        <v>763</v>
      </c>
      <c r="C269" s="317" t="s">
        <v>1822</v>
      </c>
      <c r="D269" s="970"/>
      <c r="E269" s="317">
        <f t="shared" si="32"/>
        <v>44920</v>
      </c>
      <c r="F269" s="317">
        <v>44924</v>
      </c>
      <c r="G269" s="317">
        <f t="shared" si="33"/>
        <v>44950</v>
      </c>
      <c r="H269" s="317" t="s">
        <v>1819</v>
      </c>
    </row>
    <row r="270" spans="1:8">
      <c r="B270" s="317" t="s">
        <v>1821</v>
      </c>
      <c r="C270" s="317" t="s">
        <v>1820</v>
      </c>
      <c r="D270" s="970"/>
      <c r="E270" s="317">
        <f t="shared" si="32"/>
        <v>44927</v>
      </c>
      <c r="F270" s="317">
        <v>44931</v>
      </c>
      <c r="G270" s="317">
        <f t="shared" si="33"/>
        <v>44957</v>
      </c>
      <c r="H270" s="317" t="s">
        <v>1819</v>
      </c>
    </row>
    <row r="271" spans="1:8">
      <c r="B271" s="372"/>
      <c r="C271" s="372"/>
      <c r="D271" s="322"/>
      <c r="E271" s="321"/>
      <c r="F271" s="321"/>
      <c r="G271" s="321"/>
      <c r="H271" s="321"/>
    </row>
    <row r="272" spans="1:8">
      <c r="B272" s="971" t="s">
        <v>1556</v>
      </c>
      <c r="C272" s="959" t="s">
        <v>21</v>
      </c>
      <c r="D272" s="962" t="s">
        <v>22</v>
      </c>
      <c r="E272" s="319" t="s">
        <v>138</v>
      </c>
      <c r="F272" s="319" t="s">
        <v>138</v>
      </c>
      <c r="G272" s="319" t="s">
        <v>1818</v>
      </c>
      <c r="H272" s="319" t="s">
        <v>1817</v>
      </c>
    </row>
    <row r="273" spans="1:8">
      <c r="B273" s="972"/>
      <c r="C273" s="960"/>
      <c r="D273" s="963"/>
      <c r="E273" s="319" t="s">
        <v>1092</v>
      </c>
      <c r="F273" s="319" t="s">
        <v>24</v>
      </c>
      <c r="G273" s="319" t="s">
        <v>25</v>
      </c>
      <c r="H273" s="319" t="s">
        <v>25</v>
      </c>
    </row>
    <row r="274" spans="1:8">
      <c r="B274" s="317" t="s">
        <v>1096</v>
      </c>
      <c r="C274" s="317"/>
      <c r="D274" s="964" t="s">
        <v>1794</v>
      </c>
      <c r="E274" s="317">
        <f>F274-4</f>
        <v>44892</v>
      </c>
      <c r="F274" s="317">
        <v>44896</v>
      </c>
      <c r="G274" s="317">
        <f>F274+38</f>
        <v>44934</v>
      </c>
      <c r="H274" s="317" t="s">
        <v>1795</v>
      </c>
    </row>
    <row r="275" spans="1:8">
      <c r="B275" s="317" t="s">
        <v>1793</v>
      </c>
      <c r="C275" s="317" t="s">
        <v>153</v>
      </c>
      <c r="D275" s="965"/>
      <c r="E275" s="317">
        <f>F275-4</f>
        <v>44899</v>
      </c>
      <c r="F275" s="317">
        <f>F274+7</f>
        <v>44903</v>
      </c>
      <c r="G275" s="317">
        <f>F275+38</f>
        <v>44941</v>
      </c>
      <c r="H275" s="317" t="s">
        <v>1795</v>
      </c>
    </row>
    <row r="276" spans="1:8">
      <c r="B276" s="317" t="s">
        <v>1096</v>
      </c>
      <c r="C276" s="317"/>
      <c r="D276" s="965"/>
      <c r="E276" s="317">
        <f>F276-4</f>
        <v>44906</v>
      </c>
      <c r="F276" s="317">
        <f>F275+7</f>
        <v>44910</v>
      </c>
      <c r="G276" s="317">
        <f>F276+38</f>
        <v>44948</v>
      </c>
      <c r="H276" s="317" t="s">
        <v>1795</v>
      </c>
    </row>
    <row r="277" spans="1:8">
      <c r="B277" s="317" t="s">
        <v>1792</v>
      </c>
      <c r="C277" s="317" t="s">
        <v>184</v>
      </c>
      <c r="D277" s="965"/>
      <c r="E277" s="317">
        <f>F277-4</f>
        <v>44913</v>
      </c>
      <c r="F277" s="317">
        <f>F276+7</f>
        <v>44917</v>
      </c>
      <c r="G277" s="317">
        <f>F277+38</f>
        <v>44955</v>
      </c>
      <c r="H277" s="317" t="s">
        <v>1795</v>
      </c>
    </row>
    <row r="278" spans="1:8">
      <c r="B278" s="317" t="s">
        <v>1096</v>
      </c>
      <c r="C278" s="317"/>
      <c r="D278" s="966"/>
      <c r="E278" s="317">
        <f>F278-4</f>
        <v>44920</v>
      </c>
      <c r="F278" s="317">
        <f>F277+7</f>
        <v>44924</v>
      </c>
      <c r="G278" s="317">
        <f>F278+38</f>
        <v>44962</v>
      </c>
      <c r="H278" s="317" t="s">
        <v>1795</v>
      </c>
    </row>
    <row r="279" spans="1:8">
      <c r="B279" s="327"/>
      <c r="C279" s="327"/>
      <c r="D279" s="364"/>
      <c r="E279" s="321"/>
      <c r="F279" s="321"/>
      <c r="G279" s="321"/>
    </row>
    <row r="280" spans="1:8">
      <c r="A280" s="327" t="s">
        <v>47</v>
      </c>
      <c r="B280" s="314"/>
      <c r="C280" s="314"/>
      <c r="E280" s="327"/>
      <c r="F280" s="327"/>
      <c r="G280" s="347"/>
    </row>
    <row r="281" spans="1:8">
      <c r="B281" s="959" t="s">
        <v>20</v>
      </c>
      <c r="C281" s="959" t="s">
        <v>21</v>
      </c>
      <c r="D281" s="962" t="s">
        <v>22</v>
      </c>
      <c r="E281" s="319" t="s">
        <v>138</v>
      </c>
      <c r="F281" s="319" t="s">
        <v>138</v>
      </c>
      <c r="G281" s="319" t="s">
        <v>155</v>
      </c>
    </row>
    <row r="282" spans="1:8">
      <c r="B282" s="960"/>
      <c r="C282" s="960"/>
      <c r="D282" s="963"/>
      <c r="E282" s="319" t="s">
        <v>1092</v>
      </c>
      <c r="F282" s="319" t="s">
        <v>24</v>
      </c>
      <c r="G282" s="319" t="s">
        <v>25</v>
      </c>
    </row>
    <row r="283" spans="1:8" ht="16.5" customHeight="1">
      <c r="B283" s="317"/>
      <c r="C283" s="317"/>
      <c r="D283" s="968" t="s">
        <v>1808</v>
      </c>
      <c r="E283" s="317">
        <f t="shared" ref="E283:E288" si="34">F283-4</f>
        <v>44888</v>
      </c>
      <c r="F283" s="317">
        <v>44892</v>
      </c>
      <c r="G283" s="317">
        <f t="shared" ref="G283:G288" si="35">F283+22</f>
        <v>44914</v>
      </c>
    </row>
    <row r="284" spans="1:8">
      <c r="B284" s="317" t="s">
        <v>607</v>
      </c>
      <c r="C284" s="317" t="s">
        <v>478</v>
      </c>
      <c r="D284" s="969"/>
      <c r="E284" s="317">
        <f t="shared" si="34"/>
        <v>44895</v>
      </c>
      <c r="F284" s="317">
        <v>44899</v>
      </c>
      <c r="G284" s="317">
        <f t="shared" si="35"/>
        <v>44921</v>
      </c>
    </row>
    <row r="285" spans="1:8">
      <c r="B285" s="317" t="s">
        <v>608</v>
      </c>
      <c r="C285" s="317" t="s">
        <v>27</v>
      </c>
      <c r="D285" s="969"/>
      <c r="E285" s="317">
        <f t="shared" si="34"/>
        <v>44902</v>
      </c>
      <c r="F285" s="317">
        <v>44906</v>
      </c>
      <c r="G285" s="317">
        <f t="shared" si="35"/>
        <v>44928</v>
      </c>
    </row>
    <row r="286" spans="1:8">
      <c r="B286" s="317" t="s">
        <v>797</v>
      </c>
      <c r="C286" s="317" t="s">
        <v>222</v>
      </c>
      <c r="D286" s="970"/>
      <c r="E286" s="317">
        <f t="shared" si="34"/>
        <v>44909</v>
      </c>
      <c r="F286" s="317">
        <v>44913</v>
      </c>
      <c r="G286" s="317">
        <f t="shared" si="35"/>
        <v>44935</v>
      </c>
    </row>
    <row r="287" spans="1:8">
      <c r="B287" s="317" t="s">
        <v>798</v>
      </c>
      <c r="C287" s="317" t="s">
        <v>27</v>
      </c>
      <c r="D287" s="970"/>
      <c r="E287" s="317">
        <f t="shared" si="34"/>
        <v>44916</v>
      </c>
      <c r="F287" s="317">
        <v>44920</v>
      </c>
      <c r="G287" s="317">
        <f t="shared" si="35"/>
        <v>44942</v>
      </c>
    </row>
    <row r="288" spans="1:8">
      <c r="B288" s="317" t="s">
        <v>799</v>
      </c>
      <c r="C288" s="317" t="s">
        <v>27</v>
      </c>
      <c r="D288" s="961"/>
      <c r="E288" s="317">
        <f t="shared" si="34"/>
        <v>44923</v>
      </c>
      <c r="F288" s="317">
        <v>44927</v>
      </c>
      <c r="G288" s="317">
        <f t="shared" si="35"/>
        <v>44949</v>
      </c>
    </row>
    <row r="289" spans="1:8">
      <c r="B289" s="342"/>
      <c r="C289" s="342"/>
      <c r="D289" s="322"/>
      <c r="E289" s="321"/>
      <c r="F289" s="321"/>
      <c r="G289" s="321"/>
    </row>
    <row r="290" spans="1:8">
      <c r="A290" s="327" t="s">
        <v>1816</v>
      </c>
      <c r="B290" s="372"/>
      <c r="C290" s="349"/>
      <c r="D290" s="364"/>
      <c r="E290" s="327"/>
      <c r="F290" s="327"/>
      <c r="G290" s="347"/>
    </row>
    <row r="291" spans="1:8">
      <c r="A291" s="327"/>
      <c r="B291" s="959" t="s">
        <v>20</v>
      </c>
      <c r="C291" s="959" t="s">
        <v>21</v>
      </c>
      <c r="D291" s="962" t="s">
        <v>22</v>
      </c>
      <c r="E291" s="319" t="s">
        <v>138</v>
      </c>
      <c r="F291" s="319" t="s">
        <v>138</v>
      </c>
      <c r="G291" s="319" t="s">
        <v>1815</v>
      </c>
    </row>
    <row r="292" spans="1:8">
      <c r="A292" s="327"/>
      <c r="B292" s="960"/>
      <c r="C292" s="960"/>
      <c r="D292" s="963"/>
      <c r="E292" s="319" t="s">
        <v>1092</v>
      </c>
      <c r="F292" s="319" t="s">
        <v>24</v>
      </c>
      <c r="G292" s="319" t="s">
        <v>25</v>
      </c>
    </row>
    <row r="293" spans="1:8" ht="16.5" customHeight="1">
      <c r="A293" s="327"/>
      <c r="B293" s="317" t="s">
        <v>600</v>
      </c>
      <c r="C293" s="317" t="s">
        <v>82</v>
      </c>
      <c r="D293" s="968" t="s">
        <v>1814</v>
      </c>
      <c r="E293" s="317">
        <f t="shared" ref="E293:E298" si="36">F293-6</f>
        <v>44889</v>
      </c>
      <c r="F293" s="317">
        <v>44895</v>
      </c>
      <c r="G293" s="317">
        <f t="shared" ref="G293:G298" si="37">F293+30</f>
        <v>44925</v>
      </c>
    </row>
    <row r="294" spans="1:8">
      <c r="A294" s="327"/>
      <c r="B294" s="317" t="s">
        <v>601</v>
      </c>
      <c r="C294" s="317" t="s">
        <v>1813</v>
      </c>
      <c r="D294" s="969"/>
      <c r="E294" s="317">
        <f t="shared" si="36"/>
        <v>44896</v>
      </c>
      <c r="F294" s="317">
        <v>44902</v>
      </c>
      <c r="G294" s="317">
        <f t="shared" si="37"/>
        <v>44932</v>
      </c>
    </row>
    <row r="295" spans="1:8">
      <c r="A295" s="327"/>
      <c r="B295" s="317" t="s">
        <v>776</v>
      </c>
      <c r="C295" s="317" t="s">
        <v>210</v>
      </c>
      <c r="D295" s="969"/>
      <c r="E295" s="317">
        <f t="shared" si="36"/>
        <v>44903</v>
      </c>
      <c r="F295" s="317">
        <v>44909</v>
      </c>
      <c r="G295" s="317">
        <f t="shared" si="37"/>
        <v>44939</v>
      </c>
    </row>
    <row r="296" spans="1:8">
      <c r="A296" s="327"/>
      <c r="B296" s="317" t="s">
        <v>777</v>
      </c>
      <c r="C296" s="317" t="s">
        <v>1812</v>
      </c>
      <c r="D296" s="969"/>
      <c r="E296" s="317">
        <f t="shared" si="36"/>
        <v>44910</v>
      </c>
      <c r="F296" s="317">
        <v>44916</v>
      </c>
      <c r="G296" s="317">
        <f t="shared" si="37"/>
        <v>44946</v>
      </c>
    </row>
    <row r="297" spans="1:8">
      <c r="A297" s="327"/>
      <c r="B297" s="317" t="s">
        <v>778</v>
      </c>
      <c r="C297" s="317" t="s">
        <v>781</v>
      </c>
      <c r="D297" s="970"/>
      <c r="E297" s="317">
        <f t="shared" si="36"/>
        <v>44917</v>
      </c>
      <c r="F297" s="317">
        <v>44923</v>
      </c>
      <c r="G297" s="317">
        <f t="shared" si="37"/>
        <v>44953</v>
      </c>
    </row>
    <row r="298" spans="1:8">
      <c r="B298" s="317" t="s">
        <v>1148</v>
      </c>
      <c r="C298" s="317"/>
      <c r="D298" s="961"/>
      <c r="E298" s="317">
        <f t="shared" si="36"/>
        <v>44924</v>
      </c>
      <c r="F298" s="317">
        <v>44930</v>
      </c>
      <c r="G298" s="317">
        <f t="shared" si="37"/>
        <v>44960</v>
      </c>
    </row>
    <row r="299" spans="1:8">
      <c r="B299" s="314"/>
      <c r="C299" s="314"/>
      <c r="F299" s="321"/>
      <c r="G299" s="321"/>
    </row>
    <row r="300" spans="1:8">
      <c r="A300" s="327" t="s">
        <v>55</v>
      </c>
      <c r="B300" s="314"/>
      <c r="C300" s="314"/>
      <c r="F300" s="327"/>
      <c r="G300" s="347"/>
    </row>
    <row r="301" spans="1:8">
      <c r="B301" s="959" t="s">
        <v>20</v>
      </c>
      <c r="C301" s="959" t="s">
        <v>21</v>
      </c>
      <c r="D301" s="962" t="s">
        <v>22</v>
      </c>
      <c r="E301" s="319" t="s">
        <v>138</v>
      </c>
      <c r="F301" s="319" t="s">
        <v>138</v>
      </c>
      <c r="G301" s="319" t="s">
        <v>47</v>
      </c>
      <c r="H301" s="319" t="s">
        <v>1811</v>
      </c>
    </row>
    <row r="302" spans="1:8">
      <c r="B302" s="960"/>
      <c r="C302" s="960"/>
      <c r="D302" s="963"/>
      <c r="E302" s="319" t="s">
        <v>1092</v>
      </c>
      <c r="F302" s="319" t="s">
        <v>24</v>
      </c>
      <c r="G302" s="319" t="s">
        <v>25</v>
      </c>
      <c r="H302" s="319" t="s">
        <v>25</v>
      </c>
    </row>
    <row r="303" spans="1:8" ht="16.5" customHeight="1">
      <c r="B303" s="317"/>
      <c r="C303" s="317"/>
      <c r="D303" s="968" t="s">
        <v>1808</v>
      </c>
      <c r="E303" s="317">
        <f t="shared" ref="E303:E308" si="38">F303-4</f>
        <v>44888</v>
      </c>
      <c r="F303" s="317">
        <v>44892</v>
      </c>
      <c r="G303" s="317">
        <f t="shared" ref="G303:G308" si="39">F303+22</f>
        <v>44914</v>
      </c>
      <c r="H303" s="317" t="s">
        <v>1807</v>
      </c>
    </row>
    <row r="304" spans="1:8">
      <c r="B304" s="317" t="s">
        <v>607</v>
      </c>
      <c r="C304" s="317" t="s">
        <v>478</v>
      </c>
      <c r="D304" s="969"/>
      <c r="E304" s="317">
        <f t="shared" si="38"/>
        <v>44895</v>
      </c>
      <c r="F304" s="317">
        <v>44899</v>
      </c>
      <c r="G304" s="317">
        <f t="shared" si="39"/>
        <v>44921</v>
      </c>
      <c r="H304" s="317" t="s">
        <v>1807</v>
      </c>
    </row>
    <row r="305" spans="1:8">
      <c r="B305" s="317" t="s">
        <v>608</v>
      </c>
      <c r="C305" s="317" t="s">
        <v>27</v>
      </c>
      <c r="D305" s="969"/>
      <c r="E305" s="317">
        <f t="shared" si="38"/>
        <v>44902</v>
      </c>
      <c r="F305" s="317">
        <v>44906</v>
      </c>
      <c r="G305" s="317">
        <f t="shared" si="39"/>
        <v>44928</v>
      </c>
      <c r="H305" s="317" t="s">
        <v>1807</v>
      </c>
    </row>
    <row r="306" spans="1:8">
      <c r="B306" s="317" t="s">
        <v>797</v>
      </c>
      <c r="C306" s="317" t="s">
        <v>222</v>
      </c>
      <c r="D306" s="970"/>
      <c r="E306" s="317">
        <f t="shared" si="38"/>
        <v>44909</v>
      </c>
      <c r="F306" s="317">
        <v>44913</v>
      </c>
      <c r="G306" s="317">
        <f t="shared" si="39"/>
        <v>44935</v>
      </c>
      <c r="H306" s="317" t="s">
        <v>1807</v>
      </c>
    </row>
    <row r="307" spans="1:8">
      <c r="B307" s="317" t="s">
        <v>798</v>
      </c>
      <c r="C307" s="317" t="s">
        <v>27</v>
      </c>
      <c r="D307" s="970"/>
      <c r="E307" s="317">
        <f t="shared" si="38"/>
        <v>44916</v>
      </c>
      <c r="F307" s="317">
        <v>44920</v>
      </c>
      <c r="G307" s="317">
        <f t="shared" si="39"/>
        <v>44942</v>
      </c>
      <c r="H307" s="317" t="s">
        <v>1807</v>
      </c>
    </row>
    <row r="308" spans="1:8">
      <c r="B308" s="317" t="s">
        <v>799</v>
      </c>
      <c r="C308" s="317" t="s">
        <v>27</v>
      </c>
      <c r="D308" s="961"/>
      <c r="E308" s="317">
        <f t="shared" si="38"/>
        <v>44923</v>
      </c>
      <c r="F308" s="317">
        <v>44927</v>
      </c>
      <c r="G308" s="317">
        <f t="shared" si="39"/>
        <v>44949</v>
      </c>
      <c r="H308" s="317" t="s">
        <v>1807</v>
      </c>
    </row>
    <row r="309" spans="1:8">
      <c r="B309" s="314"/>
      <c r="C309" s="314"/>
      <c r="E309" s="321"/>
      <c r="F309" s="321"/>
      <c r="G309" s="321"/>
    </row>
    <row r="310" spans="1:8">
      <c r="A310" s="327" t="s">
        <v>160</v>
      </c>
      <c r="B310" s="314"/>
      <c r="C310" s="314"/>
    </row>
    <row r="311" spans="1:8">
      <c r="B311" s="959" t="s">
        <v>20</v>
      </c>
      <c r="C311" s="959" t="s">
        <v>21</v>
      </c>
      <c r="D311" s="962" t="s">
        <v>22</v>
      </c>
      <c r="E311" s="319" t="s">
        <v>138</v>
      </c>
      <c r="F311" s="319" t="s">
        <v>138</v>
      </c>
      <c r="G311" s="319" t="s">
        <v>1810</v>
      </c>
      <c r="H311" s="319" t="s">
        <v>1809</v>
      </c>
    </row>
    <row r="312" spans="1:8">
      <c r="B312" s="960"/>
      <c r="C312" s="960"/>
      <c r="D312" s="963"/>
      <c r="E312" s="319" t="s">
        <v>1092</v>
      </c>
      <c r="F312" s="319" t="s">
        <v>24</v>
      </c>
      <c r="G312" s="319" t="s">
        <v>25</v>
      </c>
      <c r="H312" s="319" t="s">
        <v>25</v>
      </c>
    </row>
    <row r="313" spans="1:8" ht="16.5" customHeight="1">
      <c r="B313" s="317"/>
      <c r="C313" s="317"/>
      <c r="D313" s="968" t="s">
        <v>1808</v>
      </c>
      <c r="E313" s="317">
        <f t="shared" ref="E313:E318" si="40">F313-4</f>
        <v>44888</v>
      </c>
      <c r="F313" s="317">
        <v>44892</v>
      </c>
      <c r="G313" s="317">
        <f t="shared" ref="G313:G318" si="41">F313+22</f>
        <v>44914</v>
      </c>
      <c r="H313" s="317" t="s">
        <v>1807</v>
      </c>
    </row>
    <row r="314" spans="1:8">
      <c r="B314" s="317" t="s">
        <v>607</v>
      </c>
      <c r="C314" s="317" t="s">
        <v>478</v>
      </c>
      <c r="D314" s="969"/>
      <c r="E314" s="317">
        <f t="shared" si="40"/>
        <v>44895</v>
      </c>
      <c r="F314" s="317">
        <v>44899</v>
      </c>
      <c r="G314" s="317">
        <f t="shared" si="41"/>
        <v>44921</v>
      </c>
      <c r="H314" s="317" t="s">
        <v>1807</v>
      </c>
    </row>
    <row r="315" spans="1:8">
      <c r="B315" s="317" t="s">
        <v>608</v>
      </c>
      <c r="C315" s="317" t="s">
        <v>27</v>
      </c>
      <c r="D315" s="969"/>
      <c r="E315" s="317">
        <f t="shared" si="40"/>
        <v>44902</v>
      </c>
      <c r="F315" s="317">
        <v>44906</v>
      </c>
      <c r="G315" s="317">
        <f t="shared" si="41"/>
        <v>44928</v>
      </c>
      <c r="H315" s="317" t="s">
        <v>1807</v>
      </c>
    </row>
    <row r="316" spans="1:8">
      <c r="B316" s="317" t="s">
        <v>797</v>
      </c>
      <c r="C316" s="317" t="s">
        <v>222</v>
      </c>
      <c r="D316" s="970"/>
      <c r="E316" s="317">
        <f t="shared" si="40"/>
        <v>44909</v>
      </c>
      <c r="F316" s="317">
        <v>44913</v>
      </c>
      <c r="G316" s="317">
        <f t="shared" si="41"/>
        <v>44935</v>
      </c>
      <c r="H316" s="317" t="s">
        <v>1807</v>
      </c>
    </row>
    <row r="317" spans="1:8">
      <c r="B317" s="317" t="s">
        <v>798</v>
      </c>
      <c r="C317" s="317" t="s">
        <v>27</v>
      </c>
      <c r="D317" s="970"/>
      <c r="E317" s="317">
        <f t="shared" si="40"/>
        <v>44916</v>
      </c>
      <c r="F317" s="317">
        <v>44920</v>
      </c>
      <c r="G317" s="317">
        <f t="shared" si="41"/>
        <v>44942</v>
      </c>
      <c r="H317" s="317" t="s">
        <v>1807</v>
      </c>
    </row>
    <row r="318" spans="1:8">
      <c r="B318" s="317" t="s">
        <v>799</v>
      </c>
      <c r="C318" s="317" t="s">
        <v>27</v>
      </c>
      <c r="D318" s="961"/>
      <c r="E318" s="317">
        <f t="shared" si="40"/>
        <v>44923</v>
      </c>
      <c r="F318" s="317">
        <v>44927</v>
      </c>
      <c r="G318" s="317">
        <f t="shared" si="41"/>
        <v>44949</v>
      </c>
      <c r="H318" s="317" t="s">
        <v>1807</v>
      </c>
    </row>
    <row r="319" spans="1:8">
      <c r="B319" s="342"/>
      <c r="C319" s="342"/>
      <c r="D319" s="322"/>
      <c r="E319" s="321"/>
      <c r="F319" s="321"/>
      <c r="G319" s="321"/>
      <c r="H319" s="321"/>
    </row>
    <row r="320" spans="1:8">
      <c r="A320" s="327" t="s">
        <v>156</v>
      </c>
      <c r="B320" s="314"/>
      <c r="C320" s="314"/>
      <c r="E320" s="327"/>
      <c r="F320" s="327"/>
      <c r="G320" s="347"/>
    </row>
    <row r="321" spans="1:7">
      <c r="B321" s="959" t="s">
        <v>20</v>
      </c>
      <c r="C321" s="959" t="s">
        <v>21</v>
      </c>
      <c r="D321" s="962" t="s">
        <v>22</v>
      </c>
      <c r="E321" s="319" t="s">
        <v>138</v>
      </c>
      <c r="F321" s="319" t="s">
        <v>138</v>
      </c>
      <c r="G321" s="319" t="s">
        <v>1806</v>
      </c>
    </row>
    <row r="322" spans="1:7">
      <c r="B322" s="960"/>
      <c r="C322" s="960"/>
      <c r="D322" s="963"/>
      <c r="E322" s="319" t="s">
        <v>1092</v>
      </c>
      <c r="F322" s="319" t="s">
        <v>24</v>
      </c>
      <c r="G322" s="319" t="s">
        <v>25</v>
      </c>
    </row>
    <row r="323" spans="1:7" ht="16.5" customHeight="1">
      <c r="B323" s="317" t="s">
        <v>598</v>
      </c>
      <c r="C323" s="317" t="s">
        <v>1801</v>
      </c>
      <c r="D323" s="968" t="s">
        <v>1800</v>
      </c>
      <c r="E323" s="317">
        <f t="shared" ref="E323:E328" si="42">F323-5</f>
        <v>44890</v>
      </c>
      <c r="F323" s="317">
        <v>44895</v>
      </c>
      <c r="G323" s="317">
        <f t="shared" ref="G323:G328" si="43">F323+25</f>
        <v>44920</v>
      </c>
    </row>
    <row r="324" spans="1:7">
      <c r="B324" s="317" t="s">
        <v>772</v>
      </c>
      <c r="C324" s="317" t="s">
        <v>1799</v>
      </c>
      <c r="D324" s="969"/>
      <c r="E324" s="317">
        <f t="shared" si="42"/>
        <v>44897</v>
      </c>
      <c r="F324" s="317">
        <v>44902</v>
      </c>
      <c r="G324" s="317">
        <f t="shared" si="43"/>
        <v>44927</v>
      </c>
    </row>
    <row r="325" spans="1:7">
      <c r="B325" s="317"/>
      <c r="C325" s="317"/>
      <c r="D325" s="969"/>
      <c r="E325" s="317">
        <f t="shared" si="42"/>
        <v>44904</v>
      </c>
      <c r="F325" s="317">
        <v>44909</v>
      </c>
      <c r="G325" s="317">
        <f t="shared" si="43"/>
        <v>44934</v>
      </c>
    </row>
    <row r="326" spans="1:7">
      <c r="B326" s="317" t="s">
        <v>773</v>
      </c>
      <c r="C326" s="317" t="s">
        <v>186</v>
      </c>
      <c r="D326" s="970"/>
      <c r="E326" s="317">
        <f t="shared" si="42"/>
        <v>44911</v>
      </c>
      <c r="F326" s="317">
        <v>44916</v>
      </c>
      <c r="G326" s="317">
        <f t="shared" si="43"/>
        <v>44941</v>
      </c>
    </row>
    <row r="327" spans="1:7">
      <c r="B327" s="317" t="s">
        <v>1148</v>
      </c>
      <c r="C327" s="317"/>
      <c r="D327" s="970"/>
      <c r="E327" s="317">
        <f t="shared" si="42"/>
        <v>44918</v>
      </c>
      <c r="F327" s="317">
        <v>44923</v>
      </c>
      <c r="G327" s="317">
        <f t="shared" si="43"/>
        <v>44948</v>
      </c>
    </row>
    <row r="328" spans="1:7">
      <c r="B328" s="317" t="s">
        <v>1798</v>
      </c>
      <c r="C328" s="317" t="s">
        <v>185</v>
      </c>
      <c r="D328" s="961"/>
      <c r="E328" s="317">
        <f t="shared" si="42"/>
        <v>44925</v>
      </c>
      <c r="F328" s="317">
        <v>44930</v>
      </c>
      <c r="G328" s="317">
        <f t="shared" si="43"/>
        <v>44955</v>
      </c>
    </row>
    <row r="329" spans="1:7">
      <c r="B329" s="384"/>
      <c r="C329" s="384"/>
      <c r="E329" s="321"/>
      <c r="F329" s="321"/>
      <c r="G329" s="321"/>
    </row>
    <row r="330" spans="1:7">
      <c r="A330" s="327" t="s">
        <v>1805</v>
      </c>
      <c r="B330" s="314"/>
      <c r="C330" s="314"/>
      <c r="F330" s="327"/>
      <c r="G330" s="347"/>
    </row>
    <row r="331" spans="1:7">
      <c r="B331" s="959" t="s">
        <v>20</v>
      </c>
      <c r="C331" s="959" t="s">
        <v>21</v>
      </c>
      <c r="D331" s="962" t="s">
        <v>22</v>
      </c>
      <c r="E331" s="319" t="s">
        <v>138</v>
      </c>
      <c r="F331" s="319" t="s">
        <v>138</v>
      </c>
      <c r="G331" s="319" t="s">
        <v>1804</v>
      </c>
    </row>
    <row r="332" spans="1:7">
      <c r="B332" s="960"/>
      <c r="C332" s="960"/>
      <c r="D332" s="963"/>
      <c r="E332" s="319" t="s">
        <v>1092</v>
      </c>
      <c r="F332" s="319" t="s">
        <v>24</v>
      </c>
      <c r="G332" s="319" t="s">
        <v>25</v>
      </c>
    </row>
    <row r="333" spans="1:7" ht="16.5" customHeight="1">
      <c r="B333" s="317" t="s">
        <v>598</v>
      </c>
      <c r="C333" s="317" t="s">
        <v>1801</v>
      </c>
      <c r="D333" s="968" t="s">
        <v>1800</v>
      </c>
      <c r="E333" s="317">
        <f t="shared" ref="E333:E338" si="44">F333-5</f>
        <v>44890</v>
      </c>
      <c r="F333" s="317">
        <v>44895</v>
      </c>
      <c r="G333" s="317">
        <f t="shared" ref="G333:G338" si="45">F333+33</f>
        <v>44928</v>
      </c>
    </row>
    <row r="334" spans="1:7">
      <c r="B334" s="317" t="s">
        <v>772</v>
      </c>
      <c r="C334" s="317" t="s">
        <v>1799</v>
      </c>
      <c r="D334" s="969"/>
      <c r="E334" s="317">
        <f t="shared" si="44"/>
        <v>44897</v>
      </c>
      <c r="F334" s="317">
        <v>44902</v>
      </c>
      <c r="G334" s="317">
        <f t="shared" si="45"/>
        <v>44935</v>
      </c>
    </row>
    <row r="335" spans="1:7">
      <c r="B335" s="317"/>
      <c r="C335" s="317"/>
      <c r="D335" s="969"/>
      <c r="E335" s="317">
        <f t="shared" si="44"/>
        <v>44904</v>
      </c>
      <c r="F335" s="317">
        <v>44909</v>
      </c>
      <c r="G335" s="317">
        <f t="shared" si="45"/>
        <v>44942</v>
      </c>
    </row>
    <row r="336" spans="1:7">
      <c r="B336" s="317" t="s">
        <v>773</v>
      </c>
      <c r="C336" s="317" t="s">
        <v>186</v>
      </c>
      <c r="D336" s="970"/>
      <c r="E336" s="317">
        <f t="shared" si="44"/>
        <v>44911</v>
      </c>
      <c r="F336" s="317">
        <v>44916</v>
      </c>
      <c r="G336" s="317">
        <f t="shared" si="45"/>
        <v>44949</v>
      </c>
    </row>
    <row r="337" spans="1:7">
      <c r="B337" s="317" t="s">
        <v>1148</v>
      </c>
      <c r="C337" s="317"/>
      <c r="D337" s="970"/>
      <c r="E337" s="317">
        <f t="shared" si="44"/>
        <v>44918</v>
      </c>
      <c r="F337" s="317">
        <v>44923</v>
      </c>
      <c r="G337" s="317">
        <f t="shared" si="45"/>
        <v>44956</v>
      </c>
    </row>
    <row r="338" spans="1:7">
      <c r="B338" s="317" t="s">
        <v>1798</v>
      </c>
      <c r="C338" s="317" t="s">
        <v>185</v>
      </c>
      <c r="D338" s="961"/>
      <c r="E338" s="317">
        <f t="shared" si="44"/>
        <v>44925</v>
      </c>
      <c r="F338" s="317">
        <v>44930</v>
      </c>
      <c r="G338" s="317">
        <f t="shared" si="45"/>
        <v>44963</v>
      </c>
    </row>
    <row r="339" spans="1:7">
      <c r="B339" s="321"/>
      <c r="C339" s="321"/>
      <c r="D339" s="322"/>
      <c r="E339" s="321"/>
      <c r="F339" s="321"/>
      <c r="G339" s="321"/>
    </row>
    <row r="340" spans="1:7">
      <c r="B340" s="959" t="s">
        <v>20</v>
      </c>
      <c r="C340" s="959" t="s">
        <v>21</v>
      </c>
      <c r="D340" s="962" t="s">
        <v>22</v>
      </c>
      <c r="E340" s="319" t="s">
        <v>138</v>
      </c>
      <c r="F340" s="319" t="s">
        <v>138</v>
      </c>
      <c r="G340" s="319" t="s">
        <v>1804</v>
      </c>
    </row>
    <row r="341" spans="1:7">
      <c r="B341" s="960"/>
      <c r="C341" s="960"/>
      <c r="D341" s="963"/>
      <c r="E341" s="319" t="s">
        <v>1092</v>
      </c>
      <c r="F341" s="319" t="s">
        <v>24</v>
      </c>
      <c r="G341" s="319" t="s">
        <v>25</v>
      </c>
    </row>
    <row r="342" spans="1:7" ht="16.5" customHeight="1">
      <c r="B342" s="317" t="s">
        <v>598</v>
      </c>
      <c r="C342" s="317" t="s">
        <v>1801</v>
      </c>
      <c r="D342" s="968" t="s">
        <v>1800</v>
      </c>
      <c r="E342" s="317">
        <f t="shared" ref="E342:E347" si="46">F342-5</f>
        <v>44890</v>
      </c>
      <c r="F342" s="317">
        <v>44895</v>
      </c>
      <c r="G342" s="317">
        <f t="shared" ref="G342:G347" si="47">F342+33</f>
        <v>44928</v>
      </c>
    </row>
    <row r="343" spans="1:7">
      <c r="B343" s="317" t="s">
        <v>772</v>
      </c>
      <c r="C343" s="317" t="s">
        <v>1799</v>
      </c>
      <c r="D343" s="969"/>
      <c r="E343" s="317">
        <f t="shared" si="46"/>
        <v>44897</v>
      </c>
      <c r="F343" s="317">
        <v>44902</v>
      </c>
      <c r="G343" s="317">
        <f t="shared" si="47"/>
        <v>44935</v>
      </c>
    </row>
    <row r="344" spans="1:7">
      <c r="B344" s="317"/>
      <c r="C344" s="317"/>
      <c r="D344" s="969"/>
      <c r="E344" s="317">
        <f t="shared" si="46"/>
        <v>44904</v>
      </c>
      <c r="F344" s="317">
        <v>44909</v>
      </c>
      <c r="G344" s="317">
        <f t="shared" si="47"/>
        <v>44942</v>
      </c>
    </row>
    <row r="345" spans="1:7">
      <c r="B345" s="317" t="s">
        <v>773</v>
      </c>
      <c r="C345" s="317" t="s">
        <v>186</v>
      </c>
      <c r="D345" s="970"/>
      <c r="E345" s="317">
        <f t="shared" si="46"/>
        <v>44911</v>
      </c>
      <c r="F345" s="317">
        <v>44916</v>
      </c>
      <c r="G345" s="317">
        <f t="shared" si="47"/>
        <v>44949</v>
      </c>
    </row>
    <row r="346" spans="1:7">
      <c r="B346" s="317" t="s">
        <v>1148</v>
      </c>
      <c r="C346" s="317"/>
      <c r="D346" s="970"/>
      <c r="E346" s="317">
        <f t="shared" si="46"/>
        <v>44918</v>
      </c>
      <c r="F346" s="317">
        <v>44923</v>
      </c>
      <c r="G346" s="317">
        <f t="shared" si="47"/>
        <v>44956</v>
      </c>
    </row>
    <row r="347" spans="1:7">
      <c r="B347" s="317" t="s">
        <v>1798</v>
      </c>
      <c r="C347" s="317" t="s">
        <v>185</v>
      </c>
      <c r="D347" s="961"/>
      <c r="E347" s="317">
        <f t="shared" si="46"/>
        <v>44925</v>
      </c>
      <c r="F347" s="317">
        <v>44930</v>
      </c>
      <c r="G347" s="317">
        <f t="shared" si="47"/>
        <v>44963</v>
      </c>
    </row>
    <row r="348" spans="1:7">
      <c r="A348" s="327" t="s">
        <v>1803</v>
      </c>
      <c r="B348" s="372"/>
      <c r="C348" s="372"/>
      <c r="D348" s="322"/>
      <c r="E348" s="321"/>
      <c r="F348" s="321"/>
      <c r="G348" s="399"/>
    </row>
    <row r="349" spans="1:7">
      <c r="B349" s="959" t="s">
        <v>20</v>
      </c>
      <c r="C349" s="959" t="s">
        <v>21</v>
      </c>
      <c r="D349" s="962" t="s">
        <v>22</v>
      </c>
      <c r="E349" s="319" t="s">
        <v>138</v>
      </c>
      <c r="F349" s="319" t="s">
        <v>138</v>
      </c>
      <c r="G349" s="319" t="s">
        <v>1802</v>
      </c>
    </row>
    <row r="350" spans="1:7">
      <c r="B350" s="960"/>
      <c r="C350" s="960"/>
      <c r="D350" s="963"/>
      <c r="E350" s="319" t="s">
        <v>1092</v>
      </c>
      <c r="F350" s="319" t="s">
        <v>24</v>
      </c>
      <c r="G350" s="319" t="s">
        <v>25</v>
      </c>
    </row>
    <row r="351" spans="1:7" ht="16.5" customHeight="1">
      <c r="B351" s="317" t="s">
        <v>598</v>
      </c>
      <c r="C351" s="317" t="s">
        <v>1801</v>
      </c>
      <c r="D351" s="968" t="s">
        <v>1800</v>
      </c>
      <c r="E351" s="317">
        <f t="shared" ref="E351:E356" si="48">F351-5</f>
        <v>44890</v>
      </c>
      <c r="F351" s="317">
        <v>44895</v>
      </c>
      <c r="G351" s="317">
        <f t="shared" ref="G351:G356" si="49">F351+35</f>
        <v>44930</v>
      </c>
    </row>
    <row r="352" spans="1:7">
      <c r="B352" s="317" t="s">
        <v>772</v>
      </c>
      <c r="C352" s="317" t="s">
        <v>1799</v>
      </c>
      <c r="D352" s="969"/>
      <c r="E352" s="317">
        <f t="shared" si="48"/>
        <v>44897</v>
      </c>
      <c r="F352" s="317">
        <v>44902</v>
      </c>
      <c r="G352" s="317">
        <f t="shared" si="49"/>
        <v>44937</v>
      </c>
    </row>
    <row r="353" spans="1:8">
      <c r="B353" s="317"/>
      <c r="C353" s="317"/>
      <c r="D353" s="969"/>
      <c r="E353" s="317">
        <f t="shared" si="48"/>
        <v>44904</v>
      </c>
      <c r="F353" s="317">
        <v>44909</v>
      </c>
      <c r="G353" s="317">
        <f t="shared" si="49"/>
        <v>44944</v>
      </c>
    </row>
    <row r="354" spans="1:8">
      <c r="B354" s="317" t="s">
        <v>773</v>
      </c>
      <c r="C354" s="317" t="s">
        <v>186</v>
      </c>
      <c r="D354" s="970"/>
      <c r="E354" s="317">
        <f t="shared" si="48"/>
        <v>44911</v>
      </c>
      <c r="F354" s="317">
        <v>44916</v>
      </c>
      <c r="G354" s="317">
        <f t="shared" si="49"/>
        <v>44951</v>
      </c>
    </row>
    <row r="355" spans="1:8">
      <c r="B355" s="317" t="s">
        <v>1148</v>
      </c>
      <c r="C355" s="317"/>
      <c r="D355" s="970"/>
      <c r="E355" s="317">
        <f t="shared" si="48"/>
        <v>44918</v>
      </c>
      <c r="F355" s="317">
        <v>44923</v>
      </c>
      <c r="G355" s="317">
        <f t="shared" si="49"/>
        <v>44958</v>
      </c>
    </row>
    <row r="356" spans="1:8">
      <c r="B356" s="317" t="s">
        <v>1798</v>
      </c>
      <c r="C356" s="317" t="s">
        <v>185</v>
      </c>
      <c r="D356" s="961"/>
      <c r="E356" s="317">
        <f t="shared" si="48"/>
        <v>44925</v>
      </c>
      <c r="F356" s="317">
        <v>44930</v>
      </c>
      <c r="G356" s="317">
        <f t="shared" si="49"/>
        <v>44965</v>
      </c>
    </row>
    <row r="357" spans="1:8">
      <c r="B357" s="342"/>
      <c r="C357" s="342"/>
      <c r="D357" s="322"/>
      <c r="E357" s="321"/>
      <c r="F357" s="321"/>
      <c r="G357" s="321"/>
    </row>
    <row r="358" spans="1:8">
      <c r="A358" s="327" t="s">
        <v>146</v>
      </c>
      <c r="B358" s="314"/>
      <c r="C358" s="314"/>
    </row>
    <row r="359" spans="1:8">
      <c r="B359" s="959" t="s">
        <v>20</v>
      </c>
      <c r="C359" s="959" t="s">
        <v>21</v>
      </c>
      <c r="D359" s="962" t="s">
        <v>22</v>
      </c>
      <c r="E359" s="319" t="s">
        <v>138</v>
      </c>
      <c r="F359" s="319" t="s">
        <v>138</v>
      </c>
      <c r="G359" s="319" t="s">
        <v>1797</v>
      </c>
      <c r="H359" s="319" t="s">
        <v>1796</v>
      </c>
    </row>
    <row r="360" spans="1:8">
      <c r="B360" s="960"/>
      <c r="C360" s="960"/>
      <c r="D360" s="963"/>
      <c r="E360" s="319" t="s">
        <v>1092</v>
      </c>
      <c r="F360" s="319" t="s">
        <v>24</v>
      </c>
      <c r="G360" s="319" t="s">
        <v>25</v>
      </c>
      <c r="H360" s="319" t="s">
        <v>25</v>
      </c>
    </row>
    <row r="361" spans="1:8" ht="16.5" customHeight="1">
      <c r="B361" s="317" t="s">
        <v>1096</v>
      </c>
      <c r="C361" s="317"/>
      <c r="D361" s="964" t="s">
        <v>1794</v>
      </c>
      <c r="E361" s="317">
        <f>F361-4</f>
        <v>44892</v>
      </c>
      <c r="F361" s="317">
        <v>44896</v>
      </c>
      <c r="G361" s="317">
        <f>F361+28</f>
        <v>44924</v>
      </c>
      <c r="H361" s="317" t="s">
        <v>1795</v>
      </c>
    </row>
    <row r="362" spans="1:8">
      <c r="B362" s="317" t="s">
        <v>1793</v>
      </c>
      <c r="C362" s="317" t="s">
        <v>153</v>
      </c>
      <c r="D362" s="965"/>
      <c r="E362" s="317">
        <f>F362-4</f>
        <v>44899</v>
      </c>
      <c r="F362" s="317">
        <f>F361+7</f>
        <v>44903</v>
      </c>
      <c r="G362" s="317">
        <f>F362+28</f>
        <v>44931</v>
      </c>
      <c r="H362" s="317" t="s">
        <v>1795</v>
      </c>
    </row>
    <row r="363" spans="1:8">
      <c r="B363" s="317" t="s">
        <v>1096</v>
      </c>
      <c r="C363" s="317"/>
      <c r="D363" s="965"/>
      <c r="E363" s="317">
        <f>F363-4</f>
        <v>44906</v>
      </c>
      <c r="F363" s="317">
        <f>F362+7</f>
        <v>44910</v>
      </c>
      <c r="G363" s="317">
        <f>F363+28</f>
        <v>44938</v>
      </c>
      <c r="H363" s="317" t="s">
        <v>1795</v>
      </c>
    </row>
    <row r="364" spans="1:8">
      <c r="B364" s="317" t="s">
        <v>1792</v>
      </c>
      <c r="C364" s="317" t="s">
        <v>184</v>
      </c>
      <c r="D364" s="965"/>
      <c r="E364" s="317">
        <f>F364-4</f>
        <v>44913</v>
      </c>
      <c r="F364" s="317">
        <f>F363+7</f>
        <v>44917</v>
      </c>
      <c r="G364" s="317">
        <f>F364+28</f>
        <v>44945</v>
      </c>
      <c r="H364" s="317" t="s">
        <v>1795</v>
      </c>
    </row>
    <row r="365" spans="1:8">
      <c r="B365" s="317" t="s">
        <v>1096</v>
      </c>
      <c r="C365" s="317"/>
      <c r="D365" s="966"/>
      <c r="E365" s="317">
        <f>F365-4</f>
        <v>44920</v>
      </c>
      <c r="F365" s="317">
        <f>F364+7</f>
        <v>44924</v>
      </c>
      <c r="G365" s="317">
        <f>F365+28</f>
        <v>44952</v>
      </c>
      <c r="H365" s="317" t="s">
        <v>1795</v>
      </c>
    </row>
    <row r="366" spans="1:8">
      <c r="B366" s="365"/>
      <c r="C366" s="372"/>
      <c r="D366" s="322"/>
      <c r="E366" s="321"/>
      <c r="F366" s="321"/>
    </row>
    <row r="367" spans="1:8">
      <c r="A367" s="327" t="s">
        <v>56</v>
      </c>
    </row>
    <row r="368" spans="1:8">
      <c r="B368" s="959" t="s">
        <v>20</v>
      </c>
      <c r="C368" s="959" t="s">
        <v>21</v>
      </c>
      <c r="D368" s="962" t="s">
        <v>22</v>
      </c>
      <c r="E368" s="319" t="s">
        <v>138</v>
      </c>
      <c r="F368" s="319" t="s">
        <v>138</v>
      </c>
      <c r="G368" s="319" t="s">
        <v>56</v>
      </c>
    </row>
    <row r="369" spans="1:10">
      <c r="B369" s="960"/>
      <c r="C369" s="960"/>
      <c r="D369" s="963"/>
      <c r="E369" s="319" t="s">
        <v>1092</v>
      </c>
      <c r="F369" s="319" t="s">
        <v>24</v>
      </c>
      <c r="G369" s="319" t="s">
        <v>25</v>
      </c>
    </row>
    <row r="370" spans="1:10">
      <c r="B370" s="317" t="s">
        <v>1096</v>
      </c>
      <c r="C370" s="317"/>
      <c r="D370" s="964" t="s">
        <v>1794</v>
      </c>
      <c r="E370" s="317">
        <f>F370-4</f>
        <v>44892</v>
      </c>
      <c r="F370" s="317">
        <v>44896</v>
      </c>
      <c r="G370" s="317">
        <f>F370+23</f>
        <v>44919</v>
      </c>
    </row>
    <row r="371" spans="1:10">
      <c r="B371" s="317" t="s">
        <v>1793</v>
      </c>
      <c r="C371" s="317" t="s">
        <v>153</v>
      </c>
      <c r="D371" s="965"/>
      <c r="E371" s="317">
        <f>F371-4</f>
        <v>44899</v>
      </c>
      <c r="F371" s="317">
        <f>F370+7</f>
        <v>44903</v>
      </c>
      <c r="G371" s="317">
        <f>F371+23</f>
        <v>44926</v>
      </c>
    </row>
    <row r="372" spans="1:10">
      <c r="B372" s="317" t="s">
        <v>1096</v>
      </c>
      <c r="C372" s="317"/>
      <c r="D372" s="965"/>
      <c r="E372" s="317">
        <f>F372-4</f>
        <v>44906</v>
      </c>
      <c r="F372" s="317">
        <f>F371+7</f>
        <v>44910</v>
      </c>
      <c r="G372" s="317">
        <f>F372+23</f>
        <v>44933</v>
      </c>
    </row>
    <row r="373" spans="1:10">
      <c r="B373" s="317" t="s">
        <v>1792</v>
      </c>
      <c r="C373" s="317" t="s">
        <v>184</v>
      </c>
      <c r="D373" s="965"/>
      <c r="E373" s="317">
        <f>F373-4</f>
        <v>44913</v>
      </c>
      <c r="F373" s="317">
        <f>F372+7</f>
        <v>44917</v>
      </c>
      <c r="G373" s="317">
        <f>F373+23</f>
        <v>44940</v>
      </c>
    </row>
    <row r="374" spans="1:10">
      <c r="B374" s="317" t="s">
        <v>1096</v>
      </c>
      <c r="C374" s="317"/>
      <c r="D374" s="966"/>
      <c r="E374" s="317">
        <f>F374-4</f>
        <v>44920</v>
      </c>
      <c r="F374" s="317">
        <f>F373+7</f>
        <v>44924</v>
      </c>
      <c r="G374" s="317">
        <f>F374+23</f>
        <v>44947</v>
      </c>
    </row>
    <row r="375" spans="1:10">
      <c r="B375" s="372"/>
      <c r="C375" s="372"/>
      <c r="D375" s="322"/>
      <c r="E375" s="321"/>
      <c r="F375" s="321"/>
      <c r="G375" s="321"/>
    </row>
    <row r="376" spans="1:10" s="346" customFormat="1">
      <c r="A376" s="976" t="s">
        <v>1791</v>
      </c>
      <c r="B376" s="976"/>
      <c r="C376" s="976"/>
      <c r="D376" s="976"/>
      <c r="E376" s="976"/>
      <c r="F376" s="976"/>
      <c r="G376" s="976"/>
      <c r="H376" s="347"/>
      <c r="J376" s="314"/>
    </row>
    <row r="377" spans="1:10">
      <c r="A377" s="327" t="s">
        <v>1785</v>
      </c>
      <c r="F377" s="398"/>
    </row>
    <row r="378" spans="1:10">
      <c r="B378" s="959" t="s">
        <v>1364</v>
      </c>
      <c r="C378" s="959" t="s">
        <v>21</v>
      </c>
      <c r="D378" s="962" t="s">
        <v>1349</v>
      </c>
      <c r="E378" s="319" t="s">
        <v>138</v>
      </c>
      <c r="F378" s="319" t="s">
        <v>138</v>
      </c>
      <c r="G378" s="319" t="s">
        <v>1785</v>
      </c>
    </row>
    <row r="379" spans="1:10">
      <c r="B379" s="960"/>
      <c r="C379" s="960"/>
      <c r="D379" s="963"/>
      <c r="E379" s="319" t="s">
        <v>1092</v>
      </c>
      <c r="F379" s="319" t="s">
        <v>24</v>
      </c>
      <c r="G379" s="319" t="s">
        <v>25</v>
      </c>
    </row>
    <row r="380" spans="1:10">
      <c r="B380" s="317" t="s">
        <v>1787</v>
      </c>
      <c r="C380" s="317" t="s">
        <v>1790</v>
      </c>
      <c r="D380" s="961" t="s">
        <v>1789</v>
      </c>
      <c r="E380" s="317">
        <f>F380-5</f>
        <v>44897</v>
      </c>
      <c r="F380" s="317">
        <v>44902</v>
      </c>
      <c r="G380" s="317">
        <f>F380+4</f>
        <v>44906</v>
      </c>
    </row>
    <row r="381" spans="1:10">
      <c r="B381" s="317" t="s">
        <v>1786</v>
      </c>
      <c r="C381" s="317" t="s">
        <v>920</v>
      </c>
      <c r="D381" s="961"/>
      <c r="E381" s="317">
        <f t="shared" ref="E381:F384" si="50">E380+7</f>
        <v>44904</v>
      </c>
      <c r="F381" s="317">
        <f t="shared" si="50"/>
        <v>44909</v>
      </c>
      <c r="G381" s="317">
        <f>F381+4</f>
        <v>44913</v>
      </c>
    </row>
    <row r="382" spans="1:10">
      <c r="B382" s="317" t="s">
        <v>1788</v>
      </c>
      <c r="C382" s="317" t="s">
        <v>921</v>
      </c>
      <c r="D382" s="961"/>
      <c r="E382" s="317">
        <f t="shared" si="50"/>
        <v>44911</v>
      </c>
      <c r="F382" s="317">
        <f t="shared" si="50"/>
        <v>44916</v>
      </c>
      <c r="G382" s="317">
        <f>F382+4</f>
        <v>44920</v>
      </c>
    </row>
    <row r="383" spans="1:10">
      <c r="B383" s="317" t="s">
        <v>1787</v>
      </c>
      <c r="C383" s="317" t="s">
        <v>922</v>
      </c>
      <c r="D383" s="961"/>
      <c r="E383" s="317">
        <f t="shared" si="50"/>
        <v>44918</v>
      </c>
      <c r="F383" s="317">
        <f t="shared" si="50"/>
        <v>44923</v>
      </c>
      <c r="G383" s="317">
        <f>F383+4</f>
        <v>44927</v>
      </c>
    </row>
    <row r="384" spans="1:10">
      <c r="B384" s="317" t="s">
        <v>1786</v>
      </c>
      <c r="C384" s="317" t="s">
        <v>923</v>
      </c>
      <c r="D384" s="961"/>
      <c r="E384" s="317">
        <f t="shared" si="50"/>
        <v>44925</v>
      </c>
      <c r="F384" s="317">
        <f t="shared" si="50"/>
        <v>44930</v>
      </c>
      <c r="G384" s="317">
        <f>F384+4</f>
        <v>44934</v>
      </c>
    </row>
    <row r="385" spans="2:7">
      <c r="F385" s="398"/>
    </row>
    <row r="386" spans="2:7">
      <c r="B386" s="959" t="s">
        <v>1364</v>
      </c>
      <c r="C386" s="959" t="s">
        <v>21</v>
      </c>
      <c r="D386" s="962" t="s">
        <v>1349</v>
      </c>
      <c r="E386" s="319" t="s">
        <v>138</v>
      </c>
      <c r="F386" s="319" t="s">
        <v>138</v>
      </c>
      <c r="G386" s="319" t="s">
        <v>1785</v>
      </c>
    </row>
    <row r="387" spans="2:7">
      <c r="B387" s="960"/>
      <c r="C387" s="960"/>
      <c r="D387" s="963"/>
      <c r="E387" s="319" t="s">
        <v>1092</v>
      </c>
      <c r="F387" s="319" t="s">
        <v>24</v>
      </c>
      <c r="G387" s="319" t="s">
        <v>25</v>
      </c>
    </row>
    <row r="388" spans="2:7">
      <c r="B388" s="344" t="s">
        <v>1674</v>
      </c>
      <c r="C388" s="344" t="s">
        <v>645</v>
      </c>
      <c r="D388" s="964" t="s">
        <v>1682</v>
      </c>
      <c r="E388" s="317">
        <f>F388-3</f>
        <v>44894</v>
      </c>
      <c r="F388" s="317">
        <v>44897</v>
      </c>
      <c r="G388" s="317">
        <f>F388+3</f>
        <v>44900</v>
      </c>
    </row>
    <row r="389" spans="2:7">
      <c r="B389" s="344" t="s">
        <v>1681</v>
      </c>
      <c r="C389" s="344" t="s">
        <v>645</v>
      </c>
      <c r="D389" s="965"/>
      <c r="E389" s="317">
        <f>F389-3</f>
        <v>44901</v>
      </c>
      <c r="F389" s="317">
        <v>44904</v>
      </c>
      <c r="G389" s="317">
        <f>F389+3</f>
        <v>44907</v>
      </c>
    </row>
    <row r="390" spans="2:7">
      <c r="B390" s="344" t="s">
        <v>1680</v>
      </c>
      <c r="C390" s="344" t="s">
        <v>645</v>
      </c>
      <c r="D390" s="965"/>
      <c r="E390" s="317">
        <f>F390-3</f>
        <v>44908</v>
      </c>
      <c r="F390" s="317">
        <v>44911</v>
      </c>
      <c r="G390" s="317">
        <f>F390+3</f>
        <v>44914</v>
      </c>
    </row>
    <row r="391" spans="2:7">
      <c r="B391" s="344" t="s">
        <v>1679</v>
      </c>
      <c r="C391" s="344" t="s">
        <v>1417</v>
      </c>
      <c r="D391" s="965"/>
      <c r="E391" s="317">
        <f>F391-3</f>
        <v>44915</v>
      </c>
      <c r="F391" s="317">
        <v>44918</v>
      </c>
      <c r="G391" s="317">
        <f>F391+3</f>
        <v>44921</v>
      </c>
    </row>
    <row r="392" spans="2:7">
      <c r="B392" s="344" t="s">
        <v>1063</v>
      </c>
      <c r="C392" s="344" t="s">
        <v>1415</v>
      </c>
      <c r="D392" s="966"/>
      <c r="E392" s="317">
        <f>F392-3</f>
        <v>44922</v>
      </c>
      <c r="F392" s="317">
        <v>44925</v>
      </c>
      <c r="G392" s="317">
        <f>F392+3</f>
        <v>44928</v>
      </c>
    </row>
    <row r="393" spans="2:7">
      <c r="B393" s="314"/>
      <c r="C393" s="314"/>
    </row>
    <row r="394" spans="2:7">
      <c r="B394" s="959" t="s">
        <v>1364</v>
      </c>
      <c r="C394" s="959" t="s">
        <v>21</v>
      </c>
      <c r="D394" s="962" t="s">
        <v>1349</v>
      </c>
      <c r="E394" s="319" t="s">
        <v>138</v>
      </c>
      <c r="F394" s="319" t="s">
        <v>138</v>
      </c>
      <c r="G394" s="319" t="s">
        <v>1785</v>
      </c>
    </row>
    <row r="395" spans="2:7">
      <c r="B395" s="960"/>
      <c r="C395" s="960"/>
      <c r="D395" s="963"/>
      <c r="E395" s="319" t="s">
        <v>1092</v>
      </c>
      <c r="F395" s="319" t="s">
        <v>24</v>
      </c>
      <c r="G395" s="319" t="s">
        <v>25</v>
      </c>
    </row>
    <row r="396" spans="2:7">
      <c r="B396" s="344" t="s">
        <v>1416</v>
      </c>
      <c r="C396" s="344" t="s">
        <v>645</v>
      </c>
      <c r="D396" s="961" t="s">
        <v>1678</v>
      </c>
      <c r="E396" s="317">
        <f>F396-3</f>
        <v>44896</v>
      </c>
      <c r="F396" s="317">
        <v>44899</v>
      </c>
      <c r="G396" s="317">
        <f>F396+3</f>
        <v>44902</v>
      </c>
    </row>
    <row r="397" spans="2:7">
      <c r="B397" s="344" t="s">
        <v>1677</v>
      </c>
      <c r="C397" s="344" t="s">
        <v>1066</v>
      </c>
      <c r="D397" s="961"/>
      <c r="E397" s="317">
        <f>F397-3</f>
        <v>44903</v>
      </c>
      <c r="F397" s="317">
        <v>44906</v>
      </c>
      <c r="G397" s="317">
        <f>F397+3</f>
        <v>44909</v>
      </c>
    </row>
    <row r="398" spans="2:7">
      <c r="B398" s="344" t="s">
        <v>1676</v>
      </c>
      <c r="C398" s="344" t="s">
        <v>645</v>
      </c>
      <c r="D398" s="961"/>
      <c r="E398" s="317">
        <f>F398-3</f>
        <v>44910</v>
      </c>
      <c r="F398" s="317">
        <v>44913</v>
      </c>
      <c r="G398" s="317">
        <f>F398+3</f>
        <v>44916</v>
      </c>
    </row>
    <row r="399" spans="2:7">
      <c r="B399" s="344" t="s">
        <v>1675</v>
      </c>
      <c r="C399" s="344" t="s">
        <v>1066</v>
      </c>
      <c r="D399" s="961"/>
      <c r="E399" s="317">
        <f>F399-3</f>
        <v>44917</v>
      </c>
      <c r="F399" s="317">
        <v>44920</v>
      </c>
      <c r="G399" s="317">
        <f>F399+3</f>
        <v>44923</v>
      </c>
    </row>
    <row r="400" spans="2:7">
      <c r="B400" s="344" t="s">
        <v>1674</v>
      </c>
      <c r="C400" s="344" t="s">
        <v>1066</v>
      </c>
      <c r="D400" s="961"/>
      <c r="E400" s="317">
        <f>F400-3</f>
        <v>44924</v>
      </c>
      <c r="F400" s="317">
        <v>44927</v>
      </c>
      <c r="G400" s="317">
        <f>F400+3</f>
        <v>44930</v>
      </c>
    </row>
    <row r="401" spans="1:7">
      <c r="B401" s="342"/>
      <c r="C401" s="342"/>
      <c r="D401" s="322"/>
      <c r="E401" s="321"/>
      <c r="F401" s="321"/>
      <c r="G401" s="321"/>
    </row>
    <row r="402" spans="1:7">
      <c r="B402" s="959" t="s">
        <v>1364</v>
      </c>
      <c r="C402" s="959" t="s">
        <v>21</v>
      </c>
      <c r="D402" s="962" t="s">
        <v>1349</v>
      </c>
      <c r="E402" s="319" t="s">
        <v>138</v>
      </c>
      <c r="F402" s="319" t="s">
        <v>138</v>
      </c>
      <c r="G402" s="319" t="s">
        <v>1785</v>
      </c>
    </row>
    <row r="403" spans="1:7">
      <c r="B403" s="960"/>
      <c r="C403" s="960"/>
      <c r="D403" s="963"/>
      <c r="E403" s="319" t="s">
        <v>1092</v>
      </c>
      <c r="F403" s="319" t="s">
        <v>24</v>
      </c>
      <c r="G403" s="319" t="s">
        <v>25</v>
      </c>
    </row>
    <row r="404" spans="1:7" ht="16.5" customHeight="1">
      <c r="B404" s="344" t="s">
        <v>1662</v>
      </c>
      <c r="C404" s="344" t="s">
        <v>1664</v>
      </c>
      <c r="D404" s="961" t="s">
        <v>1663</v>
      </c>
      <c r="E404" s="317">
        <f>F404-3</f>
        <v>44886</v>
      </c>
      <c r="F404" s="317">
        <v>44889</v>
      </c>
      <c r="G404" s="317">
        <f>F404+3</f>
        <v>44892</v>
      </c>
    </row>
    <row r="405" spans="1:7">
      <c r="B405" s="344" t="s">
        <v>1661</v>
      </c>
      <c r="C405" s="344" t="s">
        <v>1392</v>
      </c>
      <c r="D405" s="961"/>
      <c r="E405" s="317">
        <f>F405-3</f>
        <v>44893</v>
      </c>
      <c r="F405" s="317">
        <f>F404+7</f>
        <v>44896</v>
      </c>
      <c r="G405" s="317">
        <f>F405+3</f>
        <v>44899</v>
      </c>
    </row>
    <row r="406" spans="1:7">
      <c r="B406" s="344" t="s">
        <v>1662</v>
      </c>
      <c r="C406" s="344" t="s">
        <v>578</v>
      </c>
      <c r="D406" s="961"/>
      <c r="E406" s="317">
        <f>F406-3</f>
        <v>44900</v>
      </c>
      <c r="F406" s="317">
        <f>F405+7</f>
        <v>44903</v>
      </c>
      <c r="G406" s="317">
        <f>F406+3</f>
        <v>44906</v>
      </c>
    </row>
    <row r="407" spans="1:7">
      <c r="B407" s="344" t="s">
        <v>1661</v>
      </c>
      <c r="C407" s="344" t="s">
        <v>1660</v>
      </c>
      <c r="D407" s="961"/>
      <c r="E407" s="317">
        <f>F407-3</f>
        <v>44907</v>
      </c>
      <c r="F407" s="317">
        <f>F406+7</f>
        <v>44910</v>
      </c>
      <c r="G407" s="317">
        <f>F407+3</f>
        <v>44913</v>
      </c>
    </row>
    <row r="408" spans="1:7">
      <c r="B408" s="344"/>
      <c r="C408" s="344"/>
      <c r="D408" s="961"/>
      <c r="E408" s="317">
        <f>F408-3</f>
        <v>44914</v>
      </c>
      <c r="F408" s="317">
        <f>F407+7</f>
        <v>44917</v>
      </c>
      <c r="G408" s="317">
        <f>F408+3</f>
        <v>44920</v>
      </c>
    </row>
    <row r="409" spans="1:7">
      <c r="B409" s="314"/>
      <c r="C409" s="314"/>
    </row>
    <row r="410" spans="1:7">
      <c r="A410" s="967" t="s">
        <v>1784</v>
      </c>
      <c r="B410" s="967"/>
      <c r="C410" s="967"/>
      <c r="E410" s="321"/>
      <c r="F410" s="321"/>
      <c r="G410" s="321"/>
    </row>
    <row r="411" spans="1:7">
      <c r="B411" s="959" t="s">
        <v>1364</v>
      </c>
      <c r="C411" s="959" t="s">
        <v>21</v>
      </c>
      <c r="D411" s="962" t="s">
        <v>1349</v>
      </c>
      <c r="E411" s="319" t="s">
        <v>138</v>
      </c>
      <c r="F411" s="319" t="s">
        <v>138</v>
      </c>
      <c r="G411" s="319" t="s">
        <v>1783</v>
      </c>
    </row>
    <row r="412" spans="1:7">
      <c r="B412" s="960"/>
      <c r="C412" s="960"/>
      <c r="D412" s="963"/>
      <c r="E412" s="319" t="s">
        <v>1092</v>
      </c>
      <c r="F412" s="319" t="s">
        <v>24</v>
      </c>
      <c r="G412" s="319" t="s">
        <v>25</v>
      </c>
    </row>
    <row r="413" spans="1:7">
      <c r="B413" s="344" t="s">
        <v>1674</v>
      </c>
      <c r="C413" s="344" t="s">
        <v>645</v>
      </c>
      <c r="D413" s="964" t="s">
        <v>1682</v>
      </c>
      <c r="E413" s="317">
        <f>F413-3</f>
        <v>44894</v>
      </c>
      <c r="F413" s="317">
        <v>44897</v>
      </c>
      <c r="G413" s="317">
        <f>F413+2</f>
        <v>44899</v>
      </c>
    </row>
    <row r="414" spans="1:7">
      <c r="B414" s="344" t="s">
        <v>1681</v>
      </c>
      <c r="C414" s="344" t="s">
        <v>645</v>
      </c>
      <c r="D414" s="965"/>
      <c r="E414" s="317">
        <f>F414-3</f>
        <v>44901</v>
      </c>
      <c r="F414" s="317">
        <v>44904</v>
      </c>
      <c r="G414" s="317">
        <f>F414+2</f>
        <v>44906</v>
      </c>
    </row>
    <row r="415" spans="1:7">
      <c r="B415" s="344" t="s">
        <v>1680</v>
      </c>
      <c r="C415" s="344" t="s">
        <v>645</v>
      </c>
      <c r="D415" s="965"/>
      <c r="E415" s="317">
        <f>F415-3</f>
        <v>44908</v>
      </c>
      <c r="F415" s="317">
        <v>44911</v>
      </c>
      <c r="G415" s="317">
        <f>F415+2</f>
        <v>44913</v>
      </c>
    </row>
    <row r="416" spans="1:7">
      <c r="B416" s="344" t="s">
        <v>1679</v>
      </c>
      <c r="C416" s="344" t="s">
        <v>1417</v>
      </c>
      <c r="D416" s="965"/>
      <c r="E416" s="317">
        <f>F416-3</f>
        <v>44915</v>
      </c>
      <c r="F416" s="317">
        <v>44918</v>
      </c>
      <c r="G416" s="317">
        <f>F416+2</f>
        <v>44920</v>
      </c>
    </row>
    <row r="417" spans="1:8">
      <c r="B417" s="344" t="s">
        <v>1063</v>
      </c>
      <c r="C417" s="344" t="s">
        <v>1415</v>
      </c>
      <c r="D417" s="966"/>
      <c r="E417" s="317">
        <f>F417-3</f>
        <v>44922</v>
      </c>
      <c r="F417" s="317">
        <v>44925</v>
      </c>
      <c r="G417" s="317">
        <f>F417+2</f>
        <v>44927</v>
      </c>
    </row>
    <row r="418" spans="1:8">
      <c r="B418" s="397"/>
      <c r="C418" s="397"/>
      <c r="E418" s="321"/>
      <c r="F418" s="321"/>
      <c r="G418" s="321"/>
    </row>
    <row r="419" spans="1:8">
      <c r="B419" s="959" t="s">
        <v>1364</v>
      </c>
      <c r="C419" s="959" t="s">
        <v>21</v>
      </c>
      <c r="D419" s="962" t="s">
        <v>1349</v>
      </c>
      <c r="E419" s="319" t="s">
        <v>138</v>
      </c>
      <c r="F419" s="319" t="s">
        <v>138</v>
      </c>
      <c r="G419" s="319" t="s">
        <v>1783</v>
      </c>
    </row>
    <row r="420" spans="1:8">
      <c r="B420" s="960"/>
      <c r="C420" s="960"/>
      <c r="D420" s="963"/>
      <c r="E420" s="319" t="s">
        <v>1092</v>
      </c>
      <c r="F420" s="319" t="s">
        <v>24</v>
      </c>
      <c r="G420" s="319" t="s">
        <v>25</v>
      </c>
    </row>
    <row r="421" spans="1:8">
      <c r="B421" s="344" t="s">
        <v>1777</v>
      </c>
      <c r="C421" s="344" t="s">
        <v>1782</v>
      </c>
      <c r="D421" s="961" t="s">
        <v>1781</v>
      </c>
      <c r="E421" s="317">
        <f>F421-3</f>
        <v>44896</v>
      </c>
      <c r="F421" s="317">
        <v>44899</v>
      </c>
      <c r="G421" s="317">
        <f>F421+3</f>
        <v>44902</v>
      </c>
    </row>
    <row r="422" spans="1:8">
      <c r="B422" s="344" t="s">
        <v>1777</v>
      </c>
      <c r="C422" s="344" t="s">
        <v>1780</v>
      </c>
      <c r="D422" s="961"/>
      <c r="E422" s="317">
        <f>F422-3</f>
        <v>44903</v>
      </c>
      <c r="F422" s="317">
        <f>F421+7</f>
        <v>44906</v>
      </c>
      <c r="G422" s="317">
        <f>F422+3</f>
        <v>44909</v>
      </c>
    </row>
    <row r="423" spans="1:8">
      <c r="B423" s="344" t="s">
        <v>1777</v>
      </c>
      <c r="C423" s="344" t="s">
        <v>1779</v>
      </c>
      <c r="D423" s="961"/>
      <c r="E423" s="317">
        <f>F423-3</f>
        <v>44910</v>
      </c>
      <c r="F423" s="317">
        <f>F422+7</f>
        <v>44913</v>
      </c>
      <c r="G423" s="317">
        <f>F423+3</f>
        <v>44916</v>
      </c>
    </row>
    <row r="424" spans="1:8">
      <c r="B424" s="344" t="s">
        <v>1777</v>
      </c>
      <c r="C424" s="344" t="s">
        <v>1778</v>
      </c>
      <c r="D424" s="961"/>
      <c r="E424" s="317">
        <f>F424-3</f>
        <v>44917</v>
      </c>
      <c r="F424" s="317">
        <f>F423+7</f>
        <v>44920</v>
      </c>
      <c r="G424" s="317">
        <f>F424+3</f>
        <v>44923</v>
      </c>
    </row>
    <row r="425" spans="1:8">
      <c r="B425" s="344" t="s">
        <v>1777</v>
      </c>
      <c r="C425" s="344" t="s">
        <v>1776</v>
      </c>
      <c r="D425" s="961"/>
      <c r="E425" s="317">
        <f>F425-3</f>
        <v>44924</v>
      </c>
      <c r="F425" s="317">
        <f>F424+7</f>
        <v>44927</v>
      </c>
      <c r="G425" s="317">
        <f>F425+3</f>
        <v>44930</v>
      </c>
    </row>
    <row r="426" spans="1:8">
      <c r="B426" s="314"/>
      <c r="C426" s="314"/>
    </row>
    <row r="427" spans="1:8">
      <c r="A427" s="976" t="s">
        <v>71</v>
      </c>
      <c r="B427" s="976"/>
      <c r="C427" s="976"/>
      <c r="D427" s="976"/>
      <c r="E427" s="976"/>
      <c r="F427" s="976"/>
      <c r="G427" s="976"/>
      <c r="H427" s="347"/>
    </row>
    <row r="428" spans="1:8">
      <c r="A428" s="327" t="s">
        <v>1775</v>
      </c>
    </row>
    <row r="429" spans="1:8">
      <c r="B429" s="959" t="s">
        <v>1364</v>
      </c>
      <c r="C429" s="959" t="s">
        <v>1249</v>
      </c>
      <c r="D429" s="962" t="s">
        <v>1349</v>
      </c>
      <c r="E429" s="319" t="s">
        <v>1247</v>
      </c>
      <c r="F429" s="319" t="s">
        <v>1247</v>
      </c>
      <c r="G429" s="319" t="s">
        <v>1334</v>
      </c>
    </row>
    <row r="430" spans="1:8">
      <c r="B430" s="960"/>
      <c r="C430" s="960"/>
      <c r="D430" s="963"/>
      <c r="E430" s="319" t="s">
        <v>1245</v>
      </c>
      <c r="F430" s="319" t="s">
        <v>1244</v>
      </c>
      <c r="G430" s="319" t="s">
        <v>1279</v>
      </c>
    </row>
    <row r="431" spans="1:8">
      <c r="B431" s="324" t="s">
        <v>1738</v>
      </c>
      <c r="C431" s="324" t="s">
        <v>1745</v>
      </c>
      <c r="D431" s="961" t="s">
        <v>1754</v>
      </c>
      <c r="E431" s="317">
        <f>F431-3</f>
        <v>44893</v>
      </c>
      <c r="F431" s="317">
        <v>44896</v>
      </c>
      <c r="G431" s="317">
        <f>F431+10</f>
        <v>44906</v>
      </c>
    </row>
    <row r="432" spans="1:8">
      <c r="B432" s="324" t="s">
        <v>1743</v>
      </c>
      <c r="C432" s="324" t="s">
        <v>1739</v>
      </c>
      <c r="D432" s="961"/>
      <c r="E432" s="317">
        <f>F432-3</f>
        <v>44900</v>
      </c>
      <c r="F432" s="317">
        <v>44903</v>
      </c>
      <c r="G432" s="317">
        <f>F432+10</f>
        <v>44913</v>
      </c>
    </row>
    <row r="433" spans="2:7">
      <c r="B433" s="324" t="s">
        <v>1742</v>
      </c>
      <c r="C433" s="324" t="s">
        <v>1741</v>
      </c>
      <c r="D433" s="961"/>
      <c r="E433" s="317">
        <f>F433-3</f>
        <v>44907</v>
      </c>
      <c r="F433" s="317">
        <v>44910</v>
      </c>
      <c r="G433" s="317">
        <f>F433+10</f>
        <v>44920</v>
      </c>
    </row>
    <row r="434" spans="2:7">
      <c r="B434" s="324" t="s">
        <v>1740</v>
      </c>
      <c r="C434" s="324" t="s">
        <v>1739</v>
      </c>
      <c r="D434" s="961"/>
      <c r="E434" s="317">
        <f>F434-3</f>
        <v>44914</v>
      </c>
      <c r="F434" s="317">
        <v>44917</v>
      </c>
      <c r="G434" s="317">
        <f>F434+10</f>
        <v>44927</v>
      </c>
    </row>
    <row r="435" spans="2:7">
      <c r="B435" s="324" t="s">
        <v>1738</v>
      </c>
      <c r="C435" s="324" t="s">
        <v>1737</v>
      </c>
      <c r="D435" s="961"/>
      <c r="E435" s="317">
        <f>F435-3</f>
        <v>44921</v>
      </c>
      <c r="F435" s="317">
        <v>44924</v>
      </c>
      <c r="G435" s="317">
        <f>F435+10</f>
        <v>44934</v>
      </c>
    </row>
    <row r="436" spans="2:7">
      <c r="B436" s="314"/>
      <c r="C436" s="314"/>
    </row>
    <row r="437" spans="2:7">
      <c r="B437" s="959" t="s">
        <v>1364</v>
      </c>
      <c r="C437" s="959" t="s">
        <v>1249</v>
      </c>
      <c r="D437" s="962" t="s">
        <v>1349</v>
      </c>
      <c r="E437" s="319" t="s">
        <v>1247</v>
      </c>
      <c r="F437" s="319" t="s">
        <v>1247</v>
      </c>
      <c r="G437" s="319" t="s">
        <v>1334</v>
      </c>
    </row>
    <row r="438" spans="2:7">
      <c r="B438" s="960"/>
      <c r="C438" s="960"/>
      <c r="D438" s="963"/>
      <c r="E438" s="319" t="s">
        <v>1245</v>
      </c>
      <c r="F438" s="319" t="s">
        <v>1244</v>
      </c>
      <c r="G438" s="319" t="s">
        <v>1279</v>
      </c>
    </row>
    <row r="439" spans="2:7">
      <c r="B439" s="324" t="s">
        <v>1765</v>
      </c>
      <c r="C439" s="324" t="s">
        <v>1769</v>
      </c>
      <c r="D439" s="961" t="s">
        <v>1768</v>
      </c>
      <c r="E439" s="317">
        <f>F439-3</f>
        <v>44895</v>
      </c>
      <c r="F439" s="317">
        <v>44898</v>
      </c>
      <c r="G439" s="317">
        <f>F439+7</f>
        <v>44905</v>
      </c>
    </row>
    <row r="440" spans="2:7">
      <c r="B440" s="324" t="s">
        <v>1767</v>
      </c>
      <c r="C440" s="324" t="s">
        <v>1760</v>
      </c>
      <c r="D440" s="961"/>
      <c r="E440" s="317">
        <f>F440-3</f>
        <v>44902</v>
      </c>
      <c r="F440" s="317">
        <v>44905</v>
      </c>
      <c r="G440" s="317">
        <f>F440+7</f>
        <v>44912</v>
      </c>
    </row>
    <row r="441" spans="2:7">
      <c r="B441" s="324" t="s">
        <v>1766</v>
      </c>
      <c r="C441" s="324" t="s">
        <v>1741</v>
      </c>
      <c r="D441" s="961"/>
      <c r="E441" s="317">
        <f>F441-3</f>
        <v>44909</v>
      </c>
      <c r="F441" s="317">
        <v>44912</v>
      </c>
      <c r="G441" s="317">
        <f>F441+7</f>
        <v>44919</v>
      </c>
    </row>
    <row r="442" spans="2:7">
      <c r="B442" s="324" t="s">
        <v>91</v>
      </c>
      <c r="C442" s="324" t="s">
        <v>1741</v>
      </c>
      <c r="D442" s="961"/>
      <c r="E442" s="317">
        <f>F442-3</f>
        <v>44916</v>
      </c>
      <c r="F442" s="317">
        <v>44919</v>
      </c>
      <c r="G442" s="317">
        <f>F442+7</f>
        <v>44926</v>
      </c>
    </row>
    <row r="443" spans="2:7">
      <c r="B443" s="324" t="s">
        <v>1765</v>
      </c>
      <c r="C443" s="324" t="s">
        <v>1764</v>
      </c>
      <c r="D443" s="961"/>
      <c r="E443" s="317">
        <f>F443-3</f>
        <v>44923</v>
      </c>
      <c r="F443" s="317">
        <v>44926</v>
      </c>
      <c r="G443" s="317">
        <f>F443+7</f>
        <v>44933</v>
      </c>
    </row>
    <row r="444" spans="2:7">
      <c r="B444" s="365"/>
      <c r="C444" s="365"/>
      <c r="D444" s="322"/>
      <c r="E444" s="321"/>
      <c r="F444" s="321"/>
      <c r="G444" s="321"/>
    </row>
    <row r="445" spans="2:7">
      <c r="B445" s="959" t="s">
        <v>1364</v>
      </c>
      <c r="C445" s="959" t="s">
        <v>1249</v>
      </c>
      <c r="D445" s="962" t="s">
        <v>1349</v>
      </c>
      <c r="E445" s="319" t="s">
        <v>1247</v>
      </c>
      <c r="F445" s="319" t="s">
        <v>1247</v>
      </c>
      <c r="G445" s="319" t="s">
        <v>1334</v>
      </c>
    </row>
    <row r="446" spans="2:7">
      <c r="B446" s="960"/>
      <c r="C446" s="960"/>
      <c r="D446" s="963"/>
      <c r="E446" s="319" t="s">
        <v>1245</v>
      </c>
      <c r="F446" s="319" t="s">
        <v>1244</v>
      </c>
      <c r="G446" s="319" t="s">
        <v>1279</v>
      </c>
    </row>
    <row r="447" spans="2:7" ht="18.75" customHeight="1">
      <c r="B447" s="324" t="s">
        <v>1347</v>
      </c>
      <c r="C447" s="324" t="s">
        <v>1346</v>
      </c>
      <c r="D447" s="961" t="s">
        <v>1345</v>
      </c>
      <c r="E447" s="317">
        <f t="shared" ref="E447:E452" si="51">F447-3</f>
        <v>44895</v>
      </c>
      <c r="F447" s="317">
        <v>44898</v>
      </c>
      <c r="G447" s="317">
        <f t="shared" ref="G447:G452" si="52">F447+9</f>
        <v>44907</v>
      </c>
    </row>
    <row r="448" spans="2:7" ht="18.75" customHeight="1">
      <c r="B448" s="324" t="s">
        <v>1344</v>
      </c>
      <c r="C448" s="324" t="s">
        <v>1343</v>
      </c>
      <c r="D448" s="961"/>
      <c r="E448" s="317">
        <f t="shared" si="51"/>
        <v>44902</v>
      </c>
      <c r="F448" s="317">
        <v>44905</v>
      </c>
      <c r="G448" s="317">
        <f t="shared" si="52"/>
        <v>44914</v>
      </c>
    </row>
    <row r="449" spans="1:7">
      <c r="B449" s="324" t="s">
        <v>1342</v>
      </c>
      <c r="C449" s="324" t="s">
        <v>1341</v>
      </c>
      <c r="D449" s="961"/>
      <c r="E449" s="317">
        <f t="shared" si="51"/>
        <v>44909</v>
      </c>
      <c r="F449" s="317">
        <v>44912</v>
      </c>
      <c r="G449" s="317">
        <f t="shared" si="52"/>
        <v>44921</v>
      </c>
    </row>
    <row r="450" spans="1:7">
      <c r="B450" s="324" t="s">
        <v>1100</v>
      </c>
      <c r="C450" s="324" t="s">
        <v>1340</v>
      </c>
      <c r="D450" s="961"/>
      <c r="E450" s="317">
        <f t="shared" si="51"/>
        <v>44916</v>
      </c>
      <c r="F450" s="317">
        <v>44919</v>
      </c>
      <c r="G450" s="317">
        <f t="shared" si="52"/>
        <v>44928</v>
      </c>
    </row>
    <row r="451" spans="1:7">
      <c r="B451" s="324" t="s">
        <v>1339</v>
      </c>
      <c r="C451" s="324" t="s">
        <v>1338</v>
      </c>
      <c r="D451" s="961"/>
      <c r="E451" s="317">
        <f t="shared" si="51"/>
        <v>44923</v>
      </c>
      <c r="F451" s="317">
        <v>44926</v>
      </c>
      <c r="G451" s="317">
        <f t="shared" si="52"/>
        <v>44935</v>
      </c>
    </row>
    <row r="452" spans="1:7" ht="17.25" customHeight="1">
      <c r="B452" s="324" t="s">
        <v>1337</v>
      </c>
      <c r="C452" s="324" t="s">
        <v>1336</v>
      </c>
      <c r="D452" s="961"/>
      <c r="E452" s="317">
        <f t="shared" si="51"/>
        <v>44930</v>
      </c>
      <c r="F452" s="317">
        <v>44933</v>
      </c>
      <c r="G452" s="317">
        <f t="shared" si="52"/>
        <v>44942</v>
      </c>
    </row>
    <row r="453" spans="1:7">
      <c r="B453" s="365"/>
      <c r="C453" s="365"/>
      <c r="D453" s="322"/>
      <c r="E453" s="321"/>
      <c r="F453" s="321"/>
      <c r="G453" s="321"/>
    </row>
    <row r="454" spans="1:7">
      <c r="B454" s="959" t="s">
        <v>1364</v>
      </c>
      <c r="C454" s="959" t="s">
        <v>1249</v>
      </c>
      <c r="D454" s="962" t="s">
        <v>1349</v>
      </c>
      <c r="E454" s="319" t="s">
        <v>1247</v>
      </c>
      <c r="F454" s="319" t="s">
        <v>1247</v>
      </c>
      <c r="G454" s="319" t="s">
        <v>1334</v>
      </c>
    </row>
    <row r="455" spans="1:7">
      <c r="B455" s="960"/>
      <c r="C455" s="960"/>
      <c r="D455" s="963"/>
      <c r="E455" s="319" t="s">
        <v>1245</v>
      </c>
      <c r="F455" s="319" t="s">
        <v>1244</v>
      </c>
      <c r="G455" s="319" t="s">
        <v>1279</v>
      </c>
    </row>
    <row r="456" spans="1:7">
      <c r="B456" s="324" t="s">
        <v>848</v>
      </c>
      <c r="C456" s="324" t="s">
        <v>1774</v>
      </c>
      <c r="D456" s="961" t="s">
        <v>1773</v>
      </c>
      <c r="E456" s="317">
        <f>F456-3</f>
        <v>44893</v>
      </c>
      <c r="F456" s="317">
        <v>44896</v>
      </c>
      <c r="G456" s="317">
        <f>F456+9</f>
        <v>44905</v>
      </c>
    </row>
    <row r="457" spans="1:7">
      <c r="B457" s="324" t="s">
        <v>849</v>
      </c>
      <c r="C457" s="324" t="s">
        <v>1772</v>
      </c>
      <c r="D457" s="961"/>
      <c r="E457" s="317">
        <f>F457-3</f>
        <v>44900</v>
      </c>
      <c r="F457" s="317">
        <v>44903</v>
      </c>
      <c r="G457" s="317">
        <f>F457+9</f>
        <v>44912</v>
      </c>
    </row>
    <row r="458" spans="1:7">
      <c r="B458" s="324" t="s">
        <v>70</v>
      </c>
      <c r="C458" s="324" t="s">
        <v>1771</v>
      </c>
      <c r="D458" s="961"/>
      <c r="E458" s="317">
        <f>F458-3</f>
        <v>44907</v>
      </c>
      <c r="F458" s="317">
        <v>44910</v>
      </c>
      <c r="G458" s="317">
        <f>F458+9</f>
        <v>44919</v>
      </c>
    </row>
    <row r="459" spans="1:7">
      <c r="B459" s="324" t="s">
        <v>70</v>
      </c>
      <c r="C459" s="324"/>
      <c r="D459" s="961"/>
      <c r="E459" s="317">
        <f>F459-3</f>
        <v>44914</v>
      </c>
      <c r="F459" s="317">
        <v>44917</v>
      </c>
      <c r="G459" s="317">
        <f>F459+9</f>
        <v>44926</v>
      </c>
    </row>
    <row r="460" spans="1:7">
      <c r="B460" s="365"/>
      <c r="C460" s="365"/>
      <c r="D460" s="322"/>
      <c r="E460" s="321"/>
      <c r="F460" s="321"/>
      <c r="G460" s="321"/>
    </row>
    <row r="461" spans="1:7">
      <c r="A461" s="327" t="s">
        <v>73</v>
      </c>
      <c r="B461" s="349"/>
      <c r="C461" s="349"/>
      <c r="D461" s="350"/>
      <c r="E461" s="349"/>
      <c r="F461" s="327"/>
      <c r="G461" s="327"/>
    </row>
    <row r="462" spans="1:7">
      <c r="A462" s="327"/>
      <c r="B462" s="959" t="s">
        <v>1364</v>
      </c>
      <c r="C462" s="959" t="s">
        <v>1249</v>
      </c>
      <c r="D462" s="962" t="s">
        <v>1349</v>
      </c>
      <c r="E462" s="319" t="s">
        <v>1247</v>
      </c>
      <c r="F462" s="319" t="s">
        <v>1247</v>
      </c>
      <c r="G462" s="319" t="s">
        <v>1770</v>
      </c>
    </row>
    <row r="463" spans="1:7" ht="16.5" customHeight="1">
      <c r="A463" s="327"/>
      <c r="B463" s="960"/>
      <c r="C463" s="960"/>
      <c r="D463" s="963"/>
      <c r="E463" s="319" t="s">
        <v>1245</v>
      </c>
      <c r="F463" s="319" t="s">
        <v>1244</v>
      </c>
      <c r="G463" s="319" t="s">
        <v>25</v>
      </c>
    </row>
    <row r="464" spans="1:7" ht="16.5" customHeight="1">
      <c r="A464" s="327"/>
      <c r="B464" s="324" t="s">
        <v>1738</v>
      </c>
      <c r="C464" s="324" t="s">
        <v>1745</v>
      </c>
      <c r="D464" s="961" t="s">
        <v>1754</v>
      </c>
      <c r="E464" s="317">
        <f>F464-3</f>
        <v>44893</v>
      </c>
      <c r="F464" s="317">
        <v>44896</v>
      </c>
      <c r="G464" s="317">
        <f>F464+8</f>
        <v>44904</v>
      </c>
    </row>
    <row r="465" spans="1:13" ht="16.5" customHeight="1">
      <c r="A465" s="327"/>
      <c r="B465" s="324" t="s">
        <v>1743</v>
      </c>
      <c r="C465" s="324" t="s">
        <v>1739</v>
      </c>
      <c r="D465" s="961"/>
      <c r="E465" s="317">
        <f>F465-3</f>
        <v>44900</v>
      </c>
      <c r="F465" s="317">
        <v>44903</v>
      </c>
      <c r="G465" s="317">
        <f>F465+8</f>
        <v>44911</v>
      </c>
    </row>
    <row r="466" spans="1:13">
      <c r="A466" s="327"/>
      <c r="B466" s="324" t="s">
        <v>1742</v>
      </c>
      <c r="C466" s="324" t="s">
        <v>1741</v>
      </c>
      <c r="D466" s="961"/>
      <c r="E466" s="317">
        <f>F466-3</f>
        <v>44907</v>
      </c>
      <c r="F466" s="317">
        <v>44910</v>
      </c>
      <c r="G466" s="317">
        <f>F466+8</f>
        <v>44918</v>
      </c>
    </row>
    <row r="467" spans="1:13">
      <c r="A467" s="327"/>
      <c r="B467" s="324" t="s">
        <v>1740</v>
      </c>
      <c r="C467" s="324" t="s">
        <v>1739</v>
      </c>
      <c r="D467" s="961"/>
      <c r="E467" s="317">
        <f>F467-3</f>
        <v>44914</v>
      </c>
      <c r="F467" s="317">
        <v>44917</v>
      </c>
      <c r="G467" s="317">
        <f>F467+8</f>
        <v>44925</v>
      </c>
    </row>
    <row r="468" spans="1:13">
      <c r="A468" s="327"/>
      <c r="B468" s="324" t="s">
        <v>1738</v>
      </c>
      <c r="C468" s="324" t="s">
        <v>1737</v>
      </c>
      <c r="D468" s="961"/>
      <c r="E468" s="317">
        <f>F468-3</f>
        <v>44921</v>
      </c>
      <c r="F468" s="317">
        <v>44924</v>
      </c>
      <c r="G468" s="317">
        <f>F468+8</f>
        <v>44932</v>
      </c>
    </row>
    <row r="469" spans="1:13">
      <c r="A469" s="327"/>
      <c r="B469" s="314"/>
      <c r="C469" s="314"/>
    </row>
    <row r="470" spans="1:13">
      <c r="B470" s="959" t="s">
        <v>1364</v>
      </c>
      <c r="C470" s="959" t="s">
        <v>1249</v>
      </c>
      <c r="D470" s="962" t="s">
        <v>1349</v>
      </c>
      <c r="E470" s="319" t="s">
        <v>1247</v>
      </c>
      <c r="F470" s="319" t="s">
        <v>1247</v>
      </c>
      <c r="G470" s="319" t="s">
        <v>164</v>
      </c>
    </row>
    <row r="471" spans="1:13" ht="16.5" customHeight="1">
      <c r="B471" s="960"/>
      <c r="C471" s="960"/>
      <c r="D471" s="963"/>
      <c r="E471" s="319" t="s">
        <v>1245</v>
      </c>
      <c r="F471" s="319" t="s">
        <v>1244</v>
      </c>
      <c r="G471" s="319" t="s">
        <v>25</v>
      </c>
    </row>
    <row r="472" spans="1:13" ht="16.5" customHeight="1">
      <c r="B472" s="324" t="s">
        <v>1765</v>
      </c>
      <c r="C472" s="324" t="s">
        <v>1769</v>
      </c>
      <c r="D472" s="961" t="s">
        <v>1768</v>
      </c>
      <c r="E472" s="317">
        <f>F472-3</f>
        <v>44895</v>
      </c>
      <c r="F472" s="317">
        <v>44898</v>
      </c>
      <c r="G472" s="317">
        <f>F472+8</f>
        <v>44906</v>
      </c>
    </row>
    <row r="473" spans="1:13" ht="16.5" customHeight="1">
      <c r="B473" s="324" t="s">
        <v>1767</v>
      </c>
      <c r="C473" s="324" t="s">
        <v>1760</v>
      </c>
      <c r="D473" s="961"/>
      <c r="E473" s="317">
        <f>F473-3</f>
        <v>44902</v>
      </c>
      <c r="F473" s="317">
        <v>44905</v>
      </c>
      <c r="G473" s="317">
        <f>F473+8</f>
        <v>44913</v>
      </c>
      <c r="M473" s="315"/>
    </row>
    <row r="474" spans="1:13" ht="16.5" customHeight="1">
      <c r="B474" s="324" t="s">
        <v>1766</v>
      </c>
      <c r="C474" s="324" t="s">
        <v>1741</v>
      </c>
      <c r="D474" s="961"/>
      <c r="E474" s="317">
        <f>F474-3</f>
        <v>44909</v>
      </c>
      <c r="F474" s="317">
        <v>44912</v>
      </c>
      <c r="G474" s="317">
        <f>F474+8</f>
        <v>44920</v>
      </c>
    </row>
    <row r="475" spans="1:13">
      <c r="B475" s="324" t="s">
        <v>91</v>
      </c>
      <c r="C475" s="324" t="s">
        <v>1741</v>
      </c>
      <c r="D475" s="961"/>
      <c r="E475" s="317">
        <f>F475-3</f>
        <v>44916</v>
      </c>
      <c r="F475" s="317">
        <v>44919</v>
      </c>
      <c r="G475" s="317">
        <f>F475+8</f>
        <v>44927</v>
      </c>
    </row>
    <row r="476" spans="1:13">
      <c r="B476" s="324" t="s">
        <v>1765</v>
      </c>
      <c r="C476" s="324" t="s">
        <v>1764</v>
      </c>
      <c r="D476" s="961"/>
      <c r="E476" s="317">
        <f>F476-3</f>
        <v>44923</v>
      </c>
      <c r="F476" s="317">
        <v>44926</v>
      </c>
      <c r="G476" s="317">
        <f>F476+8</f>
        <v>44934</v>
      </c>
    </row>
    <row r="477" spans="1:13">
      <c r="B477" s="372"/>
      <c r="C477" s="372"/>
      <c r="D477" s="322"/>
      <c r="E477" s="321"/>
      <c r="F477" s="321"/>
      <c r="G477" s="321"/>
    </row>
    <row r="478" spans="1:13">
      <c r="A478" s="327" t="s">
        <v>166</v>
      </c>
      <c r="D478" s="322"/>
      <c r="E478" s="321"/>
      <c r="F478" s="321"/>
      <c r="G478" s="321"/>
    </row>
    <row r="479" spans="1:13">
      <c r="B479" s="959" t="s">
        <v>1364</v>
      </c>
      <c r="C479" s="959" t="s">
        <v>1249</v>
      </c>
      <c r="D479" s="962" t="s">
        <v>1349</v>
      </c>
      <c r="E479" s="319" t="s">
        <v>1247</v>
      </c>
      <c r="F479" s="319" t="s">
        <v>1247</v>
      </c>
      <c r="G479" s="319" t="s">
        <v>166</v>
      </c>
    </row>
    <row r="480" spans="1:13">
      <c r="B480" s="960"/>
      <c r="C480" s="960"/>
      <c r="D480" s="963"/>
      <c r="E480" s="319" t="s">
        <v>1245</v>
      </c>
      <c r="F480" s="319" t="s">
        <v>1244</v>
      </c>
      <c r="G480" s="319" t="s">
        <v>25</v>
      </c>
    </row>
    <row r="481" spans="1:7" ht="16.5" customHeight="1">
      <c r="B481" s="324" t="s">
        <v>1765</v>
      </c>
      <c r="C481" s="324" t="s">
        <v>1769</v>
      </c>
      <c r="D481" s="961" t="s">
        <v>1768</v>
      </c>
      <c r="E481" s="317">
        <f>F481-3</f>
        <v>44895</v>
      </c>
      <c r="F481" s="317">
        <v>44898</v>
      </c>
      <c r="G481" s="317">
        <f>F481+9</f>
        <v>44907</v>
      </c>
    </row>
    <row r="482" spans="1:7">
      <c r="B482" s="324" t="s">
        <v>1767</v>
      </c>
      <c r="C482" s="324" t="s">
        <v>1760</v>
      </c>
      <c r="D482" s="961"/>
      <c r="E482" s="317">
        <f>F482-3</f>
        <v>44902</v>
      </c>
      <c r="F482" s="317">
        <v>44905</v>
      </c>
      <c r="G482" s="317">
        <f>F482+9</f>
        <v>44914</v>
      </c>
    </row>
    <row r="483" spans="1:7" ht="16.5" customHeight="1">
      <c r="B483" s="324" t="s">
        <v>1766</v>
      </c>
      <c r="C483" s="324" t="s">
        <v>1741</v>
      </c>
      <c r="D483" s="961"/>
      <c r="E483" s="317">
        <f>F483-3</f>
        <v>44909</v>
      </c>
      <c r="F483" s="317">
        <v>44912</v>
      </c>
      <c r="G483" s="317">
        <f>F483+9</f>
        <v>44921</v>
      </c>
    </row>
    <row r="484" spans="1:7">
      <c r="B484" s="324" t="s">
        <v>91</v>
      </c>
      <c r="C484" s="324" t="s">
        <v>1741</v>
      </c>
      <c r="D484" s="961"/>
      <c r="E484" s="317">
        <f>F484-3</f>
        <v>44916</v>
      </c>
      <c r="F484" s="317">
        <v>44919</v>
      </c>
      <c r="G484" s="317">
        <f>F484+9</f>
        <v>44928</v>
      </c>
    </row>
    <row r="485" spans="1:7">
      <c r="B485" s="324" t="s">
        <v>1765</v>
      </c>
      <c r="C485" s="324" t="s">
        <v>1764</v>
      </c>
      <c r="D485" s="961"/>
      <c r="E485" s="317">
        <f>F485-3</f>
        <v>44923</v>
      </c>
      <c r="F485" s="317">
        <v>44926</v>
      </c>
      <c r="G485" s="317">
        <f>F485+9</f>
        <v>44935</v>
      </c>
    </row>
    <row r="486" spans="1:7">
      <c r="B486" s="342"/>
      <c r="C486" s="342"/>
      <c r="D486" s="322"/>
      <c r="E486" s="321"/>
      <c r="F486" s="321"/>
      <c r="G486" s="333"/>
    </row>
    <row r="487" spans="1:7">
      <c r="A487" s="327" t="s">
        <v>78</v>
      </c>
      <c r="B487" s="314"/>
    </row>
    <row r="488" spans="1:7">
      <c r="B488" s="959" t="s">
        <v>1364</v>
      </c>
      <c r="C488" s="959" t="s">
        <v>1249</v>
      </c>
      <c r="D488" s="962" t="s">
        <v>1349</v>
      </c>
      <c r="E488" s="319" t="s">
        <v>1247</v>
      </c>
      <c r="F488" s="319" t="s">
        <v>1247</v>
      </c>
      <c r="G488" s="319" t="s">
        <v>1755</v>
      </c>
    </row>
    <row r="489" spans="1:7">
      <c r="B489" s="960"/>
      <c r="C489" s="960"/>
      <c r="D489" s="963"/>
      <c r="E489" s="319" t="s">
        <v>1245</v>
      </c>
      <c r="F489" s="319" t="s">
        <v>1244</v>
      </c>
      <c r="G489" s="319" t="s">
        <v>1279</v>
      </c>
    </row>
    <row r="490" spans="1:7">
      <c r="B490" s="324" t="s">
        <v>1756</v>
      </c>
      <c r="C490" s="324" t="s">
        <v>1763</v>
      </c>
      <c r="D490" s="961" t="s">
        <v>1762</v>
      </c>
      <c r="E490" s="317">
        <f>F490-5</f>
        <v>44890</v>
      </c>
      <c r="F490" s="317">
        <v>44895</v>
      </c>
      <c r="G490" s="317">
        <f>F490+11</f>
        <v>44906</v>
      </c>
    </row>
    <row r="491" spans="1:7">
      <c r="B491" s="324" t="s">
        <v>1761</v>
      </c>
      <c r="C491" s="324" t="s">
        <v>1760</v>
      </c>
      <c r="D491" s="961"/>
      <c r="E491" s="317">
        <f>F491-5</f>
        <v>44897</v>
      </c>
      <c r="F491" s="317">
        <v>44902</v>
      </c>
      <c r="G491" s="317">
        <f>F491+11</f>
        <v>44913</v>
      </c>
    </row>
    <row r="492" spans="1:7">
      <c r="B492" s="324" t="s">
        <v>1759</v>
      </c>
      <c r="C492" s="324" t="s">
        <v>1758</v>
      </c>
      <c r="D492" s="961"/>
      <c r="E492" s="317">
        <f>F492-5</f>
        <v>44904</v>
      </c>
      <c r="F492" s="317">
        <v>44909</v>
      </c>
      <c r="G492" s="317">
        <f>F492+11</f>
        <v>44920</v>
      </c>
    </row>
    <row r="493" spans="1:7">
      <c r="B493" s="324" t="s">
        <v>1757</v>
      </c>
      <c r="C493" s="324" t="s">
        <v>1739</v>
      </c>
      <c r="D493" s="961"/>
      <c r="E493" s="317">
        <f>F493-5</f>
        <v>44911</v>
      </c>
      <c r="F493" s="317">
        <v>44916</v>
      </c>
      <c r="G493" s="317">
        <f>F493+11</f>
        <v>44927</v>
      </c>
    </row>
    <row r="494" spans="1:7">
      <c r="B494" s="324" t="s">
        <v>1756</v>
      </c>
      <c r="C494" s="324" t="s">
        <v>1739</v>
      </c>
      <c r="D494" s="961"/>
      <c r="E494" s="317">
        <f>F494-5</f>
        <v>44918</v>
      </c>
      <c r="F494" s="317">
        <v>44923</v>
      </c>
      <c r="G494" s="317">
        <f>F494+11</f>
        <v>44934</v>
      </c>
    </row>
    <row r="495" spans="1:7">
      <c r="B495" s="314"/>
      <c r="C495" s="314"/>
    </row>
    <row r="496" spans="1:7">
      <c r="B496" s="959" t="s">
        <v>1364</v>
      </c>
      <c r="C496" s="959" t="s">
        <v>1249</v>
      </c>
      <c r="D496" s="962" t="s">
        <v>1349</v>
      </c>
      <c r="E496" s="319" t="s">
        <v>1247</v>
      </c>
      <c r="F496" s="319" t="s">
        <v>1247</v>
      </c>
      <c r="G496" s="319" t="s">
        <v>1755</v>
      </c>
    </row>
    <row r="497" spans="1:7">
      <c r="B497" s="960"/>
      <c r="C497" s="960"/>
      <c r="D497" s="963"/>
      <c r="E497" s="319" t="s">
        <v>1245</v>
      </c>
      <c r="F497" s="319" t="s">
        <v>1244</v>
      </c>
      <c r="G497" s="319" t="s">
        <v>1279</v>
      </c>
    </row>
    <row r="498" spans="1:7">
      <c r="B498" s="324" t="s">
        <v>1753</v>
      </c>
      <c r="C498" s="324" t="s">
        <v>1741</v>
      </c>
      <c r="D498" s="968" t="s">
        <v>1752</v>
      </c>
      <c r="E498" s="317">
        <f>F498-4</f>
        <v>44888</v>
      </c>
      <c r="F498" s="317">
        <v>44892</v>
      </c>
      <c r="G498" s="317">
        <f>F498+8</f>
        <v>44900</v>
      </c>
    </row>
    <row r="499" spans="1:7">
      <c r="B499" s="324" t="s">
        <v>170</v>
      </c>
      <c r="C499" s="324" t="s">
        <v>1751</v>
      </c>
      <c r="D499" s="969"/>
      <c r="E499" s="317">
        <f>F499-4</f>
        <v>44895</v>
      </c>
      <c r="F499" s="317">
        <v>44899</v>
      </c>
      <c r="G499" s="317">
        <f>F499+8</f>
        <v>44907</v>
      </c>
    </row>
    <row r="500" spans="1:7">
      <c r="B500" s="324" t="s">
        <v>1750</v>
      </c>
      <c r="C500" s="324" t="s">
        <v>1741</v>
      </c>
      <c r="D500" s="969"/>
      <c r="E500" s="317">
        <f>F500-4</f>
        <v>44902</v>
      </c>
      <c r="F500" s="317">
        <v>44906</v>
      </c>
      <c r="G500" s="317">
        <f>F500+8</f>
        <v>44914</v>
      </c>
    </row>
    <row r="501" spans="1:7">
      <c r="B501" s="324" t="s">
        <v>1749</v>
      </c>
      <c r="C501" s="324" t="s">
        <v>1741</v>
      </c>
      <c r="D501" s="969"/>
      <c r="E501" s="317">
        <f>F501-4</f>
        <v>44909</v>
      </c>
      <c r="F501" s="317">
        <v>44913</v>
      </c>
      <c r="G501" s="317">
        <f>F501+8</f>
        <v>44921</v>
      </c>
    </row>
    <row r="502" spans="1:7">
      <c r="B502" s="324" t="s">
        <v>1748</v>
      </c>
      <c r="C502" s="324" t="s">
        <v>1739</v>
      </c>
      <c r="D502" s="970"/>
      <c r="E502" s="317">
        <f>F502-4</f>
        <v>44916</v>
      </c>
      <c r="F502" s="317">
        <v>44920</v>
      </c>
      <c r="G502" s="317">
        <f>F502+8</f>
        <v>44928</v>
      </c>
    </row>
    <row r="503" spans="1:7">
      <c r="B503" s="396"/>
      <c r="C503" s="394"/>
      <c r="D503" s="322"/>
      <c r="E503" s="321"/>
      <c r="F503" s="321"/>
      <c r="G503" s="321"/>
    </row>
    <row r="504" spans="1:7">
      <c r="B504" s="959" t="s">
        <v>1364</v>
      </c>
      <c r="C504" s="959" t="s">
        <v>1249</v>
      </c>
      <c r="D504" s="962" t="s">
        <v>1349</v>
      </c>
      <c r="E504" s="319" t="s">
        <v>1247</v>
      </c>
      <c r="F504" s="319" t="s">
        <v>1247</v>
      </c>
      <c r="G504" s="319" t="s">
        <v>1755</v>
      </c>
    </row>
    <row r="505" spans="1:7">
      <c r="B505" s="960"/>
      <c r="C505" s="960"/>
      <c r="D505" s="963"/>
      <c r="E505" s="319" t="s">
        <v>1245</v>
      </c>
      <c r="F505" s="319" t="s">
        <v>1244</v>
      </c>
      <c r="G505" s="319" t="s">
        <v>1279</v>
      </c>
    </row>
    <row r="506" spans="1:7" ht="16.5" customHeight="1">
      <c r="B506" s="324" t="s">
        <v>1738</v>
      </c>
      <c r="C506" s="324" t="s">
        <v>1745</v>
      </c>
      <c r="D506" s="961" t="s">
        <v>1754</v>
      </c>
      <c r="E506" s="317">
        <f>F506-3</f>
        <v>44893</v>
      </c>
      <c r="F506" s="317">
        <v>44896</v>
      </c>
      <c r="G506" s="317">
        <f>F506+12</f>
        <v>44908</v>
      </c>
    </row>
    <row r="507" spans="1:7">
      <c r="B507" s="324" t="s">
        <v>1743</v>
      </c>
      <c r="C507" s="324" t="s">
        <v>1739</v>
      </c>
      <c r="D507" s="961"/>
      <c r="E507" s="317">
        <f>F507-3</f>
        <v>44900</v>
      </c>
      <c r="F507" s="317">
        <v>44903</v>
      </c>
      <c r="G507" s="317">
        <f>F507+8</f>
        <v>44911</v>
      </c>
    </row>
    <row r="508" spans="1:7">
      <c r="B508" s="324" t="s">
        <v>1742</v>
      </c>
      <c r="C508" s="324" t="s">
        <v>1741</v>
      </c>
      <c r="D508" s="961"/>
      <c r="E508" s="317">
        <f>F508-3</f>
        <v>44907</v>
      </c>
      <c r="F508" s="317">
        <v>44910</v>
      </c>
      <c r="G508" s="317">
        <f>F508+8</f>
        <v>44918</v>
      </c>
    </row>
    <row r="509" spans="1:7">
      <c r="B509" s="324" t="s">
        <v>1740</v>
      </c>
      <c r="C509" s="324" t="s">
        <v>1739</v>
      </c>
      <c r="D509" s="961"/>
      <c r="E509" s="317">
        <f>F509-3</f>
        <v>44914</v>
      </c>
      <c r="F509" s="317">
        <v>44917</v>
      </c>
      <c r="G509" s="317">
        <f>F509+8</f>
        <v>44925</v>
      </c>
    </row>
    <row r="510" spans="1:7">
      <c r="B510" s="324" t="s">
        <v>1738</v>
      </c>
      <c r="C510" s="324" t="s">
        <v>1737</v>
      </c>
      <c r="D510" s="961"/>
      <c r="E510" s="317">
        <f>F510-3</f>
        <v>44921</v>
      </c>
      <c r="F510" s="317">
        <v>44924</v>
      </c>
      <c r="G510" s="317">
        <f>F510+8</f>
        <v>44932</v>
      </c>
    </row>
    <row r="511" spans="1:7">
      <c r="B511" s="396"/>
      <c r="C511" s="394"/>
      <c r="D511" s="322"/>
      <c r="E511" s="321"/>
      <c r="F511" s="321"/>
      <c r="G511" s="321"/>
    </row>
    <row r="512" spans="1:7">
      <c r="A512" s="327" t="s">
        <v>79</v>
      </c>
      <c r="B512" s="314"/>
      <c r="C512" s="314"/>
    </row>
    <row r="513" spans="1:9">
      <c r="B513" s="959" t="s">
        <v>1364</v>
      </c>
      <c r="C513" s="959" t="s">
        <v>1249</v>
      </c>
      <c r="D513" s="962" t="s">
        <v>1349</v>
      </c>
      <c r="E513" s="319" t="s">
        <v>1247</v>
      </c>
      <c r="F513" s="319" t="s">
        <v>1247</v>
      </c>
      <c r="G513" s="319" t="s">
        <v>171</v>
      </c>
    </row>
    <row r="514" spans="1:9">
      <c r="B514" s="960"/>
      <c r="C514" s="960"/>
      <c r="D514" s="963"/>
      <c r="E514" s="319" t="s">
        <v>1245</v>
      </c>
      <c r="F514" s="319" t="s">
        <v>1244</v>
      </c>
      <c r="G514" s="319" t="s">
        <v>25</v>
      </c>
    </row>
    <row r="515" spans="1:9">
      <c r="B515" s="324" t="s">
        <v>1753</v>
      </c>
      <c r="C515" s="324" t="s">
        <v>1741</v>
      </c>
      <c r="D515" s="968" t="s">
        <v>1752</v>
      </c>
      <c r="E515" s="317">
        <f>F515-4</f>
        <v>44888</v>
      </c>
      <c r="F515" s="317">
        <v>44892</v>
      </c>
      <c r="G515" s="317">
        <f>F515+11</f>
        <v>44903</v>
      </c>
    </row>
    <row r="516" spans="1:9">
      <c r="B516" s="324" t="s">
        <v>170</v>
      </c>
      <c r="C516" s="324" t="s">
        <v>1751</v>
      </c>
      <c r="D516" s="969"/>
      <c r="E516" s="317">
        <f>F516-4</f>
        <v>44895</v>
      </c>
      <c r="F516" s="317">
        <v>44899</v>
      </c>
      <c r="G516" s="317">
        <f>F516+11</f>
        <v>44910</v>
      </c>
    </row>
    <row r="517" spans="1:9">
      <c r="B517" s="324" t="s">
        <v>1750</v>
      </c>
      <c r="C517" s="324" t="s">
        <v>1741</v>
      </c>
      <c r="D517" s="969"/>
      <c r="E517" s="317">
        <f>F517-4</f>
        <v>44902</v>
      </c>
      <c r="F517" s="317">
        <v>44906</v>
      </c>
      <c r="G517" s="317">
        <f>F517+11</f>
        <v>44917</v>
      </c>
    </row>
    <row r="518" spans="1:9">
      <c r="B518" s="324" t="s">
        <v>1749</v>
      </c>
      <c r="C518" s="324" t="s">
        <v>1741</v>
      </c>
      <c r="D518" s="969"/>
      <c r="E518" s="317">
        <f>F518-4</f>
        <v>44909</v>
      </c>
      <c r="F518" s="317">
        <v>44913</v>
      </c>
      <c r="G518" s="317">
        <f>F518+11</f>
        <v>44924</v>
      </c>
    </row>
    <row r="519" spans="1:9">
      <c r="B519" s="324" t="s">
        <v>1748</v>
      </c>
      <c r="C519" s="324" t="s">
        <v>1739</v>
      </c>
      <c r="D519" s="970"/>
      <c r="E519" s="317">
        <f>F519-4</f>
        <v>44916</v>
      </c>
      <c r="F519" s="317">
        <v>44920</v>
      </c>
      <c r="G519" s="317">
        <f>F519+11</f>
        <v>44931</v>
      </c>
    </row>
    <row r="520" spans="1:9">
      <c r="B520" s="396"/>
      <c r="C520" s="394"/>
      <c r="E520" s="321"/>
      <c r="F520" s="321"/>
    </row>
    <row r="521" spans="1:9">
      <c r="A521" s="327" t="s">
        <v>1746</v>
      </c>
      <c r="B521" s="372"/>
      <c r="C521" s="372"/>
      <c r="D521" s="322"/>
      <c r="E521" s="321"/>
      <c r="F521" s="321"/>
      <c r="G521" s="333"/>
    </row>
    <row r="522" spans="1:9">
      <c r="A522" s="327"/>
      <c r="B522" s="959" t="s">
        <v>1709</v>
      </c>
      <c r="C522" s="959" t="s">
        <v>1698</v>
      </c>
      <c r="D522" s="962" t="s">
        <v>1554</v>
      </c>
      <c r="E522" s="319" t="s">
        <v>1697</v>
      </c>
      <c r="F522" s="319" t="s">
        <v>1697</v>
      </c>
      <c r="G522" s="319" t="s">
        <v>1746</v>
      </c>
      <c r="I522" s="314" t="s">
        <v>1747</v>
      </c>
    </row>
    <row r="523" spans="1:9">
      <c r="A523" s="327"/>
      <c r="B523" s="960"/>
      <c r="C523" s="960"/>
      <c r="D523" s="963"/>
      <c r="E523" s="319" t="s">
        <v>1695</v>
      </c>
      <c r="F523" s="319" t="s">
        <v>1694</v>
      </c>
      <c r="G523" s="319" t="s">
        <v>1693</v>
      </c>
    </row>
    <row r="524" spans="1:9">
      <c r="A524" s="327"/>
      <c r="B524" s="324" t="s">
        <v>1735</v>
      </c>
      <c r="C524" s="324" t="s">
        <v>1734</v>
      </c>
      <c r="D524" s="961" t="s">
        <v>1733</v>
      </c>
      <c r="E524" s="317">
        <f>F524-4</f>
        <v>44896</v>
      </c>
      <c r="F524" s="317">
        <v>44900</v>
      </c>
      <c r="G524" s="317">
        <f>F524+8</f>
        <v>44908</v>
      </c>
    </row>
    <row r="525" spans="1:9">
      <c r="A525" s="327"/>
      <c r="B525" s="324" t="s">
        <v>1732</v>
      </c>
      <c r="C525" s="324" t="s">
        <v>1731</v>
      </c>
      <c r="D525" s="961"/>
      <c r="E525" s="317">
        <f>F525-4</f>
        <v>44903</v>
      </c>
      <c r="F525" s="317">
        <f>F524+7</f>
        <v>44907</v>
      </c>
      <c r="G525" s="317">
        <f>F525+8</f>
        <v>44915</v>
      </c>
    </row>
    <row r="526" spans="1:9">
      <c r="A526" s="327"/>
      <c r="B526" s="324" t="s">
        <v>1730</v>
      </c>
      <c r="C526" s="324" t="s">
        <v>1729</v>
      </c>
      <c r="D526" s="961"/>
      <c r="E526" s="317">
        <f>F526-4</f>
        <v>44910</v>
      </c>
      <c r="F526" s="317">
        <f>F525+7</f>
        <v>44914</v>
      </c>
      <c r="G526" s="317">
        <f>F526+8</f>
        <v>44922</v>
      </c>
    </row>
    <row r="527" spans="1:9">
      <c r="A527" s="327"/>
      <c r="B527" s="324" t="s">
        <v>1728</v>
      </c>
      <c r="C527" s="324" t="s">
        <v>1727</v>
      </c>
      <c r="D527" s="961"/>
      <c r="E527" s="317">
        <f>F527-4</f>
        <v>44917</v>
      </c>
      <c r="F527" s="317">
        <f>F526+7</f>
        <v>44921</v>
      </c>
      <c r="G527" s="317">
        <f>F527+8</f>
        <v>44929</v>
      </c>
    </row>
    <row r="528" spans="1:9">
      <c r="A528" s="327"/>
      <c r="B528" s="324" t="s">
        <v>1725</v>
      </c>
      <c r="C528" s="324" t="s">
        <v>1725</v>
      </c>
      <c r="D528" s="961"/>
      <c r="E528" s="317" t="s">
        <v>1725</v>
      </c>
      <c r="F528" s="317" t="s">
        <v>1725</v>
      </c>
      <c r="G528" s="317" t="s">
        <v>1725</v>
      </c>
    </row>
    <row r="529" spans="1:8">
      <c r="A529" s="327"/>
      <c r="B529" s="395"/>
      <c r="C529" s="394"/>
      <c r="D529" s="322"/>
      <c r="E529" s="321"/>
      <c r="F529" s="321"/>
      <c r="G529" s="333"/>
    </row>
    <row r="530" spans="1:8">
      <c r="A530" s="327"/>
      <c r="B530" s="959" t="s">
        <v>1709</v>
      </c>
      <c r="C530" s="959" t="s">
        <v>1698</v>
      </c>
      <c r="D530" s="962" t="s">
        <v>1554</v>
      </c>
      <c r="E530" s="319" t="s">
        <v>1697</v>
      </c>
      <c r="F530" s="319" t="s">
        <v>1697</v>
      </c>
      <c r="G530" s="319" t="s">
        <v>1746</v>
      </c>
    </row>
    <row r="531" spans="1:8">
      <c r="A531" s="327"/>
      <c r="B531" s="960"/>
      <c r="C531" s="960"/>
      <c r="D531" s="963"/>
      <c r="E531" s="319" t="s">
        <v>1695</v>
      </c>
      <c r="F531" s="319" t="s">
        <v>1694</v>
      </c>
      <c r="G531" s="319" t="s">
        <v>25</v>
      </c>
    </row>
    <row r="532" spans="1:8" ht="16.5" customHeight="1">
      <c r="A532" s="327"/>
      <c r="B532" s="324" t="s">
        <v>1738</v>
      </c>
      <c r="C532" s="324" t="s">
        <v>1745</v>
      </c>
      <c r="D532" s="961" t="s">
        <v>1744</v>
      </c>
      <c r="E532" s="317">
        <f>F532-3</f>
        <v>44893</v>
      </c>
      <c r="F532" s="317">
        <v>44896</v>
      </c>
      <c r="G532" s="317">
        <f>F532+10</f>
        <v>44906</v>
      </c>
    </row>
    <row r="533" spans="1:8">
      <c r="A533" s="327"/>
      <c r="B533" s="324" t="s">
        <v>1743</v>
      </c>
      <c r="C533" s="324" t="s">
        <v>1739</v>
      </c>
      <c r="D533" s="961"/>
      <c r="E533" s="317">
        <f>F533-3</f>
        <v>44900</v>
      </c>
      <c r="F533" s="317">
        <v>44903</v>
      </c>
      <c r="G533" s="317">
        <f>F533+10</f>
        <v>44913</v>
      </c>
    </row>
    <row r="534" spans="1:8">
      <c r="A534" s="327"/>
      <c r="B534" s="324" t="s">
        <v>1742</v>
      </c>
      <c r="C534" s="324" t="s">
        <v>1741</v>
      </c>
      <c r="D534" s="961"/>
      <c r="E534" s="317">
        <f>F534-3</f>
        <v>44907</v>
      </c>
      <c r="F534" s="317">
        <v>44910</v>
      </c>
      <c r="G534" s="317">
        <f>F534+10</f>
        <v>44920</v>
      </c>
    </row>
    <row r="535" spans="1:8">
      <c r="A535" s="327"/>
      <c r="B535" s="324" t="s">
        <v>1740</v>
      </c>
      <c r="C535" s="324" t="s">
        <v>1739</v>
      </c>
      <c r="D535" s="961"/>
      <c r="E535" s="317">
        <f>F535-3</f>
        <v>44914</v>
      </c>
      <c r="F535" s="317">
        <v>44917</v>
      </c>
      <c r="G535" s="317">
        <f>F535+10</f>
        <v>44927</v>
      </c>
    </row>
    <row r="536" spans="1:8">
      <c r="A536" s="327"/>
      <c r="B536" s="324" t="s">
        <v>1738</v>
      </c>
      <c r="C536" s="324" t="s">
        <v>1737</v>
      </c>
      <c r="D536" s="961"/>
      <c r="E536" s="317">
        <f>F536-3</f>
        <v>44921</v>
      </c>
      <c r="F536" s="317">
        <v>44924</v>
      </c>
      <c r="G536" s="317">
        <f>F536+10</f>
        <v>44934</v>
      </c>
    </row>
    <row r="537" spans="1:8">
      <c r="A537" s="327"/>
      <c r="B537" s="395"/>
      <c r="C537" s="394"/>
      <c r="D537" s="322"/>
      <c r="E537" s="321"/>
      <c r="F537" s="321"/>
      <c r="G537" s="333"/>
    </row>
    <row r="538" spans="1:8">
      <c r="A538" s="327" t="s">
        <v>1723</v>
      </c>
      <c r="B538" s="393"/>
      <c r="C538" s="393"/>
      <c r="D538" s="322"/>
      <c r="E538" s="321"/>
      <c r="F538" s="321"/>
      <c r="G538" s="321"/>
    </row>
    <row r="539" spans="1:8">
      <c r="B539" s="959" t="s">
        <v>1709</v>
      </c>
      <c r="C539" s="959" t="s">
        <v>1698</v>
      </c>
      <c r="D539" s="962" t="s">
        <v>1554</v>
      </c>
      <c r="E539" s="319" t="s">
        <v>1697</v>
      </c>
      <c r="F539" s="319" t="s">
        <v>1697</v>
      </c>
      <c r="G539" s="319" t="s">
        <v>1736</v>
      </c>
      <c r="H539" s="319" t="s">
        <v>1723</v>
      </c>
    </row>
    <row r="540" spans="1:8">
      <c r="B540" s="960"/>
      <c r="C540" s="960"/>
      <c r="D540" s="963"/>
      <c r="E540" s="319" t="s">
        <v>1695</v>
      </c>
      <c r="F540" s="319" t="s">
        <v>1694</v>
      </c>
      <c r="G540" s="319" t="s">
        <v>1693</v>
      </c>
      <c r="H540" s="319" t="s">
        <v>1693</v>
      </c>
    </row>
    <row r="541" spans="1:8">
      <c r="B541" s="324" t="s">
        <v>1735</v>
      </c>
      <c r="C541" s="324" t="s">
        <v>1734</v>
      </c>
      <c r="D541" s="961" t="s">
        <v>1733</v>
      </c>
      <c r="E541" s="317">
        <f>F541-4</f>
        <v>44896</v>
      </c>
      <c r="F541" s="317">
        <v>44900</v>
      </c>
      <c r="G541" s="317">
        <f>F541+13</f>
        <v>44913</v>
      </c>
      <c r="H541" s="319" t="s">
        <v>1726</v>
      </c>
    </row>
    <row r="542" spans="1:8">
      <c r="B542" s="324" t="s">
        <v>1732</v>
      </c>
      <c r="C542" s="324" t="s">
        <v>1731</v>
      </c>
      <c r="D542" s="961"/>
      <c r="E542" s="317">
        <f>F542-4</f>
        <v>44903</v>
      </c>
      <c r="F542" s="317">
        <f>F541+7</f>
        <v>44907</v>
      </c>
      <c r="G542" s="317">
        <f>F542+13</f>
        <v>44920</v>
      </c>
      <c r="H542" s="319" t="s">
        <v>1726</v>
      </c>
    </row>
    <row r="543" spans="1:8">
      <c r="B543" s="324" t="s">
        <v>1730</v>
      </c>
      <c r="C543" s="324" t="s">
        <v>1729</v>
      </c>
      <c r="D543" s="961"/>
      <c r="E543" s="317">
        <f>F543-4</f>
        <v>44910</v>
      </c>
      <c r="F543" s="317">
        <f>F542+7</f>
        <v>44914</v>
      </c>
      <c r="G543" s="317">
        <f>F543+13</f>
        <v>44927</v>
      </c>
      <c r="H543" s="319" t="s">
        <v>1726</v>
      </c>
    </row>
    <row r="544" spans="1:8">
      <c r="B544" s="324" t="s">
        <v>1728</v>
      </c>
      <c r="C544" s="324" t="s">
        <v>1727</v>
      </c>
      <c r="D544" s="961"/>
      <c r="E544" s="317">
        <f>F544-4</f>
        <v>44917</v>
      </c>
      <c r="F544" s="317">
        <f>F543+7</f>
        <v>44921</v>
      </c>
      <c r="G544" s="317">
        <f>F544+13</f>
        <v>44934</v>
      </c>
      <c r="H544" s="319" t="s">
        <v>1726</v>
      </c>
    </row>
    <row r="545" spans="1:8">
      <c r="B545" s="324" t="s">
        <v>1725</v>
      </c>
      <c r="C545" s="324" t="s">
        <v>1725</v>
      </c>
      <c r="D545" s="961"/>
      <c r="E545" s="317" t="s">
        <v>1725</v>
      </c>
      <c r="F545" s="317" t="s">
        <v>1725</v>
      </c>
      <c r="G545" s="317" t="s">
        <v>1725</v>
      </c>
      <c r="H545" s="319" t="s">
        <v>1725</v>
      </c>
    </row>
    <row r="546" spans="1:8">
      <c r="B546" s="393"/>
      <c r="C546" s="393"/>
      <c r="D546" s="322"/>
      <c r="E546" s="321"/>
      <c r="F546" s="321"/>
      <c r="G546" s="321"/>
    </row>
    <row r="547" spans="1:8">
      <c r="B547" s="959" t="s">
        <v>1709</v>
      </c>
      <c r="C547" s="959" t="s">
        <v>1698</v>
      </c>
      <c r="D547" s="962" t="s">
        <v>1554</v>
      </c>
      <c r="E547" s="319" t="s">
        <v>1697</v>
      </c>
      <c r="F547" s="319" t="s">
        <v>1697</v>
      </c>
      <c r="G547" s="319" t="s">
        <v>1724</v>
      </c>
      <c r="H547" s="319" t="s">
        <v>1723</v>
      </c>
    </row>
    <row r="548" spans="1:8">
      <c r="B548" s="960"/>
      <c r="C548" s="960"/>
      <c r="D548" s="963"/>
      <c r="E548" s="319" t="s">
        <v>1695</v>
      </c>
      <c r="F548" s="319" t="s">
        <v>1694</v>
      </c>
      <c r="G548" s="319" t="s">
        <v>1693</v>
      </c>
      <c r="H548" s="319" t="s">
        <v>1693</v>
      </c>
    </row>
    <row r="549" spans="1:8" ht="19.5" customHeight="1">
      <c r="B549" s="324" t="s">
        <v>1347</v>
      </c>
      <c r="C549" s="324" t="s">
        <v>1346</v>
      </c>
      <c r="D549" s="961" t="s">
        <v>1722</v>
      </c>
      <c r="E549" s="317">
        <f t="shared" ref="E549:E554" si="53">F549-3</f>
        <v>44895</v>
      </c>
      <c r="F549" s="317">
        <v>44898</v>
      </c>
      <c r="G549" s="317">
        <f t="shared" ref="G549:G554" si="54">F549+9</f>
        <v>44907</v>
      </c>
      <c r="H549" s="319" t="s">
        <v>1721</v>
      </c>
    </row>
    <row r="550" spans="1:8" ht="19.5" customHeight="1">
      <c r="B550" s="324" t="s">
        <v>1344</v>
      </c>
      <c r="C550" s="324" t="s">
        <v>1343</v>
      </c>
      <c r="D550" s="961"/>
      <c r="E550" s="317">
        <f t="shared" si="53"/>
        <v>44902</v>
      </c>
      <c r="F550" s="317">
        <v>44905</v>
      </c>
      <c r="G550" s="317">
        <f t="shared" si="54"/>
        <v>44914</v>
      </c>
      <c r="H550" s="319" t="s">
        <v>1721</v>
      </c>
    </row>
    <row r="551" spans="1:8">
      <c r="B551" s="324" t="s">
        <v>1342</v>
      </c>
      <c r="C551" s="324" t="s">
        <v>1341</v>
      </c>
      <c r="D551" s="961"/>
      <c r="E551" s="317">
        <f t="shared" si="53"/>
        <v>44909</v>
      </c>
      <c r="F551" s="317">
        <v>44912</v>
      </c>
      <c r="G551" s="317">
        <f t="shared" si="54"/>
        <v>44921</v>
      </c>
      <c r="H551" s="319" t="s">
        <v>1721</v>
      </c>
    </row>
    <row r="552" spans="1:8">
      <c r="B552" s="324" t="s">
        <v>1100</v>
      </c>
      <c r="C552" s="324" t="s">
        <v>1340</v>
      </c>
      <c r="D552" s="961"/>
      <c r="E552" s="317">
        <f t="shared" si="53"/>
        <v>44916</v>
      </c>
      <c r="F552" s="317">
        <v>44919</v>
      </c>
      <c r="G552" s="317">
        <f t="shared" si="54"/>
        <v>44928</v>
      </c>
      <c r="H552" s="319" t="s">
        <v>1721</v>
      </c>
    </row>
    <row r="553" spans="1:8">
      <c r="B553" s="324" t="s">
        <v>1339</v>
      </c>
      <c r="C553" s="324" t="s">
        <v>1338</v>
      </c>
      <c r="D553" s="961"/>
      <c r="E553" s="317">
        <f t="shared" si="53"/>
        <v>44923</v>
      </c>
      <c r="F553" s="317">
        <v>44926</v>
      </c>
      <c r="G553" s="317">
        <f t="shared" si="54"/>
        <v>44935</v>
      </c>
      <c r="H553" s="319" t="s">
        <v>1721</v>
      </c>
    </row>
    <row r="554" spans="1:8" ht="18.75" customHeight="1">
      <c r="B554" s="324" t="s">
        <v>1337</v>
      </c>
      <c r="C554" s="324" t="s">
        <v>1336</v>
      </c>
      <c r="D554" s="961"/>
      <c r="E554" s="317">
        <f t="shared" si="53"/>
        <v>44930</v>
      </c>
      <c r="F554" s="317">
        <v>44933</v>
      </c>
      <c r="G554" s="317">
        <f t="shared" si="54"/>
        <v>44942</v>
      </c>
      <c r="H554" s="319" t="s">
        <v>1721</v>
      </c>
    </row>
    <row r="555" spans="1:8">
      <c r="B555" s="393"/>
      <c r="C555" s="393"/>
      <c r="D555" s="322"/>
      <c r="E555" s="321"/>
      <c r="F555" s="321"/>
      <c r="G555" s="321"/>
    </row>
    <row r="556" spans="1:8">
      <c r="A556" s="327" t="s">
        <v>1720</v>
      </c>
      <c r="B556" s="349"/>
      <c r="C556" s="349"/>
    </row>
    <row r="557" spans="1:8">
      <c r="B557" s="959" t="s">
        <v>1709</v>
      </c>
      <c r="C557" s="959" t="s">
        <v>1698</v>
      </c>
      <c r="D557" s="962" t="s">
        <v>1554</v>
      </c>
      <c r="E557" s="319" t="s">
        <v>1697</v>
      </c>
      <c r="F557" s="319" t="s">
        <v>1697</v>
      </c>
      <c r="G557" s="319" t="s">
        <v>1720</v>
      </c>
    </row>
    <row r="558" spans="1:8">
      <c r="B558" s="960"/>
      <c r="C558" s="960"/>
      <c r="D558" s="963"/>
      <c r="E558" s="319" t="s">
        <v>1695</v>
      </c>
      <c r="F558" s="319" t="s">
        <v>1694</v>
      </c>
      <c r="G558" s="319" t="s">
        <v>1693</v>
      </c>
    </row>
    <row r="559" spans="1:8">
      <c r="B559" s="344" t="s">
        <v>1674</v>
      </c>
      <c r="C559" s="344" t="s">
        <v>645</v>
      </c>
      <c r="D559" s="964" t="s">
        <v>1710</v>
      </c>
      <c r="E559" s="317">
        <f>F559-3</f>
        <v>44894</v>
      </c>
      <c r="F559" s="317">
        <v>44897</v>
      </c>
      <c r="G559" s="317">
        <f>F559+9</f>
        <v>44906</v>
      </c>
    </row>
    <row r="560" spans="1:8">
      <c r="B560" s="344" t="s">
        <v>1681</v>
      </c>
      <c r="C560" s="344" t="s">
        <v>645</v>
      </c>
      <c r="D560" s="965"/>
      <c r="E560" s="317">
        <f>F560-3</f>
        <v>44901</v>
      </c>
      <c r="F560" s="317">
        <v>44904</v>
      </c>
      <c r="G560" s="317">
        <f>F560+9</f>
        <v>44913</v>
      </c>
    </row>
    <row r="561" spans="1:7">
      <c r="B561" s="344" t="s">
        <v>1680</v>
      </c>
      <c r="C561" s="344" t="s">
        <v>645</v>
      </c>
      <c r="D561" s="965"/>
      <c r="E561" s="317">
        <f>F561-3</f>
        <v>44908</v>
      </c>
      <c r="F561" s="317">
        <v>44911</v>
      </c>
      <c r="G561" s="317">
        <f>F561+9</f>
        <v>44920</v>
      </c>
    </row>
    <row r="562" spans="1:7">
      <c r="B562" s="344" t="s">
        <v>1679</v>
      </c>
      <c r="C562" s="344" t="s">
        <v>1417</v>
      </c>
      <c r="D562" s="965"/>
      <c r="E562" s="317">
        <f>F562-3</f>
        <v>44915</v>
      </c>
      <c r="F562" s="317">
        <v>44918</v>
      </c>
      <c r="G562" s="317">
        <f>F562+9</f>
        <v>44927</v>
      </c>
    </row>
    <row r="563" spans="1:7">
      <c r="B563" s="344" t="s">
        <v>1063</v>
      </c>
      <c r="C563" s="344" t="s">
        <v>1415</v>
      </c>
      <c r="D563" s="966"/>
      <c r="E563" s="317">
        <f>F563-3</f>
        <v>44922</v>
      </c>
      <c r="F563" s="317">
        <v>44925</v>
      </c>
      <c r="G563" s="317">
        <f>F563+9</f>
        <v>44934</v>
      </c>
    </row>
    <row r="564" spans="1:7">
      <c r="B564" s="365"/>
      <c r="C564" s="342"/>
      <c r="D564" s="322"/>
      <c r="E564" s="321"/>
      <c r="F564" s="321"/>
      <c r="G564" s="321"/>
    </row>
    <row r="565" spans="1:7">
      <c r="B565" s="959" t="s">
        <v>1709</v>
      </c>
      <c r="C565" s="959" t="s">
        <v>1698</v>
      </c>
      <c r="D565" s="962" t="s">
        <v>1554</v>
      </c>
      <c r="E565" s="319" t="s">
        <v>1697</v>
      </c>
      <c r="F565" s="319" t="s">
        <v>1697</v>
      </c>
      <c r="G565" s="319" t="s">
        <v>1720</v>
      </c>
    </row>
    <row r="566" spans="1:7">
      <c r="B566" s="960"/>
      <c r="C566" s="960"/>
      <c r="D566" s="963"/>
      <c r="E566" s="319" t="s">
        <v>1695</v>
      </c>
      <c r="F566" s="319" t="s">
        <v>1694</v>
      </c>
      <c r="G566" s="319" t="s">
        <v>1693</v>
      </c>
    </row>
    <row r="567" spans="1:7">
      <c r="B567" s="344" t="s">
        <v>1714</v>
      </c>
      <c r="C567" s="344" t="s">
        <v>1719</v>
      </c>
      <c r="D567" s="964" t="s">
        <v>1718</v>
      </c>
      <c r="E567" s="317">
        <f>F567-3</f>
        <v>44893</v>
      </c>
      <c r="F567" s="317">
        <v>44896</v>
      </c>
      <c r="G567" s="317">
        <f>F567+9</f>
        <v>44905</v>
      </c>
    </row>
    <row r="568" spans="1:7">
      <c r="B568" s="344" t="s">
        <v>1712</v>
      </c>
      <c r="C568" s="344" t="s">
        <v>1717</v>
      </c>
      <c r="D568" s="965"/>
      <c r="E568" s="317">
        <f>F568-3</f>
        <v>44900</v>
      </c>
      <c r="F568" s="317">
        <v>44903</v>
      </c>
      <c r="G568" s="317">
        <f>F568+9</f>
        <v>44912</v>
      </c>
    </row>
    <row r="569" spans="1:7">
      <c r="B569" s="344" t="s">
        <v>1716</v>
      </c>
      <c r="C569" s="344" t="s">
        <v>1715</v>
      </c>
      <c r="D569" s="965"/>
      <c r="E569" s="317">
        <f>F569-3</f>
        <v>44907</v>
      </c>
      <c r="F569" s="317">
        <v>44910</v>
      </c>
      <c r="G569" s="317">
        <f>F569+9</f>
        <v>44919</v>
      </c>
    </row>
    <row r="570" spans="1:7">
      <c r="B570" s="344" t="s">
        <v>1714</v>
      </c>
      <c r="C570" s="344" t="s">
        <v>1713</v>
      </c>
      <c r="D570" s="965"/>
      <c r="E570" s="317">
        <f>F570-3</f>
        <v>44914</v>
      </c>
      <c r="F570" s="317">
        <v>44917</v>
      </c>
      <c r="G570" s="317">
        <f>F570+9</f>
        <v>44926</v>
      </c>
    </row>
    <row r="571" spans="1:7">
      <c r="B571" s="344" t="s">
        <v>1712</v>
      </c>
      <c r="C571" s="344" t="s">
        <v>163</v>
      </c>
      <c r="D571" s="966"/>
      <c r="E571" s="317">
        <f>F571-3</f>
        <v>44921</v>
      </c>
      <c r="F571" s="317">
        <v>44924</v>
      </c>
      <c r="G571" s="317">
        <f>F571+9</f>
        <v>44933</v>
      </c>
    </row>
    <row r="572" spans="1:7">
      <c r="B572" s="365"/>
      <c r="C572" s="342"/>
      <c r="D572" s="322"/>
      <c r="E572" s="321"/>
      <c r="F572" s="321"/>
      <c r="G572" s="321"/>
    </row>
    <row r="573" spans="1:7">
      <c r="A573" s="327" t="s">
        <v>81</v>
      </c>
      <c r="B573" s="349"/>
      <c r="C573" s="349"/>
      <c r="D573" s="364"/>
      <c r="E573" s="327"/>
      <c r="F573" s="327"/>
      <c r="G573" s="347"/>
    </row>
    <row r="574" spans="1:7">
      <c r="B574" s="959" t="s">
        <v>1709</v>
      </c>
      <c r="C574" s="959" t="s">
        <v>1698</v>
      </c>
      <c r="D574" s="962" t="s">
        <v>1554</v>
      </c>
      <c r="E574" s="319" t="s">
        <v>1697</v>
      </c>
      <c r="F574" s="319" t="s">
        <v>1697</v>
      </c>
      <c r="G574" s="319" t="s">
        <v>1708</v>
      </c>
    </row>
    <row r="575" spans="1:7">
      <c r="B575" s="960"/>
      <c r="C575" s="960"/>
      <c r="D575" s="963"/>
      <c r="E575" s="319" t="s">
        <v>1695</v>
      </c>
      <c r="F575" s="319" t="s">
        <v>1694</v>
      </c>
      <c r="G575" s="319" t="s">
        <v>1693</v>
      </c>
    </row>
    <row r="576" spans="1:7">
      <c r="B576" s="344" t="s">
        <v>1064</v>
      </c>
      <c r="C576" s="344" t="s">
        <v>645</v>
      </c>
      <c r="D576" s="961" t="s">
        <v>1711</v>
      </c>
      <c r="E576" s="317">
        <f>F576-5</f>
        <v>44897</v>
      </c>
      <c r="F576" s="317">
        <v>44902</v>
      </c>
      <c r="G576" s="317">
        <f>F576+9</f>
        <v>44911</v>
      </c>
    </row>
    <row r="577" spans="2:7">
      <c r="B577" s="344" t="s">
        <v>1068</v>
      </c>
      <c r="C577" s="344" t="s">
        <v>645</v>
      </c>
      <c r="D577" s="961"/>
      <c r="E577" s="317">
        <f>F577-5</f>
        <v>44904</v>
      </c>
      <c r="F577" s="317">
        <v>44909</v>
      </c>
      <c r="G577" s="317">
        <f>F577+9</f>
        <v>44918</v>
      </c>
    </row>
    <row r="578" spans="2:7">
      <c r="B578" s="344" t="s">
        <v>1067</v>
      </c>
      <c r="C578" s="344" t="s">
        <v>1066</v>
      </c>
      <c r="D578" s="961"/>
      <c r="E578" s="317">
        <f>F578-5</f>
        <v>44911</v>
      </c>
      <c r="F578" s="317">
        <v>44916</v>
      </c>
      <c r="G578" s="317">
        <f>F578+9</f>
        <v>44925</v>
      </c>
    </row>
    <row r="579" spans="2:7">
      <c r="B579" s="344" t="s">
        <v>1418</v>
      </c>
      <c r="C579" s="344" t="s">
        <v>1417</v>
      </c>
      <c r="D579" s="961"/>
      <c r="E579" s="317">
        <f>F579-5</f>
        <v>44918</v>
      </c>
      <c r="F579" s="317">
        <v>44923</v>
      </c>
      <c r="G579" s="317">
        <f>F579+9</f>
        <v>44932</v>
      </c>
    </row>
    <row r="580" spans="2:7">
      <c r="B580" s="344" t="s">
        <v>1416</v>
      </c>
      <c r="C580" s="344" t="s">
        <v>1415</v>
      </c>
      <c r="D580" s="961"/>
      <c r="E580" s="317">
        <f>F580-5</f>
        <v>44925</v>
      </c>
      <c r="F580" s="317">
        <v>44930</v>
      </c>
      <c r="G580" s="317">
        <f>F580+9</f>
        <v>44939</v>
      </c>
    </row>
    <row r="581" spans="2:7">
      <c r="B581" s="314"/>
      <c r="C581" s="314"/>
      <c r="F581" s="346"/>
    </row>
    <row r="582" spans="2:7">
      <c r="B582" s="959" t="s">
        <v>1709</v>
      </c>
      <c r="C582" s="959" t="s">
        <v>1698</v>
      </c>
      <c r="D582" s="962" t="s">
        <v>1554</v>
      </c>
      <c r="E582" s="319" t="s">
        <v>1697</v>
      </c>
      <c r="F582" s="319" t="s">
        <v>1697</v>
      </c>
      <c r="G582" s="319" t="s">
        <v>1708</v>
      </c>
    </row>
    <row r="583" spans="2:7">
      <c r="B583" s="960"/>
      <c r="C583" s="960"/>
      <c r="D583" s="963"/>
      <c r="E583" s="319" t="s">
        <v>1695</v>
      </c>
      <c r="F583" s="319" t="s">
        <v>1694</v>
      </c>
      <c r="G583" s="319" t="s">
        <v>25</v>
      </c>
    </row>
    <row r="584" spans="2:7">
      <c r="B584" s="344" t="s">
        <v>1674</v>
      </c>
      <c r="C584" s="344" t="s">
        <v>645</v>
      </c>
      <c r="D584" s="964" t="s">
        <v>1710</v>
      </c>
      <c r="E584" s="317">
        <f>F584-3</f>
        <v>44894</v>
      </c>
      <c r="F584" s="317">
        <v>44897</v>
      </c>
      <c r="G584" s="317">
        <f>F584+10</f>
        <v>44907</v>
      </c>
    </row>
    <row r="585" spans="2:7">
      <c r="B585" s="344" t="s">
        <v>1681</v>
      </c>
      <c r="C585" s="344" t="s">
        <v>645</v>
      </c>
      <c r="D585" s="965"/>
      <c r="E585" s="317">
        <f>F585-3</f>
        <v>44901</v>
      </c>
      <c r="F585" s="317">
        <v>44904</v>
      </c>
      <c r="G585" s="317">
        <f>F585+10</f>
        <v>44914</v>
      </c>
    </row>
    <row r="586" spans="2:7">
      <c r="B586" s="344" t="s">
        <v>1680</v>
      </c>
      <c r="C586" s="344" t="s">
        <v>645</v>
      </c>
      <c r="D586" s="965"/>
      <c r="E586" s="317">
        <f>F586-3</f>
        <v>44908</v>
      </c>
      <c r="F586" s="317">
        <v>44911</v>
      </c>
      <c r="G586" s="317">
        <f>F586+10</f>
        <v>44921</v>
      </c>
    </row>
    <row r="587" spans="2:7">
      <c r="B587" s="344" t="s">
        <v>1679</v>
      </c>
      <c r="C587" s="344" t="s">
        <v>1417</v>
      </c>
      <c r="D587" s="965"/>
      <c r="E587" s="317">
        <f>F587-3</f>
        <v>44915</v>
      </c>
      <c r="F587" s="317">
        <v>44918</v>
      </c>
      <c r="G587" s="317">
        <f>F587+10</f>
        <v>44928</v>
      </c>
    </row>
    <row r="588" spans="2:7">
      <c r="B588" s="344" t="s">
        <v>1063</v>
      </c>
      <c r="C588" s="344" t="s">
        <v>1415</v>
      </c>
      <c r="D588" s="966"/>
      <c r="E588" s="317">
        <f>F588-3</f>
        <v>44922</v>
      </c>
      <c r="F588" s="317">
        <v>44925</v>
      </c>
      <c r="G588" s="317">
        <f>F588+10</f>
        <v>44935</v>
      </c>
    </row>
    <row r="589" spans="2:7">
      <c r="B589" s="314"/>
      <c r="C589" s="314"/>
    </row>
    <row r="590" spans="2:7">
      <c r="B590" s="959" t="s">
        <v>1709</v>
      </c>
      <c r="C590" s="959" t="s">
        <v>1698</v>
      </c>
      <c r="D590" s="962" t="s">
        <v>1554</v>
      </c>
      <c r="E590" s="319" t="s">
        <v>1697</v>
      </c>
      <c r="F590" s="319" t="s">
        <v>1697</v>
      </c>
      <c r="G590" s="319" t="s">
        <v>1708</v>
      </c>
    </row>
    <row r="591" spans="2:7">
      <c r="B591" s="960"/>
      <c r="C591" s="960"/>
      <c r="D591" s="963"/>
      <c r="E591" s="319" t="s">
        <v>1695</v>
      </c>
      <c r="F591" s="319" t="s">
        <v>1694</v>
      </c>
      <c r="G591" s="319" t="s">
        <v>1693</v>
      </c>
    </row>
    <row r="592" spans="2:7">
      <c r="B592" s="344" t="s">
        <v>1685</v>
      </c>
      <c r="C592" s="344" t="s">
        <v>1692</v>
      </c>
      <c r="D592" s="961" t="s">
        <v>1691</v>
      </c>
      <c r="E592" s="317">
        <f>F592-4</f>
        <v>44895</v>
      </c>
      <c r="F592" s="317">
        <v>44899</v>
      </c>
      <c r="G592" s="317">
        <f>F592+7</f>
        <v>44906</v>
      </c>
    </row>
    <row r="593" spans="1:7">
      <c r="B593" s="344" t="s">
        <v>1690</v>
      </c>
      <c r="C593" s="344" t="s">
        <v>1689</v>
      </c>
      <c r="D593" s="961" t="s">
        <v>1688</v>
      </c>
      <c r="E593" s="317">
        <f>F593-4</f>
        <v>44902</v>
      </c>
      <c r="F593" s="317">
        <f>F592+7</f>
        <v>44906</v>
      </c>
      <c r="G593" s="317">
        <f>F593+7</f>
        <v>44913</v>
      </c>
    </row>
    <row r="594" spans="1:7">
      <c r="B594" s="344" t="s">
        <v>1687</v>
      </c>
      <c r="C594" s="344" t="s">
        <v>580</v>
      </c>
      <c r="D594" s="961" t="s">
        <v>1686</v>
      </c>
      <c r="E594" s="317">
        <f>F594-4</f>
        <v>44909</v>
      </c>
      <c r="F594" s="317">
        <f>F593+7</f>
        <v>44913</v>
      </c>
      <c r="G594" s="317">
        <f>F594+7</f>
        <v>44920</v>
      </c>
    </row>
    <row r="595" spans="1:7">
      <c r="B595" s="344" t="s">
        <v>1685</v>
      </c>
      <c r="C595" s="344" t="s">
        <v>1684</v>
      </c>
      <c r="D595" s="961" t="s">
        <v>1683</v>
      </c>
      <c r="E595" s="317">
        <f>F595-4</f>
        <v>44916</v>
      </c>
      <c r="F595" s="317">
        <f>F594+7</f>
        <v>44920</v>
      </c>
      <c r="G595" s="317">
        <f>F595+7</f>
        <v>44927</v>
      </c>
    </row>
    <row r="596" spans="1:7">
      <c r="B596" s="344"/>
      <c r="C596" s="344"/>
      <c r="D596" s="961"/>
      <c r="E596" s="317">
        <f>F596-4</f>
        <v>44923</v>
      </c>
      <c r="F596" s="317">
        <f>F595+7</f>
        <v>44927</v>
      </c>
      <c r="G596" s="317">
        <f>F596+7</f>
        <v>44934</v>
      </c>
    </row>
    <row r="597" spans="1:7">
      <c r="B597" s="342"/>
      <c r="C597" s="342"/>
      <c r="D597" s="322"/>
      <c r="E597" s="321"/>
      <c r="F597" s="321"/>
      <c r="G597" s="321"/>
    </row>
    <row r="598" spans="1:7">
      <c r="B598" s="959" t="s">
        <v>1709</v>
      </c>
      <c r="C598" s="959" t="s">
        <v>1698</v>
      </c>
      <c r="D598" s="962" t="s">
        <v>1554</v>
      </c>
      <c r="E598" s="319" t="s">
        <v>1697</v>
      </c>
      <c r="F598" s="319" t="s">
        <v>1697</v>
      </c>
      <c r="G598" s="319" t="s">
        <v>1708</v>
      </c>
    </row>
    <row r="599" spans="1:7">
      <c r="B599" s="960"/>
      <c r="C599" s="960"/>
      <c r="D599" s="963"/>
      <c r="E599" s="319" t="s">
        <v>1695</v>
      </c>
      <c r="F599" s="319" t="s">
        <v>1694</v>
      </c>
      <c r="G599" s="319" t="s">
        <v>1693</v>
      </c>
    </row>
    <row r="600" spans="1:7">
      <c r="B600" s="344" t="s">
        <v>1707</v>
      </c>
      <c r="C600" s="344" t="s">
        <v>1706</v>
      </c>
      <c r="D600" s="961" t="s">
        <v>1705</v>
      </c>
      <c r="E600" s="317">
        <f>F600-4</f>
        <v>44895</v>
      </c>
      <c r="F600" s="317">
        <v>44899</v>
      </c>
      <c r="G600" s="317">
        <f>F600+7</f>
        <v>44906</v>
      </c>
    </row>
    <row r="601" spans="1:7">
      <c r="B601" s="344" t="s">
        <v>1704</v>
      </c>
      <c r="C601" s="344" t="s">
        <v>1703</v>
      </c>
      <c r="D601" s="961" t="s">
        <v>1688</v>
      </c>
      <c r="E601" s="317">
        <f>F601-4</f>
        <v>44902</v>
      </c>
      <c r="F601" s="317">
        <f>F600+7</f>
        <v>44906</v>
      </c>
      <c r="G601" s="317">
        <f>F601+7</f>
        <v>44913</v>
      </c>
    </row>
    <row r="602" spans="1:7">
      <c r="B602" s="344" t="s">
        <v>1702</v>
      </c>
      <c r="C602" s="344" t="s">
        <v>1701</v>
      </c>
      <c r="D602" s="961" t="s">
        <v>1686</v>
      </c>
      <c r="E602" s="317">
        <f>F602-4</f>
        <v>44909</v>
      </c>
      <c r="F602" s="317">
        <f>F601+7</f>
        <v>44913</v>
      </c>
      <c r="G602" s="317">
        <f>F602+7</f>
        <v>44920</v>
      </c>
    </row>
    <row r="603" spans="1:7">
      <c r="B603" s="344" t="s">
        <v>1700</v>
      </c>
      <c r="C603" s="344" t="s">
        <v>1699</v>
      </c>
      <c r="D603" s="961" t="s">
        <v>1683</v>
      </c>
      <c r="E603" s="317">
        <f>F603-4</f>
        <v>44916</v>
      </c>
      <c r="F603" s="317">
        <f>F602+7</f>
        <v>44920</v>
      </c>
      <c r="G603" s="317">
        <f>F603+7</f>
        <v>44927</v>
      </c>
    </row>
    <row r="604" spans="1:7">
      <c r="B604" s="344"/>
      <c r="C604" s="344"/>
      <c r="D604" s="961"/>
      <c r="E604" s="317">
        <f>F604-4</f>
        <v>44923</v>
      </c>
      <c r="F604" s="317">
        <f>F603+7</f>
        <v>44927</v>
      </c>
      <c r="G604" s="317">
        <f>F604+7</f>
        <v>44934</v>
      </c>
    </row>
    <row r="605" spans="1:7">
      <c r="B605" s="342"/>
      <c r="C605" s="342"/>
      <c r="D605" s="322"/>
      <c r="E605" s="321"/>
      <c r="F605" s="321"/>
      <c r="G605" s="321"/>
    </row>
    <row r="606" spans="1:7">
      <c r="B606" s="392"/>
      <c r="C606" s="392"/>
      <c r="D606" s="391"/>
      <c r="E606" s="321"/>
      <c r="F606" s="321"/>
      <c r="G606" s="346"/>
    </row>
    <row r="607" spans="1:7">
      <c r="A607" s="327" t="s">
        <v>173</v>
      </c>
      <c r="D607" s="364"/>
      <c r="E607" s="327"/>
    </row>
    <row r="608" spans="1:7">
      <c r="B608" s="959" t="s">
        <v>1556</v>
      </c>
      <c r="C608" s="959" t="s">
        <v>1698</v>
      </c>
      <c r="D608" s="962" t="s">
        <v>1554</v>
      </c>
      <c r="E608" s="319" t="s">
        <v>1697</v>
      </c>
      <c r="F608" s="319" t="s">
        <v>1697</v>
      </c>
      <c r="G608" s="319" t="s">
        <v>1696</v>
      </c>
    </row>
    <row r="609" spans="1:16">
      <c r="B609" s="960"/>
      <c r="C609" s="960"/>
      <c r="D609" s="963"/>
      <c r="E609" s="319" t="s">
        <v>1695</v>
      </c>
      <c r="F609" s="319" t="s">
        <v>1694</v>
      </c>
      <c r="G609" s="319" t="s">
        <v>1693</v>
      </c>
    </row>
    <row r="610" spans="1:16">
      <c r="B610" s="344" t="s">
        <v>1685</v>
      </c>
      <c r="C610" s="344" t="s">
        <v>1692</v>
      </c>
      <c r="D610" s="961" t="s">
        <v>1691</v>
      </c>
      <c r="E610" s="317">
        <f>F610-4</f>
        <v>44895</v>
      </c>
      <c r="F610" s="317">
        <v>44899</v>
      </c>
      <c r="G610" s="317">
        <f>F610+6</f>
        <v>44905</v>
      </c>
    </row>
    <row r="611" spans="1:16">
      <c r="B611" s="344" t="s">
        <v>1690</v>
      </c>
      <c r="C611" s="344" t="s">
        <v>1689</v>
      </c>
      <c r="D611" s="961" t="s">
        <v>1688</v>
      </c>
      <c r="E611" s="317">
        <f>F611-4</f>
        <v>44902</v>
      </c>
      <c r="F611" s="317">
        <f>F610+7</f>
        <v>44906</v>
      </c>
      <c r="G611" s="317">
        <f>F611+6</f>
        <v>44912</v>
      </c>
    </row>
    <row r="612" spans="1:16">
      <c r="B612" s="344" t="s">
        <v>1687</v>
      </c>
      <c r="C612" s="344" t="s">
        <v>580</v>
      </c>
      <c r="D612" s="961" t="s">
        <v>1686</v>
      </c>
      <c r="E612" s="317">
        <f>F612-4</f>
        <v>44909</v>
      </c>
      <c r="F612" s="317">
        <f>F611+7</f>
        <v>44913</v>
      </c>
      <c r="G612" s="317">
        <f>F612+6</f>
        <v>44919</v>
      </c>
    </row>
    <row r="613" spans="1:16">
      <c r="B613" s="344" t="s">
        <v>1685</v>
      </c>
      <c r="C613" s="344" t="s">
        <v>1684</v>
      </c>
      <c r="D613" s="961" t="s">
        <v>1683</v>
      </c>
      <c r="E613" s="317">
        <f>F613-4</f>
        <v>44916</v>
      </c>
      <c r="F613" s="317">
        <f>F612+7</f>
        <v>44920</v>
      </c>
      <c r="G613" s="317">
        <f>F613+6</f>
        <v>44926</v>
      </c>
    </row>
    <row r="614" spans="1:16">
      <c r="B614" s="344"/>
      <c r="C614" s="344"/>
      <c r="D614" s="961"/>
      <c r="E614" s="317">
        <f>F614-4</f>
        <v>44923</v>
      </c>
      <c r="F614" s="317">
        <f>F613+7</f>
        <v>44927</v>
      </c>
      <c r="G614" s="317">
        <f>F614+6</f>
        <v>44933</v>
      </c>
    </row>
    <row r="615" spans="1:16" s="346" customFormat="1">
      <c r="A615" s="314"/>
      <c r="B615" s="365"/>
      <c r="C615" s="342"/>
      <c r="D615" s="322"/>
      <c r="E615" s="321"/>
      <c r="F615" s="321"/>
      <c r="G615" s="314"/>
      <c r="H615" s="314"/>
    </row>
    <row r="616" spans="1:16" s="346" customFormat="1">
      <c r="A616" s="327" t="s">
        <v>76</v>
      </c>
      <c r="B616" s="316"/>
      <c r="C616" s="316"/>
      <c r="D616" s="315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</row>
    <row r="617" spans="1:16" s="346" customFormat="1">
      <c r="A617" s="327"/>
      <c r="B617" s="959" t="s">
        <v>20</v>
      </c>
      <c r="C617" s="959" t="s">
        <v>21</v>
      </c>
      <c r="D617" s="962" t="s">
        <v>22</v>
      </c>
      <c r="E617" s="319" t="s">
        <v>138</v>
      </c>
      <c r="F617" s="319" t="s">
        <v>138</v>
      </c>
      <c r="G617" s="319" t="s">
        <v>1673</v>
      </c>
      <c r="H617" s="314"/>
      <c r="I617" s="314"/>
      <c r="J617" s="314"/>
      <c r="K617" s="314"/>
      <c r="L617" s="314"/>
      <c r="M617" s="314"/>
      <c r="N617" s="314"/>
      <c r="O617" s="314"/>
      <c r="P617" s="314"/>
    </row>
    <row r="618" spans="1:16" s="346" customFormat="1">
      <c r="A618" s="327"/>
      <c r="B618" s="960"/>
      <c r="C618" s="960"/>
      <c r="D618" s="963"/>
      <c r="E618" s="319" t="s">
        <v>1092</v>
      </c>
      <c r="F618" s="319" t="s">
        <v>24</v>
      </c>
      <c r="G618" s="319" t="s">
        <v>25</v>
      </c>
      <c r="H618" s="314"/>
      <c r="I618" s="314"/>
      <c r="J618" s="314"/>
      <c r="K618" s="314"/>
      <c r="L618" s="314"/>
      <c r="M618" s="314"/>
      <c r="N618" s="314"/>
      <c r="O618" s="314"/>
      <c r="P618" s="314"/>
    </row>
    <row r="619" spans="1:16" s="346" customFormat="1" ht="16.5" customHeight="1">
      <c r="A619" s="327"/>
      <c r="B619" s="344" t="s">
        <v>1064</v>
      </c>
      <c r="C619" s="344" t="s">
        <v>645</v>
      </c>
      <c r="D619" s="961" t="s">
        <v>1419</v>
      </c>
      <c r="E619" s="317">
        <f>F619-5</f>
        <v>44897</v>
      </c>
      <c r="F619" s="317">
        <v>44902</v>
      </c>
      <c r="G619" s="317">
        <f>F619+6</f>
        <v>44908</v>
      </c>
      <c r="H619" s="314"/>
      <c r="I619" s="314"/>
      <c r="J619" s="314"/>
      <c r="K619" s="314"/>
      <c r="L619" s="314"/>
      <c r="M619" s="314"/>
      <c r="N619" s="314"/>
      <c r="O619" s="314"/>
      <c r="P619" s="314"/>
    </row>
    <row r="620" spans="1:16" s="346" customFormat="1">
      <c r="A620" s="327"/>
      <c r="B620" s="344" t="s">
        <v>1068</v>
      </c>
      <c r="C620" s="344" t="s">
        <v>645</v>
      </c>
      <c r="D620" s="961"/>
      <c r="E620" s="317">
        <f>F620-5</f>
        <v>44904</v>
      </c>
      <c r="F620" s="317">
        <v>44909</v>
      </c>
      <c r="G620" s="317">
        <f>F620+6</f>
        <v>44915</v>
      </c>
      <c r="H620" s="314"/>
      <c r="I620" s="314"/>
      <c r="J620" s="314"/>
      <c r="K620" s="314"/>
      <c r="L620" s="314"/>
      <c r="M620" s="314"/>
      <c r="N620" s="314"/>
      <c r="O620" s="314"/>
      <c r="P620" s="314"/>
    </row>
    <row r="621" spans="1:16" s="346" customFormat="1" ht="16.5" customHeight="1">
      <c r="A621" s="327"/>
      <c r="B621" s="344" t="s">
        <v>1067</v>
      </c>
      <c r="C621" s="344" t="s">
        <v>1066</v>
      </c>
      <c r="D621" s="961"/>
      <c r="E621" s="317">
        <f>F621-5</f>
        <v>44911</v>
      </c>
      <c r="F621" s="317">
        <v>44916</v>
      </c>
      <c r="G621" s="317">
        <f>F621+6</f>
        <v>44922</v>
      </c>
      <c r="H621" s="314"/>
      <c r="I621" s="314"/>
      <c r="J621" s="314"/>
      <c r="K621" s="314"/>
      <c r="L621" s="314"/>
      <c r="M621" s="314"/>
      <c r="N621" s="314"/>
      <c r="O621" s="314"/>
      <c r="P621" s="314"/>
    </row>
    <row r="622" spans="1:16" s="346" customFormat="1">
      <c r="A622" s="314"/>
      <c r="B622" s="344" t="s">
        <v>1418</v>
      </c>
      <c r="C622" s="344" t="s">
        <v>1417</v>
      </c>
      <c r="D622" s="961"/>
      <c r="E622" s="317">
        <f>F622-5</f>
        <v>44918</v>
      </c>
      <c r="F622" s="317">
        <v>44923</v>
      </c>
      <c r="G622" s="317">
        <f>F622+6</f>
        <v>44929</v>
      </c>
      <c r="H622" s="314"/>
      <c r="I622" s="314"/>
      <c r="J622" s="314"/>
      <c r="K622" s="314"/>
      <c r="L622" s="314"/>
      <c r="M622" s="314"/>
      <c r="N622" s="314"/>
      <c r="O622" s="314"/>
      <c r="P622" s="314"/>
    </row>
    <row r="623" spans="1:16" s="346" customFormat="1">
      <c r="A623" s="314"/>
      <c r="B623" s="344" t="s">
        <v>1416</v>
      </c>
      <c r="C623" s="344" t="s">
        <v>1415</v>
      </c>
      <c r="D623" s="961"/>
      <c r="E623" s="317">
        <f>F623-5</f>
        <v>44925</v>
      </c>
      <c r="F623" s="317">
        <v>44930</v>
      </c>
      <c r="G623" s="317">
        <f>F623+6</f>
        <v>44936</v>
      </c>
      <c r="H623" s="314"/>
      <c r="I623" s="314"/>
      <c r="J623" s="314"/>
      <c r="K623" s="314"/>
      <c r="L623" s="314"/>
      <c r="M623" s="314"/>
      <c r="N623" s="314"/>
      <c r="O623" s="314"/>
      <c r="P623" s="314"/>
    </row>
    <row r="624" spans="1:16" s="346" customFormat="1">
      <c r="A624" s="314"/>
      <c r="B624" s="327"/>
      <c r="C624" s="327"/>
      <c r="D624" s="364"/>
      <c r="E624" s="327"/>
      <c r="F624" s="327"/>
      <c r="G624" s="327"/>
      <c r="H624" s="314"/>
      <c r="I624" s="314"/>
      <c r="J624" s="314"/>
      <c r="K624" s="314"/>
      <c r="L624" s="314"/>
      <c r="M624" s="314"/>
      <c r="N624" s="314"/>
      <c r="O624" s="314"/>
      <c r="P624" s="314"/>
    </row>
    <row r="625" spans="2:7">
      <c r="B625" s="959" t="s">
        <v>1350</v>
      </c>
      <c r="C625" s="959" t="s">
        <v>21</v>
      </c>
      <c r="D625" s="962" t="s">
        <v>1349</v>
      </c>
      <c r="E625" s="319" t="s">
        <v>138</v>
      </c>
      <c r="F625" s="319" t="s">
        <v>138</v>
      </c>
      <c r="G625" s="319" t="s">
        <v>1673</v>
      </c>
    </row>
    <row r="626" spans="2:7" ht="16.5" customHeight="1">
      <c r="B626" s="960"/>
      <c r="C626" s="960"/>
      <c r="D626" s="963"/>
      <c r="E626" s="319" t="s">
        <v>1092</v>
      </c>
      <c r="F626" s="319" t="s">
        <v>24</v>
      </c>
      <c r="G626" s="319" t="s">
        <v>25</v>
      </c>
    </row>
    <row r="627" spans="2:7" ht="16.5" customHeight="1">
      <c r="B627" s="344" t="s">
        <v>1674</v>
      </c>
      <c r="C627" s="344" t="s">
        <v>645</v>
      </c>
      <c r="D627" s="964" t="s">
        <v>1682</v>
      </c>
      <c r="E627" s="317">
        <f>F627-3</f>
        <v>44894</v>
      </c>
      <c r="F627" s="317">
        <v>44897</v>
      </c>
      <c r="G627" s="317">
        <f>F627+6</f>
        <v>44903</v>
      </c>
    </row>
    <row r="628" spans="2:7">
      <c r="B628" s="344" t="s">
        <v>1681</v>
      </c>
      <c r="C628" s="344" t="s">
        <v>645</v>
      </c>
      <c r="D628" s="965"/>
      <c r="E628" s="317">
        <f>F628-3</f>
        <v>44901</v>
      </c>
      <c r="F628" s="317">
        <v>44904</v>
      </c>
      <c r="G628" s="317">
        <f>F628+6</f>
        <v>44910</v>
      </c>
    </row>
    <row r="629" spans="2:7" ht="16.5" customHeight="1">
      <c r="B629" s="344" t="s">
        <v>1680</v>
      </c>
      <c r="C629" s="344" t="s">
        <v>645</v>
      </c>
      <c r="D629" s="965"/>
      <c r="E629" s="317">
        <f>F629-3</f>
        <v>44908</v>
      </c>
      <c r="F629" s="317">
        <v>44911</v>
      </c>
      <c r="G629" s="317">
        <f>F629+6</f>
        <v>44917</v>
      </c>
    </row>
    <row r="630" spans="2:7" ht="16.5" customHeight="1">
      <c r="B630" s="344" t="s">
        <v>1679</v>
      </c>
      <c r="C630" s="344" t="s">
        <v>1417</v>
      </c>
      <c r="D630" s="965"/>
      <c r="E630" s="317">
        <f>F630-3</f>
        <v>44915</v>
      </c>
      <c r="F630" s="317">
        <v>44918</v>
      </c>
      <c r="G630" s="317">
        <f>F630+6</f>
        <v>44924</v>
      </c>
    </row>
    <row r="631" spans="2:7" ht="16.5" customHeight="1">
      <c r="B631" s="344" t="s">
        <v>1063</v>
      </c>
      <c r="C631" s="344" t="s">
        <v>1415</v>
      </c>
      <c r="D631" s="966"/>
      <c r="E631" s="317">
        <f>F631-3</f>
        <v>44922</v>
      </c>
      <c r="F631" s="317">
        <v>44925</v>
      </c>
      <c r="G631" s="317">
        <f>F631+6</f>
        <v>44931</v>
      </c>
    </row>
    <row r="632" spans="2:7">
      <c r="B632" s="314"/>
      <c r="C632" s="314"/>
    </row>
    <row r="633" spans="2:7">
      <c r="B633" s="959" t="s">
        <v>1350</v>
      </c>
      <c r="C633" s="959" t="s">
        <v>1306</v>
      </c>
      <c r="D633" s="962" t="s">
        <v>1349</v>
      </c>
      <c r="E633" s="319" t="s">
        <v>1305</v>
      </c>
      <c r="F633" s="319" t="s">
        <v>1305</v>
      </c>
      <c r="G633" s="319" t="s">
        <v>1673</v>
      </c>
    </row>
    <row r="634" spans="2:7">
      <c r="B634" s="960"/>
      <c r="C634" s="960"/>
      <c r="D634" s="963"/>
      <c r="E634" s="319" t="s">
        <v>1302</v>
      </c>
      <c r="F634" s="319" t="s">
        <v>1301</v>
      </c>
      <c r="G634" s="319" t="s">
        <v>1243</v>
      </c>
    </row>
    <row r="635" spans="2:7" ht="16.5" customHeight="1">
      <c r="B635" s="344" t="s">
        <v>1416</v>
      </c>
      <c r="C635" s="344" t="s">
        <v>645</v>
      </c>
      <c r="D635" s="961" t="s">
        <v>1678</v>
      </c>
      <c r="E635" s="317">
        <f>F635-3</f>
        <v>44896</v>
      </c>
      <c r="F635" s="317">
        <v>44899</v>
      </c>
      <c r="G635" s="317">
        <f>F635+6</f>
        <v>44905</v>
      </c>
    </row>
    <row r="636" spans="2:7">
      <c r="B636" s="344" t="s">
        <v>1677</v>
      </c>
      <c r="C636" s="344" t="s">
        <v>1066</v>
      </c>
      <c r="D636" s="961"/>
      <c r="E636" s="317">
        <f>F636-3</f>
        <v>44903</v>
      </c>
      <c r="F636" s="317">
        <v>44906</v>
      </c>
      <c r="G636" s="317">
        <f>F636+6</f>
        <v>44912</v>
      </c>
    </row>
    <row r="637" spans="2:7">
      <c r="B637" s="344" t="s">
        <v>1676</v>
      </c>
      <c r="C637" s="344" t="s">
        <v>645</v>
      </c>
      <c r="D637" s="961"/>
      <c r="E637" s="317">
        <f>F637-3</f>
        <v>44910</v>
      </c>
      <c r="F637" s="317">
        <v>44913</v>
      </c>
      <c r="G637" s="317">
        <f>F637+6</f>
        <v>44919</v>
      </c>
    </row>
    <row r="638" spans="2:7">
      <c r="B638" s="344" t="s">
        <v>1675</v>
      </c>
      <c r="C638" s="344" t="s">
        <v>1066</v>
      </c>
      <c r="D638" s="961"/>
      <c r="E638" s="317">
        <f>F638-3</f>
        <v>44917</v>
      </c>
      <c r="F638" s="317">
        <v>44920</v>
      </c>
      <c r="G638" s="317">
        <f>F638+6</f>
        <v>44926</v>
      </c>
    </row>
    <row r="639" spans="2:7">
      <c r="B639" s="344" t="s">
        <v>1674</v>
      </c>
      <c r="C639" s="344" t="s">
        <v>1066</v>
      </c>
      <c r="D639" s="961"/>
      <c r="E639" s="317">
        <f>F639-3</f>
        <v>44924</v>
      </c>
      <c r="F639" s="317">
        <v>44927</v>
      </c>
      <c r="G639" s="317">
        <f>F639+6</f>
        <v>44933</v>
      </c>
    </row>
    <row r="640" spans="2:7">
      <c r="B640" s="342"/>
      <c r="C640" s="342"/>
      <c r="D640" s="322"/>
      <c r="E640" s="321"/>
      <c r="F640" s="321"/>
      <c r="G640" s="321"/>
    </row>
    <row r="641" spans="2:7">
      <c r="B641" s="959" t="s">
        <v>1350</v>
      </c>
      <c r="C641" s="959" t="s">
        <v>1306</v>
      </c>
      <c r="D641" s="962" t="s">
        <v>1349</v>
      </c>
      <c r="E641" s="319" t="s">
        <v>1305</v>
      </c>
      <c r="F641" s="319" t="s">
        <v>1305</v>
      </c>
      <c r="G641" s="319" t="s">
        <v>1673</v>
      </c>
    </row>
    <row r="642" spans="2:7">
      <c r="B642" s="960"/>
      <c r="C642" s="960"/>
      <c r="D642" s="963"/>
      <c r="E642" s="319" t="s">
        <v>1302</v>
      </c>
      <c r="F642" s="319" t="s">
        <v>1301</v>
      </c>
      <c r="G642" s="319" t="s">
        <v>1243</v>
      </c>
    </row>
    <row r="643" spans="2:7">
      <c r="B643" s="344" t="s">
        <v>1447</v>
      </c>
      <c r="C643" s="344" t="s">
        <v>1452</v>
      </c>
      <c r="D643" s="961" t="s">
        <v>1451</v>
      </c>
      <c r="E643" s="317">
        <f>F643-3</f>
        <v>44902</v>
      </c>
      <c r="F643" s="317">
        <v>44905</v>
      </c>
      <c r="G643" s="317">
        <f>F643+6</f>
        <v>44911</v>
      </c>
    </row>
    <row r="644" spans="2:7">
      <c r="B644" s="344" t="s">
        <v>1445</v>
      </c>
      <c r="C644" s="344" t="s">
        <v>1450</v>
      </c>
      <c r="D644" s="961"/>
      <c r="E644" s="317">
        <f>F644-3</f>
        <v>44909</v>
      </c>
      <c r="F644" s="317">
        <f>F643+7</f>
        <v>44912</v>
      </c>
      <c r="G644" s="317">
        <f>F644+6</f>
        <v>44918</v>
      </c>
    </row>
    <row r="645" spans="2:7">
      <c r="B645" s="344" t="s">
        <v>1449</v>
      </c>
      <c r="C645" s="344" t="s">
        <v>1448</v>
      </c>
      <c r="D645" s="961"/>
      <c r="E645" s="317">
        <f>F645-3</f>
        <v>44916</v>
      </c>
      <c r="F645" s="317">
        <f>F644+7</f>
        <v>44919</v>
      </c>
      <c r="G645" s="317">
        <f>F645+6</f>
        <v>44925</v>
      </c>
    </row>
    <row r="646" spans="2:7">
      <c r="B646" s="344" t="s">
        <v>1447</v>
      </c>
      <c r="C646" s="344" t="s">
        <v>1446</v>
      </c>
      <c r="D646" s="961"/>
      <c r="E646" s="317">
        <f>F646-3</f>
        <v>44923</v>
      </c>
      <c r="F646" s="317">
        <f>F645+7</f>
        <v>44926</v>
      </c>
      <c r="G646" s="317">
        <f>F646+6</f>
        <v>44932</v>
      </c>
    </row>
    <row r="647" spans="2:7">
      <c r="B647" s="344" t="s">
        <v>1445</v>
      </c>
      <c r="C647" s="344" t="s">
        <v>1444</v>
      </c>
      <c r="D647" s="961"/>
      <c r="E647" s="317">
        <f>F647-3</f>
        <v>44930</v>
      </c>
      <c r="F647" s="317">
        <f>F646+7</f>
        <v>44933</v>
      </c>
      <c r="G647" s="317">
        <f>F647+6</f>
        <v>44939</v>
      </c>
    </row>
    <row r="648" spans="2:7">
      <c r="B648" s="342"/>
      <c r="C648" s="342"/>
      <c r="D648" s="322"/>
      <c r="E648" s="321"/>
      <c r="F648" s="321"/>
      <c r="G648" s="321"/>
    </row>
    <row r="649" spans="2:7">
      <c r="B649" s="959" t="s">
        <v>1350</v>
      </c>
      <c r="C649" s="959" t="s">
        <v>1306</v>
      </c>
      <c r="D649" s="962" t="s">
        <v>1349</v>
      </c>
      <c r="E649" s="319" t="s">
        <v>1305</v>
      </c>
      <c r="F649" s="319" t="s">
        <v>1305</v>
      </c>
      <c r="G649" s="319" t="s">
        <v>1673</v>
      </c>
    </row>
    <row r="650" spans="2:7">
      <c r="B650" s="960"/>
      <c r="C650" s="960"/>
      <c r="D650" s="963"/>
      <c r="E650" s="319" t="s">
        <v>1302</v>
      </c>
      <c r="F650" s="319" t="s">
        <v>1301</v>
      </c>
      <c r="G650" s="319" t="s">
        <v>1243</v>
      </c>
    </row>
    <row r="651" spans="2:7">
      <c r="B651" s="344" t="s">
        <v>1640</v>
      </c>
      <c r="C651" s="344" t="s">
        <v>1646</v>
      </c>
      <c r="D651" s="961" t="s">
        <v>1645</v>
      </c>
      <c r="E651" s="317">
        <f>F651-3</f>
        <v>44898</v>
      </c>
      <c r="F651" s="317">
        <v>44901</v>
      </c>
      <c r="G651" s="317">
        <f>F651+6</f>
        <v>44907</v>
      </c>
    </row>
    <row r="652" spans="2:7">
      <c r="B652" s="344" t="s">
        <v>1644</v>
      </c>
      <c r="C652" s="344" t="s">
        <v>1643</v>
      </c>
      <c r="D652" s="961"/>
      <c r="E652" s="317">
        <f>F652-3</f>
        <v>44905</v>
      </c>
      <c r="F652" s="317">
        <f>F651+7</f>
        <v>44908</v>
      </c>
      <c r="G652" s="317">
        <f>F652+6</f>
        <v>44914</v>
      </c>
    </row>
    <row r="653" spans="2:7">
      <c r="B653" s="344" t="s">
        <v>1642</v>
      </c>
      <c r="C653" s="344" t="s">
        <v>1641</v>
      </c>
      <c r="D653" s="961"/>
      <c r="E653" s="317">
        <f>F653-3</f>
        <v>44912</v>
      </c>
      <c r="F653" s="317">
        <f>F652+7</f>
        <v>44915</v>
      </c>
      <c r="G653" s="317">
        <f>F653+6</f>
        <v>44921</v>
      </c>
    </row>
    <row r="654" spans="2:7">
      <c r="B654" s="344" t="s">
        <v>1640</v>
      </c>
      <c r="C654" s="344" t="s">
        <v>1639</v>
      </c>
      <c r="D654" s="961"/>
      <c r="E654" s="317">
        <f>F654-3</f>
        <v>44919</v>
      </c>
      <c r="F654" s="317">
        <f>F653+7</f>
        <v>44922</v>
      </c>
      <c r="G654" s="317">
        <f>F654+6</f>
        <v>44928</v>
      </c>
    </row>
    <row r="655" spans="2:7">
      <c r="B655" s="344"/>
      <c r="C655" s="344"/>
      <c r="D655" s="961"/>
      <c r="E655" s="317">
        <f>F655-3</f>
        <v>44926</v>
      </c>
      <c r="F655" s="317">
        <f>F654+7</f>
        <v>44929</v>
      </c>
      <c r="G655" s="317">
        <f>F655+6</f>
        <v>44935</v>
      </c>
    </row>
    <row r="656" spans="2:7">
      <c r="B656" s="342"/>
      <c r="C656" s="342"/>
      <c r="D656" s="322"/>
      <c r="E656" s="321"/>
      <c r="F656" s="321"/>
      <c r="G656" s="321"/>
    </row>
    <row r="657" spans="1:10">
      <c r="A657" s="327" t="s">
        <v>168</v>
      </c>
    </row>
    <row r="658" spans="1:10" s="346" customFormat="1">
      <c r="A658" s="314"/>
      <c r="B658" s="959" t="s">
        <v>1350</v>
      </c>
      <c r="C658" s="959" t="s">
        <v>1306</v>
      </c>
      <c r="D658" s="962" t="s">
        <v>1349</v>
      </c>
      <c r="E658" s="319" t="s">
        <v>1305</v>
      </c>
      <c r="F658" s="319" t="s">
        <v>1305</v>
      </c>
      <c r="G658" s="319" t="s">
        <v>1659</v>
      </c>
      <c r="H658" s="314"/>
      <c r="I658" s="314"/>
      <c r="J658" s="314"/>
    </row>
    <row r="659" spans="1:10">
      <c r="B659" s="960"/>
      <c r="C659" s="960"/>
      <c r="D659" s="963"/>
      <c r="E659" s="319" t="s">
        <v>1302</v>
      </c>
      <c r="F659" s="317" t="s">
        <v>1301</v>
      </c>
      <c r="G659" s="319" t="s">
        <v>1243</v>
      </c>
    </row>
    <row r="660" spans="1:10">
      <c r="B660" s="344" t="s">
        <v>1670</v>
      </c>
      <c r="C660" s="344" t="s">
        <v>1439</v>
      </c>
      <c r="D660" s="964" t="s">
        <v>1672</v>
      </c>
      <c r="E660" s="317">
        <f>F660-3</f>
        <v>44893</v>
      </c>
      <c r="F660" s="317">
        <v>44896</v>
      </c>
      <c r="G660" s="317">
        <f>F660+5</f>
        <v>44901</v>
      </c>
    </row>
    <row r="661" spans="1:10">
      <c r="B661" s="344" t="s">
        <v>1669</v>
      </c>
      <c r="C661" s="344" t="s">
        <v>1442</v>
      </c>
      <c r="D661" s="965"/>
      <c r="E661" s="317">
        <f>F661-3</f>
        <v>44900</v>
      </c>
      <c r="F661" s="317">
        <v>44903</v>
      </c>
      <c r="G661" s="317">
        <f>F661+5</f>
        <v>44908</v>
      </c>
    </row>
    <row r="662" spans="1:10">
      <c r="B662" s="344" t="s">
        <v>1671</v>
      </c>
      <c r="C662" s="344" t="s">
        <v>1442</v>
      </c>
      <c r="D662" s="965"/>
      <c r="E662" s="317">
        <f>F662-3</f>
        <v>44907</v>
      </c>
      <c r="F662" s="317">
        <v>44910</v>
      </c>
      <c r="G662" s="317">
        <f>F662+5</f>
        <v>44915</v>
      </c>
    </row>
    <row r="663" spans="1:10">
      <c r="B663" s="344" t="s">
        <v>1670</v>
      </c>
      <c r="C663" s="344" t="s">
        <v>1442</v>
      </c>
      <c r="D663" s="965"/>
      <c r="E663" s="317">
        <f>F663-3</f>
        <v>44914</v>
      </c>
      <c r="F663" s="317">
        <v>44917</v>
      </c>
      <c r="G663" s="317">
        <f>F663+5</f>
        <v>44922</v>
      </c>
    </row>
    <row r="664" spans="1:10">
      <c r="B664" s="344" t="s">
        <v>1669</v>
      </c>
      <c r="C664" s="344" t="s">
        <v>1438</v>
      </c>
      <c r="D664" s="966"/>
      <c r="E664" s="317">
        <f>F664-3</f>
        <v>44921</v>
      </c>
      <c r="F664" s="317">
        <v>44924</v>
      </c>
      <c r="G664" s="317">
        <f>F664+5</f>
        <v>44929</v>
      </c>
    </row>
    <row r="665" spans="1:10">
      <c r="B665" s="365"/>
      <c r="C665" s="365"/>
      <c r="D665" s="390"/>
      <c r="E665" s="365"/>
    </row>
    <row r="666" spans="1:10">
      <c r="B666" s="959" t="s">
        <v>1350</v>
      </c>
      <c r="C666" s="959" t="s">
        <v>1306</v>
      </c>
      <c r="D666" s="962" t="s">
        <v>1349</v>
      </c>
      <c r="E666" s="319" t="s">
        <v>1305</v>
      </c>
      <c r="F666" s="319" t="s">
        <v>1305</v>
      </c>
      <c r="G666" s="319" t="s">
        <v>1659</v>
      </c>
    </row>
    <row r="667" spans="1:10">
      <c r="B667" s="960"/>
      <c r="C667" s="960"/>
      <c r="D667" s="963"/>
      <c r="E667" s="319" t="s">
        <v>1302</v>
      </c>
      <c r="F667" s="319" t="s">
        <v>1301</v>
      </c>
      <c r="G667" s="319" t="s">
        <v>1243</v>
      </c>
    </row>
    <row r="668" spans="1:10">
      <c r="B668" s="344" t="s">
        <v>1665</v>
      </c>
      <c r="C668" s="344" t="s">
        <v>1668</v>
      </c>
      <c r="D668" s="961" t="s">
        <v>1667</v>
      </c>
      <c r="E668" s="317">
        <f>F668-3</f>
        <v>44894</v>
      </c>
      <c r="F668" s="317">
        <v>44897</v>
      </c>
      <c r="G668" s="317">
        <f>F668+5</f>
        <v>44902</v>
      </c>
    </row>
    <row r="669" spans="1:10">
      <c r="B669" s="344" t="s">
        <v>1666</v>
      </c>
      <c r="C669" s="344" t="s">
        <v>580</v>
      </c>
      <c r="D669" s="961"/>
      <c r="E669" s="317">
        <f>F669-3</f>
        <v>44901</v>
      </c>
      <c r="F669" s="317">
        <v>44904</v>
      </c>
      <c r="G669" s="317">
        <f>F669+5</f>
        <v>44909</v>
      </c>
    </row>
    <row r="670" spans="1:10">
      <c r="B670" s="344" t="s">
        <v>1665</v>
      </c>
      <c r="C670" s="344" t="s">
        <v>920</v>
      </c>
      <c r="D670" s="961"/>
      <c r="E670" s="317">
        <f>F670-3</f>
        <v>44908</v>
      </c>
      <c r="F670" s="317">
        <v>44911</v>
      </c>
      <c r="G670" s="317">
        <f>F670+5</f>
        <v>44916</v>
      </c>
    </row>
    <row r="671" spans="1:10">
      <c r="B671" s="344" t="s">
        <v>1666</v>
      </c>
      <c r="C671" s="344" t="s">
        <v>582</v>
      </c>
      <c r="D671" s="961"/>
      <c r="E671" s="317">
        <f>F671-3</f>
        <v>44915</v>
      </c>
      <c r="F671" s="317">
        <v>44918</v>
      </c>
      <c r="G671" s="317">
        <f>F671+5</f>
        <v>44923</v>
      </c>
    </row>
    <row r="672" spans="1:10">
      <c r="B672" s="344" t="s">
        <v>1665</v>
      </c>
      <c r="C672" s="344" t="s">
        <v>922</v>
      </c>
      <c r="D672" s="961"/>
      <c r="E672" s="317">
        <f>F672-3</f>
        <v>44922</v>
      </c>
      <c r="F672" s="317">
        <v>44925</v>
      </c>
      <c r="G672" s="317">
        <f>F672+5</f>
        <v>44930</v>
      </c>
    </row>
    <row r="673" spans="1:8">
      <c r="B673" s="314"/>
      <c r="C673" s="314"/>
    </row>
    <row r="674" spans="1:8">
      <c r="B674" s="959" t="s">
        <v>1350</v>
      </c>
      <c r="C674" s="959" t="s">
        <v>1306</v>
      </c>
      <c r="D674" s="962" t="s">
        <v>1349</v>
      </c>
      <c r="E674" s="319" t="s">
        <v>1305</v>
      </c>
      <c r="F674" s="319" t="s">
        <v>1305</v>
      </c>
      <c r="G674" s="319" t="s">
        <v>1659</v>
      </c>
    </row>
    <row r="675" spans="1:8">
      <c r="B675" s="960"/>
      <c r="C675" s="960"/>
      <c r="D675" s="963"/>
      <c r="E675" s="319" t="s">
        <v>1302</v>
      </c>
      <c r="F675" s="319" t="s">
        <v>1301</v>
      </c>
      <c r="G675" s="319" t="s">
        <v>1243</v>
      </c>
    </row>
    <row r="676" spans="1:8" s="346" customFormat="1">
      <c r="A676" s="314"/>
      <c r="B676" s="344" t="s">
        <v>169</v>
      </c>
      <c r="C676" s="344" t="s">
        <v>1442</v>
      </c>
      <c r="D676" s="968" t="s">
        <v>1441</v>
      </c>
      <c r="E676" s="317">
        <f>F676-3</f>
        <v>44895</v>
      </c>
      <c r="F676" s="317">
        <v>44898</v>
      </c>
      <c r="G676" s="317">
        <f>F676+4</f>
        <v>44902</v>
      </c>
      <c r="H676" s="314"/>
    </row>
    <row r="677" spans="1:8">
      <c r="B677" s="344"/>
      <c r="C677" s="344"/>
      <c r="D677" s="969"/>
      <c r="E677" s="317">
        <f>F677-3</f>
        <v>44902</v>
      </c>
      <c r="F677" s="317">
        <v>44905</v>
      </c>
      <c r="G677" s="317">
        <f>F677+4</f>
        <v>44909</v>
      </c>
    </row>
    <row r="678" spans="1:8">
      <c r="B678" s="344" t="s">
        <v>1440</v>
      </c>
      <c r="C678" s="344" t="s">
        <v>1439</v>
      </c>
      <c r="D678" s="969"/>
      <c r="E678" s="317">
        <f>F678-3</f>
        <v>44909</v>
      </c>
      <c r="F678" s="317">
        <v>44912</v>
      </c>
      <c r="G678" s="317">
        <f>F678+4</f>
        <v>44916</v>
      </c>
    </row>
    <row r="679" spans="1:8">
      <c r="B679" s="344" t="s">
        <v>169</v>
      </c>
      <c r="C679" s="344" t="s">
        <v>1438</v>
      </c>
      <c r="D679" s="969"/>
      <c r="E679" s="317">
        <f>F679-3</f>
        <v>44916</v>
      </c>
      <c r="F679" s="317">
        <v>44919</v>
      </c>
      <c r="G679" s="317">
        <f>F679+4</f>
        <v>44923</v>
      </c>
    </row>
    <row r="680" spans="1:8">
      <c r="B680" s="344" t="s">
        <v>70</v>
      </c>
      <c r="C680" s="344"/>
      <c r="D680" s="970"/>
      <c r="E680" s="317">
        <f>F680-3</f>
        <v>44923</v>
      </c>
      <c r="F680" s="317">
        <v>44926</v>
      </c>
      <c r="G680" s="317">
        <f>F680+4</f>
        <v>44930</v>
      </c>
    </row>
    <row r="681" spans="1:8">
      <c r="B681" s="314"/>
      <c r="C681" s="314"/>
      <c r="E681" s="321"/>
      <c r="F681" s="321"/>
      <c r="G681" s="321"/>
    </row>
    <row r="682" spans="1:8">
      <c r="B682" s="959" t="s">
        <v>1364</v>
      </c>
      <c r="C682" s="959" t="s">
        <v>21</v>
      </c>
      <c r="D682" s="962" t="s">
        <v>1349</v>
      </c>
      <c r="E682" s="319" t="s">
        <v>138</v>
      </c>
      <c r="F682" s="319" t="s">
        <v>138</v>
      </c>
      <c r="G682" s="319" t="s">
        <v>1659</v>
      </c>
    </row>
    <row r="683" spans="1:8">
      <c r="B683" s="960"/>
      <c r="C683" s="960"/>
      <c r="D683" s="963"/>
      <c r="E683" s="319" t="s">
        <v>1092</v>
      </c>
      <c r="F683" s="319" t="s">
        <v>24</v>
      </c>
      <c r="G683" s="319" t="s">
        <v>1243</v>
      </c>
    </row>
    <row r="684" spans="1:8" ht="16.5" customHeight="1">
      <c r="B684" s="344" t="s">
        <v>1662</v>
      </c>
      <c r="C684" s="344" t="s">
        <v>1664</v>
      </c>
      <c r="D684" s="961" t="s">
        <v>1663</v>
      </c>
      <c r="E684" s="317">
        <f>F684-3</f>
        <v>44886</v>
      </c>
      <c r="F684" s="317">
        <v>44889</v>
      </c>
      <c r="G684" s="317">
        <f>F684+5</f>
        <v>44894</v>
      </c>
    </row>
    <row r="685" spans="1:8">
      <c r="B685" s="344" t="s">
        <v>1661</v>
      </c>
      <c r="C685" s="344" t="s">
        <v>1392</v>
      </c>
      <c r="D685" s="961"/>
      <c r="E685" s="317">
        <f>F685-3</f>
        <v>44893</v>
      </c>
      <c r="F685" s="317">
        <f>F684+7</f>
        <v>44896</v>
      </c>
      <c r="G685" s="317">
        <f>F685+5</f>
        <v>44901</v>
      </c>
    </row>
    <row r="686" spans="1:8">
      <c r="B686" s="344" t="s">
        <v>1662</v>
      </c>
      <c r="C686" s="344" t="s">
        <v>578</v>
      </c>
      <c r="D686" s="961"/>
      <c r="E686" s="317">
        <f>F686-3</f>
        <v>44900</v>
      </c>
      <c r="F686" s="317">
        <f>F685+7</f>
        <v>44903</v>
      </c>
      <c r="G686" s="317">
        <f>F686+5</f>
        <v>44908</v>
      </c>
    </row>
    <row r="687" spans="1:8">
      <c r="B687" s="344" t="s">
        <v>1661</v>
      </c>
      <c r="C687" s="344" t="s">
        <v>1660</v>
      </c>
      <c r="D687" s="961"/>
      <c r="E687" s="317">
        <f>F687-3</f>
        <v>44907</v>
      </c>
      <c r="F687" s="317">
        <f>F686+7</f>
        <v>44910</v>
      </c>
      <c r="G687" s="317">
        <f>F687+5</f>
        <v>44915</v>
      </c>
    </row>
    <row r="688" spans="1:8">
      <c r="B688" s="344"/>
      <c r="C688" s="344"/>
      <c r="D688" s="961"/>
      <c r="E688" s="317">
        <f>F688-3</f>
        <v>44914</v>
      </c>
      <c r="F688" s="317">
        <f>F687+7</f>
        <v>44917</v>
      </c>
      <c r="G688" s="317">
        <f>F688+5</f>
        <v>44922</v>
      </c>
    </row>
    <row r="689" spans="1:7">
      <c r="B689" s="314"/>
      <c r="C689" s="314"/>
      <c r="E689" s="321"/>
      <c r="F689" s="321"/>
      <c r="G689" s="321"/>
    </row>
    <row r="690" spans="1:7">
      <c r="B690" s="959" t="s">
        <v>1364</v>
      </c>
      <c r="C690" s="959" t="s">
        <v>21</v>
      </c>
      <c r="D690" s="962" t="s">
        <v>1349</v>
      </c>
      <c r="E690" s="319" t="s">
        <v>138</v>
      </c>
      <c r="F690" s="319" t="s">
        <v>138</v>
      </c>
      <c r="G690" s="319" t="s">
        <v>1659</v>
      </c>
    </row>
    <row r="691" spans="1:7">
      <c r="B691" s="960"/>
      <c r="C691" s="960"/>
      <c r="D691" s="963"/>
      <c r="E691" s="319" t="s">
        <v>1092</v>
      </c>
      <c r="F691" s="319" t="s">
        <v>24</v>
      </c>
      <c r="G691" s="319" t="s">
        <v>1243</v>
      </c>
    </row>
    <row r="692" spans="1:7">
      <c r="B692" s="344" t="s">
        <v>1654</v>
      </c>
      <c r="C692" s="344" t="s">
        <v>1658</v>
      </c>
      <c r="D692" s="961" t="s">
        <v>1657</v>
      </c>
      <c r="E692" s="317">
        <f>F692-3</f>
        <v>44894</v>
      </c>
      <c r="F692" s="317">
        <v>44897</v>
      </c>
      <c r="G692" s="317">
        <f>F692+5</f>
        <v>44902</v>
      </c>
    </row>
    <row r="693" spans="1:7">
      <c r="B693" s="344" t="s">
        <v>1655</v>
      </c>
      <c r="C693" s="344" t="s">
        <v>1628</v>
      </c>
      <c r="D693" s="961"/>
      <c r="E693" s="317">
        <f>F693-3</f>
        <v>44901</v>
      </c>
      <c r="F693" s="317">
        <v>44904</v>
      </c>
      <c r="G693" s="317">
        <f>F693+5</f>
        <v>44909</v>
      </c>
    </row>
    <row r="694" spans="1:7">
      <c r="B694" s="344" t="s">
        <v>1654</v>
      </c>
      <c r="C694" s="344" t="s">
        <v>1656</v>
      </c>
      <c r="D694" s="961"/>
      <c r="E694" s="317">
        <f>F694-3</f>
        <v>44908</v>
      </c>
      <c r="F694" s="317">
        <v>44911</v>
      </c>
      <c r="G694" s="317">
        <f>F694+5</f>
        <v>44916</v>
      </c>
    </row>
    <row r="695" spans="1:7">
      <c r="B695" s="344" t="s">
        <v>1655</v>
      </c>
      <c r="C695" s="344" t="s">
        <v>645</v>
      </c>
      <c r="D695" s="961"/>
      <c r="E695" s="317">
        <f>F695-3</f>
        <v>44915</v>
      </c>
      <c r="F695" s="317">
        <v>44918</v>
      </c>
      <c r="G695" s="317">
        <f>F695+5</f>
        <v>44923</v>
      </c>
    </row>
    <row r="696" spans="1:7">
      <c r="B696" s="344" t="s">
        <v>1654</v>
      </c>
      <c r="C696" s="344" t="s">
        <v>1653</v>
      </c>
      <c r="D696" s="961"/>
      <c r="E696" s="317">
        <f>F696-3</f>
        <v>44922</v>
      </c>
      <c r="F696" s="317">
        <v>44925</v>
      </c>
      <c r="G696" s="317">
        <f>F696+5</f>
        <v>44930</v>
      </c>
    </row>
    <row r="697" spans="1:7">
      <c r="B697" s="314"/>
      <c r="C697" s="314"/>
      <c r="E697" s="321"/>
      <c r="F697" s="321"/>
      <c r="G697" s="321"/>
    </row>
    <row r="698" spans="1:7">
      <c r="A698" s="327" t="s">
        <v>1652</v>
      </c>
      <c r="B698" s="321"/>
      <c r="C698" s="321"/>
      <c r="D698" s="389"/>
      <c r="E698" s="321"/>
      <c r="F698" s="321"/>
      <c r="G698" s="321"/>
    </row>
    <row r="699" spans="1:7">
      <c r="B699" s="959" t="s">
        <v>1350</v>
      </c>
      <c r="C699" s="959" t="s">
        <v>1306</v>
      </c>
      <c r="D699" s="962" t="s">
        <v>1349</v>
      </c>
      <c r="E699" s="319" t="s">
        <v>1305</v>
      </c>
      <c r="F699" s="319" t="s">
        <v>1305</v>
      </c>
      <c r="G699" s="319" t="s">
        <v>1647</v>
      </c>
    </row>
    <row r="700" spans="1:7">
      <c r="B700" s="960"/>
      <c r="C700" s="960"/>
      <c r="D700" s="963"/>
      <c r="E700" s="319" t="s">
        <v>1302</v>
      </c>
      <c r="F700" s="319" t="s">
        <v>1301</v>
      </c>
      <c r="G700" s="319" t="s">
        <v>1243</v>
      </c>
    </row>
    <row r="701" spans="1:7">
      <c r="B701" s="344" t="s">
        <v>1649</v>
      </c>
      <c r="C701" s="344" t="s">
        <v>1442</v>
      </c>
      <c r="D701" s="961" t="s">
        <v>1651</v>
      </c>
      <c r="E701" s="317">
        <f>F701-5</f>
        <v>44897</v>
      </c>
      <c r="F701" s="317">
        <v>44902</v>
      </c>
      <c r="G701" s="317">
        <f>F701+11</f>
        <v>44913</v>
      </c>
    </row>
    <row r="702" spans="1:7">
      <c r="B702" s="344" t="s">
        <v>1648</v>
      </c>
      <c r="C702" s="344" t="s">
        <v>1442</v>
      </c>
      <c r="D702" s="961"/>
      <c r="E702" s="317">
        <f>F702-5</f>
        <v>44904</v>
      </c>
      <c r="F702" s="317">
        <v>44909</v>
      </c>
      <c r="G702" s="317">
        <f>F702+11</f>
        <v>44920</v>
      </c>
    </row>
    <row r="703" spans="1:7">
      <c r="B703" s="344" t="s">
        <v>1650</v>
      </c>
      <c r="C703" s="344" t="s">
        <v>1442</v>
      </c>
      <c r="D703" s="961"/>
      <c r="E703" s="317">
        <f>F703-5</f>
        <v>44911</v>
      </c>
      <c r="F703" s="317">
        <v>44916</v>
      </c>
      <c r="G703" s="317">
        <f>F703+11</f>
        <v>44927</v>
      </c>
    </row>
    <row r="704" spans="1:7">
      <c r="B704" s="344" t="s">
        <v>1649</v>
      </c>
      <c r="C704" s="344" t="s">
        <v>1438</v>
      </c>
      <c r="D704" s="961"/>
      <c r="E704" s="317">
        <f>F704-5</f>
        <v>44918</v>
      </c>
      <c r="F704" s="317">
        <v>44923</v>
      </c>
      <c r="G704" s="317">
        <f>F704+11</f>
        <v>44934</v>
      </c>
    </row>
    <row r="705" spans="1:7">
      <c r="B705" s="344" t="s">
        <v>1648</v>
      </c>
      <c r="C705" s="344" t="s">
        <v>1438</v>
      </c>
      <c r="D705" s="961"/>
      <c r="E705" s="317">
        <f>F705-5</f>
        <v>44925</v>
      </c>
      <c r="F705" s="317">
        <v>44930</v>
      </c>
      <c r="G705" s="317">
        <f>F705+11</f>
        <v>44941</v>
      </c>
    </row>
    <row r="706" spans="1:7">
      <c r="B706" s="314"/>
      <c r="C706" s="314"/>
      <c r="E706" s="321"/>
      <c r="F706" s="321"/>
    </row>
    <row r="707" spans="1:7">
      <c r="B707" s="959" t="s">
        <v>1350</v>
      </c>
      <c r="C707" s="959" t="s">
        <v>1306</v>
      </c>
      <c r="D707" s="962" t="s">
        <v>1349</v>
      </c>
      <c r="E707" s="319" t="s">
        <v>1305</v>
      </c>
      <c r="F707" s="319" t="s">
        <v>1305</v>
      </c>
      <c r="G707" s="319" t="s">
        <v>1647</v>
      </c>
    </row>
    <row r="708" spans="1:7">
      <c r="B708" s="960"/>
      <c r="C708" s="960"/>
      <c r="D708" s="963"/>
      <c r="E708" s="319" t="s">
        <v>1302</v>
      </c>
      <c r="F708" s="319" t="s">
        <v>1301</v>
      </c>
      <c r="G708" s="319" t="s">
        <v>1243</v>
      </c>
    </row>
    <row r="709" spans="1:7">
      <c r="B709" s="344" t="s">
        <v>1640</v>
      </c>
      <c r="C709" s="344" t="s">
        <v>1646</v>
      </c>
      <c r="D709" s="961" t="s">
        <v>1645</v>
      </c>
      <c r="E709" s="317">
        <f>F709-3</f>
        <v>44898</v>
      </c>
      <c r="F709" s="317">
        <v>44901</v>
      </c>
      <c r="G709" s="317">
        <f>F709+11</f>
        <v>44912</v>
      </c>
    </row>
    <row r="710" spans="1:7">
      <c r="B710" s="344" t="s">
        <v>1644</v>
      </c>
      <c r="C710" s="344" t="s">
        <v>1643</v>
      </c>
      <c r="D710" s="961"/>
      <c r="E710" s="317">
        <f>F710-3</f>
        <v>44905</v>
      </c>
      <c r="F710" s="317">
        <f>F709+7</f>
        <v>44908</v>
      </c>
      <c r="G710" s="317">
        <f>F710+11</f>
        <v>44919</v>
      </c>
    </row>
    <row r="711" spans="1:7">
      <c r="B711" s="344" t="s">
        <v>1642</v>
      </c>
      <c r="C711" s="344" t="s">
        <v>1641</v>
      </c>
      <c r="D711" s="961"/>
      <c r="E711" s="317">
        <f>F711-3</f>
        <v>44912</v>
      </c>
      <c r="F711" s="317">
        <f>F710+7</f>
        <v>44915</v>
      </c>
      <c r="G711" s="317">
        <f>F711+11</f>
        <v>44926</v>
      </c>
    </row>
    <row r="712" spans="1:7">
      <c r="B712" s="344" t="s">
        <v>1640</v>
      </c>
      <c r="C712" s="344" t="s">
        <v>1639</v>
      </c>
      <c r="D712" s="961"/>
      <c r="E712" s="317">
        <f>F712-3</f>
        <v>44919</v>
      </c>
      <c r="F712" s="317">
        <f>F711+7</f>
        <v>44922</v>
      </c>
      <c r="G712" s="317">
        <f>F712+11</f>
        <v>44933</v>
      </c>
    </row>
    <row r="713" spans="1:7">
      <c r="B713" s="344"/>
      <c r="C713" s="344"/>
      <c r="D713" s="961"/>
      <c r="E713" s="317">
        <f>F713-3</f>
        <v>44926</v>
      </c>
      <c r="F713" s="317">
        <f>F712+7</f>
        <v>44929</v>
      </c>
      <c r="G713" s="317">
        <f>F713+11</f>
        <v>44940</v>
      </c>
    </row>
    <row r="714" spans="1:7">
      <c r="B714" s="314"/>
      <c r="C714" s="314"/>
      <c r="E714" s="321"/>
      <c r="F714" s="321"/>
    </row>
    <row r="715" spans="1:7">
      <c r="A715" s="327" t="s">
        <v>1629</v>
      </c>
      <c r="B715" s="372"/>
      <c r="C715" s="372"/>
      <c r="D715" s="322"/>
      <c r="E715" s="321"/>
      <c r="F715" s="321"/>
      <c r="G715" s="333"/>
    </row>
    <row r="716" spans="1:7">
      <c r="B716" s="959" t="s">
        <v>1350</v>
      </c>
      <c r="C716" s="959" t="s">
        <v>1306</v>
      </c>
      <c r="D716" s="962" t="s">
        <v>1349</v>
      </c>
      <c r="E716" s="319" t="s">
        <v>1305</v>
      </c>
      <c r="F716" s="319" t="s">
        <v>1305</v>
      </c>
      <c r="G716" s="319" t="s">
        <v>1629</v>
      </c>
    </row>
    <row r="717" spans="1:7">
      <c r="B717" s="960"/>
      <c r="C717" s="960"/>
      <c r="D717" s="963"/>
      <c r="E717" s="319" t="s">
        <v>1302</v>
      </c>
      <c r="F717" s="319" t="s">
        <v>1301</v>
      </c>
      <c r="G717" s="319" t="s">
        <v>1243</v>
      </c>
    </row>
    <row r="718" spans="1:7">
      <c r="B718" s="317" t="s">
        <v>1633</v>
      </c>
      <c r="C718" s="317" t="s">
        <v>1638</v>
      </c>
      <c r="D718" s="961" t="s">
        <v>1637</v>
      </c>
      <c r="E718" s="317">
        <f>F718-3</f>
        <v>44895</v>
      </c>
      <c r="F718" s="317">
        <v>44898</v>
      </c>
      <c r="G718" s="317">
        <f>F718+6</f>
        <v>44904</v>
      </c>
    </row>
    <row r="719" spans="1:7">
      <c r="B719" s="317" t="s">
        <v>1631</v>
      </c>
      <c r="C719" s="317" t="s">
        <v>1636</v>
      </c>
      <c r="D719" s="961"/>
      <c r="E719" s="317">
        <f>F719-3</f>
        <v>44902</v>
      </c>
      <c r="F719" s="317">
        <v>44905</v>
      </c>
      <c r="G719" s="317">
        <f>F719+6</f>
        <v>44911</v>
      </c>
    </row>
    <row r="720" spans="1:7">
      <c r="B720" s="317" t="s">
        <v>1635</v>
      </c>
      <c r="C720" s="317" t="s">
        <v>1634</v>
      </c>
      <c r="D720" s="961"/>
      <c r="E720" s="317">
        <f>F720-3</f>
        <v>44909</v>
      </c>
      <c r="F720" s="317">
        <v>44912</v>
      </c>
      <c r="G720" s="317">
        <f>F720+6</f>
        <v>44918</v>
      </c>
    </row>
    <row r="721" spans="1:7">
      <c r="B721" s="317" t="s">
        <v>1633</v>
      </c>
      <c r="C721" s="317" t="s">
        <v>1632</v>
      </c>
      <c r="D721" s="961"/>
      <c r="E721" s="317">
        <f>F721-3</f>
        <v>44916</v>
      </c>
      <c r="F721" s="317">
        <v>44919</v>
      </c>
      <c r="G721" s="317">
        <f>F721+6</f>
        <v>44925</v>
      </c>
    </row>
    <row r="722" spans="1:7">
      <c r="B722" s="317" t="s">
        <v>1631</v>
      </c>
      <c r="C722" s="317" t="s">
        <v>1630</v>
      </c>
      <c r="D722" s="961"/>
      <c r="E722" s="317">
        <f>F722-3</f>
        <v>44923</v>
      </c>
      <c r="F722" s="317">
        <v>44926</v>
      </c>
      <c r="G722" s="317">
        <f>F722+6</f>
        <v>44932</v>
      </c>
    </row>
    <row r="723" spans="1:7">
      <c r="B723" s="314"/>
      <c r="C723" s="314"/>
      <c r="E723" s="321"/>
      <c r="F723" s="321"/>
      <c r="G723" s="321"/>
    </row>
    <row r="724" spans="1:7">
      <c r="B724" s="959" t="s">
        <v>1350</v>
      </c>
      <c r="C724" s="959" t="s">
        <v>1306</v>
      </c>
      <c r="D724" s="962" t="s">
        <v>1349</v>
      </c>
      <c r="E724" s="319" t="s">
        <v>1305</v>
      </c>
      <c r="F724" s="319" t="s">
        <v>1305</v>
      </c>
      <c r="G724" s="319" t="s">
        <v>1629</v>
      </c>
    </row>
    <row r="725" spans="1:7">
      <c r="B725" s="960"/>
      <c r="C725" s="960"/>
      <c r="D725" s="963"/>
      <c r="E725" s="319" t="s">
        <v>1302</v>
      </c>
      <c r="F725" s="319" t="s">
        <v>1301</v>
      </c>
      <c r="G725" s="319" t="s">
        <v>1243</v>
      </c>
    </row>
    <row r="726" spans="1:7">
      <c r="B726" s="317" t="s">
        <v>1625</v>
      </c>
      <c r="C726" s="317" t="s">
        <v>1628</v>
      </c>
      <c r="D726" s="961" t="s">
        <v>1627</v>
      </c>
      <c r="E726" s="317">
        <f>F726-3</f>
        <v>44895</v>
      </c>
      <c r="F726" s="317">
        <v>44898</v>
      </c>
      <c r="G726" s="317">
        <f>F726+6</f>
        <v>44904</v>
      </c>
    </row>
    <row r="727" spans="1:7">
      <c r="B727" s="317" t="s">
        <v>1626</v>
      </c>
      <c r="C727" s="317" t="s">
        <v>645</v>
      </c>
      <c r="D727" s="961"/>
      <c r="E727" s="317">
        <f>F727-3</f>
        <v>44902</v>
      </c>
      <c r="F727" s="317">
        <v>44905</v>
      </c>
      <c r="G727" s="317">
        <f>F727+6</f>
        <v>44911</v>
      </c>
    </row>
    <row r="728" spans="1:7">
      <c r="B728" s="317" t="s">
        <v>1625</v>
      </c>
      <c r="C728" s="317" t="s">
        <v>645</v>
      </c>
      <c r="D728" s="961"/>
      <c r="E728" s="317">
        <f>F728-3</f>
        <v>44909</v>
      </c>
      <c r="F728" s="317">
        <v>44912</v>
      </c>
      <c r="G728" s="317">
        <f>F728+6</f>
        <v>44918</v>
      </c>
    </row>
    <row r="729" spans="1:7">
      <c r="B729" s="317" t="s">
        <v>1626</v>
      </c>
      <c r="C729" s="317" t="s">
        <v>1624</v>
      </c>
      <c r="D729" s="961"/>
      <c r="E729" s="317">
        <f>F729-3</f>
        <v>44916</v>
      </c>
      <c r="F729" s="317">
        <v>44919</v>
      </c>
      <c r="G729" s="317">
        <f>F729+6</f>
        <v>44925</v>
      </c>
    </row>
    <row r="730" spans="1:7">
      <c r="B730" s="317" t="s">
        <v>1625</v>
      </c>
      <c r="C730" s="317" t="s">
        <v>1624</v>
      </c>
      <c r="D730" s="961"/>
      <c r="E730" s="317">
        <f>F730-3</f>
        <v>44923</v>
      </c>
      <c r="F730" s="317">
        <v>44926</v>
      </c>
      <c r="G730" s="317">
        <f>F730+6</f>
        <v>44932</v>
      </c>
    </row>
    <row r="731" spans="1:7">
      <c r="B731" s="314"/>
      <c r="C731" s="314"/>
      <c r="E731" s="321"/>
      <c r="F731" s="321"/>
      <c r="G731" s="321"/>
    </row>
    <row r="732" spans="1:7">
      <c r="A732" s="327" t="s">
        <v>1623</v>
      </c>
      <c r="B732" s="372"/>
      <c r="C732" s="372"/>
      <c r="D732" s="322"/>
      <c r="E732" s="321"/>
      <c r="F732" s="321"/>
      <c r="G732" s="333"/>
    </row>
    <row r="733" spans="1:7">
      <c r="B733" s="959" t="s">
        <v>1556</v>
      </c>
      <c r="C733" s="959" t="s">
        <v>1555</v>
      </c>
      <c r="D733" s="962" t="s">
        <v>1554</v>
      </c>
      <c r="E733" s="319" t="s">
        <v>1553</v>
      </c>
      <c r="F733" s="319" t="s">
        <v>1553</v>
      </c>
      <c r="G733" s="319" t="s">
        <v>1623</v>
      </c>
    </row>
    <row r="734" spans="1:7">
      <c r="B734" s="960"/>
      <c r="C734" s="960"/>
      <c r="D734" s="963"/>
      <c r="E734" s="319" t="s">
        <v>1551</v>
      </c>
      <c r="F734" s="319" t="s">
        <v>1550</v>
      </c>
      <c r="G734" s="319" t="s">
        <v>1549</v>
      </c>
    </row>
    <row r="735" spans="1:7">
      <c r="B735" s="317" t="s">
        <v>1622</v>
      </c>
      <c r="C735" s="317" t="s">
        <v>1621</v>
      </c>
      <c r="D735" s="961" t="s">
        <v>1620</v>
      </c>
      <c r="E735" s="317">
        <f>F735-6</f>
        <v>44890</v>
      </c>
      <c r="F735" s="317">
        <v>44896</v>
      </c>
      <c r="G735" s="317">
        <f>F735+12</f>
        <v>44908</v>
      </c>
    </row>
    <row r="736" spans="1:7" ht="16.5" customHeight="1">
      <c r="B736" s="317" t="s">
        <v>1619</v>
      </c>
      <c r="C736" s="317" t="s">
        <v>1590</v>
      </c>
      <c r="D736" s="961"/>
      <c r="E736" s="317">
        <f>F736-6</f>
        <v>44897</v>
      </c>
      <c r="F736" s="317">
        <f>F735+7</f>
        <v>44903</v>
      </c>
      <c r="G736" s="317">
        <f>F736+12</f>
        <v>44915</v>
      </c>
    </row>
    <row r="737" spans="1:8">
      <c r="B737" s="317" t="s">
        <v>1618</v>
      </c>
      <c r="C737" s="317" t="s">
        <v>1617</v>
      </c>
      <c r="D737" s="961"/>
      <c r="E737" s="317">
        <f>F737-6</f>
        <v>44904</v>
      </c>
      <c r="F737" s="317">
        <f>F736+7</f>
        <v>44910</v>
      </c>
      <c r="G737" s="317">
        <f>F737+12</f>
        <v>44922</v>
      </c>
    </row>
    <row r="738" spans="1:8">
      <c r="B738" s="317" t="s">
        <v>1616</v>
      </c>
      <c r="C738" s="317" t="s">
        <v>1576</v>
      </c>
      <c r="D738" s="961"/>
      <c r="E738" s="317">
        <f>F738-6</f>
        <v>44911</v>
      </c>
      <c r="F738" s="317">
        <f>F737+7</f>
        <v>44917</v>
      </c>
      <c r="G738" s="317">
        <f>F738+12</f>
        <v>44929</v>
      </c>
    </row>
    <row r="739" spans="1:8">
      <c r="B739" s="317" t="s">
        <v>1357</v>
      </c>
      <c r="C739" s="317" t="s">
        <v>1615</v>
      </c>
      <c r="D739" s="961"/>
      <c r="E739" s="317">
        <f>F739-6</f>
        <v>44918</v>
      </c>
      <c r="F739" s="317">
        <f>F738+7</f>
        <v>44924</v>
      </c>
      <c r="G739" s="317">
        <f>F739+12</f>
        <v>44936</v>
      </c>
    </row>
    <row r="740" spans="1:8">
      <c r="B740" s="388"/>
      <c r="C740" s="387"/>
      <c r="D740" s="322"/>
      <c r="E740" s="321"/>
      <c r="F740" s="321"/>
      <c r="G740" s="333"/>
    </row>
    <row r="741" spans="1:8">
      <c r="A741" s="327" t="s">
        <v>1614</v>
      </c>
      <c r="B741" s="372"/>
      <c r="C741" s="372"/>
      <c r="D741" s="322"/>
      <c r="E741" s="321"/>
      <c r="F741" s="321"/>
      <c r="G741" s="333"/>
    </row>
    <row r="742" spans="1:8">
      <c r="B742" s="959" t="s">
        <v>1556</v>
      </c>
      <c r="C742" s="959" t="s">
        <v>1555</v>
      </c>
      <c r="D742" s="962" t="s">
        <v>1554</v>
      </c>
      <c r="E742" s="319" t="s">
        <v>1553</v>
      </c>
      <c r="F742" s="319" t="s">
        <v>1553</v>
      </c>
      <c r="G742" s="319" t="s">
        <v>1614</v>
      </c>
    </row>
    <row r="743" spans="1:8">
      <c r="B743" s="960"/>
      <c r="C743" s="960"/>
      <c r="D743" s="963"/>
      <c r="E743" s="319" t="s">
        <v>1551</v>
      </c>
      <c r="F743" s="319" t="s">
        <v>1550</v>
      </c>
      <c r="G743" s="319" t="s">
        <v>1549</v>
      </c>
    </row>
    <row r="744" spans="1:8">
      <c r="B744" s="317" t="s">
        <v>1605</v>
      </c>
      <c r="C744" s="317" t="s">
        <v>1613</v>
      </c>
      <c r="D744" s="961" t="s">
        <v>1612</v>
      </c>
      <c r="E744" s="317">
        <f>F744-4</f>
        <v>44891</v>
      </c>
      <c r="F744" s="317">
        <v>44895</v>
      </c>
      <c r="G744" s="317">
        <f>F744+11</f>
        <v>44906</v>
      </c>
    </row>
    <row r="745" spans="1:8">
      <c r="B745" s="317" t="s">
        <v>1611</v>
      </c>
      <c r="C745" s="317" t="s">
        <v>1610</v>
      </c>
      <c r="D745" s="961"/>
      <c r="E745" s="317">
        <f>F745-4</f>
        <v>44898</v>
      </c>
      <c r="F745" s="317">
        <f>F744+7</f>
        <v>44902</v>
      </c>
      <c r="G745" s="317">
        <f>F745+11</f>
        <v>44913</v>
      </c>
    </row>
    <row r="746" spans="1:8">
      <c r="B746" s="317" t="s">
        <v>1609</v>
      </c>
      <c r="C746" s="317" t="s">
        <v>1608</v>
      </c>
      <c r="D746" s="961"/>
      <c r="E746" s="317">
        <f>F746-4</f>
        <v>44905</v>
      </c>
      <c r="F746" s="317">
        <f>F745+7</f>
        <v>44909</v>
      </c>
      <c r="G746" s="317">
        <f>F746+11</f>
        <v>44920</v>
      </c>
    </row>
    <row r="747" spans="1:8">
      <c r="B747" s="317" t="s">
        <v>1607</v>
      </c>
      <c r="C747" s="317" t="s">
        <v>1606</v>
      </c>
      <c r="D747" s="961"/>
      <c r="E747" s="317">
        <f>F747-4</f>
        <v>44912</v>
      </c>
      <c r="F747" s="317">
        <f>F746+7</f>
        <v>44916</v>
      </c>
      <c r="G747" s="317">
        <f>F747+11</f>
        <v>44927</v>
      </c>
    </row>
    <row r="748" spans="1:8">
      <c r="B748" s="317" t="s">
        <v>1605</v>
      </c>
      <c r="C748" s="317" t="s">
        <v>1604</v>
      </c>
      <c r="D748" s="961"/>
      <c r="E748" s="317"/>
      <c r="F748" s="317"/>
      <c r="G748" s="317"/>
    </row>
    <row r="749" spans="1:8">
      <c r="A749" s="356" t="s">
        <v>161</v>
      </c>
      <c r="B749" s="361"/>
      <c r="C749" s="361"/>
      <c r="D749" s="325"/>
      <c r="E749" s="356"/>
      <c r="F749" s="356"/>
      <c r="G749" s="356"/>
      <c r="H749" s="347"/>
    </row>
    <row r="750" spans="1:8">
      <c r="A750" s="327" t="s">
        <v>1603</v>
      </c>
    </row>
    <row r="751" spans="1:8">
      <c r="B751" s="959" t="s">
        <v>1556</v>
      </c>
      <c r="C751" s="959" t="s">
        <v>1555</v>
      </c>
      <c r="D751" s="962" t="s">
        <v>1554</v>
      </c>
      <c r="E751" s="319" t="s">
        <v>1553</v>
      </c>
      <c r="F751" s="319" t="s">
        <v>1553</v>
      </c>
      <c r="G751" s="319" t="s">
        <v>1603</v>
      </c>
    </row>
    <row r="752" spans="1:8">
      <c r="B752" s="960"/>
      <c r="C752" s="960"/>
      <c r="D752" s="963"/>
      <c r="E752" s="319" t="s">
        <v>1551</v>
      </c>
      <c r="F752" s="319" t="s">
        <v>1550</v>
      </c>
      <c r="G752" s="319" t="s">
        <v>1549</v>
      </c>
    </row>
    <row r="753" spans="1:7">
      <c r="B753" s="317"/>
      <c r="C753" s="317"/>
      <c r="D753" s="973" t="s">
        <v>1602</v>
      </c>
      <c r="E753" s="317">
        <f t="shared" ref="E753:E758" si="55">F753-6</f>
        <v>44890</v>
      </c>
      <c r="F753" s="317">
        <v>44896</v>
      </c>
      <c r="G753" s="317">
        <f t="shared" ref="G753:G758" si="56">F753+27</f>
        <v>44923</v>
      </c>
    </row>
    <row r="754" spans="1:7">
      <c r="B754" s="317" t="s">
        <v>1601</v>
      </c>
      <c r="C754" s="317" t="s">
        <v>157</v>
      </c>
      <c r="D754" s="974"/>
      <c r="E754" s="317">
        <f t="shared" si="55"/>
        <v>44897</v>
      </c>
      <c r="F754" s="317">
        <v>44903</v>
      </c>
      <c r="G754" s="317">
        <f t="shared" si="56"/>
        <v>44930</v>
      </c>
    </row>
    <row r="755" spans="1:7">
      <c r="B755" s="317" t="s">
        <v>1600</v>
      </c>
      <c r="C755" s="317" t="s">
        <v>1599</v>
      </c>
      <c r="D755" s="974"/>
      <c r="E755" s="317">
        <f t="shared" si="55"/>
        <v>44904</v>
      </c>
      <c r="F755" s="317">
        <v>44910</v>
      </c>
      <c r="G755" s="317">
        <f t="shared" si="56"/>
        <v>44937</v>
      </c>
    </row>
    <row r="756" spans="1:7">
      <c r="B756" s="317" t="s">
        <v>1598</v>
      </c>
      <c r="C756" s="317" t="s">
        <v>1597</v>
      </c>
      <c r="D756" s="974"/>
      <c r="E756" s="317">
        <f t="shared" si="55"/>
        <v>44911</v>
      </c>
      <c r="F756" s="317">
        <v>44917</v>
      </c>
      <c r="G756" s="317">
        <f t="shared" si="56"/>
        <v>44944</v>
      </c>
    </row>
    <row r="757" spans="1:7">
      <c r="B757" s="317" t="s">
        <v>1596</v>
      </c>
      <c r="C757" s="317" t="s">
        <v>1595</v>
      </c>
      <c r="D757" s="974"/>
      <c r="E757" s="317">
        <f t="shared" si="55"/>
        <v>44918</v>
      </c>
      <c r="F757" s="317">
        <v>44924</v>
      </c>
      <c r="G757" s="317">
        <f t="shared" si="56"/>
        <v>44951</v>
      </c>
    </row>
    <row r="758" spans="1:7">
      <c r="B758" s="317" t="s">
        <v>1594</v>
      </c>
      <c r="C758" s="317" t="s">
        <v>1593</v>
      </c>
      <c r="D758" s="975"/>
      <c r="E758" s="317">
        <f t="shared" si="55"/>
        <v>44925</v>
      </c>
      <c r="F758" s="317">
        <v>44931</v>
      </c>
      <c r="G758" s="317">
        <f t="shared" si="56"/>
        <v>44958</v>
      </c>
    </row>
    <row r="759" spans="1:7">
      <c r="B759" s="314"/>
      <c r="C759" s="314"/>
    </row>
    <row r="760" spans="1:7">
      <c r="A760" s="327" t="s">
        <v>1592</v>
      </c>
      <c r="B760" s="314"/>
      <c r="C760" s="314"/>
    </row>
    <row r="761" spans="1:7">
      <c r="B761" s="959" t="s">
        <v>1556</v>
      </c>
      <c r="C761" s="959" t="s">
        <v>1555</v>
      </c>
      <c r="D761" s="962" t="s">
        <v>1554</v>
      </c>
      <c r="E761" s="319" t="s">
        <v>1553</v>
      </c>
      <c r="F761" s="319" t="s">
        <v>1553</v>
      </c>
      <c r="G761" s="319" t="s">
        <v>1592</v>
      </c>
    </row>
    <row r="762" spans="1:7">
      <c r="B762" s="960"/>
      <c r="C762" s="960"/>
      <c r="D762" s="963"/>
      <c r="E762" s="319" t="s">
        <v>1551</v>
      </c>
      <c r="F762" s="319" t="s">
        <v>1550</v>
      </c>
      <c r="G762" s="319" t="s">
        <v>1549</v>
      </c>
    </row>
    <row r="763" spans="1:7">
      <c r="B763" s="324" t="s">
        <v>1591</v>
      </c>
      <c r="C763" s="324" t="s">
        <v>1590</v>
      </c>
      <c r="D763" s="961" t="s">
        <v>1589</v>
      </c>
      <c r="E763" s="317">
        <f t="shared" ref="E763:E768" si="57">F763-6</f>
        <v>44890</v>
      </c>
      <c r="F763" s="317">
        <v>44896</v>
      </c>
      <c r="G763" s="317">
        <f t="shared" ref="G763:G768" si="58">F763+22</f>
        <v>44918</v>
      </c>
    </row>
    <row r="764" spans="1:7">
      <c r="B764" s="324" t="s">
        <v>188</v>
      </c>
      <c r="C764" s="324" t="s">
        <v>222</v>
      </c>
      <c r="D764" s="961"/>
      <c r="E764" s="317">
        <f t="shared" si="57"/>
        <v>44897</v>
      </c>
      <c r="F764" s="317">
        <v>44903</v>
      </c>
      <c r="G764" s="317">
        <f t="shared" si="58"/>
        <v>44925</v>
      </c>
    </row>
    <row r="765" spans="1:7">
      <c r="B765" s="324" t="s">
        <v>1588</v>
      </c>
      <c r="C765" s="324" t="s">
        <v>1576</v>
      </c>
      <c r="D765" s="961"/>
      <c r="E765" s="317">
        <f t="shared" si="57"/>
        <v>44904</v>
      </c>
      <c r="F765" s="317">
        <v>44910</v>
      </c>
      <c r="G765" s="317">
        <f t="shared" si="58"/>
        <v>44932</v>
      </c>
    </row>
    <row r="766" spans="1:7">
      <c r="B766" s="324"/>
      <c r="C766" s="324"/>
      <c r="D766" s="961"/>
      <c r="E766" s="317">
        <f t="shared" si="57"/>
        <v>44911</v>
      </c>
      <c r="F766" s="317">
        <v>44917</v>
      </c>
      <c r="G766" s="317">
        <f t="shared" si="58"/>
        <v>44939</v>
      </c>
    </row>
    <row r="767" spans="1:7">
      <c r="B767" s="324" t="s">
        <v>1587</v>
      </c>
      <c r="C767" s="324" t="s">
        <v>176</v>
      </c>
      <c r="D767" s="961"/>
      <c r="E767" s="317">
        <f t="shared" si="57"/>
        <v>44918</v>
      </c>
      <c r="F767" s="317">
        <v>44924</v>
      </c>
      <c r="G767" s="317">
        <f t="shared" si="58"/>
        <v>44946</v>
      </c>
    </row>
    <row r="768" spans="1:7">
      <c r="B768" s="324"/>
      <c r="C768" s="324"/>
      <c r="D768" s="961"/>
      <c r="E768" s="317">
        <f t="shared" si="57"/>
        <v>44925</v>
      </c>
      <c r="F768" s="317">
        <v>44931</v>
      </c>
      <c r="G768" s="317">
        <f t="shared" si="58"/>
        <v>44953</v>
      </c>
    </row>
    <row r="769" spans="1:8">
      <c r="B769" s="365"/>
      <c r="C769" s="342"/>
      <c r="D769" s="322"/>
      <c r="E769" s="321"/>
      <c r="F769" s="321"/>
    </row>
    <row r="770" spans="1:8">
      <c r="A770" s="327" t="s">
        <v>1586</v>
      </c>
      <c r="B770" s="349"/>
      <c r="C770" s="349"/>
      <c r="E770" s="349"/>
      <c r="F770" s="327"/>
      <c r="G770" s="327"/>
      <c r="H770" s="347"/>
    </row>
    <row r="771" spans="1:8">
      <c r="B771" s="959" t="s">
        <v>1556</v>
      </c>
      <c r="C771" s="959" t="s">
        <v>1555</v>
      </c>
      <c r="D771" s="962" t="s">
        <v>1554</v>
      </c>
      <c r="E771" s="319" t="s">
        <v>1553</v>
      </c>
      <c r="F771" s="319" t="s">
        <v>1553</v>
      </c>
      <c r="G771" s="319" t="s">
        <v>1586</v>
      </c>
    </row>
    <row r="772" spans="1:8">
      <c r="B772" s="960"/>
      <c r="C772" s="960"/>
      <c r="D772" s="963"/>
      <c r="E772" s="319" t="s">
        <v>1302</v>
      </c>
      <c r="F772" s="319" t="s">
        <v>1301</v>
      </c>
      <c r="G772" s="319" t="s">
        <v>1243</v>
      </c>
    </row>
    <row r="773" spans="1:8">
      <c r="B773" s="324" t="s">
        <v>569</v>
      </c>
      <c r="C773" s="324" t="s">
        <v>570</v>
      </c>
      <c r="D773" s="961" t="s">
        <v>1585</v>
      </c>
      <c r="E773" s="317">
        <f t="shared" ref="E773:E778" si="59">F773-4</f>
        <v>44893</v>
      </c>
      <c r="F773" s="317">
        <v>44897</v>
      </c>
      <c r="G773" s="317">
        <f t="shared" ref="G773:G778" si="60">F773+23</f>
        <v>44920</v>
      </c>
    </row>
    <row r="774" spans="1:8">
      <c r="B774" s="324" t="s">
        <v>490</v>
      </c>
      <c r="C774" s="324" t="s">
        <v>571</v>
      </c>
      <c r="D774" s="961"/>
      <c r="E774" s="317">
        <f t="shared" si="59"/>
        <v>44900</v>
      </c>
      <c r="F774" s="317">
        <v>44904</v>
      </c>
      <c r="G774" s="317">
        <f t="shared" si="60"/>
        <v>44927</v>
      </c>
    </row>
    <row r="775" spans="1:8">
      <c r="A775" s="386"/>
      <c r="B775" s="324" t="s">
        <v>692</v>
      </c>
      <c r="C775" s="324" t="s">
        <v>693</v>
      </c>
      <c r="D775" s="961"/>
      <c r="E775" s="317">
        <f t="shared" si="59"/>
        <v>44907</v>
      </c>
      <c r="F775" s="317">
        <v>44911</v>
      </c>
      <c r="G775" s="317">
        <f t="shared" si="60"/>
        <v>44934</v>
      </c>
    </row>
    <row r="776" spans="1:8">
      <c r="B776" s="324" t="s">
        <v>182</v>
      </c>
      <c r="C776" s="324" t="s">
        <v>1584</v>
      </c>
      <c r="D776" s="961"/>
      <c r="E776" s="317">
        <f t="shared" si="59"/>
        <v>44914</v>
      </c>
      <c r="F776" s="317">
        <v>44918</v>
      </c>
      <c r="G776" s="317">
        <f t="shared" si="60"/>
        <v>44941</v>
      </c>
    </row>
    <row r="777" spans="1:8">
      <c r="B777" s="324" t="s">
        <v>694</v>
      </c>
      <c r="C777" s="324" t="s">
        <v>619</v>
      </c>
      <c r="D777" s="961"/>
      <c r="E777" s="317">
        <f t="shared" si="59"/>
        <v>44921</v>
      </c>
      <c r="F777" s="317">
        <v>44925</v>
      </c>
      <c r="G777" s="317">
        <f t="shared" si="60"/>
        <v>44948</v>
      </c>
    </row>
    <row r="778" spans="1:8">
      <c r="B778" s="324" t="s">
        <v>1583</v>
      </c>
      <c r="C778" s="324" t="s">
        <v>1582</v>
      </c>
      <c r="D778" s="961"/>
      <c r="E778" s="317">
        <f t="shared" si="59"/>
        <v>44928</v>
      </c>
      <c r="F778" s="317">
        <v>44932</v>
      </c>
      <c r="G778" s="317">
        <f t="shared" si="60"/>
        <v>44955</v>
      </c>
    </row>
    <row r="779" spans="1:8">
      <c r="B779" s="314"/>
      <c r="C779" s="314"/>
      <c r="F779" s="321"/>
      <c r="G779" s="321"/>
    </row>
    <row r="780" spans="1:8">
      <c r="A780" s="327" t="s">
        <v>1581</v>
      </c>
      <c r="B780" s="314"/>
      <c r="C780" s="314"/>
      <c r="F780" s="332"/>
      <c r="G780" s="332"/>
    </row>
    <row r="781" spans="1:8">
      <c r="B781" s="959" t="s">
        <v>1350</v>
      </c>
      <c r="C781" s="959" t="s">
        <v>1306</v>
      </c>
      <c r="D781" s="962" t="s">
        <v>1349</v>
      </c>
      <c r="E781" s="319" t="s">
        <v>1305</v>
      </c>
      <c r="F781" s="319" t="s">
        <v>1305</v>
      </c>
      <c r="G781" s="319" t="s">
        <v>1580</v>
      </c>
    </row>
    <row r="782" spans="1:8">
      <c r="B782" s="960"/>
      <c r="C782" s="960"/>
      <c r="D782" s="963"/>
      <c r="E782" s="319" t="s">
        <v>1302</v>
      </c>
      <c r="F782" s="319" t="s">
        <v>1301</v>
      </c>
      <c r="G782" s="319" t="s">
        <v>1243</v>
      </c>
    </row>
    <row r="783" spans="1:8">
      <c r="B783" s="324"/>
      <c r="C783" s="324"/>
      <c r="D783" s="961" t="s">
        <v>1579</v>
      </c>
      <c r="E783" s="317">
        <f t="shared" ref="E783:E788" si="61">F783-5</f>
        <v>44889</v>
      </c>
      <c r="F783" s="317">
        <v>44894</v>
      </c>
      <c r="G783" s="317">
        <f t="shared" ref="G783:G788" si="62">F783+37</f>
        <v>44931</v>
      </c>
    </row>
    <row r="784" spans="1:8">
      <c r="B784" s="324" t="s">
        <v>1578</v>
      </c>
      <c r="C784" s="324" t="s">
        <v>570</v>
      </c>
      <c r="D784" s="961"/>
      <c r="E784" s="317">
        <f t="shared" si="61"/>
        <v>44896</v>
      </c>
      <c r="F784" s="317">
        <v>44901</v>
      </c>
      <c r="G784" s="317">
        <f t="shared" si="62"/>
        <v>44938</v>
      </c>
    </row>
    <row r="785" spans="1:7">
      <c r="B785" s="324" t="s">
        <v>1148</v>
      </c>
      <c r="C785" s="324"/>
      <c r="D785" s="961"/>
      <c r="E785" s="317">
        <f t="shared" si="61"/>
        <v>44903</v>
      </c>
      <c r="F785" s="317">
        <v>44908</v>
      </c>
      <c r="G785" s="317">
        <f t="shared" si="62"/>
        <v>44945</v>
      </c>
    </row>
    <row r="786" spans="1:7">
      <c r="B786" s="324" t="s">
        <v>1577</v>
      </c>
      <c r="C786" s="324" t="s">
        <v>1576</v>
      </c>
      <c r="D786" s="961"/>
      <c r="E786" s="317">
        <f t="shared" si="61"/>
        <v>44910</v>
      </c>
      <c r="F786" s="317">
        <v>44915</v>
      </c>
      <c r="G786" s="317">
        <f t="shared" si="62"/>
        <v>44952</v>
      </c>
    </row>
    <row r="787" spans="1:7">
      <c r="B787" s="324" t="s">
        <v>1575</v>
      </c>
      <c r="C787" s="324" t="s">
        <v>201</v>
      </c>
      <c r="D787" s="961"/>
      <c r="E787" s="317">
        <f t="shared" si="61"/>
        <v>44917</v>
      </c>
      <c r="F787" s="317">
        <v>44922</v>
      </c>
      <c r="G787" s="317">
        <f t="shared" si="62"/>
        <v>44959</v>
      </c>
    </row>
    <row r="788" spans="1:7">
      <c r="B788" s="324" t="s">
        <v>1148</v>
      </c>
      <c r="C788" s="324"/>
      <c r="D788" s="961"/>
      <c r="E788" s="317">
        <f t="shared" si="61"/>
        <v>44924</v>
      </c>
      <c r="F788" s="317">
        <v>44929</v>
      </c>
      <c r="G788" s="317">
        <f t="shared" si="62"/>
        <v>44966</v>
      </c>
    </row>
    <row r="789" spans="1:7">
      <c r="B789" s="321"/>
      <c r="C789" s="321"/>
      <c r="F789" s="321"/>
    </row>
    <row r="790" spans="1:7">
      <c r="A790" s="327" t="s">
        <v>1574</v>
      </c>
      <c r="B790" s="314"/>
      <c r="C790" s="314"/>
      <c r="F790" s="332"/>
    </row>
    <row r="791" spans="1:7">
      <c r="B791" s="959" t="s">
        <v>1350</v>
      </c>
      <c r="C791" s="959" t="s">
        <v>1306</v>
      </c>
      <c r="D791" s="962" t="s">
        <v>1349</v>
      </c>
      <c r="E791" s="319" t="s">
        <v>1305</v>
      </c>
      <c r="F791" s="319" t="s">
        <v>1305</v>
      </c>
      <c r="G791" s="319" t="s">
        <v>1573</v>
      </c>
    </row>
    <row r="792" spans="1:7">
      <c r="B792" s="960"/>
      <c r="C792" s="960"/>
      <c r="D792" s="963"/>
      <c r="E792" s="319" t="s">
        <v>1302</v>
      </c>
      <c r="F792" s="319" t="s">
        <v>1301</v>
      </c>
      <c r="G792" s="319" t="s">
        <v>1243</v>
      </c>
    </row>
    <row r="793" spans="1:7">
      <c r="B793" s="324" t="s">
        <v>1572</v>
      </c>
      <c r="C793" s="324" t="s">
        <v>1571</v>
      </c>
      <c r="D793" s="961" t="s">
        <v>1570</v>
      </c>
      <c r="E793" s="317">
        <f t="shared" ref="E793:E798" si="63">F793-6</f>
        <v>44889</v>
      </c>
      <c r="F793" s="317">
        <v>44895</v>
      </c>
      <c r="G793" s="317">
        <f t="shared" ref="G793:G798" si="64">F793+45</f>
        <v>44940</v>
      </c>
    </row>
    <row r="794" spans="1:7">
      <c r="B794" s="324"/>
      <c r="C794" s="324"/>
      <c r="D794" s="961"/>
      <c r="E794" s="317">
        <f t="shared" si="63"/>
        <v>44896</v>
      </c>
      <c r="F794" s="317">
        <v>44902</v>
      </c>
      <c r="G794" s="317">
        <f t="shared" si="64"/>
        <v>44947</v>
      </c>
    </row>
    <row r="795" spans="1:7">
      <c r="B795" s="324"/>
      <c r="C795" s="324"/>
      <c r="D795" s="961"/>
      <c r="E795" s="317">
        <f t="shared" si="63"/>
        <v>44903</v>
      </c>
      <c r="F795" s="317">
        <v>44909</v>
      </c>
      <c r="G795" s="317">
        <f t="shared" si="64"/>
        <v>44954</v>
      </c>
    </row>
    <row r="796" spans="1:7">
      <c r="B796" s="324" t="s">
        <v>1569</v>
      </c>
      <c r="C796" s="324" t="s">
        <v>184</v>
      </c>
      <c r="D796" s="961"/>
      <c r="E796" s="317">
        <f t="shared" si="63"/>
        <v>44910</v>
      </c>
      <c r="F796" s="317">
        <v>44916</v>
      </c>
      <c r="G796" s="317">
        <f t="shared" si="64"/>
        <v>44961</v>
      </c>
    </row>
    <row r="797" spans="1:7">
      <c r="B797" s="324"/>
      <c r="C797" s="324"/>
      <c r="D797" s="961"/>
      <c r="E797" s="317">
        <f t="shared" si="63"/>
        <v>44917</v>
      </c>
      <c r="F797" s="317">
        <v>44923</v>
      </c>
      <c r="G797" s="317">
        <f t="shared" si="64"/>
        <v>44968</v>
      </c>
    </row>
    <row r="798" spans="1:7">
      <c r="B798" s="324" t="s">
        <v>1568</v>
      </c>
      <c r="C798" s="324" t="s">
        <v>1567</v>
      </c>
      <c r="D798" s="961"/>
      <c r="E798" s="317">
        <f t="shared" si="63"/>
        <v>44924</v>
      </c>
      <c r="F798" s="317">
        <v>44930</v>
      </c>
      <c r="G798" s="317">
        <f t="shared" si="64"/>
        <v>44975</v>
      </c>
    </row>
    <row r="799" spans="1:7">
      <c r="B799" s="314"/>
      <c r="C799" s="314"/>
      <c r="D799" s="322"/>
      <c r="E799" s="321"/>
      <c r="F799" s="321"/>
    </row>
    <row r="800" spans="1:7">
      <c r="A800" s="327" t="s">
        <v>1566</v>
      </c>
      <c r="B800" s="314"/>
      <c r="C800" s="314"/>
    </row>
    <row r="801" spans="1:8">
      <c r="B801" s="959" t="s">
        <v>1350</v>
      </c>
      <c r="C801" s="959" t="s">
        <v>1306</v>
      </c>
      <c r="D801" s="962" t="s">
        <v>1349</v>
      </c>
      <c r="E801" s="319" t="s">
        <v>1305</v>
      </c>
      <c r="F801" s="319" t="s">
        <v>1305</v>
      </c>
      <c r="G801" s="319" t="s">
        <v>1565</v>
      </c>
    </row>
    <row r="802" spans="1:8">
      <c r="B802" s="960"/>
      <c r="C802" s="960"/>
      <c r="D802" s="963"/>
      <c r="E802" s="319" t="s">
        <v>1551</v>
      </c>
      <c r="F802" s="319" t="s">
        <v>1550</v>
      </c>
      <c r="G802" s="319" t="s">
        <v>1549</v>
      </c>
    </row>
    <row r="803" spans="1:8">
      <c r="B803" s="324" t="s">
        <v>1564</v>
      </c>
      <c r="C803" s="324" t="s">
        <v>1563</v>
      </c>
      <c r="D803" s="961" t="s">
        <v>1562</v>
      </c>
      <c r="E803" s="317">
        <f>F803-4</f>
        <v>44893</v>
      </c>
      <c r="F803" s="317">
        <v>44897</v>
      </c>
      <c r="G803" s="317">
        <f>F803+20</f>
        <v>44917</v>
      </c>
    </row>
    <row r="804" spans="1:8">
      <c r="B804" s="324" t="s">
        <v>1561</v>
      </c>
      <c r="C804" s="324" t="s">
        <v>175</v>
      </c>
      <c r="D804" s="961"/>
      <c r="E804" s="317">
        <f>F804-4</f>
        <v>44900</v>
      </c>
      <c r="F804" s="317">
        <f>F803+7</f>
        <v>44904</v>
      </c>
      <c r="G804" s="317">
        <f>F804+20</f>
        <v>44924</v>
      </c>
    </row>
    <row r="805" spans="1:8">
      <c r="B805" s="324" t="s">
        <v>1560</v>
      </c>
      <c r="C805" s="324" t="s">
        <v>689</v>
      </c>
      <c r="D805" s="961"/>
      <c r="E805" s="317">
        <f>F805-4</f>
        <v>44907</v>
      </c>
      <c r="F805" s="317">
        <f>F804+7</f>
        <v>44911</v>
      </c>
      <c r="G805" s="317">
        <f>F805+20</f>
        <v>44931</v>
      </c>
    </row>
    <row r="806" spans="1:8">
      <c r="B806" s="324" t="s">
        <v>884</v>
      </c>
      <c r="C806" s="324" t="s">
        <v>690</v>
      </c>
      <c r="D806" s="961"/>
      <c r="E806" s="317">
        <f>F806-4</f>
        <v>44914</v>
      </c>
      <c r="F806" s="317">
        <f>F805+7</f>
        <v>44918</v>
      </c>
      <c r="G806" s="317">
        <f>F806+20</f>
        <v>44938</v>
      </c>
    </row>
    <row r="807" spans="1:8">
      <c r="B807" s="324" t="s">
        <v>1559</v>
      </c>
      <c r="C807" s="324" t="s">
        <v>691</v>
      </c>
      <c r="D807" s="961"/>
      <c r="E807" s="317">
        <f>F807-4</f>
        <v>44921</v>
      </c>
      <c r="F807" s="317">
        <f>F806+7</f>
        <v>44925</v>
      </c>
      <c r="G807" s="317">
        <f>F807+20</f>
        <v>44945</v>
      </c>
    </row>
    <row r="808" spans="1:8">
      <c r="B808" s="371"/>
      <c r="C808" s="371"/>
      <c r="E808" s="321"/>
      <c r="F808" s="321"/>
      <c r="G808" s="321"/>
    </row>
    <row r="809" spans="1:8" s="346" customFormat="1">
      <c r="A809" s="976" t="s">
        <v>162</v>
      </c>
      <c r="B809" s="976"/>
      <c r="C809" s="976"/>
      <c r="D809" s="976"/>
      <c r="E809" s="976"/>
      <c r="F809" s="976"/>
      <c r="G809" s="976"/>
      <c r="H809" s="347"/>
    </row>
    <row r="810" spans="1:8">
      <c r="A810" s="327" t="s">
        <v>68</v>
      </c>
      <c r="B810" s="314"/>
      <c r="C810" s="314"/>
    </row>
    <row r="811" spans="1:8">
      <c r="B811" s="959" t="s">
        <v>1556</v>
      </c>
      <c r="C811" s="959" t="s">
        <v>1555</v>
      </c>
      <c r="D811" s="962" t="s">
        <v>1554</v>
      </c>
      <c r="E811" s="319" t="s">
        <v>1553</v>
      </c>
      <c r="F811" s="319" t="s">
        <v>1553</v>
      </c>
      <c r="G811" s="319" t="s">
        <v>1552</v>
      </c>
    </row>
    <row r="812" spans="1:8">
      <c r="B812" s="960"/>
      <c r="C812" s="960"/>
      <c r="D812" s="963"/>
      <c r="E812" s="319" t="s">
        <v>1551</v>
      </c>
      <c r="F812" s="319" t="s">
        <v>1550</v>
      </c>
      <c r="G812" s="319" t="s">
        <v>1549</v>
      </c>
    </row>
    <row r="813" spans="1:8">
      <c r="B813" s="324" t="s">
        <v>535</v>
      </c>
      <c r="C813" s="324" t="s">
        <v>1541</v>
      </c>
      <c r="D813" s="968" t="s">
        <v>1558</v>
      </c>
      <c r="E813" s="317">
        <f t="shared" ref="E813:E818" si="65">F813-4</f>
        <v>44893</v>
      </c>
      <c r="F813" s="317">
        <v>44897</v>
      </c>
      <c r="G813" s="317">
        <f t="shared" ref="G813:G818" si="66">F813+13</f>
        <v>44910</v>
      </c>
    </row>
    <row r="814" spans="1:8">
      <c r="B814" s="324"/>
      <c r="C814" s="324"/>
      <c r="D814" s="969"/>
      <c r="E814" s="317">
        <f t="shared" si="65"/>
        <v>44900</v>
      </c>
      <c r="F814" s="317">
        <v>44904</v>
      </c>
      <c r="G814" s="317">
        <f t="shared" si="66"/>
        <v>44917</v>
      </c>
    </row>
    <row r="815" spans="1:8">
      <c r="B815" s="324" t="s">
        <v>523</v>
      </c>
      <c r="C815" s="324" t="s">
        <v>616</v>
      </c>
      <c r="D815" s="969"/>
      <c r="E815" s="317">
        <f t="shared" si="65"/>
        <v>44907</v>
      </c>
      <c r="F815" s="317">
        <v>44911</v>
      </c>
      <c r="G815" s="317">
        <f t="shared" si="66"/>
        <v>44924</v>
      </c>
    </row>
    <row r="816" spans="1:8">
      <c r="B816" s="324" t="s">
        <v>831</v>
      </c>
      <c r="C816" s="324" t="s">
        <v>832</v>
      </c>
      <c r="D816" s="969"/>
      <c r="E816" s="317">
        <f t="shared" si="65"/>
        <v>44914</v>
      </c>
      <c r="F816" s="317">
        <v>44918</v>
      </c>
      <c r="G816" s="317">
        <f t="shared" si="66"/>
        <v>44931</v>
      </c>
    </row>
    <row r="817" spans="1:7">
      <c r="B817" s="324" t="s">
        <v>614</v>
      </c>
      <c r="C817" s="324" t="s">
        <v>833</v>
      </c>
      <c r="D817" s="969"/>
      <c r="E817" s="317">
        <f t="shared" si="65"/>
        <v>44921</v>
      </c>
      <c r="F817" s="317">
        <v>44925</v>
      </c>
      <c r="G817" s="317">
        <f t="shared" si="66"/>
        <v>44938</v>
      </c>
    </row>
    <row r="818" spans="1:7">
      <c r="B818" s="324" t="s">
        <v>1539</v>
      </c>
      <c r="C818" s="324" t="s">
        <v>1538</v>
      </c>
      <c r="D818" s="970"/>
      <c r="E818" s="317">
        <f t="shared" si="65"/>
        <v>44928</v>
      </c>
      <c r="F818" s="317">
        <v>44932</v>
      </c>
      <c r="G818" s="317">
        <f t="shared" si="66"/>
        <v>44945</v>
      </c>
    </row>
    <row r="819" spans="1:7">
      <c r="B819" s="314"/>
      <c r="C819" s="314"/>
    </row>
    <row r="820" spans="1:7">
      <c r="A820" s="327"/>
      <c r="B820" s="959" t="s">
        <v>1556</v>
      </c>
      <c r="C820" s="959" t="s">
        <v>1555</v>
      </c>
      <c r="D820" s="962" t="s">
        <v>1554</v>
      </c>
      <c r="E820" s="319" t="s">
        <v>1553</v>
      </c>
      <c r="F820" s="319" t="s">
        <v>1553</v>
      </c>
      <c r="G820" s="319" t="s">
        <v>1552</v>
      </c>
    </row>
    <row r="821" spans="1:7">
      <c r="A821" s="327"/>
      <c r="B821" s="960"/>
      <c r="C821" s="960"/>
      <c r="D821" s="963"/>
      <c r="E821" s="319" t="s">
        <v>1551</v>
      </c>
      <c r="F821" s="319" t="s">
        <v>1550</v>
      </c>
      <c r="G821" s="319" t="s">
        <v>1549</v>
      </c>
    </row>
    <row r="822" spans="1:7">
      <c r="A822" s="327"/>
      <c r="B822" s="324"/>
      <c r="C822" s="324"/>
      <c r="D822" s="961" t="s">
        <v>1557</v>
      </c>
      <c r="E822" s="317">
        <f t="shared" ref="E822:E827" si="67">F822-5</f>
        <v>44889</v>
      </c>
      <c r="F822" s="317">
        <v>44894</v>
      </c>
      <c r="G822" s="317">
        <f t="shared" ref="G822:G827" si="68">F822+17</f>
        <v>44911</v>
      </c>
    </row>
    <row r="823" spans="1:7">
      <c r="A823" s="327"/>
      <c r="B823" s="324" t="s">
        <v>1535</v>
      </c>
      <c r="C823" s="324" t="s">
        <v>1533</v>
      </c>
      <c r="D823" s="961"/>
      <c r="E823" s="317">
        <f t="shared" si="67"/>
        <v>44896</v>
      </c>
      <c r="F823" s="317">
        <v>44901</v>
      </c>
      <c r="G823" s="317">
        <f t="shared" si="68"/>
        <v>44918</v>
      </c>
    </row>
    <row r="824" spans="1:7">
      <c r="A824" s="327"/>
      <c r="B824" s="324"/>
      <c r="C824" s="324"/>
      <c r="D824" s="961"/>
      <c r="E824" s="317">
        <f t="shared" si="67"/>
        <v>44903</v>
      </c>
      <c r="F824" s="317">
        <v>44908</v>
      </c>
      <c r="G824" s="317">
        <f t="shared" si="68"/>
        <v>44925</v>
      </c>
    </row>
    <row r="825" spans="1:7">
      <c r="A825" s="327"/>
      <c r="B825" s="324" t="s">
        <v>1534</v>
      </c>
      <c r="C825" s="324" t="s">
        <v>1533</v>
      </c>
      <c r="D825" s="961"/>
      <c r="E825" s="317">
        <f t="shared" si="67"/>
        <v>44910</v>
      </c>
      <c r="F825" s="317">
        <v>44915</v>
      </c>
      <c r="G825" s="317">
        <f t="shared" si="68"/>
        <v>44932</v>
      </c>
    </row>
    <row r="826" spans="1:7">
      <c r="A826" s="327"/>
      <c r="B826" s="324" t="s">
        <v>1532</v>
      </c>
      <c r="C826" s="324" t="s">
        <v>1531</v>
      </c>
      <c r="D826" s="961"/>
      <c r="E826" s="317">
        <f t="shared" si="67"/>
        <v>44917</v>
      </c>
      <c r="F826" s="317">
        <v>44922</v>
      </c>
      <c r="G826" s="317">
        <f t="shared" si="68"/>
        <v>44939</v>
      </c>
    </row>
    <row r="827" spans="1:7">
      <c r="A827" s="327"/>
      <c r="B827" s="324" t="s">
        <v>1530</v>
      </c>
      <c r="C827" s="324" t="s">
        <v>1529</v>
      </c>
      <c r="D827" s="961"/>
      <c r="E827" s="317">
        <f t="shared" si="67"/>
        <v>44924</v>
      </c>
      <c r="F827" s="317">
        <v>44929</v>
      </c>
      <c r="G827" s="317">
        <f t="shared" si="68"/>
        <v>44946</v>
      </c>
    </row>
    <row r="828" spans="1:7">
      <c r="B828" s="314"/>
      <c r="C828" s="385"/>
    </row>
    <row r="829" spans="1:7">
      <c r="B829" s="959" t="s">
        <v>1556</v>
      </c>
      <c r="C829" s="959" t="s">
        <v>1555</v>
      </c>
      <c r="D829" s="962" t="s">
        <v>1554</v>
      </c>
      <c r="E829" s="319" t="s">
        <v>1553</v>
      </c>
      <c r="F829" s="319" t="s">
        <v>1553</v>
      </c>
      <c r="G829" s="319" t="s">
        <v>1552</v>
      </c>
    </row>
    <row r="830" spans="1:7">
      <c r="B830" s="960"/>
      <c r="C830" s="960"/>
      <c r="D830" s="963"/>
      <c r="E830" s="319" t="s">
        <v>1551</v>
      </c>
      <c r="F830" s="319" t="s">
        <v>1550</v>
      </c>
      <c r="G830" s="319" t="s">
        <v>1549</v>
      </c>
    </row>
    <row r="831" spans="1:7">
      <c r="B831" s="324" t="s">
        <v>1543</v>
      </c>
      <c r="C831" s="324" t="s">
        <v>172</v>
      </c>
      <c r="D831" s="961" t="s">
        <v>1548</v>
      </c>
      <c r="E831" s="317">
        <f t="shared" ref="E831:E836" si="69">F831-5</f>
        <v>44890</v>
      </c>
      <c r="F831" s="317">
        <v>44895</v>
      </c>
      <c r="G831" s="317">
        <f t="shared" ref="G831:G836" si="70">F831+17</f>
        <v>44912</v>
      </c>
    </row>
    <row r="832" spans="1:7">
      <c r="B832" s="324" t="s">
        <v>1547</v>
      </c>
      <c r="C832" s="324" t="s">
        <v>1546</v>
      </c>
      <c r="D832" s="961"/>
      <c r="E832" s="317">
        <f t="shared" si="69"/>
        <v>44897</v>
      </c>
      <c r="F832" s="317">
        <v>44902</v>
      </c>
      <c r="G832" s="317">
        <f t="shared" si="70"/>
        <v>44919</v>
      </c>
    </row>
    <row r="833" spans="1:7">
      <c r="B833" s="324"/>
      <c r="C833" s="324"/>
      <c r="D833" s="961"/>
      <c r="E833" s="317">
        <f t="shared" si="69"/>
        <v>44904</v>
      </c>
      <c r="F833" s="317">
        <v>44909</v>
      </c>
      <c r="G833" s="317">
        <f t="shared" si="70"/>
        <v>44926</v>
      </c>
    </row>
    <row r="834" spans="1:7">
      <c r="B834" s="324" t="s">
        <v>1545</v>
      </c>
      <c r="C834" s="324" t="s">
        <v>1544</v>
      </c>
      <c r="D834" s="961"/>
      <c r="E834" s="317">
        <f t="shared" si="69"/>
        <v>44911</v>
      </c>
      <c r="F834" s="317">
        <v>44916</v>
      </c>
      <c r="G834" s="317">
        <f t="shared" si="70"/>
        <v>44933</v>
      </c>
    </row>
    <row r="835" spans="1:7">
      <c r="B835" s="324" t="s">
        <v>1148</v>
      </c>
      <c r="C835" s="324"/>
      <c r="D835" s="961"/>
      <c r="E835" s="317">
        <f t="shared" si="69"/>
        <v>44918</v>
      </c>
      <c r="F835" s="317">
        <v>44923</v>
      </c>
      <c r="G835" s="317">
        <f t="shared" si="70"/>
        <v>44940</v>
      </c>
    </row>
    <row r="836" spans="1:7">
      <c r="B836" s="324" t="s">
        <v>1543</v>
      </c>
      <c r="C836" s="324" t="s">
        <v>1542</v>
      </c>
      <c r="D836" s="961"/>
      <c r="E836" s="317">
        <f t="shared" si="69"/>
        <v>44925</v>
      </c>
      <c r="F836" s="317">
        <v>44930</v>
      </c>
      <c r="G836" s="317">
        <f t="shared" si="70"/>
        <v>44947</v>
      </c>
    </row>
    <row r="837" spans="1:7">
      <c r="A837" s="321"/>
      <c r="B837" s="321"/>
      <c r="C837" s="321"/>
      <c r="D837" s="321"/>
      <c r="E837" s="321"/>
      <c r="F837" s="321"/>
      <c r="G837" s="321"/>
    </row>
    <row r="838" spans="1:7">
      <c r="A838" s="327" t="s">
        <v>66</v>
      </c>
    </row>
    <row r="839" spans="1:7">
      <c r="B839" s="959" t="s">
        <v>1350</v>
      </c>
      <c r="C839" s="959" t="s">
        <v>1306</v>
      </c>
      <c r="D839" s="962" t="s">
        <v>1349</v>
      </c>
      <c r="E839" s="319" t="s">
        <v>1305</v>
      </c>
      <c r="F839" s="319" t="s">
        <v>1305</v>
      </c>
      <c r="G839" s="319" t="s">
        <v>1537</v>
      </c>
    </row>
    <row r="840" spans="1:7">
      <c r="B840" s="960"/>
      <c r="C840" s="960"/>
      <c r="D840" s="963"/>
      <c r="E840" s="319" t="s">
        <v>1302</v>
      </c>
      <c r="F840" s="319" t="s">
        <v>1301</v>
      </c>
      <c r="G840" s="319" t="s">
        <v>1243</v>
      </c>
    </row>
    <row r="841" spans="1:7" ht="16.5" customHeight="1">
      <c r="B841" s="324" t="s">
        <v>535</v>
      </c>
      <c r="C841" s="324" t="s">
        <v>1541</v>
      </c>
      <c r="D841" s="968" t="s">
        <v>1540</v>
      </c>
      <c r="E841" s="317">
        <f t="shared" ref="E841:E846" si="71">F841-4</f>
        <v>44893</v>
      </c>
      <c r="F841" s="317">
        <v>44897</v>
      </c>
      <c r="G841" s="317">
        <f t="shared" ref="G841:G846" si="72">F841+17</f>
        <v>44914</v>
      </c>
    </row>
    <row r="842" spans="1:7" ht="16.5" customHeight="1">
      <c r="B842" s="324"/>
      <c r="C842" s="324"/>
      <c r="D842" s="969"/>
      <c r="E842" s="317">
        <f t="shared" si="71"/>
        <v>44900</v>
      </c>
      <c r="F842" s="317">
        <v>44904</v>
      </c>
      <c r="G842" s="317">
        <f t="shared" si="72"/>
        <v>44921</v>
      </c>
    </row>
    <row r="843" spans="1:7">
      <c r="B843" s="324" t="s">
        <v>523</v>
      </c>
      <c r="C843" s="324" t="s">
        <v>616</v>
      </c>
      <c r="D843" s="969"/>
      <c r="E843" s="317">
        <f t="shared" si="71"/>
        <v>44907</v>
      </c>
      <c r="F843" s="317">
        <v>44911</v>
      </c>
      <c r="G843" s="317">
        <f t="shared" si="72"/>
        <v>44928</v>
      </c>
    </row>
    <row r="844" spans="1:7">
      <c r="B844" s="324" t="s">
        <v>831</v>
      </c>
      <c r="C844" s="324" t="s">
        <v>832</v>
      </c>
      <c r="D844" s="969"/>
      <c r="E844" s="317">
        <f t="shared" si="71"/>
        <v>44914</v>
      </c>
      <c r="F844" s="317">
        <v>44918</v>
      </c>
      <c r="G844" s="317">
        <f t="shared" si="72"/>
        <v>44935</v>
      </c>
    </row>
    <row r="845" spans="1:7">
      <c r="B845" s="324" t="s">
        <v>614</v>
      </c>
      <c r="C845" s="324" t="s">
        <v>833</v>
      </c>
      <c r="D845" s="969"/>
      <c r="E845" s="317">
        <f t="shared" si="71"/>
        <v>44921</v>
      </c>
      <c r="F845" s="317">
        <v>44925</v>
      </c>
      <c r="G845" s="317">
        <f t="shared" si="72"/>
        <v>44942</v>
      </c>
    </row>
    <row r="846" spans="1:7">
      <c r="B846" s="324" t="s">
        <v>1539</v>
      </c>
      <c r="C846" s="324" t="s">
        <v>1538</v>
      </c>
      <c r="D846" s="970"/>
      <c r="E846" s="317">
        <f t="shared" si="71"/>
        <v>44928</v>
      </c>
      <c r="F846" s="317">
        <v>44932</v>
      </c>
      <c r="G846" s="317">
        <f t="shared" si="72"/>
        <v>44949</v>
      </c>
    </row>
    <row r="847" spans="1:7">
      <c r="B847" s="314"/>
      <c r="C847" s="314"/>
    </row>
    <row r="848" spans="1:7">
      <c r="B848" s="959" t="s">
        <v>1350</v>
      </c>
      <c r="C848" s="959" t="s">
        <v>1306</v>
      </c>
      <c r="D848" s="962" t="s">
        <v>1349</v>
      </c>
      <c r="E848" s="319" t="s">
        <v>1305</v>
      </c>
      <c r="F848" s="319" t="s">
        <v>1305</v>
      </c>
      <c r="G848" s="319" t="s">
        <v>1537</v>
      </c>
    </row>
    <row r="849" spans="1:7">
      <c r="B849" s="960"/>
      <c r="C849" s="960"/>
      <c r="D849" s="963"/>
      <c r="E849" s="319" t="s">
        <v>1302</v>
      </c>
      <c r="F849" s="319" t="s">
        <v>1301</v>
      </c>
      <c r="G849" s="319" t="s">
        <v>1243</v>
      </c>
    </row>
    <row r="850" spans="1:7" ht="16.5" customHeight="1">
      <c r="B850" s="324"/>
      <c r="C850" s="324"/>
      <c r="D850" s="961" t="s">
        <v>1536</v>
      </c>
      <c r="E850" s="317">
        <f t="shared" ref="E850:E855" si="73">F850-5</f>
        <v>44889</v>
      </c>
      <c r="F850" s="317">
        <v>44894</v>
      </c>
      <c r="G850" s="317">
        <f t="shared" ref="G850:G855" si="74">F850+14</f>
        <v>44908</v>
      </c>
    </row>
    <row r="851" spans="1:7">
      <c r="B851" s="324" t="s">
        <v>1535</v>
      </c>
      <c r="C851" s="324" t="s">
        <v>1533</v>
      </c>
      <c r="D851" s="961"/>
      <c r="E851" s="317">
        <f t="shared" si="73"/>
        <v>44896</v>
      </c>
      <c r="F851" s="317">
        <v>44901</v>
      </c>
      <c r="G851" s="317">
        <f t="shared" si="74"/>
        <v>44915</v>
      </c>
    </row>
    <row r="852" spans="1:7">
      <c r="B852" s="324"/>
      <c r="C852" s="324"/>
      <c r="D852" s="961"/>
      <c r="E852" s="317">
        <f t="shared" si="73"/>
        <v>44903</v>
      </c>
      <c r="F852" s="317">
        <v>44908</v>
      </c>
      <c r="G852" s="317">
        <f t="shared" si="74"/>
        <v>44922</v>
      </c>
    </row>
    <row r="853" spans="1:7">
      <c r="B853" s="324" t="s">
        <v>1534</v>
      </c>
      <c r="C853" s="324" t="s">
        <v>1533</v>
      </c>
      <c r="D853" s="961"/>
      <c r="E853" s="317">
        <f t="shared" si="73"/>
        <v>44910</v>
      </c>
      <c r="F853" s="317">
        <v>44915</v>
      </c>
      <c r="G853" s="317">
        <f t="shared" si="74"/>
        <v>44929</v>
      </c>
    </row>
    <row r="854" spans="1:7">
      <c r="B854" s="324" t="s">
        <v>1532</v>
      </c>
      <c r="C854" s="324" t="s">
        <v>1531</v>
      </c>
      <c r="D854" s="961"/>
      <c r="E854" s="317">
        <f t="shared" si="73"/>
        <v>44917</v>
      </c>
      <c r="F854" s="317">
        <v>44922</v>
      </c>
      <c r="G854" s="317">
        <f t="shared" si="74"/>
        <v>44936</v>
      </c>
    </row>
    <row r="855" spans="1:7">
      <c r="B855" s="324" t="s">
        <v>1530</v>
      </c>
      <c r="C855" s="324" t="s">
        <v>1529</v>
      </c>
      <c r="D855" s="961"/>
      <c r="E855" s="317">
        <f t="shared" si="73"/>
        <v>44924</v>
      </c>
      <c r="F855" s="317">
        <v>44929</v>
      </c>
      <c r="G855" s="317">
        <f t="shared" si="74"/>
        <v>44943</v>
      </c>
    </row>
    <row r="856" spans="1:7">
      <c r="B856" s="372"/>
      <c r="C856" s="372"/>
      <c r="D856" s="322"/>
      <c r="E856" s="321"/>
      <c r="F856" s="321"/>
      <c r="G856" s="321"/>
    </row>
    <row r="857" spans="1:7">
      <c r="A857" s="327" t="s">
        <v>64</v>
      </c>
      <c r="B857" s="349"/>
      <c r="C857" s="349"/>
      <c r="D857" s="364"/>
      <c r="E857" s="327"/>
      <c r="F857" s="327"/>
      <c r="G857" s="347"/>
    </row>
    <row r="858" spans="1:7" ht="16.5" customHeight="1">
      <c r="B858" s="959" t="s">
        <v>1350</v>
      </c>
      <c r="C858" s="959" t="s">
        <v>1306</v>
      </c>
      <c r="D858" s="962" t="s">
        <v>1349</v>
      </c>
      <c r="E858" s="319" t="s">
        <v>1305</v>
      </c>
      <c r="F858" s="319" t="s">
        <v>1305</v>
      </c>
      <c r="G858" s="319" t="s">
        <v>1528</v>
      </c>
    </row>
    <row r="859" spans="1:7">
      <c r="B859" s="960"/>
      <c r="C859" s="960"/>
      <c r="D859" s="963"/>
      <c r="E859" s="319" t="s">
        <v>1302</v>
      </c>
      <c r="F859" s="319" t="s">
        <v>1301</v>
      </c>
      <c r="G859" s="319" t="s">
        <v>1243</v>
      </c>
    </row>
    <row r="860" spans="1:7" ht="16.5" customHeight="1">
      <c r="B860" s="324"/>
      <c r="C860" s="324"/>
      <c r="D860" s="968" t="s">
        <v>1527</v>
      </c>
      <c r="E860" s="317">
        <f t="shared" ref="E860:E865" si="75">F860-5</f>
        <v>44893</v>
      </c>
      <c r="F860" s="317">
        <v>44898</v>
      </c>
      <c r="G860" s="317">
        <f t="shared" ref="G860:G865" si="76">F860+15</f>
        <v>44913</v>
      </c>
    </row>
    <row r="861" spans="1:7">
      <c r="B861" s="324" t="s">
        <v>1526</v>
      </c>
      <c r="C861" s="324" t="s">
        <v>1525</v>
      </c>
      <c r="D861" s="969"/>
      <c r="E861" s="317">
        <f t="shared" si="75"/>
        <v>44900</v>
      </c>
      <c r="F861" s="317">
        <v>44905</v>
      </c>
      <c r="G861" s="317">
        <f t="shared" si="76"/>
        <v>44920</v>
      </c>
    </row>
    <row r="862" spans="1:7">
      <c r="B862" s="324" t="s">
        <v>1524</v>
      </c>
      <c r="C862" s="324" t="s">
        <v>833</v>
      </c>
      <c r="D862" s="969"/>
      <c r="E862" s="317">
        <f t="shared" si="75"/>
        <v>44907</v>
      </c>
      <c r="F862" s="317">
        <v>44912</v>
      </c>
      <c r="G862" s="317">
        <f t="shared" si="76"/>
        <v>44927</v>
      </c>
    </row>
    <row r="863" spans="1:7">
      <c r="B863" s="324" t="s">
        <v>1523</v>
      </c>
      <c r="C863" s="324" t="s">
        <v>1522</v>
      </c>
      <c r="D863" s="969"/>
      <c r="E863" s="317">
        <f t="shared" si="75"/>
        <v>44914</v>
      </c>
      <c r="F863" s="317">
        <v>44919</v>
      </c>
      <c r="G863" s="317">
        <f t="shared" si="76"/>
        <v>44934</v>
      </c>
    </row>
    <row r="864" spans="1:7">
      <c r="B864" s="324" t="s">
        <v>1521</v>
      </c>
      <c r="C864" s="324" t="s">
        <v>1520</v>
      </c>
      <c r="D864" s="969"/>
      <c r="E864" s="317">
        <f t="shared" si="75"/>
        <v>44921</v>
      </c>
      <c r="F864" s="317">
        <v>44926</v>
      </c>
      <c r="G864" s="317">
        <f t="shared" si="76"/>
        <v>44941</v>
      </c>
    </row>
    <row r="865" spans="1:10">
      <c r="B865" s="324" t="s">
        <v>1519</v>
      </c>
      <c r="C865" s="324" t="s">
        <v>1518</v>
      </c>
      <c r="D865" s="970"/>
      <c r="E865" s="317">
        <f t="shared" si="75"/>
        <v>44928</v>
      </c>
      <c r="F865" s="317">
        <v>44933</v>
      </c>
      <c r="G865" s="317">
        <f t="shared" si="76"/>
        <v>44948</v>
      </c>
    </row>
    <row r="866" spans="1:10">
      <c r="B866" s="384"/>
      <c r="C866" s="384"/>
      <c r="D866" s="322"/>
      <c r="E866" s="321"/>
      <c r="G866" s="321"/>
    </row>
    <row r="867" spans="1:10">
      <c r="A867" s="327" t="s">
        <v>63</v>
      </c>
      <c r="B867" s="314"/>
      <c r="C867" s="314"/>
      <c r="D867" s="350"/>
      <c r="E867" s="349"/>
      <c r="F867" s="327"/>
      <c r="G867" s="327"/>
      <c r="H867" s="347"/>
      <c r="I867" s="346"/>
      <c r="J867" s="346"/>
    </row>
    <row r="868" spans="1:10" ht="16.5" customHeight="1">
      <c r="B868" s="959" t="s">
        <v>20</v>
      </c>
      <c r="C868" s="959" t="s">
        <v>21</v>
      </c>
      <c r="D868" s="962" t="s">
        <v>22</v>
      </c>
      <c r="E868" s="319" t="s">
        <v>138</v>
      </c>
      <c r="F868" s="319" t="s">
        <v>138</v>
      </c>
      <c r="G868" s="319" t="s">
        <v>63</v>
      </c>
    </row>
    <row r="869" spans="1:10">
      <c r="B869" s="960"/>
      <c r="C869" s="960"/>
      <c r="D869" s="963"/>
      <c r="E869" s="319" t="s">
        <v>1092</v>
      </c>
      <c r="F869" s="319" t="s">
        <v>24</v>
      </c>
      <c r="G869" s="319" t="s">
        <v>25</v>
      </c>
    </row>
    <row r="870" spans="1:10" ht="16.5" customHeight="1">
      <c r="B870" s="324"/>
      <c r="C870" s="324"/>
      <c r="D870" s="968" t="s">
        <v>1527</v>
      </c>
      <c r="E870" s="317">
        <f t="shared" ref="E870:E875" si="77">F870-5</f>
        <v>44893</v>
      </c>
      <c r="F870" s="317">
        <v>44898</v>
      </c>
      <c r="G870" s="317">
        <f t="shared" ref="G870:G875" si="78">F870+20</f>
        <v>44918</v>
      </c>
    </row>
    <row r="871" spans="1:10">
      <c r="B871" s="324" t="s">
        <v>1526</v>
      </c>
      <c r="C871" s="324" t="s">
        <v>1525</v>
      </c>
      <c r="D871" s="969"/>
      <c r="E871" s="317">
        <f t="shared" si="77"/>
        <v>44900</v>
      </c>
      <c r="F871" s="317">
        <v>44905</v>
      </c>
      <c r="G871" s="317">
        <f t="shared" si="78"/>
        <v>44925</v>
      </c>
    </row>
    <row r="872" spans="1:10">
      <c r="B872" s="324" t="s">
        <v>1524</v>
      </c>
      <c r="C872" s="324" t="s">
        <v>833</v>
      </c>
      <c r="D872" s="969"/>
      <c r="E872" s="317">
        <f t="shared" si="77"/>
        <v>44907</v>
      </c>
      <c r="F872" s="317">
        <v>44912</v>
      </c>
      <c r="G872" s="317">
        <f t="shared" si="78"/>
        <v>44932</v>
      </c>
    </row>
    <row r="873" spans="1:10">
      <c r="B873" s="324" t="s">
        <v>1523</v>
      </c>
      <c r="C873" s="324" t="s">
        <v>1522</v>
      </c>
      <c r="D873" s="969"/>
      <c r="E873" s="317">
        <f t="shared" si="77"/>
        <v>44914</v>
      </c>
      <c r="F873" s="317">
        <v>44919</v>
      </c>
      <c r="G873" s="317">
        <f t="shared" si="78"/>
        <v>44939</v>
      </c>
    </row>
    <row r="874" spans="1:10">
      <c r="B874" s="324" t="s">
        <v>1521</v>
      </c>
      <c r="C874" s="324" t="s">
        <v>1520</v>
      </c>
      <c r="D874" s="969"/>
      <c r="E874" s="317">
        <f t="shared" si="77"/>
        <v>44921</v>
      </c>
      <c r="F874" s="317">
        <v>44926</v>
      </c>
      <c r="G874" s="317">
        <f t="shared" si="78"/>
        <v>44946</v>
      </c>
    </row>
    <row r="875" spans="1:10">
      <c r="B875" s="324" t="s">
        <v>1519</v>
      </c>
      <c r="C875" s="324" t="s">
        <v>1518</v>
      </c>
      <c r="D875" s="970"/>
      <c r="E875" s="317">
        <f t="shared" si="77"/>
        <v>44928</v>
      </c>
      <c r="F875" s="317">
        <v>44933</v>
      </c>
      <c r="G875" s="317">
        <f t="shared" si="78"/>
        <v>44953</v>
      </c>
    </row>
    <row r="876" spans="1:10">
      <c r="B876" s="314"/>
      <c r="C876" s="314"/>
    </row>
    <row r="877" spans="1:10">
      <c r="A877" s="976" t="s">
        <v>110</v>
      </c>
      <c r="B877" s="976"/>
      <c r="C877" s="976"/>
      <c r="D877" s="976"/>
      <c r="E877" s="976"/>
      <c r="F877" s="976"/>
      <c r="G877" s="976"/>
      <c r="H877" s="347"/>
      <c r="I877" s="346"/>
      <c r="J877" s="346"/>
    </row>
    <row r="878" spans="1:10">
      <c r="A878" s="327" t="s">
        <v>122</v>
      </c>
      <c r="B878" s="383"/>
      <c r="C878" s="382"/>
      <c r="D878" s="322"/>
      <c r="E878" s="381"/>
      <c r="F878" s="321"/>
      <c r="G878" s="321"/>
      <c r="H878" s="347"/>
    </row>
    <row r="879" spans="1:10">
      <c r="A879" s="327"/>
      <c r="B879" s="959" t="s">
        <v>1350</v>
      </c>
      <c r="C879" s="959" t="s">
        <v>21</v>
      </c>
      <c r="D879" s="962" t="s">
        <v>22</v>
      </c>
      <c r="E879" s="319" t="s">
        <v>138</v>
      </c>
      <c r="F879" s="319" t="s">
        <v>138</v>
      </c>
      <c r="G879" s="319" t="s">
        <v>122</v>
      </c>
      <c r="H879" s="347"/>
    </row>
    <row r="880" spans="1:10">
      <c r="A880" s="327"/>
      <c r="B880" s="960"/>
      <c r="C880" s="960"/>
      <c r="D880" s="963"/>
      <c r="E880" s="319" t="s">
        <v>1092</v>
      </c>
      <c r="F880" s="319" t="s">
        <v>24</v>
      </c>
      <c r="G880" s="319" t="s">
        <v>25</v>
      </c>
      <c r="H880" s="347"/>
    </row>
    <row r="881" spans="1:8">
      <c r="A881" s="327"/>
      <c r="B881" s="324" t="s">
        <v>574</v>
      </c>
      <c r="C881" s="324" t="s">
        <v>575</v>
      </c>
      <c r="D881" s="968" t="s">
        <v>1480</v>
      </c>
      <c r="E881" s="317">
        <f>F881-6</f>
        <v>44896</v>
      </c>
      <c r="F881" s="317">
        <v>44902</v>
      </c>
      <c r="G881" s="317">
        <f>F881+38</f>
        <v>44940</v>
      </c>
      <c r="H881" s="347"/>
    </row>
    <row r="882" spans="1:8">
      <c r="A882" s="327"/>
      <c r="B882" s="324" t="s">
        <v>695</v>
      </c>
      <c r="C882" s="324" t="s">
        <v>696</v>
      </c>
      <c r="D882" s="969"/>
      <c r="E882" s="317">
        <f>F882-6</f>
        <v>44903</v>
      </c>
      <c r="F882" s="317">
        <f>F881+7</f>
        <v>44909</v>
      </c>
      <c r="G882" s="317">
        <f>F882+38</f>
        <v>44947</v>
      </c>
      <c r="H882" s="347"/>
    </row>
    <row r="883" spans="1:8">
      <c r="A883" s="327"/>
      <c r="B883" s="324" t="s">
        <v>697</v>
      </c>
      <c r="C883" s="324" t="s">
        <v>698</v>
      </c>
      <c r="D883" s="969"/>
      <c r="E883" s="317">
        <f>F883-6</f>
        <v>44910</v>
      </c>
      <c r="F883" s="317">
        <f>F882+7</f>
        <v>44916</v>
      </c>
      <c r="G883" s="317">
        <f>F883+38</f>
        <v>44954</v>
      </c>
      <c r="H883" s="347"/>
    </row>
    <row r="884" spans="1:8">
      <c r="A884" s="327"/>
      <c r="B884" s="324" t="s">
        <v>699</v>
      </c>
      <c r="C884" s="324" t="s">
        <v>700</v>
      </c>
      <c r="D884" s="969"/>
      <c r="E884" s="317">
        <f>F884-6</f>
        <v>44917</v>
      </c>
      <c r="F884" s="317">
        <f>F883+7</f>
        <v>44923</v>
      </c>
      <c r="G884" s="317">
        <f>F884+38</f>
        <v>44961</v>
      </c>
      <c r="H884" s="347"/>
    </row>
    <row r="885" spans="1:8">
      <c r="A885" s="327"/>
      <c r="B885" s="324"/>
      <c r="C885" s="324"/>
      <c r="D885" s="970"/>
      <c r="E885" s="317">
        <f>F885-6</f>
        <v>44924</v>
      </c>
      <c r="F885" s="317">
        <f>F884+7</f>
        <v>44930</v>
      </c>
      <c r="G885" s="317">
        <f>F885+38</f>
        <v>44968</v>
      </c>
      <c r="H885" s="347"/>
    </row>
    <row r="886" spans="1:8">
      <c r="A886" s="327"/>
      <c r="B886" s="323"/>
      <c r="C886" s="337"/>
      <c r="D886" s="322"/>
      <c r="E886" s="321"/>
      <c r="F886" s="321"/>
      <c r="G886" s="321"/>
      <c r="H886" s="347"/>
    </row>
    <row r="887" spans="1:8">
      <c r="A887" s="327" t="s">
        <v>1505</v>
      </c>
      <c r="B887" s="323"/>
      <c r="C887" s="337"/>
      <c r="D887" s="322"/>
      <c r="E887" s="321"/>
      <c r="F887" s="321"/>
      <c r="G887" s="321"/>
    </row>
    <row r="888" spans="1:8">
      <c r="A888" s="327"/>
      <c r="B888" s="959" t="s">
        <v>1350</v>
      </c>
      <c r="C888" s="959" t="s">
        <v>21</v>
      </c>
      <c r="D888" s="962" t="s">
        <v>22</v>
      </c>
      <c r="E888" s="319" t="s">
        <v>138</v>
      </c>
      <c r="F888" s="319" t="s">
        <v>138</v>
      </c>
      <c r="G888" s="319" t="s">
        <v>1505</v>
      </c>
      <c r="H888" s="347"/>
    </row>
    <row r="889" spans="1:8">
      <c r="A889" s="327"/>
      <c r="B889" s="960"/>
      <c r="C889" s="960"/>
      <c r="D889" s="963"/>
      <c r="E889" s="319" t="s">
        <v>1092</v>
      </c>
      <c r="F889" s="319" t="s">
        <v>24</v>
      </c>
      <c r="G889" s="319" t="s">
        <v>25</v>
      </c>
      <c r="H889" s="347"/>
    </row>
    <row r="890" spans="1:8" ht="16.5" customHeight="1">
      <c r="A890" s="327"/>
      <c r="B890" s="324" t="s">
        <v>1517</v>
      </c>
      <c r="C890" s="324" t="s">
        <v>199</v>
      </c>
      <c r="D890" s="961" t="s">
        <v>1516</v>
      </c>
      <c r="E890" s="317">
        <f t="shared" ref="E890:E895" si="79">F890-7</f>
        <v>44888</v>
      </c>
      <c r="F890" s="317">
        <v>44895</v>
      </c>
      <c r="G890" s="317">
        <f t="shared" ref="G890:G895" si="80">F890+38</f>
        <v>44933</v>
      </c>
      <c r="H890" s="347"/>
    </row>
    <row r="891" spans="1:8">
      <c r="A891" s="327"/>
      <c r="B891" s="324" t="s">
        <v>1515</v>
      </c>
      <c r="C891" s="324" t="s">
        <v>1514</v>
      </c>
      <c r="D891" s="961"/>
      <c r="E891" s="317">
        <f t="shared" si="79"/>
        <v>44895</v>
      </c>
      <c r="F891" s="317">
        <v>44902</v>
      </c>
      <c r="G891" s="317">
        <f t="shared" si="80"/>
        <v>44940</v>
      </c>
      <c r="H891" s="347"/>
    </row>
    <row r="892" spans="1:8">
      <c r="A892" s="327"/>
      <c r="B892" s="324" t="s">
        <v>1513</v>
      </c>
      <c r="C892" s="324" t="s">
        <v>1512</v>
      </c>
      <c r="D892" s="961"/>
      <c r="E892" s="317">
        <f t="shared" si="79"/>
        <v>44902</v>
      </c>
      <c r="F892" s="317">
        <v>44909</v>
      </c>
      <c r="G892" s="317">
        <f t="shared" si="80"/>
        <v>44947</v>
      </c>
      <c r="H892" s="347"/>
    </row>
    <row r="893" spans="1:8">
      <c r="A893" s="327"/>
      <c r="B893" s="324" t="s">
        <v>1511</v>
      </c>
      <c r="C893" s="324" t="s">
        <v>1510</v>
      </c>
      <c r="D893" s="961"/>
      <c r="E893" s="317">
        <f t="shared" si="79"/>
        <v>44909</v>
      </c>
      <c r="F893" s="317">
        <v>44916</v>
      </c>
      <c r="G893" s="317">
        <f t="shared" si="80"/>
        <v>44954</v>
      </c>
      <c r="H893" s="347"/>
    </row>
    <row r="894" spans="1:8">
      <c r="A894" s="327"/>
      <c r="B894" s="324" t="s">
        <v>1509</v>
      </c>
      <c r="C894" s="324" t="s">
        <v>1508</v>
      </c>
      <c r="D894" s="961"/>
      <c r="E894" s="317">
        <f t="shared" si="79"/>
        <v>44916</v>
      </c>
      <c r="F894" s="317">
        <v>44923</v>
      </c>
      <c r="G894" s="317">
        <f t="shared" si="80"/>
        <v>44961</v>
      </c>
      <c r="H894" s="347"/>
    </row>
    <row r="895" spans="1:8">
      <c r="A895" s="327"/>
      <c r="B895" s="324" t="s">
        <v>1507</v>
      </c>
      <c r="C895" s="324" t="s">
        <v>1506</v>
      </c>
      <c r="D895" s="961"/>
      <c r="E895" s="317">
        <f t="shared" si="79"/>
        <v>44923</v>
      </c>
      <c r="F895" s="317">
        <v>44930</v>
      </c>
      <c r="G895" s="317">
        <f t="shared" si="80"/>
        <v>44968</v>
      </c>
      <c r="H895" s="347"/>
    </row>
    <row r="896" spans="1:8">
      <c r="A896" s="327"/>
      <c r="B896" s="323"/>
      <c r="C896" s="337"/>
      <c r="D896" s="322"/>
      <c r="E896" s="321"/>
      <c r="F896" s="321"/>
      <c r="G896" s="321"/>
      <c r="H896" s="347"/>
    </row>
    <row r="897" spans="1:7">
      <c r="B897" s="959" t="s">
        <v>1350</v>
      </c>
      <c r="C897" s="959" t="s">
        <v>21</v>
      </c>
      <c r="D897" s="962" t="s">
        <v>22</v>
      </c>
      <c r="E897" s="319" t="s">
        <v>138</v>
      </c>
      <c r="F897" s="319" t="s">
        <v>138</v>
      </c>
      <c r="G897" s="319" t="s">
        <v>1505</v>
      </c>
    </row>
    <row r="898" spans="1:7">
      <c r="B898" s="960"/>
      <c r="C898" s="960"/>
      <c r="D898" s="963"/>
      <c r="E898" s="319" t="s">
        <v>1092</v>
      </c>
      <c r="F898" s="319" t="s">
        <v>24</v>
      </c>
      <c r="G898" s="319" t="s">
        <v>25</v>
      </c>
    </row>
    <row r="899" spans="1:7">
      <c r="B899" s="324"/>
      <c r="C899" s="324"/>
      <c r="D899" s="961" t="s">
        <v>1504</v>
      </c>
      <c r="E899" s="317">
        <f>F899-5</f>
        <v>44890</v>
      </c>
      <c r="F899" s="317">
        <v>44895</v>
      </c>
      <c r="G899" s="317">
        <f>F899+45</f>
        <v>44940</v>
      </c>
    </row>
    <row r="900" spans="1:7">
      <c r="B900" s="324"/>
      <c r="C900" s="324"/>
      <c r="D900" s="961"/>
      <c r="E900" s="317">
        <f>F900-5</f>
        <v>44897</v>
      </c>
      <c r="F900" s="317">
        <f>F899+7</f>
        <v>44902</v>
      </c>
      <c r="G900" s="317">
        <f>F900+45</f>
        <v>44947</v>
      </c>
    </row>
    <row r="901" spans="1:7">
      <c r="B901" s="324"/>
      <c r="C901" s="324"/>
      <c r="D901" s="961"/>
      <c r="E901" s="317">
        <f>F901-5</f>
        <v>44904</v>
      </c>
      <c r="F901" s="317">
        <f>F900+7</f>
        <v>44909</v>
      </c>
      <c r="G901" s="317">
        <f>F901+45</f>
        <v>44954</v>
      </c>
    </row>
    <row r="902" spans="1:7">
      <c r="B902" s="324" t="s">
        <v>1503</v>
      </c>
      <c r="C902" s="324" t="s">
        <v>1502</v>
      </c>
      <c r="D902" s="961"/>
      <c r="E902" s="317">
        <f>F902-5</f>
        <v>44911</v>
      </c>
      <c r="F902" s="317">
        <f>F901+7</f>
        <v>44916</v>
      </c>
      <c r="G902" s="317">
        <f>F902+45</f>
        <v>44961</v>
      </c>
    </row>
    <row r="903" spans="1:7">
      <c r="B903" s="324" t="s">
        <v>1501</v>
      </c>
      <c r="C903" s="324" t="s">
        <v>1500</v>
      </c>
      <c r="D903" s="961"/>
      <c r="E903" s="317">
        <f>F903-5</f>
        <v>44918</v>
      </c>
      <c r="F903" s="317">
        <f>F902+7</f>
        <v>44923</v>
      </c>
      <c r="G903" s="317">
        <f>F903+45</f>
        <v>44968</v>
      </c>
    </row>
    <row r="904" spans="1:7">
      <c r="B904" s="314"/>
      <c r="C904" s="314"/>
    </row>
    <row r="905" spans="1:7">
      <c r="A905" s="327" t="s">
        <v>1481</v>
      </c>
      <c r="B905" s="349"/>
      <c r="C905" s="349"/>
      <c r="D905" s="364"/>
      <c r="E905" s="327"/>
      <c r="F905" s="327"/>
      <c r="G905" s="347"/>
    </row>
    <row r="906" spans="1:7">
      <c r="B906" s="959" t="s">
        <v>20</v>
      </c>
      <c r="C906" s="959" t="s">
        <v>21</v>
      </c>
      <c r="D906" s="962" t="s">
        <v>22</v>
      </c>
      <c r="E906" s="319" t="s">
        <v>138</v>
      </c>
      <c r="F906" s="319" t="s">
        <v>138</v>
      </c>
      <c r="G906" s="319" t="s">
        <v>197</v>
      </c>
    </row>
    <row r="907" spans="1:7">
      <c r="B907" s="960"/>
      <c r="C907" s="960"/>
      <c r="D907" s="963"/>
      <c r="E907" s="319" t="s">
        <v>1092</v>
      </c>
      <c r="F907" s="319" t="s">
        <v>24</v>
      </c>
      <c r="G907" s="319" t="s">
        <v>25</v>
      </c>
    </row>
    <row r="908" spans="1:7">
      <c r="B908" s="324" t="s">
        <v>574</v>
      </c>
      <c r="C908" s="324" t="s">
        <v>575</v>
      </c>
      <c r="D908" s="968" t="s">
        <v>1480</v>
      </c>
      <c r="E908" s="317">
        <f>F908-6</f>
        <v>44896</v>
      </c>
      <c r="F908" s="317">
        <v>44902</v>
      </c>
      <c r="G908" s="317">
        <f>F908+19</f>
        <v>44921</v>
      </c>
    </row>
    <row r="909" spans="1:7">
      <c r="B909" s="324" t="s">
        <v>695</v>
      </c>
      <c r="C909" s="324" t="s">
        <v>696</v>
      </c>
      <c r="D909" s="969"/>
      <c r="E909" s="317">
        <f>F909-6</f>
        <v>44903</v>
      </c>
      <c r="F909" s="317">
        <f>F908+7</f>
        <v>44909</v>
      </c>
      <c r="G909" s="317">
        <f>F909+19</f>
        <v>44928</v>
      </c>
    </row>
    <row r="910" spans="1:7">
      <c r="B910" s="324" t="s">
        <v>697</v>
      </c>
      <c r="C910" s="324" t="s">
        <v>698</v>
      </c>
      <c r="D910" s="969"/>
      <c r="E910" s="317">
        <f>F910-6</f>
        <v>44910</v>
      </c>
      <c r="F910" s="317">
        <f>F909+7</f>
        <v>44916</v>
      </c>
      <c r="G910" s="317">
        <f>F910+19</f>
        <v>44935</v>
      </c>
    </row>
    <row r="911" spans="1:7">
      <c r="B911" s="324" t="s">
        <v>699</v>
      </c>
      <c r="C911" s="324" t="s">
        <v>700</v>
      </c>
      <c r="D911" s="969"/>
      <c r="E911" s="317">
        <f>F911-6</f>
        <v>44917</v>
      </c>
      <c r="F911" s="317">
        <f>F910+7</f>
        <v>44923</v>
      </c>
      <c r="G911" s="317">
        <f>F911+19</f>
        <v>44942</v>
      </c>
    </row>
    <row r="912" spans="1:7">
      <c r="B912" s="324"/>
      <c r="C912" s="324"/>
      <c r="D912" s="970"/>
      <c r="E912" s="317">
        <f>F912-6</f>
        <v>44924</v>
      </c>
      <c r="F912" s="317">
        <f>F911+7</f>
        <v>44930</v>
      </c>
      <c r="G912" s="317">
        <f>F912+19</f>
        <v>44949</v>
      </c>
    </row>
    <row r="913" spans="1:7">
      <c r="B913" s="314"/>
      <c r="C913" s="314"/>
    </row>
    <row r="914" spans="1:7">
      <c r="B914" s="959" t="s">
        <v>1350</v>
      </c>
      <c r="C914" s="959" t="s">
        <v>21</v>
      </c>
      <c r="D914" s="962" t="s">
        <v>22</v>
      </c>
      <c r="E914" s="319" t="s">
        <v>138</v>
      </c>
      <c r="F914" s="319" t="s">
        <v>138</v>
      </c>
      <c r="G914" s="319" t="s">
        <v>1481</v>
      </c>
    </row>
    <row r="915" spans="1:7">
      <c r="B915" s="960"/>
      <c r="C915" s="960"/>
      <c r="D915" s="963"/>
      <c r="E915" s="319" t="s">
        <v>1092</v>
      </c>
      <c r="F915" s="319" t="s">
        <v>24</v>
      </c>
      <c r="G915" s="319" t="s">
        <v>25</v>
      </c>
    </row>
    <row r="916" spans="1:7" ht="16.5" customHeight="1">
      <c r="B916" s="324" t="s">
        <v>142</v>
      </c>
      <c r="C916" s="324" t="s">
        <v>1489</v>
      </c>
      <c r="D916" s="968" t="s">
        <v>1488</v>
      </c>
      <c r="E916" s="317">
        <f>F916-4</f>
        <v>44894</v>
      </c>
      <c r="F916" s="317">
        <v>44898</v>
      </c>
      <c r="G916" s="317">
        <f>F916+19</f>
        <v>44917</v>
      </c>
    </row>
    <row r="917" spans="1:7">
      <c r="B917" s="324" t="s">
        <v>873</v>
      </c>
      <c r="C917" s="324" t="s">
        <v>1487</v>
      </c>
      <c r="D917" s="969"/>
      <c r="E917" s="317">
        <f>F917-4</f>
        <v>44901</v>
      </c>
      <c r="F917" s="317">
        <f>F916+7</f>
        <v>44905</v>
      </c>
      <c r="G917" s="317">
        <f>F917+19</f>
        <v>44924</v>
      </c>
    </row>
    <row r="918" spans="1:7">
      <c r="B918" s="324" t="s">
        <v>141</v>
      </c>
      <c r="C918" s="324" t="s">
        <v>1486</v>
      </c>
      <c r="D918" s="969"/>
      <c r="E918" s="317">
        <f>F918-4</f>
        <v>44908</v>
      </c>
      <c r="F918" s="317">
        <f>F917+7</f>
        <v>44912</v>
      </c>
      <c r="G918" s="317">
        <f>F918+19</f>
        <v>44931</v>
      </c>
    </row>
    <row r="919" spans="1:7">
      <c r="B919" s="324" t="s">
        <v>874</v>
      </c>
      <c r="C919" s="324" t="s">
        <v>1485</v>
      </c>
      <c r="D919" s="969"/>
      <c r="E919" s="317">
        <f>F919-4</f>
        <v>44915</v>
      </c>
      <c r="F919" s="317">
        <f>F918+7</f>
        <v>44919</v>
      </c>
      <c r="G919" s="317">
        <f>F919+19</f>
        <v>44938</v>
      </c>
    </row>
    <row r="920" spans="1:7">
      <c r="B920" s="324" t="s">
        <v>1484</v>
      </c>
      <c r="C920" s="324"/>
      <c r="D920" s="970"/>
      <c r="E920" s="317">
        <f>F920-4</f>
        <v>44922</v>
      </c>
      <c r="F920" s="317">
        <f>F919+7</f>
        <v>44926</v>
      </c>
      <c r="G920" s="317">
        <f>F920+19</f>
        <v>44945</v>
      </c>
    </row>
    <row r="921" spans="1:7">
      <c r="B921" s="323"/>
      <c r="C921" s="337"/>
      <c r="D921" s="322"/>
      <c r="E921" s="321"/>
      <c r="F921" s="321"/>
      <c r="G921" s="321"/>
    </row>
    <row r="922" spans="1:7">
      <c r="A922" s="327" t="s">
        <v>1499</v>
      </c>
      <c r="B922" s="314"/>
      <c r="C922" s="314"/>
      <c r="D922" s="364"/>
      <c r="E922" s="327"/>
      <c r="F922" s="327"/>
      <c r="G922" s="347"/>
    </row>
    <row r="923" spans="1:7">
      <c r="B923" s="959" t="s">
        <v>1350</v>
      </c>
      <c r="C923" s="959" t="s">
        <v>21</v>
      </c>
      <c r="D923" s="962" t="s">
        <v>22</v>
      </c>
      <c r="E923" s="319" t="s">
        <v>138</v>
      </c>
      <c r="F923" s="319" t="s">
        <v>138</v>
      </c>
      <c r="G923" s="319" t="s">
        <v>196</v>
      </c>
    </row>
    <row r="924" spans="1:7">
      <c r="B924" s="960"/>
      <c r="C924" s="960"/>
      <c r="D924" s="963"/>
      <c r="E924" s="319" t="s">
        <v>1092</v>
      </c>
      <c r="F924" s="319" t="s">
        <v>24</v>
      </c>
      <c r="G924" s="319" t="s">
        <v>25</v>
      </c>
    </row>
    <row r="925" spans="1:7" ht="16.5" customHeight="1">
      <c r="B925" s="324" t="s">
        <v>142</v>
      </c>
      <c r="C925" s="324" t="s">
        <v>1489</v>
      </c>
      <c r="D925" s="968" t="s">
        <v>1488</v>
      </c>
      <c r="E925" s="317">
        <f>F925-4</f>
        <v>44894</v>
      </c>
      <c r="F925" s="317">
        <v>44898</v>
      </c>
      <c r="G925" s="317">
        <f>F925+29</f>
        <v>44927</v>
      </c>
    </row>
    <row r="926" spans="1:7">
      <c r="B926" s="324" t="s">
        <v>873</v>
      </c>
      <c r="C926" s="324" t="s">
        <v>1487</v>
      </c>
      <c r="D926" s="969"/>
      <c r="E926" s="317">
        <f>F926-4</f>
        <v>44901</v>
      </c>
      <c r="F926" s="317">
        <f>F925+7</f>
        <v>44905</v>
      </c>
      <c r="G926" s="317">
        <f>F926+29</f>
        <v>44934</v>
      </c>
    </row>
    <row r="927" spans="1:7">
      <c r="B927" s="324" t="s">
        <v>141</v>
      </c>
      <c r="C927" s="324" t="s">
        <v>1486</v>
      </c>
      <c r="D927" s="969"/>
      <c r="E927" s="317">
        <f>F927-4</f>
        <v>44908</v>
      </c>
      <c r="F927" s="317">
        <f>F926+7</f>
        <v>44912</v>
      </c>
      <c r="G927" s="317">
        <f>F927+29</f>
        <v>44941</v>
      </c>
    </row>
    <row r="928" spans="1:7">
      <c r="B928" s="324" t="s">
        <v>874</v>
      </c>
      <c r="C928" s="324" t="s">
        <v>1485</v>
      </c>
      <c r="D928" s="969"/>
      <c r="E928" s="317">
        <f>F928-4</f>
        <v>44915</v>
      </c>
      <c r="F928" s="317">
        <f>F927+7</f>
        <v>44919</v>
      </c>
      <c r="G928" s="317">
        <f>F928+29</f>
        <v>44948</v>
      </c>
    </row>
    <row r="929" spans="1:9">
      <c r="B929" s="324" t="s">
        <v>1484</v>
      </c>
      <c r="C929" s="324"/>
      <c r="D929" s="970"/>
      <c r="E929" s="317">
        <f>F929-4</f>
        <v>44922</v>
      </c>
      <c r="F929" s="317">
        <f>F928+7</f>
        <v>44926</v>
      </c>
      <c r="G929" s="317">
        <f>F929+29</f>
        <v>44955</v>
      </c>
    </row>
    <row r="930" spans="1:9">
      <c r="B930" s="380"/>
      <c r="C930" s="379"/>
      <c r="D930" s="322"/>
      <c r="E930" s="321"/>
      <c r="F930" s="321"/>
      <c r="G930" s="321"/>
    </row>
    <row r="931" spans="1:9">
      <c r="A931" s="327" t="s">
        <v>1498</v>
      </c>
      <c r="B931" s="323"/>
      <c r="C931" s="337"/>
      <c r="D931" s="322"/>
      <c r="E931" s="338"/>
      <c r="F931" s="321"/>
      <c r="G931" s="332"/>
    </row>
    <row r="932" spans="1:9">
      <c r="A932" s="327"/>
      <c r="B932" s="959" t="s">
        <v>1350</v>
      </c>
      <c r="C932" s="959" t="s">
        <v>21</v>
      </c>
      <c r="D932" s="962" t="s">
        <v>22</v>
      </c>
      <c r="E932" s="319" t="s">
        <v>138</v>
      </c>
      <c r="F932" s="319" t="s">
        <v>138</v>
      </c>
      <c r="G932" s="319" t="s">
        <v>1497</v>
      </c>
    </row>
    <row r="933" spans="1:9">
      <c r="A933" s="327"/>
      <c r="B933" s="960"/>
      <c r="C933" s="960"/>
      <c r="D933" s="963"/>
      <c r="E933" s="319" t="s">
        <v>1092</v>
      </c>
      <c r="F933" s="319" t="s">
        <v>24</v>
      </c>
      <c r="G933" s="319" t="s">
        <v>25</v>
      </c>
    </row>
    <row r="934" spans="1:9" ht="16.5" customHeight="1">
      <c r="A934" s="327"/>
      <c r="B934" s="324" t="s">
        <v>629</v>
      </c>
      <c r="C934" s="324" t="s">
        <v>631</v>
      </c>
      <c r="D934" s="968" t="s">
        <v>1496</v>
      </c>
      <c r="E934" s="317">
        <f>F934-3</f>
        <v>44895</v>
      </c>
      <c r="F934" s="317">
        <v>44898</v>
      </c>
      <c r="G934" s="317">
        <f>F934+31</f>
        <v>44929</v>
      </c>
    </row>
    <row r="935" spans="1:9">
      <c r="A935" s="327"/>
      <c r="B935" s="324" t="s">
        <v>1495</v>
      </c>
      <c r="C935" s="324" t="s">
        <v>1494</v>
      </c>
      <c r="D935" s="969"/>
      <c r="E935" s="317">
        <f>F935-3</f>
        <v>44902</v>
      </c>
      <c r="F935" s="317">
        <f>F934+7</f>
        <v>44905</v>
      </c>
      <c r="G935" s="317">
        <f>F935+31</f>
        <v>44936</v>
      </c>
    </row>
    <row r="936" spans="1:9">
      <c r="A936" s="327"/>
      <c r="B936" s="324" t="s">
        <v>876</v>
      </c>
      <c r="C936" s="324" t="s">
        <v>880</v>
      </c>
      <c r="D936" s="969"/>
      <c r="E936" s="317">
        <f>F936-3</f>
        <v>44909</v>
      </c>
      <c r="F936" s="317">
        <f>F935+7</f>
        <v>44912</v>
      </c>
      <c r="G936" s="317">
        <f>F936+31</f>
        <v>44943</v>
      </c>
    </row>
    <row r="937" spans="1:9">
      <c r="A937" s="327"/>
      <c r="B937" s="324" t="s">
        <v>877</v>
      </c>
      <c r="C937" s="324" t="s">
        <v>1493</v>
      </c>
      <c r="D937" s="969"/>
      <c r="E937" s="317">
        <f>F937-3</f>
        <v>44916</v>
      </c>
      <c r="F937" s="317">
        <f>F936+7</f>
        <v>44919</v>
      </c>
      <c r="G937" s="317">
        <f>F937+31</f>
        <v>44950</v>
      </c>
    </row>
    <row r="938" spans="1:9">
      <c r="A938" s="327"/>
      <c r="B938" s="324" t="s">
        <v>1492</v>
      </c>
      <c r="C938" s="324" t="s">
        <v>630</v>
      </c>
      <c r="D938" s="970"/>
      <c r="E938" s="317">
        <f>F938-3</f>
        <v>44923</v>
      </c>
      <c r="F938" s="317">
        <f>F937+7</f>
        <v>44926</v>
      </c>
      <c r="G938" s="317">
        <f>F938+31</f>
        <v>44957</v>
      </c>
    </row>
    <row r="939" spans="1:9">
      <c r="B939" s="323"/>
      <c r="C939" s="323"/>
      <c r="D939" s="334"/>
      <c r="E939" s="321"/>
      <c r="F939" s="321"/>
      <c r="G939" s="321"/>
    </row>
    <row r="940" spans="1:9">
      <c r="A940" s="327" t="s">
        <v>1491</v>
      </c>
    </row>
    <row r="941" spans="1:9">
      <c r="B941" s="959" t="s">
        <v>1350</v>
      </c>
      <c r="C941" s="959" t="s">
        <v>1249</v>
      </c>
      <c r="D941" s="962" t="s">
        <v>1349</v>
      </c>
      <c r="E941" s="319" t="s">
        <v>1247</v>
      </c>
      <c r="F941" s="319" t="s">
        <v>1247</v>
      </c>
      <c r="G941" s="319" t="s">
        <v>1490</v>
      </c>
      <c r="I941" s="346"/>
    </row>
    <row r="942" spans="1:9">
      <c r="B942" s="960"/>
      <c r="C942" s="960"/>
      <c r="D942" s="963"/>
      <c r="E942" s="319" t="s">
        <v>1245</v>
      </c>
      <c r="F942" s="319" t="s">
        <v>1244</v>
      </c>
      <c r="G942" s="317" t="s">
        <v>1279</v>
      </c>
    </row>
    <row r="943" spans="1:9" ht="16.5" customHeight="1">
      <c r="B943" s="324" t="s">
        <v>142</v>
      </c>
      <c r="C943" s="324" t="s">
        <v>1489</v>
      </c>
      <c r="D943" s="968" t="s">
        <v>1488</v>
      </c>
      <c r="E943" s="317">
        <f>F943-4</f>
        <v>44894</v>
      </c>
      <c r="F943" s="317">
        <v>44898</v>
      </c>
      <c r="G943" s="317">
        <f>F943+28</f>
        <v>44926</v>
      </c>
    </row>
    <row r="944" spans="1:9">
      <c r="B944" s="324" t="s">
        <v>873</v>
      </c>
      <c r="C944" s="324" t="s">
        <v>1487</v>
      </c>
      <c r="D944" s="969"/>
      <c r="E944" s="317">
        <f>F944-4</f>
        <v>44901</v>
      </c>
      <c r="F944" s="317">
        <f>F943+7</f>
        <v>44905</v>
      </c>
      <c r="G944" s="317">
        <f>F944+28</f>
        <v>44933</v>
      </c>
    </row>
    <row r="945" spans="1:10">
      <c r="B945" s="324" t="s">
        <v>141</v>
      </c>
      <c r="C945" s="324" t="s">
        <v>1486</v>
      </c>
      <c r="D945" s="969"/>
      <c r="E945" s="317">
        <f>F945-4</f>
        <v>44908</v>
      </c>
      <c r="F945" s="317">
        <f>F944+7</f>
        <v>44912</v>
      </c>
      <c r="G945" s="317">
        <f>F945+28</f>
        <v>44940</v>
      </c>
    </row>
    <row r="946" spans="1:10">
      <c r="B946" s="324" t="s">
        <v>874</v>
      </c>
      <c r="C946" s="324" t="s">
        <v>1485</v>
      </c>
      <c r="D946" s="969"/>
      <c r="E946" s="317">
        <f>F946-4</f>
        <v>44915</v>
      </c>
      <c r="F946" s="317">
        <f>F945+7</f>
        <v>44919</v>
      </c>
      <c r="G946" s="317">
        <f>F946+28</f>
        <v>44947</v>
      </c>
    </row>
    <row r="947" spans="1:10">
      <c r="B947" s="324" t="s">
        <v>1484</v>
      </c>
      <c r="C947" s="324"/>
      <c r="D947" s="970"/>
      <c r="E947" s="317">
        <f>F947-4</f>
        <v>44922</v>
      </c>
      <c r="F947" s="317">
        <f>F946+7</f>
        <v>44926</v>
      </c>
      <c r="G947" s="317">
        <f>F947+28</f>
        <v>44954</v>
      </c>
    </row>
    <row r="948" spans="1:10">
      <c r="B948" s="323"/>
      <c r="C948" s="337"/>
      <c r="D948" s="322"/>
      <c r="E948" s="321"/>
      <c r="F948" s="321"/>
    </row>
    <row r="949" spans="1:10">
      <c r="A949" s="967" t="s">
        <v>1483</v>
      </c>
      <c r="B949" s="967"/>
      <c r="C949" s="337"/>
      <c r="D949" s="322"/>
      <c r="E949" s="321"/>
      <c r="F949" s="321"/>
      <c r="G949" s="321"/>
    </row>
    <row r="950" spans="1:10">
      <c r="B950" s="959" t="s">
        <v>20</v>
      </c>
      <c r="C950" s="959" t="s">
        <v>21</v>
      </c>
      <c r="D950" s="962" t="s">
        <v>22</v>
      </c>
      <c r="E950" s="319" t="s">
        <v>138</v>
      </c>
      <c r="F950" s="319" t="s">
        <v>138</v>
      </c>
      <c r="G950" s="319" t="s">
        <v>1481</v>
      </c>
      <c r="H950" s="319" t="s">
        <v>1483</v>
      </c>
    </row>
    <row r="951" spans="1:10">
      <c r="B951" s="960"/>
      <c r="C951" s="960"/>
      <c r="D951" s="963"/>
      <c r="E951" s="319" t="s">
        <v>1092</v>
      </c>
      <c r="F951" s="319" t="s">
        <v>24</v>
      </c>
      <c r="G951" s="319" t="s">
        <v>25</v>
      </c>
      <c r="H951" s="319" t="s">
        <v>25</v>
      </c>
      <c r="J951" s="346"/>
    </row>
    <row r="952" spans="1:10">
      <c r="B952" s="324" t="s">
        <v>574</v>
      </c>
      <c r="C952" s="324" t="s">
        <v>575</v>
      </c>
      <c r="D952" s="968" t="s">
        <v>1480</v>
      </c>
      <c r="E952" s="317">
        <f>F952-6</f>
        <v>44896</v>
      </c>
      <c r="F952" s="317">
        <v>44902</v>
      </c>
      <c r="G952" s="317">
        <f>F952+19</f>
        <v>44921</v>
      </c>
      <c r="H952" s="369" t="s">
        <v>1479</v>
      </c>
    </row>
    <row r="953" spans="1:10">
      <c r="B953" s="324" t="s">
        <v>695</v>
      </c>
      <c r="C953" s="324" t="s">
        <v>696</v>
      </c>
      <c r="D953" s="969"/>
      <c r="E953" s="317">
        <f>F953-6</f>
        <v>44903</v>
      </c>
      <c r="F953" s="317">
        <f>F952+7</f>
        <v>44909</v>
      </c>
      <c r="G953" s="317">
        <f>F953+19</f>
        <v>44928</v>
      </c>
      <c r="H953" s="369" t="s">
        <v>1479</v>
      </c>
    </row>
    <row r="954" spans="1:10">
      <c r="B954" s="324" t="s">
        <v>697</v>
      </c>
      <c r="C954" s="324" t="s">
        <v>698</v>
      </c>
      <c r="D954" s="969"/>
      <c r="E954" s="317">
        <f>F954-6</f>
        <v>44910</v>
      </c>
      <c r="F954" s="317">
        <f>F953+7</f>
        <v>44916</v>
      </c>
      <c r="G954" s="317">
        <f>F954+19</f>
        <v>44935</v>
      </c>
      <c r="H954" s="369" t="s">
        <v>1479</v>
      </c>
    </row>
    <row r="955" spans="1:10">
      <c r="B955" s="324" t="s">
        <v>699</v>
      </c>
      <c r="C955" s="324" t="s">
        <v>700</v>
      </c>
      <c r="D955" s="969"/>
      <c r="E955" s="317">
        <f>F955-6</f>
        <v>44917</v>
      </c>
      <c r="F955" s="317">
        <f>F954+7</f>
        <v>44923</v>
      </c>
      <c r="G955" s="317">
        <f>F955+19</f>
        <v>44942</v>
      </c>
      <c r="H955" s="369" t="s">
        <v>1479</v>
      </c>
    </row>
    <row r="956" spans="1:10">
      <c r="B956" s="324"/>
      <c r="C956" s="324"/>
      <c r="D956" s="970"/>
      <c r="E956" s="317">
        <f>F956-6</f>
        <v>44924</v>
      </c>
      <c r="F956" s="317">
        <f>F955+7</f>
        <v>44930</v>
      </c>
      <c r="G956" s="317">
        <f>F956+19</f>
        <v>44949</v>
      </c>
      <c r="H956" s="369" t="s">
        <v>1479</v>
      </c>
    </row>
    <row r="957" spans="1:10">
      <c r="B957" s="323"/>
      <c r="C957" s="337"/>
      <c r="D957" s="322"/>
      <c r="E957" s="321"/>
      <c r="F957" s="321"/>
      <c r="G957" s="321"/>
    </row>
    <row r="958" spans="1:10">
      <c r="A958" s="967" t="s">
        <v>1482</v>
      </c>
      <c r="B958" s="967"/>
    </row>
    <row r="959" spans="1:10">
      <c r="B959" s="959" t="s">
        <v>20</v>
      </c>
      <c r="C959" s="959" t="s">
        <v>21</v>
      </c>
      <c r="D959" s="962" t="s">
        <v>22</v>
      </c>
      <c r="E959" s="319" t="s">
        <v>138</v>
      </c>
      <c r="F959" s="319" t="s">
        <v>138</v>
      </c>
      <c r="G959" s="319" t="s">
        <v>1481</v>
      </c>
      <c r="H959" s="319" t="s">
        <v>126</v>
      </c>
    </row>
    <row r="960" spans="1:10">
      <c r="B960" s="960"/>
      <c r="C960" s="960"/>
      <c r="D960" s="963"/>
      <c r="E960" s="319" t="s">
        <v>1092</v>
      </c>
      <c r="F960" s="319" t="s">
        <v>24</v>
      </c>
      <c r="G960" s="319" t="s">
        <v>25</v>
      </c>
      <c r="H960" s="319" t="s">
        <v>25</v>
      </c>
    </row>
    <row r="961" spans="1:8">
      <c r="B961" s="324" t="s">
        <v>574</v>
      </c>
      <c r="C961" s="324" t="s">
        <v>575</v>
      </c>
      <c r="D961" s="968" t="s">
        <v>1480</v>
      </c>
      <c r="E961" s="317">
        <f>F961-6</f>
        <v>44896</v>
      </c>
      <c r="F961" s="317">
        <v>44902</v>
      </c>
      <c r="G961" s="317">
        <f>F961+19</f>
        <v>44921</v>
      </c>
      <c r="H961" s="369" t="s">
        <v>1479</v>
      </c>
    </row>
    <row r="962" spans="1:8">
      <c r="B962" s="324" t="s">
        <v>695</v>
      </c>
      <c r="C962" s="324" t="s">
        <v>696</v>
      </c>
      <c r="D962" s="969"/>
      <c r="E962" s="317">
        <f>F962-6</f>
        <v>44903</v>
      </c>
      <c r="F962" s="317">
        <f>F961+7</f>
        <v>44909</v>
      </c>
      <c r="G962" s="317">
        <f>F962+19</f>
        <v>44928</v>
      </c>
      <c r="H962" s="369" t="s">
        <v>1479</v>
      </c>
    </row>
    <row r="963" spans="1:8">
      <c r="B963" s="324" t="s">
        <v>697</v>
      </c>
      <c r="C963" s="324" t="s">
        <v>698</v>
      </c>
      <c r="D963" s="969"/>
      <c r="E963" s="317">
        <f>F963-6</f>
        <v>44910</v>
      </c>
      <c r="F963" s="317">
        <f>F962+7</f>
        <v>44916</v>
      </c>
      <c r="G963" s="317">
        <f>F963+19</f>
        <v>44935</v>
      </c>
      <c r="H963" s="369" t="s">
        <v>1479</v>
      </c>
    </row>
    <row r="964" spans="1:8">
      <c r="B964" s="324" t="s">
        <v>699</v>
      </c>
      <c r="C964" s="324" t="s">
        <v>700</v>
      </c>
      <c r="D964" s="969"/>
      <c r="E964" s="317">
        <f>F964-6</f>
        <v>44917</v>
      </c>
      <c r="F964" s="317">
        <f>F963+7</f>
        <v>44923</v>
      </c>
      <c r="G964" s="317">
        <f>F964+19</f>
        <v>44942</v>
      </c>
      <c r="H964" s="369" t="s">
        <v>1479</v>
      </c>
    </row>
    <row r="965" spans="1:8" ht="16.5" customHeight="1">
      <c r="B965" s="324"/>
      <c r="C965" s="324"/>
      <c r="D965" s="970"/>
      <c r="E965" s="317">
        <f>F965-6</f>
        <v>44924</v>
      </c>
      <c r="F965" s="317">
        <f>F964+7</f>
        <v>44930</v>
      </c>
      <c r="G965" s="317">
        <f>F965+19</f>
        <v>44949</v>
      </c>
      <c r="H965" s="369" t="s">
        <v>1479</v>
      </c>
    </row>
    <row r="966" spans="1:8">
      <c r="B966" s="323"/>
      <c r="C966" s="337"/>
      <c r="D966" s="322"/>
      <c r="E966" s="321"/>
      <c r="F966" s="321"/>
      <c r="G966" s="321"/>
      <c r="H966" s="362"/>
    </row>
    <row r="967" spans="1:8">
      <c r="A967" s="327" t="s">
        <v>1478</v>
      </c>
      <c r="B967" s="349"/>
      <c r="C967" s="349"/>
      <c r="D967" s="364"/>
      <c r="E967" s="327"/>
      <c r="F967" s="327"/>
      <c r="G967" s="347"/>
    </row>
    <row r="968" spans="1:8">
      <c r="B968" s="959" t="s">
        <v>20</v>
      </c>
      <c r="C968" s="959" t="s">
        <v>21</v>
      </c>
      <c r="D968" s="962" t="s">
        <v>22</v>
      </c>
      <c r="E968" s="319" t="s">
        <v>138</v>
      </c>
      <c r="F968" s="319" t="s">
        <v>138</v>
      </c>
      <c r="G968" s="319" t="s">
        <v>1478</v>
      </c>
    </row>
    <row r="969" spans="1:8">
      <c r="B969" s="960"/>
      <c r="C969" s="960"/>
      <c r="D969" s="963"/>
      <c r="E969" s="319" t="s">
        <v>1092</v>
      </c>
      <c r="F969" s="319" t="s">
        <v>24</v>
      </c>
      <c r="G969" s="319" t="s">
        <v>25</v>
      </c>
    </row>
    <row r="970" spans="1:8" ht="16.5" customHeight="1">
      <c r="B970" s="324" t="s">
        <v>858</v>
      </c>
      <c r="C970" s="324" t="s">
        <v>594</v>
      </c>
      <c r="D970" s="961" t="s">
        <v>1474</v>
      </c>
      <c r="E970" s="317">
        <f t="shared" ref="E970:E975" si="81">F970-5</f>
        <v>44893</v>
      </c>
      <c r="F970" s="317">
        <v>44898</v>
      </c>
      <c r="G970" s="317">
        <f t="shared" ref="G970:G975" si="82">F970+33</f>
        <v>44931</v>
      </c>
    </row>
    <row r="971" spans="1:8">
      <c r="B971" s="324" t="s">
        <v>859</v>
      </c>
      <c r="C971" s="324" t="s">
        <v>1473</v>
      </c>
      <c r="D971" s="961"/>
      <c r="E971" s="317">
        <f t="shared" si="81"/>
        <v>44900</v>
      </c>
      <c r="F971" s="317">
        <v>44905</v>
      </c>
      <c r="G971" s="317">
        <f t="shared" si="82"/>
        <v>44938</v>
      </c>
    </row>
    <row r="972" spans="1:8">
      <c r="B972" s="324" t="s">
        <v>860</v>
      </c>
      <c r="C972" s="324" t="s">
        <v>1472</v>
      </c>
      <c r="D972" s="961"/>
      <c r="E972" s="317">
        <f t="shared" si="81"/>
        <v>44907</v>
      </c>
      <c r="F972" s="317">
        <v>44912</v>
      </c>
      <c r="G972" s="317">
        <f t="shared" si="82"/>
        <v>44945</v>
      </c>
    </row>
    <row r="973" spans="1:8">
      <c r="B973" s="324" t="s">
        <v>861</v>
      </c>
      <c r="C973" s="324" t="s">
        <v>1471</v>
      </c>
      <c r="D973" s="961"/>
      <c r="E973" s="317">
        <f t="shared" si="81"/>
        <v>44914</v>
      </c>
      <c r="F973" s="317">
        <v>44919</v>
      </c>
      <c r="G973" s="317">
        <f t="shared" si="82"/>
        <v>44952</v>
      </c>
    </row>
    <row r="974" spans="1:8">
      <c r="B974" s="324" t="s">
        <v>862</v>
      </c>
      <c r="C974" s="324" t="s">
        <v>1470</v>
      </c>
      <c r="D974" s="961"/>
      <c r="E974" s="317">
        <f t="shared" si="81"/>
        <v>44921</v>
      </c>
      <c r="F974" s="317">
        <v>44926</v>
      </c>
      <c r="G974" s="317">
        <f t="shared" si="82"/>
        <v>44959</v>
      </c>
    </row>
    <row r="975" spans="1:8">
      <c r="B975" s="324" t="s">
        <v>1469</v>
      </c>
      <c r="C975" s="324" t="s">
        <v>201</v>
      </c>
      <c r="D975" s="961"/>
      <c r="E975" s="317">
        <f t="shared" si="81"/>
        <v>44928</v>
      </c>
      <c r="F975" s="317">
        <v>44933</v>
      </c>
      <c r="G975" s="317">
        <f t="shared" si="82"/>
        <v>44966</v>
      </c>
    </row>
    <row r="976" spans="1:8">
      <c r="B976" s="314"/>
      <c r="C976" s="314"/>
      <c r="E976" s="321"/>
      <c r="F976" s="321"/>
      <c r="G976" s="321"/>
    </row>
    <row r="977" spans="1:8">
      <c r="A977" s="327" t="s">
        <v>118</v>
      </c>
      <c r="B977" s="314"/>
      <c r="C977" s="314"/>
      <c r="E977" s="327"/>
      <c r="F977" s="327"/>
      <c r="G977" s="347"/>
    </row>
    <row r="978" spans="1:8">
      <c r="A978" s="327"/>
      <c r="B978" s="959" t="s">
        <v>20</v>
      </c>
      <c r="C978" s="959" t="s">
        <v>21</v>
      </c>
      <c r="D978" s="962" t="s">
        <v>22</v>
      </c>
      <c r="E978" s="319" t="s">
        <v>138</v>
      </c>
      <c r="F978" s="319" t="s">
        <v>138</v>
      </c>
      <c r="G978" s="319" t="s">
        <v>118</v>
      </c>
    </row>
    <row r="979" spans="1:8">
      <c r="A979" s="327"/>
      <c r="B979" s="960"/>
      <c r="C979" s="960"/>
      <c r="D979" s="963"/>
      <c r="E979" s="319" t="s">
        <v>1092</v>
      </c>
      <c r="F979" s="319" t="s">
        <v>24</v>
      </c>
      <c r="G979" s="317" t="s">
        <v>25</v>
      </c>
    </row>
    <row r="980" spans="1:8" ht="16.5" customHeight="1">
      <c r="A980" s="327"/>
      <c r="B980" s="324" t="s">
        <v>858</v>
      </c>
      <c r="C980" s="324" t="s">
        <v>594</v>
      </c>
      <c r="D980" s="961" t="s">
        <v>1474</v>
      </c>
      <c r="E980" s="317">
        <f t="shared" ref="E980:E985" si="83">F980-5</f>
        <v>44893</v>
      </c>
      <c r="F980" s="317">
        <v>44898</v>
      </c>
      <c r="G980" s="317">
        <f t="shared" ref="G980:G985" si="84">F980+37</f>
        <v>44935</v>
      </c>
    </row>
    <row r="981" spans="1:8">
      <c r="A981" s="327"/>
      <c r="B981" s="324" t="s">
        <v>859</v>
      </c>
      <c r="C981" s="324" t="s">
        <v>1473</v>
      </c>
      <c r="D981" s="961"/>
      <c r="E981" s="317">
        <f t="shared" si="83"/>
        <v>44900</v>
      </c>
      <c r="F981" s="317">
        <v>44905</v>
      </c>
      <c r="G981" s="317">
        <f t="shared" si="84"/>
        <v>44942</v>
      </c>
    </row>
    <row r="982" spans="1:8">
      <c r="A982" s="327"/>
      <c r="B982" s="324" t="s">
        <v>860</v>
      </c>
      <c r="C982" s="324" t="s">
        <v>1472</v>
      </c>
      <c r="D982" s="961"/>
      <c r="E982" s="317">
        <f t="shared" si="83"/>
        <v>44907</v>
      </c>
      <c r="F982" s="317">
        <v>44912</v>
      </c>
      <c r="G982" s="317">
        <f t="shared" si="84"/>
        <v>44949</v>
      </c>
    </row>
    <row r="983" spans="1:8">
      <c r="A983" s="327"/>
      <c r="B983" s="324" t="s">
        <v>861</v>
      </c>
      <c r="C983" s="324" t="s">
        <v>1471</v>
      </c>
      <c r="D983" s="961"/>
      <c r="E983" s="317">
        <f t="shared" si="83"/>
        <v>44914</v>
      </c>
      <c r="F983" s="317">
        <v>44919</v>
      </c>
      <c r="G983" s="317">
        <f t="shared" si="84"/>
        <v>44956</v>
      </c>
    </row>
    <row r="984" spans="1:8">
      <c r="A984" s="327"/>
      <c r="B984" s="324" t="s">
        <v>862</v>
      </c>
      <c r="C984" s="324" t="s">
        <v>1470</v>
      </c>
      <c r="D984" s="961"/>
      <c r="E984" s="317">
        <f t="shared" si="83"/>
        <v>44921</v>
      </c>
      <c r="F984" s="317">
        <v>44926</v>
      </c>
      <c r="G984" s="317">
        <f t="shared" si="84"/>
        <v>44963</v>
      </c>
    </row>
    <row r="985" spans="1:8">
      <c r="A985" s="327"/>
      <c r="B985" s="324" t="s">
        <v>1469</v>
      </c>
      <c r="C985" s="324" t="s">
        <v>201</v>
      </c>
      <c r="D985" s="961"/>
      <c r="E985" s="317">
        <f t="shared" si="83"/>
        <v>44928</v>
      </c>
      <c r="F985" s="317">
        <v>44933</v>
      </c>
      <c r="G985" s="317">
        <f t="shared" si="84"/>
        <v>44970</v>
      </c>
    </row>
    <row r="986" spans="1:8">
      <c r="A986" s="327"/>
      <c r="B986" s="331"/>
      <c r="C986" s="337"/>
      <c r="D986" s="322"/>
      <c r="E986" s="321"/>
      <c r="F986" s="321"/>
      <c r="G986" s="321"/>
    </row>
    <row r="987" spans="1:8">
      <c r="A987" s="327" t="s">
        <v>1477</v>
      </c>
      <c r="B987" s="335"/>
      <c r="C987" s="335"/>
      <c r="D987" s="334"/>
      <c r="E987" s="333"/>
      <c r="F987" s="332"/>
      <c r="G987" s="332"/>
    </row>
    <row r="988" spans="1:8">
      <c r="A988" s="327"/>
      <c r="B988" s="959" t="s">
        <v>20</v>
      </c>
      <c r="C988" s="959" t="s">
        <v>21</v>
      </c>
      <c r="D988" s="962" t="s">
        <v>22</v>
      </c>
      <c r="E988" s="319" t="s">
        <v>138</v>
      </c>
      <c r="F988" s="319" t="s">
        <v>138</v>
      </c>
      <c r="G988" s="319" t="s">
        <v>1477</v>
      </c>
      <c r="H988" s="339"/>
    </row>
    <row r="989" spans="1:8">
      <c r="A989" s="327"/>
      <c r="B989" s="960"/>
      <c r="C989" s="960"/>
      <c r="D989" s="963"/>
      <c r="E989" s="319" t="s">
        <v>1092</v>
      </c>
      <c r="F989" s="319" t="s">
        <v>24</v>
      </c>
      <c r="G989" s="319" t="s">
        <v>25</v>
      </c>
      <c r="H989" s="339"/>
    </row>
    <row r="990" spans="1:8" ht="16.5" customHeight="1">
      <c r="A990" s="327"/>
      <c r="B990" s="324" t="s">
        <v>858</v>
      </c>
      <c r="C990" s="324" t="s">
        <v>594</v>
      </c>
      <c r="D990" s="961" t="s">
        <v>1474</v>
      </c>
      <c r="E990" s="317">
        <f t="shared" ref="E990:E995" si="85">F990-5</f>
        <v>44893</v>
      </c>
      <c r="F990" s="317">
        <v>44898</v>
      </c>
      <c r="G990" s="317">
        <f t="shared" ref="G990:G995" si="86">F990+36</f>
        <v>44934</v>
      </c>
      <c r="H990" s="339"/>
    </row>
    <row r="991" spans="1:8">
      <c r="A991" s="327"/>
      <c r="B991" s="324" t="s">
        <v>859</v>
      </c>
      <c r="C991" s="324" t="s">
        <v>1473</v>
      </c>
      <c r="D991" s="961"/>
      <c r="E991" s="317">
        <f t="shared" si="85"/>
        <v>44900</v>
      </c>
      <c r="F991" s="317">
        <v>44905</v>
      </c>
      <c r="G991" s="317">
        <f t="shared" si="86"/>
        <v>44941</v>
      </c>
      <c r="H991" s="362"/>
    </row>
    <row r="992" spans="1:8">
      <c r="A992" s="327"/>
      <c r="B992" s="324" t="s">
        <v>860</v>
      </c>
      <c r="C992" s="324" t="s">
        <v>1472</v>
      </c>
      <c r="D992" s="961"/>
      <c r="E992" s="317">
        <f t="shared" si="85"/>
        <v>44907</v>
      </c>
      <c r="F992" s="317">
        <v>44912</v>
      </c>
      <c r="G992" s="317">
        <f t="shared" si="86"/>
        <v>44948</v>
      </c>
      <c r="H992" s="362"/>
    </row>
    <row r="993" spans="1:8">
      <c r="A993" s="327"/>
      <c r="B993" s="324" t="s">
        <v>861</v>
      </c>
      <c r="C993" s="324" t="s">
        <v>1471</v>
      </c>
      <c r="D993" s="961"/>
      <c r="E993" s="317">
        <f t="shared" si="85"/>
        <v>44914</v>
      </c>
      <c r="F993" s="317">
        <v>44919</v>
      </c>
      <c r="G993" s="317">
        <f t="shared" si="86"/>
        <v>44955</v>
      </c>
      <c r="H993" s="362"/>
    </row>
    <row r="994" spans="1:8">
      <c r="A994" s="327"/>
      <c r="B994" s="324" t="s">
        <v>862</v>
      </c>
      <c r="C994" s="324" t="s">
        <v>1470</v>
      </c>
      <c r="D994" s="961"/>
      <c r="E994" s="317">
        <f t="shared" si="85"/>
        <v>44921</v>
      </c>
      <c r="F994" s="317">
        <v>44926</v>
      </c>
      <c r="G994" s="317">
        <f t="shared" si="86"/>
        <v>44962</v>
      </c>
      <c r="H994" s="362"/>
    </row>
    <row r="995" spans="1:8">
      <c r="A995" s="327"/>
      <c r="B995" s="324" t="s">
        <v>1469</v>
      </c>
      <c r="C995" s="324" t="s">
        <v>201</v>
      </c>
      <c r="D995" s="961"/>
      <c r="E995" s="317">
        <f t="shared" si="85"/>
        <v>44928</v>
      </c>
      <c r="F995" s="317">
        <v>44933</v>
      </c>
      <c r="G995" s="317">
        <f t="shared" si="86"/>
        <v>44969</v>
      </c>
      <c r="H995" s="362"/>
    </row>
    <row r="996" spans="1:8">
      <c r="A996" s="327"/>
      <c r="B996" s="323"/>
      <c r="C996" s="337"/>
      <c r="D996" s="322"/>
      <c r="E996" s="321"/>
      <c r="F996" s="321"/>
    </row>
    <row r="997" spans="1:8">
      <c r="A997" s="327" t="s">
        <v>115</v>
      </c>
    </row>
    <row r="998" spans="1:8">
      <c r="B998" s="959" t="s">
        <v>20</v>
      </c>
      <c r="C998" s="959" t="s">
        <v>21</v>
      </c>
      <c r="D998" s="962" t="s">
        <v>22</v>
      </c>
      <c r="E998" s="319" t="s">
        <v>138</v>
      </c>
      <c r="F998" s="319" t="s">
        <v>138</v>
      </c>
      <c r="G998" s="319" t="s">
        <v>115</v>
      </c>
    </row>
    <row r="999" spans="1:8">
      <c r="B999" s="960"/>
      <c r="C999" s="960"/>
      <c r="D999" s="963"/>
      <c r="E999" s="319" t="s">
        <v>1092</v>
      </c>
      <c r="F999" s="319" t="s">
        <v>24</v>
      </c>
      <c r="G999" s="317" t="s">
        <v>25</v>
      </c>
    </row>
    <row r="1000" spans="1:8">
      <c r="B1000" s="324" t="s">
        <v>708</v>
      </c>
      <c r="C1000" s="324" t="s">
        <v>709</v>
      </c>
      <c r="D1000" s="968" t="s">
        <v>1476</v>
      </c>
      <c r="E1000" s="317">
        <f>F1000-4</f>
        <v>44897</v>
      </c>
      <c r="F1000" s="317">
        <v>44901</v>
      </c>
      <c r="G1000" s="317">
        <f>F1000+40</f>
        <v>44941</v>
      </c>
    </row>
    <row r="1001" spans="1:8">
      <c r="B1001" s="324" t="s">
        <v>710</v>
      </c>
      <c r="C1001" s="324" t="s">
        <v>711</v>
      </c>
      <c r="D1001" s="969"/>
      <c r="E1001" s="317">
        <f>F1001-4</f>
        <v>44904</v>
      </c>
      <c r="F1001" s="317">
        <f>F1000+7</f>
        <v>44908</v>
      </c>
      <c r="G1001" s="317">
        <f>F1001+40</f>
        <v>44948</v>
      </c>
    </row>
    <row r="1002" spans="1:8">
      <c r="B1002" s="324" t="s">
        <v>712</v>
      </c>
      <c r="C1002" s="324" t="s">
        <v>713</v>
      </c>
      <c r="D1002" s="969"/>
      <c r="E1002" s="317">
        <f>F1002-4</f>
        <v>44911</v>
      </c>
      <c r="F1002" s="317">
        <f>F1001+7</f>
        <v>44915</v>
      </c>
      <c r="G1002" s="317">
        <f>F1002+40</f>
        <v>44955</v>
      </c>
    </row>
    <row r="1003" spans="1:8">
      <c r="B1003" s="324" t="s">
        <v>714</v>
      </c>
      <c r="C1003" s="324" t="s">
        <v>715</v>
      </c>
      <c r="D1003" s="969"/>
      <c r="E1003" s="317">
        <f>F1003-4</f>
        <v>44918</v>
      </c>
      <c r="F1003" s="317">
        <f>F1002+7</f>
        <v>44922</v>
      </c>
      <c r="G1003" s="317">
        <f>F1003+40</f>
        <v>44962</v>
      </c>
    </row>
    <row r="1004" spans="1:8">
      <c r="B1004" s="324"/>
      <c r="C1004" s="324"/>
      <c r="D1004" s="970"/>
      <c r="E1004" s="317">
        <f>F1004-4</f>
        <v>44925</v>
      </c>
      <c r="F1004" s="317">
        <f>F1003+7</f>
        <v>44929</v>
      </c>
      <c r="G1004" s="317">
        <f>F1004+40</f>
        <v>44969</v>
      </c>
    </row>
    <row r="1005" spans="1:8">
      <c r="B1005" s="314"/>
      <c r="C1005" s="314"/>
      <c r="E1005" s="321"/>
      <c r="F1005" s="321"/>
      <c r="G1005" s="321"/>
    </row>
    <row r="1006" spans="1:8">
      <c r="B1006" s="959" t="s">
        <v>20</v>
      </c>
      <c r="C1006" s="959" t="s">
        <v>21</v>
      </c>
      <c r="D1006" s="962" t="s">
        <v>22</v>
      </c>
      <c r="E1006" s="319" t="s">
        <v>138</v>
      </c>
      <c r="F1006" s="319" t="s">
        <v>138</v>
      </c>
      <c r="G1006" s="319" t="s">
        <v>115</v>
      </c>
    </row>
    <row r="1007" spans="1:8">
      <c r="B1007" s="960"/>
      <c r="C1007" s="960"/>
      <c r="D1007" s="963"/>
      <c r="E1007" s="319" t="s">
        <v>1092</v>
      </c>
      <c r="F1007" s="319" t="s">
        <v>24</v>
      </c>
      <c r="G1007" s="317" t="s">
        <v>25</v>
      </c>
    </row>
    <row r="1008" spans="1:8" ht="16.5" customHeight="1">
      <c r="B1008" s="324" t="s">
        <v>858</v>
      </c>
      <c r="C1008" s="324" t="s">
        <v>594</v>
      </c>
      <c r="D1008" s="961" t="s">
        <v>1474</v>
      </c>
      <c r="E1008" s="317">
        <f t="shared" ref="E1008:E1013" si="87">F1008-5</f>
        <v>44893</v>
      </c>
      <c r="F1008" s="317">
        <v>44898</v>
      </c>
      <c r="G1008" s="317">
        <f t="shared" ref="G1008:G1013" si="88">F1008+40</f>
        <v>44938</v>
      </c>
    </row>
    <row r="1009" spans="1:7">
      <c r="B1009" s="324" t="s">
        <v>859</v>
      </c>
      <c r="C1009" s="324" t="s">
        <v>1473</v>
      </c>
      <c r="D1009" s="961"/>
      <c r="E1009" s="317">
        <f t="shared" si="87"/>
        <v>44900</v>
      </c>
      <c r="F1009" s="317">
        <v>44905</v>
      </c>
      <c r="G1009" s="317">
        <f t="shared" si="88"/>
        <v>44945</v>
      </c>
    </row>
    <row r="1010" spans="1:7">
      <c r="B1010" s="324" t="s">
        <v>860</v>
      </c>
      <c r="C1010" s="324" t="s">
        <v>1472</v>
      </c>
      <c r="D1010" s="961"/>
      <c r="E1010" s="317">
        <f t="shared" si="87"/>
        <v>44907</v>
      </c>
      <c r="F1010" s="317">
        <v>44912</v>
      </c>
      <c r="G1010" s="317">
        <f t="shared" si="88"/>
        <v>44952</v>
      </c>
    </row>
    <row r="1011" spans="1:7">
      <c r="B1011" s="324" t="s">
        <v>861</v>
      </c>
      <c r="C1011" s="324" t="s">
        <v>1471</v>
      </c>
      <c r="D1011" s="961"/>
      <c r="E1011" s="317">
        <f t="shared" si="87"/>
        <v>44914</v>
      </c>
      <c r="F1011" s="317">
        <v>44919</v>
      </c>
      <c r="G1011" s="317">
        <f t="shared" si="88"/>
        <v>44959</v>
      </c>
    </row>
    <row r="1012" spans="1:7">
      <c r="B1012" s="324" t="s">
        <v>862</v>
      </c>
      <c r="C1012" s="324" t="s">
        <v>1470</v>
      </c>
      <c r="D1012" s="961"/>
      <c r="E1012" s="317">
        <f t="shared" si="87"/>
        <v>44921</v>
      </c>
      <c r="F1012" s="317">
        <v>44926</v>
      </c>
      <c r="G1012" s="317">
        <f t="shared" si="88"/>
        <v>44966</v>
      </c>
    </row>
    <row r="1013" spans="1:7">
      <c r="B1013" s="324" t="s">
        <v>1469</v>
      </c>
      <c r="C1013" s="324" t="s">
        <v>201</v>
      </c>
      <c r="D1013" s="961"/>
      <c r="E1013" s="317">
        <f t="shared" si="87"/>
        <v>44928</v>
      </c>
      <c r="F1013" s="317">
        <v>44933</v>
      </c>
      <c r="G1013" s="317">
        <f t="shared" si="88"/>
        <v>44973</v>
      </c>
    </row>
    <row r="1014" spans="1:7">
      <c r="B1014" s="323"/>
      <c r="C1014" s="337"/>
      <c r="D1014" s="322"/>
      <c r="E1014" s="321"/>
      <c r="F1014" s="321"/>
      <c r="G1014" s="321"/>
    </row>
    <row r="1015" spans="1:7">
      <c r="A1015" s="327" t="s">
        <v>113</v>
      </c>
      <c r="B1015" s="314"/>
      <c r="C1015" s="314"/>
    </row>
    <row r="1016" spans="1:7">
      <c r="B1016" s="959" t="s">
        <v>20</v>
      </c>
      <c r="C1016" s="959" t="s">
        <v>21</v>
      </c>
      <c r="D1016" s="962" t="s">
        <v>22</v>
      </c>
      <c r="E1016" s="319" t="s">
        <v>138</v>
      </c>
      <c r="F1016" s="319" t="s">
        <v>138</v>
      </c>
      <c r="G1016" s="317" t="s">
        <v>113</v>
      </c>
    </row>
    <row r="1017" spans="1:7">
      <c r="B1017" s="960"/>
      <c r="C1017" s="960"/>
      <c r="D1017" s="963"/>
      <c r="E1017" s="319" t="s">
        <v>1092</v>
      </c>
      <c r="F1017" s="319" t="s">
        <v>24</v>
      </c>
      <c r="G1017" s="319" t="s">
        <v>25</v>
      </c>
    </row>
    <row r="1018" spans="1:7" ht="16.5" customHeight="1">
      <c r="B1018" s="324" t="s">
        <v>858</v>
      </c>
      <c r="C1018" s="324" t="s">
        <v>594</v>
      </c>
      <c r="D1018" s="961" t="s">
        <v>1474</v>
      </c>
      <c r="E1018" s="317">
        <f t="shared" ref="E1018:E1023" si="89">F1018-5</f>
        <v>44893</v>
      </c>
      <c r="F1018" s="317">
        <v>44898</v>
      </c>
      <c r="G1018" s="317">
        <f t="shared" ref="G1018:G1023" si="90">F1018+42</f>
        <v>44940</v>
      </c>
    </row>
    <row r="1019" spans="1:7">
      <c r="B1019" s="324" t="s">
        <v>859</v>
      </c>
      <c r="C1019" s="324" t="s">
        <v>1473</v>
      </c>
      <c r="D1019" s="961"/>
      <c r="E1019" s="317">
        <f t="shared" si="89"/>
        <v>44900</v>
      </c>
      <c r="F1019" s="317">
        <v>44905</v>
      </c>
      <c r="G1019" s="317">
        <f t="shared" si="90"/>
        <v>44947</v>
      </c>
    </row>
    <row r="1020" spans="1:7">
      <c r="B1020" s="324" t="s">
        <v>860</v>
      </c>
      <c r="C1020" s="324" t="s">
        <v>1472</v>
      </c>
      <c r="D1020" s="961"/>
      <c r="E1020" s="317">
        <f t="shared" si="89"/>
        <v>44907</v>
      </c>
      <c r="F1020" s="317">
        <v>44912</v>
      </c>
      <c r="G1020" s="317">
        <f t="shared" si="90"/>
        <v>44954</v>
      </c>
    </row>
    <row r="1021" spans="1:7">
      <c r="B1021" s="324" t="s">
        <v>861</v>
      </c>
      <c r="C1021" s="324" t="s">
        <v>1471</v>
      </c>
      <c r="D1021" s="961"/>
      <c r="E1021" s="317">
        <f t="shared" si="89"/>
        <v>44914</v>
      </c>
      <c r="F1021" s="317">
        <v>44919</v>
      </c>
      <c r="G1021" s="317">
        <f t="shared" si="90"/>
        <v>44961</v>
      </c>
    </row>
    <row r="1022" spans="1:7">
      <c r="B1022" s="324" t="s">
        <v>862</v>
      </c>
      <c r="C1022" s="324" t="s">
        <v>1470</v>
      </c>
      <c r="D1022" s="961"/>
      <c r="E1022" s="317">
        <f t="shared" si="89"/>
        <v>44921</v>
      </c>
      <c r="F1022" s="317">
        <v>44926</v>
      </c>
      <c r="G1022" s="317">
        <f t="shared" si="90"/>
        <v>44968</v>
      </c>
    </row>
    <row r="1023" spans="1:7">
      <c r="B1023" s="324" t="s">
        <v>1469</v>
      </c>
      <c r="C1023" s="324" t="s">
        <v>201</v>
      </c>
      <c r="D1023" s="961"/>
      <c r="E1023" s="317">
        <f t="shared" si="89"/>
        <v>44928</v>
      </c>
      <c r="F1023" s="317">
        <v>44933</v>
      </c>
      <c r="G1023" s="317">
        <f t="shared" si="90"/>
        <v>44975</v>
      </c>
    </row>
    <row r="1024" spans="1:7">
      <c r="B1024" s="342"/>
      <c r="C1024" s="342"/>
      <c r="D1024" s="322"/>
      <c r="E1024" s="321"/>
      <c r="F1024" s="321"/>
      <c r="G1024" s="321"/>
    </row>
    <row r="1025" spans="1:8">
      <c r="A1025" s="327" t="s">
        <v>1475</v>
      </c>
      <c r="B1025" s="314"/>
      <c r="C1025" s="314"/>
    </row>
    <row r="1026" spans="1:8">
      <c r="B1026" s="959" t="s">
        <v>20</v>
      </c>
      <c r="C1026" s="959" t="s">
        <v>21</v>
      </c>
      <c r="D1026" s="962" t="s">
        <v>22</v>
      </c>
      <c r="E1026" s="319" t="s">
        <v>138</v>
      </c>
      <c r="F1026" s="319" t="s">
        <v>138</v>
      </c>
      <c r="G1026" s="317" t="s">
        <v>1475</v>
      </c>
    </row>
    <row r="1027" spans="1:8">
      <c r="B1027" s="960"/>
      <c r="C1027" s="960"/>
      <c r="D1027" s="963"/>
      <c r="E1027" s="319" t="s">
        <v>1092</v>
      </c>
      <c r="F1027" s="319" t="s">
        <v>24</v>
      </c>
      <c r="G1027" s="319" t="s">
        <v>25</v>
      </c>
    </row>
    <row r="1028" spans="1:8" ht="16.5" customHeight="1">
      <c r="B1028" s="324" t="s">
        <v>858</v>
      </c>
      <c r="C1028" s="324" t="s">
        <v>594</v>
      </c>
      <c r="D1028" s="961" t="s">
        <v>1474</v>
      </c>
      <c r="E1028" s="317">
        <f t="shared" ref="E1028:E1033" si="91">F1028-5</f>
        <v>44893</v>
      </c>
      <c r="F1028" s="317">
        <v>44898</v>
      </c>
      <c r="G1028" s="317">
        <f t="shared" ref="G1028:G1033" si="92">F1028+45</f>
        <v>44943</v>
      </c>
    </row>
    <row r="1029" spans="1:8">
      <c r="B1029" s="324" t="s">
        <v>859</v>
      </c>
      <c r="C1029" s="324" t="s">
        <v>1473</v>
      </c>
      <c r="D1029" s="961"/>
      <c r="E1029" s="317">
        <f t="shared" si="91"/>
        <v>44900</v>
      </c>
      <c r="F1029" s="317">
        <v>44905</v>
      </c>
      <c r="G1029" s="317">
        <f t="shared" si="92"/>
        <v>44950</v>
      </c>
    </row>
    <row r="1030" spans="1:8">
      <c r="B1030" s="324" t="s">
        <v>860</v>
      </c>
      <c r="C1030" s="324" t="s">
        <v>1472</v>
      </c>
      <c r="D1030" s="961"/>
      <c r="E1030" s="317">
        <f t="shared" si="91"/>
        <v>44907</v>
      </c>
      <c r="F1030" s="317">
        <v>44912</v>
      </c>
      <c r="G1030" s="317">
        <f t="shared" si="92"/>
        <v>44957</v>
      </c>
    </row>
    <row r="1031" spans="1:8">
      <c r="B1031" s="324" t="s">
        <v>861</v>
      </c>
      <c r="C1031" s="324" t="s">
        <v>1471</v>
      </c>
      <c r="D1031" s="961"/>
      <c r="E1031" s="317">
        <f t="shared" si="91"/>
        <v>44914</v>
      </c>
      <c r="F1031" s="317">
        <v>44919</v>
      </c>
      <c r="G1031" s="317">
        <f t="shared" si="92"/>
        <v>44964</v>
      </c>
    </row>
    <row r="1032" spans="1:8">
      <c r="B1032" s="324" t="s">
        <v>862</v>
      </c>
      <c r="C1032" s="324" t="s">
        <v>1470</v>
      </c>
      <c r="D1032" s="961"/>
      <c r="E1032" s="317">
        <f t="shared" si="91"/>
        <v>44921</v>
      </c>
      <c r="F1032" s="317">
        <v>44926</v>
      </c>
      <c r="G1032" s="317">
        <f t="shared" si="92"/>
        <v>44971</v>
      </c>
    </row>
    <row r="1033" spans="1:8">
      <c r="B1033" s="324" t="s">
        <v>1469</v>
      </c>
      <c r="C1033" s="324" t="s">
        <v>201</v>
      </c>
      <c r="D1033" s="961"/>
      <c r="E1033" s="317">
        <f t="shared" si="91"/>
        <v>44928</v>
      </c>
      <c r="F1033" s="317">
        <v>44933</v>
      </c>
      <c r="G1033" s="317">
        <f t="shared" si="92"/>
        <v>44978</v>
      </c>
    </row>
    <row r="1034" spans="1:8">
      <c r="B1034" s="323"/>
      <c r="C1034" s="337"/>
      <c r="D1034" s="322"/>
      <c r="E1034" s="321"/>
      <c r="F1034" s="321"/>
      <c r="G1034" s="321"/>
    </row>
    <row r="1035" spans="1:8">
      <c r="A1035" s="967" t="s">
        <v>1468</v>
      </c>
      <c r="B1035" s="967"/>
      <c r="C1035" s="335"/>
      <c r="D1035" s="334"/>
      <c r="E1035" s="333"/>
      <c r="F1035" s="332"/>
      <c r="G1035" s="332"/>
      <c r="H1035" s="347"/>
    </row>
    <row r="1036" spans="1:8">
      <c r="B1036" s="959" t="s">
        <v>1350</v>
      </c>
      <c r="C1036" s="959" t="s">
        <v>21</v>
      </c>
      <c r="D1036" s="962" t="s">
        <v>22</v>
      </c>
      <c r="E1036" s="319" t="s">
        <v>138</v>
      </c>
      <c r="F1036" s="319" t="s">
        <v>138</v>
      </c>
      <c r="G1036" s="317" t="s">
        <v>1468</v>
      </c>
    </row>
    <row r="1037" spans="1:8">
      <c r="B1037" s="960"/>
      <c r="C1037" s="960"/>
      <c r="D1037" s="963"/>
      <c r="E1037" s="319" t="s">
        <v>1092</v>
      </c>
      <c r="F1037" s="319" t="s">
        <v>24</v>
      </c>
      <c r="G1037" s="319" t="s">
        <v>25</v>
      </c>
    </row>
    <row r="1038" spans="1:8" ht="16.5" customHeight="1">
      <c r="B1038" s="324" t="s">
        <v>1467</v>
      </c>
      <c r="C1038" s="324" t="s">
        <v>1466</v>
      </c>
      <c r="D1038" s="961" t="s">
        <v>1465</v>
      </c>
      <c r="E1038" s="317">
        <f>F1038-4</f>
        <v>44890</v>
      </c>
      <c r="F1038" s="317">
        <v>44894</v>
      </c>
      <c r="G1038" s="317">
        <f>F1038+36</f>
        <v>44930</v>
      </c>
    </row>
    <row r="1039" spans="1:8">
      <c r="B1039" s="324" t="s">
        <v>633</v>
      </c>
      <c r="C1039" s="324" t="s">
        <v>1464</v>
      </c>
      <c r="D1039" s="961"/>
      <c r="E1039" s="317">
        <f>F1039-4</f>
        <v>44897</v>
      </c>
      <c r="F1039" s="317">
        <f>F1038+7</f>
        <v>44901</v>
      </c>
      <c r="G1039" s="317">
        <f>F1039+36</f>
        <v>44937</v>
      </c>
    </row>
    <row r="1040" spans="1:8">
      <c r="B1040" s="324" t="s">
        <v>1463</v>
      </c>
      <c r="C1040" s="324" t="s">
        <v>1462</v>
      </c>
      <c r="D1040" s="961"/>
      <c r="E1040" s="317">
        <f>F1040-4</f>
        <v>44904</v>
      </c>
      <c r="F1040" s="317">
        <f>F1039+7</f>
        <v>44908</v>
      </c>
      <c r="G1040" s="317">
        <f>F1040+36</f>
        <v>44944</v>
      </c>
    </row>
    <row r="1041" spans="1:8">
      <c r="B1041" s="324" t="s">
        <v>1461</v>
      </c>
      <c r="C1041" s="324" t="s">
        <v>1460</v>
      </c>
      <c r="D1041" s="961"/>
      <c r="E1041" s="317">
        <f>F1041-4</f>
        <v>44911</v>
      </c>
      <c r="F1041" s="317">
        <f>F1040+7</f>
        <v>44915</v>
      </c>
      <c r="G1041" s="317">
        <f>F1041+36</f>
        <v>44951</v>
      </c>
    </row>
    <row r="1042" spans="1:8">
      <c r="B1042" s="324" t="s">
        <v>1459</v>
      </c>
      <c r="C1042" s="324" t="s">
        <v>1458</v>
      </c>
      <c r="D1042" s="961"/>
      <c r="E1042" s="317">
        <f>F1042-4</f>
        <v>44918</v>
      </c>
      <c r="F1042" s="317">
        <f>F1041+7</f>
        <v>44922</v>
      </c>
      <c r="G1042" s="317">
        <f>F1042+36</f>
        <v>44958</v>
      </c>
      <c r="H1042" s="347"/>
    </row>
    <row r="1043" spans="1:8">
      <c r="B1043" s="378"/>
      <c r="C1043" s="377"/>
      <c r="D1043" s="322"/>
      <c r="E1043" s="321"/>
      <c r="F1043" s="321"/>
      <c r="G1043" s="321"/>
      <c r="H1043" s="347"/>
    </row>
    <row r="1044" spans="1:8">
      <c r="A1044" s="967" t="s">
        <v>1457</v>
      </c>
      <c r="B1044" s="967"/>
    </row>
    <row r="1045" spans="1:8">
      <c r="B1045" s="959" t="s">
        <v>1350</v>
      </c>
      <c r="C1045" s="959" t="s">
        <v>21</v>
      </c>
      <c r="D1045" s="962" t="s">
        <v>22</v>
      </c>
      <c r="E1045" s="319" t="s">
        <v>138</v>
      </c>
      <c r="F1045" s="319" t="s">
        <v>1247</v>
      </c>
      <c r="G1045" s="317" t="s">
        <v>1456</v>
      </c>
      <c r="H1045" s="319" t="s">
        <v>1455</v>
      </c>
    </row>
    <row r="1046" spans="1:8">
      <c r="B1046" s="960"/>
      <c r="C1046" s="960"/>
      <c r="D1046" s="963"/>
      <c r="E1046" s="319" t="s">
        <v>1092</v>
      </c>
      <c r="F1046" s="319" t="s">
        <v>24</v>
      </c>
      <c r="G1046" s="319" t="s">
        <v>25</v>
      </c>
      <c r="H1046" s="319" t="s">
        <v>25</v>
      </c>
    </row>
    <row r="1047" spans="1:8" ht="16.5" customHeight="1">
      <c r="B1047" s="324" t="s">
        <v>592</v>
      </c>
      <c r="C1047" s="324" t="s">
        <v>1164</v>
      </c>
      <c r="D1047" s="968" t="s">
        <v>1163</v>
      </c>
      <c r="E1047" s="317">
        <f t="shared" ref="E1047:E1052" si="93">F1047-4</f>
        <v>44894</v>
      </c>
      <c r="F1047" s="317">
        <v>44898</v>
      </c>
      <c r="G1047" s="317">
        <f t="shared" ref="G1047:G1052" si="94">F1047+21</f>
        <v>44919</v>
      </c>
      <c r="H1047" s="369" t="s">
        <v>1453</v>
      </c>
    </row>
    <row r="1048" spans="1:8">
      <c r="B1048" s="324" t="s">
        <v>755</v>
      </c>
      <c r="C1048" s="324" t="s">
        <v>1162</v>
      </c>
      <c r="D1048" s="969"/>
      <c r="E1048" s="317">
        <f t="shared" si="93"/>
        <v>44901</v>
      </c>
      <c r="F1048" s="317">
        <v>44905</v>
      </c>
      <c r="G1048" s="317">
        <f t="shared" si="94"/>
        <v>44926</v>
      </c>
      <c r="H1048" s="369" t="s">
        <v>1453</v>
      </c>
    </row>
    <row r="1049" spans="1:8">
      <c r="B1049" s="324" t="s">
        <v>1148</v>
      </c>
      <c r="C1049" s="324"/>
      <c r="D1049" s="969"/>
      <c r="E1049" s="317">
        <f t="shared" si="93"/>
        <v>44908</v>
      </c>
      <c r="F1049" s="317">
        <v>44912</v>
      </c>
      <c r="G1049" s="317">
        <f t="shared" si="94"/>
        <v>44933</v>
      </c>
      <c r="H1049" s="369" t="s">
        <v>1453</v>
      </c>
    </row>
    <row r="1050" spans="1:8">
      <c r="B1050" s="324" t="s">
        <v>756</v>
      </c>
      <c r="C1050" s="324" t="s">
        <v>1161</v>
      </c>
      <c r="D1050" s="969"/>
      <c r="E1050" s="317">
        <f t="shared" si="93"/>
        <v>44915</v>
      </c>
      <c r="F1050" s="317">
        <v>44919</v>
      </c>
      <c r="G1050" s="317">
        <f t="shared" si="94"/>
        <v>44940</v>
      </c>
      <c r="H1050" s="369" t="s">
        <v>1453</v>
      </c>
    </row>
    <row r="1051" spans="1:8">
      <c r="B1051" s="324" t="s">
        <v>1454</v>
      </c>
      <c r="C1051" s="324" t="s">
        <v>1159</v>
      </c>
      <c r="D1051" s="969"/>
      <c r="E1051" s="317">
        <f t="shared" si="93"/>
        <v>44922</v>
      </c>
      <c r="F1051" s="317">
        <v>44926</v>
      </c>
      <c r="G1051" s="317">
        <f t="shared" si="94"/>
        <v>44947</v>
      </c>
      <c r="H1051" s="369" t="s">
        <v>1453</v>
      </c>
    </row>
    <row r="1052" spans="1:8">
      <c r="B1052" s="324" t="s">
        <v>1158</v>
      </c>
      <c r="C1052" s="324" t="s">
        <v>1157</v>
      </c>
      <c r="D1052" s="970"/>
      <c r="E1052" s="317">
        <f t="shared" si="93"/>
        <v>44929</v>
      </c>
      <c r="F1052" s="317">
        <v>44933</v>
      </c>
      <c r="G1052" s="317">
        <f t="shared" si="94"/>
        <v>44954</v>
      </c>
      <c r="H1052" s="369" t="s">
        <v>1453</v>
      </c>
    </row>
    <row r="1054" spans="1:8" s="346" customFormat="1">
      <c r="A1054" s="976" t="s">
        <v>215</v>
      </c>
      <c r="B1054" s="976"/>
      <c r="C1054" s="976"/>
      <c r="D1054" s="976"/>
      <c r="E1054" s="976"/>
      <c r="F1054" s="976"/>
      <c r="G1054" s="976"/>
      <c r="H1054" s="347"/>
    </row>
    <row r="1055" spans="1:8">
      <c r="A1055" s="327" t="s">
        <v>216</v>
      </c>
    </row>
    <row r="1056" spans="1:8">
      <c r="B1056" s="959" t="s">
        <v>1350</v>
      </c>
      <c r="C1056" s="959" t="s">
        <v>1249</v>
      </c>
      <c r="D1056" s="962" t="s">
        <v>22</v>
      </c>
      <c r="E1056" s="319" t="s">
        <v>138</v>
      </c>
      <c r="F1056" s="319" t="s">
        <v>138</v>
      </c>
      <c r="G1056" s="319" t="s">
        <v>1443</v>
      </c>
    </row>
    <row r="1057" spans="1:7">
      <c r="B1057" s="960"/>
      <c r="C1057" s="960"/>
      <c r="D1057" s="963"/>
      <c r="E1057" s="319" t="s">
        <v>1092</v>
      </c>
      <c r="F1057" s="319" t="s">
        <v>24</v>
      </c>
      <c r="G1057" s="319" t="s">
        <v>25</v>
      </c>
    </row>
    <row r="1058" spans="1:7" ht="16.5" customHeight="1">
      <c r="B1058" s="344" t="s">
        <v>1447</v>
      </c>
      <c r="C1058" s="344" t="s">
        <v>1452</v>
      </c>
      <c r="D1058" s="968" t="s">
        <v>1451</v>
      </c>
      <c r="E1058" s="317">
        <f>F1058-3</f>
        <v>44902</v>
      </c>
      <c r="F1058" s="317">
        <v>44905</v>
      </c>
      <c r="G1058" s="317">
        <f>F1058+2</f>
        <v>44907</v>
      </c>
    </row>
    <row r="1059" spans="1:7">
      <c r="B1059" s="344" t="s">
        <v>1445</v>
      </c>
      <c r="C1059" s="344" t="s">
        <v>1450</v>
      </c>
      <c r="D1059" s="969"/>
      <c r="E1059" s="317">
        <f>F1059-3</f>
        <v>44909</v>
      </c>
      <c r="F1059" s="317">
        <f>F1058+7</f>
        <v>44912</v>
      </c>
      <c r="G1059" s="317">
        <f>F1059+2</f>
        <v>44914</v>
      </c>
    </row>
    <row r="1060" spans="1:7">
      <c r="B1060" s="344" t="s">
        <v>1449</v>
      </c>
      <c r="C1060" s="344" t="s">
        <v>1448</v>
      </c>
      <c r="D1060" s="969"/>
      <c r="E1060" s="317">
        <f>F1060-3</f>
        <v>44916</v>
      </c>
      <c r="F1060" s="317">
        <f>F1059+7</f>
        <v>44919</v>
      </c>
      <c r="G1060" s="317">
        <f>F1060+2</f>
        <v>44921</v>
      </c>
    </row>
    <row r="1061" spans="1:7">
      <c r="B1061" s="344" t="s">
        <v>1447</v>
      </c>
      <c r="C1061" s="344" t="s">
        <v>1446</v>
      </c>
      <c r="D1061" s="969"/>
      <c r="E1061" s="317">
        <f>F1061-3</f>
        <v>44923</v>
      </c>
      <c r="F1061" s="317">
        <f>F1060+7</f>
        <v>44926</v>
      </c>
      <c r="G1061" s="317">
        <f>F1061+2</f>
        <v>44928</v>
      </c>
    </row>
    <row r="1062" spans="1:7">
      <c r="B1062" s="344" t="s">
        <v>1445</v>
      </c>
      <c r="C1062" s="344" t="s">
        <v>1444</v>
      </c>
      <c r="D1062" s="970"/>
      <c r="E1062" s="317">
        <f>F1062-3</f>
        <v>44930</v>
      </c>
      <c r="F1062" s="317">
        <f>F1061+7</f>
        <v>44933</v>
      </c>
      <c r="G1062" s="317">
        <f>F1062+2</f>
        <v>44935</v>
      </c>
    </row>
    <row r="1063" spans="1:7">
      <c r="B1063" s="365"/>
      <c r="C1063" s="365"/>
      <c r="D1063" s="376"/>
      <c r="E1063" s="321"/>
      <c r="F1063" s="321"/>
      <c r="G1063" s="321"/>
    </row>
    <row r="1064" spans="1:7">
      <c r="B1064" s="959" t="s">
        <v>1350</v>
      </c>
      <c r="C1064" s="959" t="s">
        <v>1249</v>
      </c>
      <c r="D1064" s="962" t="s">
        <v>22</v>
      </c>
      <c r="E1064" s="319" t="s">
        <v>138</v>
      </c>
      <c r="F1064" s="319" t="s">
        <v>138</v>
      </c>
      <c r="G1064" s="319" t="s">
        <v>1443</v>
      </c>
    </row>
    <row r="1065" spans="1:7">
      <c r="B1065" s="960"/>
      <c r="C1065" s="960"/>
      <c r="D1065" s="963"/>
      <c r="E1065" s="319" t="s">
        <v>1092</v>
      </c>
      <c r="F1065" s="319" t="s">
        <v>24</v>
      </c>
      <c r="G1065" s="319" t="s">
        <v>25</v>
      </c>
    </row>
    <row r="1066" spans="1:7">
      <c r="B1066" s="344" t="s">
        <v>169</v>
      </c>
      <c r="C1066" s="344" t="s">
        <v>1442</v>
      </c>
      <c r="D1066" s="968" t="s">
        <v>1441</v>
      </c>
      <c r="E1066" s="317">
        <f>F1066-3</f>
        <v>44895</v>
      </c>
      <c r="F1066" s="317">
        <v>44898</v>
      </c>
      <c r="G1066" s="317">
        <f>F1066+2</f>
        <v>44900</v>
      </c>
    </row>
    <row r="1067" spans="1:7">
      <c r="B1067" s="344"/>
      <c r="C1067" s="344"/>
      <c r="D1067" s="969"/>
      <c r="E1067" s="317">
        <f>F1067-3</f>
        <v>44902</v>
      </c>
      <c r="F1067" s="317">
        <v>44905</v>
      </c>
      <c r="G1067" s="317">
        <f>F1067+2</f>
        <v>44907</v>
      </c>
    </row>
    <row r="1068" spans="1:7">
      <c r="B1068" s="344" t="s">
        <v>1440</v>
      </c>
      <c r="C1068" s="344" t="s">
        <v>1439</v>
      </c>
      <c r="D1068" s="969"/>
      <c r="E1068" s="317">
        <f>F1068-3</f>
        <v>44909</v>
      </c>
      <c r="F1068" s="317">
        <v>44912</v>
      </c>
      <c r="G1068" s="317">
        <f>F1068+2</f>
        <v>44914</v>
      </c>
    </row>
    <row r="1069" spans="1:7">
      <c r="B1069" s="344" t="s">
        <v>169</v>
      </c>
      <c r="C1069" s="344" t="s">
        <v>1438</v>
      </c>
      <c r="D1069" s="969"/>
      <c r="E1069" s="317">
        <f>F1069-3</f>
        <v>44916</v>
      </c>
      <c r="F1069" s="317">
        <v>44919</v>
      </c>
      <c r="G1069" s="317">
        <f>F1069+2</f>
        <v>44921</v>
      </c>
    </row>
    <row r="1070" spans="1:7">
      <c r="B1070" s="344" t="s">
        <v>70</v>
      </c>
      <c r="C1070" s="344"/>
      <c r="D1070" s="970"/>
      <c r="E1070" s="317">
        <f>F1070-3</f>
        <v>44923</v>
      </c>
      <c r="F1070" s="317">
        <v>44926</v>
      </c>
      <c r="G1070" s="317">
        <f>F1070+2</f>
        <v>44928</v>
      </c>
    </row>
    <row r="1071" spans="1:7">
      <c r="B1071" s="314"/>
      <c r="C1071" s="314"/>
    </row>
    <row r="1072" spans="1:7">
      <c r="A1072" s="327" t="s">
        <v>1437</v>
      </c>
      <c r="C1072" s="315"/>
    </row>
    <row r="1073" spans="1:7">
      <c r="B1073" s="959" t="s">
        <v>1364</v>
      </c>
      <c r="C1073" s="959" t="s">
        <v>21</v>
      </c>
      <c r="D1073" s="962" t="s">
        <v>22</v>
      </c>
      <c r="E1073" s="319" t="s">
        <v>138</v>
      </c>
      <c r="F1073" s="319" t="s">
        <v>138</v>
      </c>
      <c r="G1073" s="319" t="s">
        <v>1437</v>
      </c>
    </row>
    <row r="1074" spans="1:7">
      <c r="B1074" s="960"/>
      <c r="C1074" s="960"/>
      <c r="D1074" s="963"/>
      <c r="E1074" s="319" t="s">
        <v>1092</v>
      </c>
      <c r="F1074" s="319" t="s">
        <v>24</v>
      </c>
      <c r="G1074" s="319" t="s">
        <v>25</v>
      </c>
    </row>
    <row r="1075" spans="1:7">
      <c r="B1075" s="324" t="s">
        <v>220</v>
      </c>
      <c r="C1075" s="324" t="s">
        <v>575</v>
      </c>
      <c r="D1075" s="968" t="s">
        <v>1435</v>
      </c>
      <c r="E1075" s="317">
        <f>F1075-4</f>
        <v>44894</v>
      </c>
      <c r="F1075" s="317">
        <v>44898</v>
      </c>
      <c r="G1075" s="317">
        <f>F1075+3</f>
        <v>44901</v>
      </c>
    </row>
    <row r="1076" spans="1:7">
      <c r="B1076" s="324" t="s">
        <v>1434</v>
      </c>
      <c r="C1076" s="324" t="s">
        <v>1061</v>
      </c>
      <c r="D1076" s="969"/>
      <c r="E1076" s="317">
        <f>F1076-4</f>
        <v>44901</v>
      </c>
      <c r="F1076" s="317">
        <v>44905</v>
      </c>
      <c r="G1076" s="317">
        <f>F1076+3</f>
        <v>44908</v>
      </c>
    </row>
    <row r="1077" spans="1:7">
      <c r="B1077" s="324" t="s">
        <v>220</v>
      </c>
      <c r="C1077" s="324" t="s">
        <v>698</v>
      </c>
      <c r="D1077" s="969"/>
      <c r="E1077" s="317">
        <f>F1077-4</f>
        <v>44908</v>
      </c>
      <c r="F1077" s="317">
        <v>44912</v>
      </c>
      <c r="G1077" s="317">
        <f>F1077+3</f>
        <v>44915</v>
      </c>
    </row>
    <row r="1078" spans="1:7">
      <c r="B1078" s="324" t="s">
        <v>1434</v>
      </c>
      <c r="C1078" s="324" t="s">
        <v>1062</v>
      </c>
      <c r="D1078" s="969"/>
      <c r="E1078" s="317">
        <f>F1078-4</f>
        <v>44915</v>
      </c>
      <c r="F1078" s="317">
        <v>44919</v>
      </c>
      <c r="G1078" s="317">
        <f>F1078+3</f>
        <v>44922</v>
      </c>
    </row>
    <row r="1079" spans="1:7">
      <c r="B1079" s="324" t="s">
        <v>220</v>
      </c>
      <c r="C1079" s="324" t="s">
        <v>837</v>
      </c>
      <c r="D1079" s="970"/>
      <c r="E1079" s="317">
        <f>F1079-4</f>
        <v>44922</v>
      </c>
      <c r="F1079" s="317">
        <v>44926</v>
      </c>
      <c r="G1079" s="317">
        <f>F1079+3</f>
        <v>44929</v>
      </c>
    </row>
    <row r="1080" spans="1:7">
      <c r="B1080" s="365"/>
      <c r="C1080" s="365"/>
      <c r="D1080" s="322"/>
      <c r="E1080" s="321"/>
      <c r="F1080" s="321"/>
      <c r="G1080" s="321"/>
    </row>
    <row r="1081" spans="1:7">
      <c r="A1081" s="327" t="s">
        <v>1436</v>
      </c>
      <c r="B1081" s="314"/>
      <c r="C1081" s="314"/>
    </row>
    <row r="1082" spans="1:7">
      <c r="B1082" s="959" t="s">
        <v>1350</v>
      </c>
      <c r="C1082" s="959" t="s">
        <v>21</v>
      </c>
      <c r="D1082" s="962" t="s">
        <v>22</v>
      </c>
      <c r="E1082" s="319" t="s">
        <v>138</v>
      </c>
      <c r="F1082" s="319" t="s">
        <v>138</v>
      </c>
      <c r="G1082" s="319" t="s">
        <v>1436</v>
      </c>
    </row>
    <row r="1083" spans="1:7">
      <c r="B1083" s="960"/>
      <c r="C1083" s="960"/>
      <c r="D1083" s="963"/>
      <c r="E1083" s="319" t="s">
        <v>1092</v>
      </c>
      <c r="F1083" s="319" t="s">
        <v>24</v>
      </c>
      <c r="G1083" s="319" t="s">
        <v>25</v>
      </c>
    </row>
    <row r="1084" spans="1:7" ht="16.5" customHeight="1">
      <c r="B1084" s="324" t="s">
        <v>220</v>
      </c>
      <c r="C1084" s="324" t="s">
        <v>575</v>
      </c>
      <c r="D1084" s="968" t="s">
        <v>1435</v>
      </c>
      <c r="E1084" s="317">
        <f>F1084-4</f>
        <v>44894</v>
      </c>
      <c r="F1084" s="317">
        <v>44898</v>
      </c>
      <c r="G1084" s="317">
        <f>F1084+2</f>
        <v>44900</v>
      </c>
    </row>
    <row r="1085" spans="1:7">
      <c r="B1085" s="324" t="s">
        <v>1434</v>
      </c>
      <c r="C1085" s="324" t="s">
        <v>1061</v>
      </c>
      <c r="D1085" s="969"/>
      <c r="E1085" s="317">
        <f>F1085-4</f>
        <v>44901</v>
      </c>
      <c r="F1085" s="317">
        <v>44905</v>
      </c>
      <c r="G1085" s="317">
        <f>F1085+2</f>
        <v>44907</v>
      </c>
    </row>
    <row r="1086" spans="1:7">
      <c r="B1086" s="324" t="s">
        <v>220</v>
      </c>
      <c r="C1086" s="324" t="s">
        <v>698</v>
      </c>
      <c r="D1086" s="969"/>
      <c r="E1086" s="317">
        <f>F1086-4</f>
        <v>44908</v>
      </c>
      <c r="F1086" s="317">
        <v>44912</v>
      </c>
      <c r="G1086" s="317">
        <f>F1086+2</f>
        <v>44914</v>
      </c>
    </row>
    <row r="1087" spans="1:7">
      <c r="B1087" s="324" t="s">
        <v>1434</v>
      </c>
      <c r="C1087" s="324" t="s">
        <v>1062</v>
      </c>
      <c r="D1087" s="969"/>
      <c r="E1087" s="317">
        <f>F1087-4</f>
        <v>44915</v>
      </c>
      <c r="F1087" s="317">
        <v>44919</v>
      </c>
      <c r="G1087" s="317">
        <f>F1087+2</f>
        <v>44921</v>
      </c>
    </row>
    <row r="1088" spans="1:7">
      <c r="B1088" s="324" t="s">
        <v>220</v>
      </c>
      <c r="C1088" s="324" t="s">
        <v>837</v>
      </c>
      <c r="D1088" s="970"/>
      <c r="E1088" s="317">
        <f>F1088-4</f>
        <v>44922</v>
      </c>
      <c r="F1088" s="317">
        <v>44926</v>
      </c>
      <c r="G1088" s="317">
        <f>F1088+2</f>
        <v>44928</v>
      </c>
    </row>
    <row r="1089" spans="1:7">
      <c r="B1089" s="342"/>
      <c r="C1089" s="365"/>
      <c r="D1089" s="322"/>
      <c r="E1089" s="321"/>
      <c r="F1089" s="321"/>
      <c r="G1089" s="321"/>
    </row>
    <row r="1090" spans="1:7">
      <c r="A1090" s="967" t="s">
        <v>217</v>
      </c>
      <c r="B1090" s="967"/>
    </row>
    <row r="1091" spans="1:7">
      <c r="B1091" s="959" t="s">
        <v>1364</v>
      </c>
      <c r="C1091" s="959" t="s">
        <v>21</v>
      </c>
      <c r="D1091" s="962" t="s">
        <v>22</v>
      </c>
      <c r="E1091" s="319" t="s">
        <v>138</v>
      </c>
      <c r="F1091" s="319" t="s">
        <v>138</v>
      </c>
      <c r="G1091" s="319" t="s">
        <v>1429</v>
      </c>
    </row>
    <row r="1092" spans="1:7">
      <c r="B1092" s="960"/>
      <c r="C1092" s="960"/>
      <c r="D1092" s="963"/>
      <c r="E1092" s="319" t="s">
        <v>1092</v>
      </c>
      <c r="F1092" s="319" t="s">
        <v>24</v>
      </c>
      <c r="G1092" s="319" t="s">
        <v>25</v>
      </c>
    </row>
    <row r="1093" spans="1:7">
      <c r="B1093" s="344" t="s">
        <v>1412</v>
      </c>
      <c r="C1093" s="344" t="s">
        <v>573</v>
      </c>
      <c r="D1093" s="961" t="s">
        <v>1433</v>
      </c>
      <c r="E1093" s="317">
        <f>F1093-4</f>
        <v>44892</v>
      </c>
      <c r="F1093" s="317">
        <v>44896</v>
      </c>
      <c r="G1093" s="317">
        <f>F1093+2</f>
        <v>44898</v>
      </c>
    </row>
    <row r="1094" spans="1:7">
      <c r="B1094" s="344" t="s">
        <v>1411</v>
      </c>
      <c r="C1094" s="344" t="s">
        <v>575</v>
      </c>
      <c r="D1094" s="961"/>
      <c r="E1094" s="317">
        <f>F1094-4</f>
        <v>44899</v>
      </c>
      <c r="F1094" s="317">
        <v>44903</v>
      </c>
      <c r="G1094" s="317">
        <f>G1093+7</f>
        <v>44905</v>
      </c>
    </row>
    <row r="1095" spans="1:7">
      <c r="B1095" s="344" t="s">
        <v>1412</v>
      </c>
      <c r="C1095" s="344" t="s">
        <v>696</v>
      </c>
      <c r="D1095" s="961"/>
      <c r="E1095" s="317">
        <f>F1095-4</f>
        <v>44906</v>
      </c>
      <c r="F1095" s="317">
        <v>44910</v>
      </c>
      <c r="G1095" s="317">
        <f>G1094+7</f>
        <v>44912</v>
      </c>
    </row>
    <row r="1096" spans="1:7">
      <c r="B1096" s="344" t="s">
        <v>1411</v>
      </c>
      <c r="C1096" s="344" t="s">
        <v>698</v>
      </c>
      <c r="D1096" s="961"/>
      <c r="E1096" s="317">
        <f>F1096-4</f>
        <v>44913</v>
      </c>
      <c r="F1096" s="317">
        <v>44917</v>
      </c>
      <c r="G1096" s="317">
        <f>G1095+7</f>
        <v>44919</v>
      </c>
    </row>
    <row r="1097" spans="1:7">
      <c r="B1097" s="344" t="s">
        <v>1412</v>
      </c>
      <c r="C1097" s="344" t="s">
        <v>705</v>
      </c>
      <c r="D1097" s="961"/>
      <c r="E1097" s="317">
        <f>F1097-4</f>
        <v>44920</v>
      </c>
      <c r="F1097" s="317">
        <v>44924</v>
      </c>
      <c r="G1097" s="317">
        <f>G1096+7</f>
        <v>44926</v>
      </c>
    </row>
    <row r="1098" spans="1:7">
      <c r="B1098" s="342"/>
      <c r="C1098" s="342"/>
      <c r="D1098" s="376"/>
      <c r="E1098" s="321"/>
      <c r="F1098" s="321"/>
      <c r="G1098" s="321"/>
    </row>
    <row r="1099" spans="1:7">
      <c r="B1099" s="959" t="s">
        <v>1364</v>
      </c>
      <c r="C1099" s="959" t="s">
        <v>21</v>
      </c>
      <c r="D1099" s="962" t="s">
        <v>22</v>
      </c>
      <c r="E1099" s="319" t="s">
        <v>138</v>
      </c>
      <c r="F1099" s="319" t="s">
        <v>138</v>
      </c>
      <c r="G1099" s="319" t="s">
        <v>1429</v>
      </c>
    </row>
    <row r="1100" spans="1:7">
      <c r="B1100" s="960"/>
      <c r="C1100" s="960"/>
      <c r="D1100" s="963"/>
      <c r="E1100" s="319" t="s">
        <v>1092</v>
      </c>
      <c r="F1100" s="319" t="s">
        <v>24</v>
      </c>
      <c r="G1100" s="319" t="s">
        <v>25</v>
      </c>
    </row>
    <row r="1101" spans="1:7" ht="16.5" customHeight="1">
      <c r="B1101" s="344" t="s">
        <v>1430</v>
      </c>
      <c r="C1101" s="344" t="s">
        <v>575</v>
      </c>
      <c r="D1101" s="961" t="s">
        <v>1432</v>
      </c>
      <c r="E1101" s="317">
        <f>F1101-4</f>
        <v>44893</v>
      </c>
      <c r="F1101" s="317">
        <v>44897</v>
      </c>
      <c r="G1101" s="317">
        <f>F1101+3</f>
        <v>44900</v>
      </c>
    </row>
    <row r="1102" spans="1:7">
      <c r="B1102" s="344" t="s">
        <v>1431</v>
      </c>
      <c r="C1102" s="344" t="s">
        <v>696</v>
      </c>
      <c r="D1102" s="961"/>
      <c r="E1102" s="317">
        <f>E1101+7</f>
        <v>44900</v>
      </c>
      <c r="F1102" s="317">
        <v>44904</v>
      </c>
      <c r="G1102" s="317">
        <f>F1102+3</f>
        <v>44907</v>
      </c>
    </row>
    <row r="1103" spans="1:7">
      <c r="B1103" s="344" t="s">
        <v>1430</v>
      </c>
      <c r="C1103" s="344" t="s">
        <v>698</v>
      </c>
      <c r="D1103" s="961"/>
      <c r="E1103" s="317">
        <f>E1102+7</f>
        <v>44907</v>
      </c>
      <c r="F1103" s="317">
        <v>44911</v>
      </c>
      <c r="G1103" s="317">
        <f>F1103+3</f>
        <v>44914</v>
      </c>
    </row>
    <row r="1104" spans="1:7">
      <c r="B1104" s="344" t="s">
        <v>1431</v>
      </c>
      <c r="C1104" s="344" t="s">
        <v>705</v>
      </c>
      <c r="D1104" s="961"/>
      <c r="E1104" s="317">
        <f>E1103+7</f>
        <v>44914</v>
      </c>
      <c r="F1104" s="317">
        <v>44918</v>
      </c>
      <c r="G1104" s="317">
        <f>F1104+3</f>
        <v>44921</v>
      </c>
    </row>
    <row r="1105" spans="1:7">
      <c r="B1105" s="344" t="s">
        <v>1430</v>
      </c>
      <c r="C1105" s="344" t="s">
        <v>837</v>
      </c>
      <c r="D1105" s="961"/>
      <c r="E1105" s="317">
        <f>E1104+7</f>
        <v>44921</v>
      </c>
      <c r="F1105" s="317">
        <v>44925</v>
      </c>
      <c r="G1105" s="317">
        <f>F1105+3</f>
        <v>44928</v>
      </c>
    </row>
    <row r="1107" spans="1:7">
      <c r="B1107" s="959" t="s">
        <v>1364</v>
      </c>
      <c r="C1107" s="959" t="s">
        <v>21</v>
      </c>
      <c r="D1107" s="962" t="s">
        <v>22</v>
      </c>
      <c r="E1107" s="319" t="s">
        <v>138</v>
      </c>
      <c r="F1107" s="319" t="s">
        <v>138</v>
      </c>
      <c r="G1107" s="319" t="s">
        <v>1429</v>
      </c>
    </row>
    <row r="1108" spans="1:7">
      <c r="B1108" s="960"/>
      <c r="C1108" s="960"/>
      <c r="D1108" s="963"/>
      <c r="E1108" s="319" t="s">
        <v>1092</v>
      </c>
      <c r="F1108" s="319" t="s">
        <v>24</v>
      </c>
      <c r="G1108" s="319" t="s">
        <v>25</v>
      </c>
    </row>
    <row r="1109" spans="1:7">
      <c r="B1109" s="344" t="s">
        <v>1423</v>
      </c>
      <c r="C1109" s="344" t="s">
        <v>1428</v>
      </c>
      <c r="D1109" s="961" t="s">
        <v>1427</v>
      </c>
      <c r="E1109" s="317">
        <f>F1109-4</f>
        <v>44895</v>
      </c>
      <c r="F1109" s="317">
        <v>44899</v>
      </c>
      <c r="G1109" s="317">
        <f>F1109+3</f>
        <v>44902</v>
      </c>
    </row>
    <row r="1110" spans="1:7">
      <c r="B1110" s="344" t="s">
        <v>1421</v>
      </c>
      <c r="C1110" s="344" t="s">
        <v>1426</v>
      </c>
      <c r="D1110" s="961"/>
      <c r="E1110" s="317">
        <f>E1109+7</f>
        <v>44902</v>
      </c>
      <c r="F1110" s="317">
        <v>44906</v>
      </c>
      <c r="G1110" s="317">
        <f>G1109+7</f>
        <v>44909</v>
      </c>
    </row>
    <row r="1111" spans="1:7">
      <c r="B1111" s="344" t="s">
        <v>1425</v>
      </c>
      <c r="C1111" s="344" t="s">
        <v>1424</v>
      </c>
      <c r="D1111" s="961"/>
      <c r="E1111" s="317">
        <f>E1110+7</f>
        <v>44909</v>
      </c>
      <c r="F1111" s="317">
        <v>44913</v>
      </c>
      <c r="G1111" s="317">
        <f>G1110+7</f>
        <v>44916</v>
      </c>
    </row>
    <row r="1112" spans="1:7">
      <c r="B1112" s="344" t="s">
        <v>1423</v>
      </c>
      <c r="C1112" s="344" t="s">
        <v>1422</v>
      </c>
      <c r="D1112" s="961"/>
      <c r="E1112" s="317">
        <f>E1111+7</f>
        <v>44916</v>
      </c>
      <c r="F1112" s="317">
        <v>44920</v>
      </c>
      <c r="G1112" s="317">
        <f>G1111+7</f>
        <v>44923</v>
      </c>
    </row>
    <row r="1113" spans="1:7">
      <c r="B1113" s="344" t="s">
        <v>1421</v>
      </c>
      <c r="C1113" s="344" t="s">
        <v>1420</v>
      </c>
      <c r="D1113" s="961"/>
      <c r="E1113" s="317">
        <f>E1112+7</f>
        <v>44923</v>
      </c>
      <c r="F1113" s="317">
        <v>44927</v>
      </c>
      <c r="G1113" s="317">
        <f>G1112+7</f>
        <v>44930</v>
      </c>
    </row>
    <row r="1114" spans="1:7">
      <c r="B1114" s="314"/>
      <c r="C1114" s="314"/>
    </row>
    <row r="1115" spans="1:7">
      <c r="A1115" s="327" t="s">
        <v>218</v>
      </c>
    </row>
    <row r="1116" spans="1:7">
      <c r="B1116" s="959" t="s">
        <v>1364</v>
      </c>
      <c r="C1116" s="959" t="s">
        <v>21</v>
      </c>
      <c r="D1116" s="962" t="s">
        <v>22</v>
      </c>
      <c r="E1116" s="319" t="s">
        <v>138</v>
      </c>
      <c r="F1116" s="319" t="s">
        <v>138</v>
      </c>
      <c r="G1116" s="319" t="s">
        <v>1410</v>
      </c>
    </row>
    <row r="1117" spans="1:7">
      <c r="B1117" s="960"/>
      <c r="C1117" s="960"/>
      <c r="D1117" s="963"/>
      <c r="E1117" s="319" t="s">
        <v>1092</v>
      </c>
      <c r="F1117" s="319" t="s">
        <v>24</v>
      </c>
      <c r="G1117" s="319" t="s">
        <v>25</v>
      </c>
    </row>
    <row r="1118" spans="1:7">
      <c r="B1118" s="344" t="s">
        <v>1064</v>
      </c>
      <c r="C1118" s="344" t="s">
        <v>645</v>
      </c>
      <c r="D1118" s="961" t="s">
        <v>1419</v>
      </c>
      <c r="E1118" s="317">
        <f>F1118-5</f>
        <v>44897</v>
      </c>
      <c r="F1118" s="317">
        <v>44902</v>
      </c>
      <c r="G1118" s="317">
        <f>F1118+3</f>
        <v>44905</v>
      </c>
    </row>
    <row r="1119" spans="1:7">
      <c r="B1119" s="344" t="s">
        <v>1068</v>
      </c>
      <c r="C1119" s="344" t="s">
        <v>645</v>
      </c>
      <c r="D1119" s="961"/>
      <c r="E1119" s="317">
        <f>F1119-5</f>
        <v>44904</v>
      </c>
      <c r="F1119" s="317">
        <v>44909</v>
      </c>
      <c r="G1119" s="317">
        <f>F1119+3</f>
        <v>44912</v>
      </c>
    </row>
    <row r="1120" spans="1:7">
      <c r="B1120" s="344" t="s">
        <v>1067</v>
      </c>
      <c r="C1120" s="344" t="s">
        <v>1066</v>
      </c>
      <c r="D1120" s="961"/>
      <c r="E1120" s="317">
        <f>F1120-5</f>
        <v>44911</v>
      </c>
      <c r="F1120" s="317">
        <v>44916</v>
      </c>
      <c r="G1120" s="317">
        <f>F1120+3</f>
        <v>44919</v>
      </c>
    </row>
    <row r="1121" spans="2:7">
      <c r="B1121" s="344" t="s">
        <v>1418</v>
      </c>
      <c r="C1121" s="344" t="s">
        <v>1417</v>
      </c>
      <c r="D1121" s="961"/>
      <c r="E1121" s="317">
        <f>F1121-5</f>
        <v>44918</v>
      </c>
      <c r="F1121" s="317">
        <v>44923</v>
      </c>
      <c r="G1121" s="317">
        <f>F1121+3</f>
        <v>44926</v>
      </c>
    </row>
    <row r="1122" spans="2:7">
      <c r="B1122" s="344" t="s">
        <v>1416</v>
      </c>
      <c r="C1122" s="344" t="s">
        <v>1415</v>
      </c>
      <c r="D1122" s="961"/>
      <c r="E1122" s="317">
        <f>F1122-5</f>
        <v>44925</v>
      </c>
      <c r="F1122" s="317">
        <v>44930</v>
      </c>
      <c r="G1122" s="317">
        <f>F1122+3</f>
        <v>44933</v>
      </c>
    </row>
    <row r="1123" spans="2:7">
      <c r="B1123" s="314" t="s">
        <v>1414</v>
      </c>
      <c r="C1123" s="314"/>
      <c r="F1123" s="321"/>
      <c r="G1123" s="321"/>
    </row>
    <row r="1124" spans="2:7">
      <c r="B1124" s="959" t="s">
        <v>1364</v>
      </c>
      <c r="C1124" s="959" t="s">
        <v>21</v>
      </c>
      <c r="D1124" s="962" t="s">
        <v>22</v>
      </c>
      <c r="E1124" s="319" t="s">
        <v>138</v>
      </c>
      <c r="F1124" s="319" t="s">
        <v>138</v>
      </c>
      <c r="G1124" s="319" t="s">
        <v>1410</v>
      </c>
    </row>
    <row r="1125" spans="2:7">
      <c r="B1125" s="960"/>
      <c r="C1125" s="960"/>
      <c r="D1125" s="963"/>
      <c r="E1125" s="319" t="s">
        <v>1092</v>
      </c>
      <c r="F1125" s="319" t="s">
        <v>24</v>
      </c>
      <c r="G1125" s="319" t="s">
        <v>25</v>
      </c>
    </row>
    <row r="1126" spans="2:7">
      <c r="B1126" s="344" t="s">
        <v>1411</v>
      </c>
      <c r="C1126" s="344" t="s">
        <v>573</v>
      </c>
      <c r="D1126" s="961" t="s">
        <v>1413</v>
      </c>
      <c r="E1126" s="317">
        <f>F1126-4</f>
        <v>44893</v>
      </c>
      <c r="F1126" s="317">
        <v>44897</v>
      </c>
      <c r="G1126" s="317">
        <f>F1126+2</f>
        <v>44899</v>
      </c>
    </row>
    <row r="1127" spans="2:7">
      <c r="B1127" s="344" t="s">
        <v>1412</v>
      </c>
      <c r="C1127" s="344" t="s">
        <v>575</v>
      </c>
      <c r="D1127" s="961"/>
      <c r="E1127" s="317">
        <f>F1127-4</f>
        <v>44900</v>
      </c>
      <c r="F1127" s="317">
        <v>44904</v>
      </c>
      <c r="G1127" s="317">
        <f>F1127+2</f>
        <v>44906</v>
      </c>
    </row>
    <row r="1128" spans="2:7">
      <c r="B1128" s="344" t="s">
        <v>1411</v>
      </c>
      <c r="C1128" s="344" t="s">
        <v>696</v>
      </c>
      <c r="D1128" s="961"/>
      <c r="E1128" s="317">
        <f>F1128-4</f>
        <v>44907</v>
      </c>
      <c r="F1128" s="317">
        <v>44911</v>
      </c>
      <c r="G1128" s="317">
        <f>F1128+2</f>
        <v>44913</v>
      </c>
    </row>
    <row r="1129" spans="2:7">
      <c r="B1129" s="344" t="s">
        <v>1412</v>
      </c>
      <c r="C1129" s="344" t="s">
        <v>698</v>
      </c>
      <c r="D1129" s="961"/>
      <c r="E1129" s="317">
        <f>F1129-4</f>
        <v>44914</v>
      </c>
      <c r="F1129" s="317">
        <v>44918</v>
      </c>
      <c r="G1129" s="317">
        <f>F1129+2</f>
        <v>44920</v>
      </c>
    </row>
    <row r="1130" spans="2:7">
      <c r="B1130" s="344" t="s">
        <v>1411</v>
      </c>
      <c r="C1130" s="344" t="s">
        <v>705</v>
      </c>
      <c r="D1130" s="961"/>
      <c r="E1130" s="317">
        <f>F1130-4</f>
        <v>44921</v>
      </c>
      <c r="F1130" s="317">
        <v>44925</v>
      </c>
      <c r="G1130" s="317">
        <f>F1130+2</f>
        <v>44927</v>
      </c>
    </row>
    <row r="1131" spans="2:7">
      <c r="B1131" s="342"/>
      <c r="C1131" s="342"/>
      <c r="D1131" s="322"/>
      <c r="E1131" s="321"/>
      <c r="F1131" s="321"/>
      <c r="G1131" s="321"/>
    </row>
    <row r="1132" spans="2:7">
      <c r="B1132" s="959" t="s">
        <v>1364</v>
      </c>
      <c r="C1132" s="959" t="s">
        <v>21</v>
      </c>
      <c r="D1132" s="962" t="s">
        <v>22</v>
      </c>
      <c r="E1132" s="319" t="s">
        <v>138</v>
      </c>
      <c r="F1132" s="319" t="s">
        <v>138</v>
      </c>
      <c r="G1132" s="319" t="s">
        <v>1410</v>
      </c>
    </row>
    <row r="1133" spans="2:7">
      <c r="B1133" s="960"/>
      <c r="C1133" s="960"/>
      <c r="D1133" s="963"/>
      <c r="E1133" s="319" t="s">
        <v>1092</v>
      </c>
      <c r="F1133" s="319" t="s">
        <v>24</v>
      </c>
      <c r="G1133" s="319" t="s">
        <v>25</v>
      </c>
    </row>
    <row r="1134" spans="2:7">
      <c r="B1134" s="344" t="s">
        <v>1407</v>
      </c>
      <c r="C1134" s="344" t="s">
        <v>1062</v>
      </c>
      <c r="D1134" s="968" t="s">
        <v>1409</v>
      </c>
      <c r="E1134" s="317">
        <f>F1134-4</f>
        <v>44894</v>
      </c>
      <c r="F1134" s="317">
        <v>44898</v>
      </c>
      <c r="G1134" s="317">
        <f>F1134+2</f>
        <v>44900</v>
      </c>
    </row>
    <row r="1135" spans="2:7">
      <c r="B1135" s="344" t="s">
        <v>1405</v>
      </c>
      <c r="C1135" s="344" t="s">
        <v>646</v>
      </c>
      <c r="D1135" s="969"/>
      <c r="E1135" s="317">
        <f>E1134+7</f>
        <v>44901</v>
      </c>
      <c r="F1135" s="317">
        <v>44905</v>
      </c>
      <c r="G1135" s="317">
        <f>F1135+2</f>
        <v>44907</v>
      </c>
    </row>
    <row r="1136" spans="2:7">
      <c r="B1136" s="344" t="s">
        <v>1408</v>
      </c>
      <c r="C1136" s="344" t="s">
        <v>1404</v>
      </c>
      <c r="D1136" s="969"/>
      <c r="E1136" s="317">
        <f>E1135+7</f>
        <v>44908</v>
      </c>
      <c r="F1136" s="317">
        <v>44912</v>
      </c>
      <c r="G1136" s="317">
        <f>F1136+2</f>
        <v>44914</v>
      </c>
    </row>
    <row r="1137" spans="1:7">
      <c r="B1137" s="344" t="s">
        <v>1407</v>
      </c>
      <c r="C1137" s="344" t="s">
        <v>1406</v>
      </c>
      <c r="D1137" s="969"/>
      <c r="E1137" s="317">
        <f>E1136+7</f>
        <v>44915</v>
      </c>
      <c r="F1137" s="317">
        <v>44919</v>
      </c>
      <c r="G1137" s="317">
        <f>F1137+2</f>
        <v>44921</v>
      </c>
    </row>
    <row r="1138" spans="1:7">
      <c r="B1138" s="344" t="s">
        <v>1405</v>
      </c>
      <c r="C1138" s="344" t="s">
        <v>1404</v>
      </c>
      <c r="D1138" s="970"/>
      <c r="E1138" s="317">
        <f>E1137+7</f>
        <v>44922</v>
      </c>
      <c r="F1138" s="317">
        <v>44926</v>
      </c>
      <c r="G1138" s="317">
        <f>F1138+2</f>
        <v>44928</v>
      </c>
    </row>
    <row r="1139" spans="1:7">
      <c r="B1139" s="375"/>
      <c r="C1139" s="374"/>
    </row>
    <row r="1140" spans="1:7">
      <c r="A1140" s="327" t="s">
        <v>1382</v>
      </c>
      <c r="B1140" s="315"/>
      <c r="C1140" s="315"/>
    </row>
    <row r="1141" spans="1:7">
      <c r="A1141" s="327"/>
      <c r="B1141" s="959" t="s">
        <v>1364</v>
      </c>
      <c r="C1141" s="959" t="s">
        <v>21</v>
      </c>
      <c r="D1141" s="962" t="s">
        <v>22</v>
      </c>
      <c r="E1141" s="319" t="s">
        <v>138</v>
      </c>
      <c r="F1141" s="319" t="s">
        <v>138</v>
      </c>
      <c r="G1141" s="319" t="s">
        <v>1382</v>
      </c>
    </row>
    <row r="1142" spans="1:7">
      <c r="B1142" s="960"/>
      <c r="C1142" s="960"/>
      <c r="D1142" s="963"/>
      <c r="E1142" s="319" t="s">
        <v>1092</v>
      </c>
      <c r="F1142" s="319" t="s">
        <v>24</v>
      </c>
      <c r="G1142" s="319" t="s">
        <v>25</v>
      </c>
    </row>
    <row r="1143" spans="1:7">
      <c r="B1143" s="344" t="s">
        <v>1399</v>
      </c>
      <c r="C1143" s="344" t="s">
        <v>1403</v>
      </c>
      <c r="D1143" s="961" t="s">
        <v>1402</v>
      </c>
      <c r="E1143" s="317">
        <f>F1143-4</f>
        <v>44890</v>
      </c>
      <c r="F1143" s="317">
        <v>44894</v>
      </c>
      <c r="G1143" s="317">
        <f>F1143+1</f>
        <v>44895</v>
      </c>
    </row>
    <row r="1144" spans="1:7">
      <c r="B1144" s="344" t="s">
        <v>1399</v>
      </c>
      <c r="C1144" s="344" t="s">
        <v>1401</v>
      </c>
      <c r="D1144" s="961"/>
      <c r="E1144" s="317">
        <f>F1144-4</f>
        <v>44897</v>
      </c>
      <c r="F1144" s="317">
        <f>F1143+7</f>
        <v>44901</v>
      </c>
      <c r="G1144" s="317">
        <f>F1144+1</f>
        <v>44902</v>
      </c>
    </row>
    <row r="1145" spans="1:7">
      <c r="B1145" s="344" t="s">
        <v>1399</v>
      </c>
      <c r="C1145" s="344" t="s">
        <v>927</v>
      </c>
      <c r="D1145" s="961"/>
      <c r="E1145" s="317">
        <f>F1145-4</f>
        <v>44904</v>
      </c>
      <c r="F1145" s="317">
        <f>F1144+7</f>
        <v>44908</v>
      </c>
      <c r="G1145" s="317">
        <f>F1145+1</f>
        <v>44909</v>
      </c>
    </row>
    <row r="1146" spans="1:7">
      <c r="B1146" s="344" t="s">
        <v>1399</v>
      </c>
      <c r="C1146" s="344" t="s">
        <v>1400</v>
      </c>
      <c r="D1146" s="961"/>
      <c r="E1146" s="317">
        <f>F1146-4</f>
        <v>44911</v>
      </c>
      <c r="F1146" s="317">
        <f>F1145+7</f>
        <v>44915</v>
      </c>
      <c r="G1146" s="317">
        <f>F1146+1</f>
        <v>44916</v>
      </c>
    </row>
    <row r="1147" spans="1:7">
      <c r="B1147" s="344" t="s">
        <v>1399</v>
      </c>
      <c r="C1147" s="344" t="s">
        <v>1398</v>
      </c>
      <c r="D1147" s="961"/>
      <c r="E1147" s="317">
        <f>F1147-4</f>
        <v>44918</v>
      </c>
      <c r="F1147" s="317">
        <f>F1146+7</f>
        <v>44922</v>
      </c>
      <c r="G1147" s="317">
        <f>F1147+1</f>
        <v>44923</v>
      </c>
    </row>
    <row r="1148" spans="1:7">
      <c r="B1148" s="314"/>
      <c r="C1148" s="314"/>
    </row>
    <row r="1149" spans="1:7">
      <c r="B1149" s="959" t="s">
        <v>1364</v>
      </c>
      <c r="C1149" s="959" t="s">
        <v>21</v>
      </c>
      <c r="D1149" s="962" t="s">
        <v>22</v>
      </c>
      <c r="E1149" s="319" t="s">
        <v>138</v>
      </c>
      <c r="F1149" s="319" t="s">
        <v>138</v>
      </c>
      <c r="G1149" s="319" t="s">
        <v>1382</v>
      </c>
    </row>
    <row r="1150" spans="1:7">
      <c r="B1150" s="960"/>
      <c r="C1150" s="960"/>
      <c r="D1150" s="963"/>
      <c r="E1150" s="319" t="s">
        <v>1092</v>
      </c>
      <c r="F1150" s="319" t="s">
        <v>24</v>
      </c>
      <c r="G1150" s="319" t="s">
        <v>25</v>
      </c>
    </row>
    <row r="1151" spans="1:7">
      <c r="B1151" s="344" t="s">
        <v>1393</v>
      </c>
      <c r="C1151" s="344" t="s">
        <v>1396</v>
      </c>
      <c r="D1151" s="961" t="s">
        <v>1397</v>
      </c>
      <c r="E1151" s="317">
        <f>F1151-4</f>
        <v>44892</v>
      </c>
      <c r="F1151" s="317">
        <v>44896</v>
      </c>
      <c r="G1151" s="317">
        <f>F1151+2</f>
        <v>44898</v>
      </c>
    </row>
    <row r="1152" spans="1:7">
      <c r="B1152" s="344" t="s">
        <v>1395</v>
      </c>
      <c r="C1152" s="344" t="s">
        <v>1396</v>
      </c>
      <c r="D1152" s="961"/>
      <c r="E1152" s="317">
        <f>F1152-4</f>
        <v>44899</v>
      </c>
      <c r="F1152" s="317">
        <v>44903</v>
      </c>
      <c r="G1152" s="317">
        <f>F1152+2</f>
        <v>44905</v>
      </c>
    </row>
    <row r="1153" spans="2:7">
      <c r="B1153" s="344" t="s">
        <v>1393</v>
      </c>
      <c r="C1153" s="344" t="s">
        <v>1394</v>
      </c>
      <c r="D1153" s="961"/>
      <c r="E1153" s="317">
        <f>F1153-4</f>
        <v>44906</v>
      </c>
      <c r="F1153" s="317">
        <v>44910</v>
      </c>
      <c r="G1153" s="317">
        <f>F1153+2</f>
        <v>44912</v>
      </c>
    </row>
    <row r="1154" spans="2:7">
      <c r="B1154" s="344" t="s">
        <v>1395</v>
      </c>
      <c r="C1154" s="344" t="s">
        <v>1394</v>
      </c>
      <c r="D1154" s="961"/>
      <c r="E1154" s="317">
        <f>F1154-4</f>
        <v>44913</v>
      </c>
      <c r="F1154" s="317">
        <v>44917</v>
      </c>
      <c r="G1154" s="317">
        <f>F1154+2</f>
        <v>44919</v>
      </c>
    </row>
    <row r="1155" spans="2:7">
      <c r="B1155" s="344" t="s">
        <v>1393</v>
      </c>
      <c r="C1155" s="344" t="s">
        <v>1392</v>
      </c>
      <c r="D1155" s="961"/>
      <c r="E1155" s="317">
        <f>F1155-4</f>
        <v>44920</v>
      </c>
      <c r="F1155" s="317">
        <v>44924</v>
      </c>
      <c r="G1155" s="317">
        <f>F1155+2</f>
        <v>44926</v>
      </c>
    </row>
    <row r="1157" spans="2:7">
      <c r="B1157" s="959" t="s">
        <v>1364</v>
      </c>
      <c r="C1157" s="959" t="s">
        <v>21</v>
      </c>
      <c r="D1157" s="962" t="s">
        <v>22</v>
      </c>
      <c r="E1157" s="319" t="s">
        <v>138</v>
      </c>
      <c r="F1157" s="319" t="s">
        <v>138</v>
      </c>
      <c r="G1157" s="319" t="s">
        <v>1382</v>
      </c>
    </row>
    <row r="1158" spans="2:7">
      <c r="B1158" s="960"/>
      <c r="C1158" s="960"/>
      <c r="D1158" s="963"/>
      <c r="E1158" s="319" t="s">
        <v>1092</v>
      </c>
      <c r="F1158" s="319" t="s">
        <v>24</v>
      </c>
      <c r="G1158" s="319" t="s">
        <v>25</v>
      </c>
    </row>
    <row r="1159" spans="2:7">
      <c r="B1159" s="344" t="s">
        <v>1386</v>
      </c>
      <c r="C1159" s="344" t="s">
        <v>1391</v>
      </c>
      <c r="D1159" s="961" t="s">
        <v>1390</v>
      </c>
      <c r="E1159" s="317">
        <f>F1159-4</f>
        <v>44893</v>
      </c>
      <c r="F1159" s="317">
        <v>44897</v>
      </c>
      <c r="G1159" s="317">
        <f>F1159+3</f>
        <v>44900</v>
      </c>
    </row>
    <row r="1160" spans="2:7">
      <c r="B1160" s="344" t="s">
        <v>1386</v>
      </c>
      <c r="C1160" s="344" t="s">
        <v>1389</v>
      </c>
      <c r="D1160" s="961"/>
      <c r="E1160" s="317">
        <f>F1160-4</f>
        <v>44900</v>
      </c>
      <c r="F1160" s="317">
        <f>F1159+7</f>
        <v>44904</v>
      </c>
      <c r="G1160" s="317">
        <f>F1160+3</f>
        <v>44907</v>
      </c>
    </row>
    <row r="1161" spans="2:7">
      <c r="B1161" s="344" t="s">
        <v>1386</v>
      </c>
      <c r="C1161" s="344" t="s">
        <v>1388</v>
      </c>
      <c r="D1161" s="961"/>
      <c r="E1161" s="317">
        <f>F1161-4</f>
        <v>44907</v>
      </c>
      <c r="F1161" s="317">
        <f>F1160+7</f>
        <v>44911</v>
      </c>
      <c r="G1161" s="317">
        <f>F1161+3</f>
        <v>44914</v>
      </c>
    </row>
    <row r="1162" spans="2:7">
      <c r="B1162" s="344" t="s">
        <v>1386</v>
      </c>
      <c r="C1162" s="344" t="s">
        <v>1387</v>
      </c>
      <c r="D1162" s="961"/>
      <c r="E1162" s="317">
        <f>F1162-4</f>
        <v>44914</v>
      </c>
      <c r="F1162" s="317">
        <f>F1161+7</f>
        <v>44918</v>
      </c>
      <c r="G1162" s="317">
        <f>F1162+3</f>
        <v>44921</v>
      </c>
    </row>
    <row r="1163" spans="2:7">
      <c r="B1163" s="344" t="s">
        <v>1386</v>
      </c>
      <c r="C1163" s="344" t="s">
        <v>1385</v>
      </c>
      <c r="D1163" s="961"/>
      <c r="E1163" s="317">
        <f>F1163-4</f>
        <v>44921</v>
      </c>
      <c r="F1163" s="317">
        <f>F1162+7</f>
        <v>44925</v>
      </c>
      <c r="G1163" s="317">
        <f>F1163+3</f>
        <v>44928</v>
      </c>
    </row>
    <row r="1164" spans="2:7">
      <c r="C1164" s="314"/>
    </row>
    <row r="1165" spans="2:7">
      <c r="B1165" s="959" t="s">
        <v>1364</v>
      </c>
      <c r="C1165" s="959" t="s">
        <v>21</v>
      </c>
      <c r="D1165" s="962" t="s">
        <v>22</v>
      </c>
      <c r="E1165" s="319" t="s">
        <v>138</v>
      </c>
      <c r="F1165" s="319" t="s">
        <v>138</v>
      </c>
      <c r="G1165" s="319" t="s">
        <v>1382</v>
      </c>
    </row>
    <row r="1166" spans="2:7">
      <c r="B1166" s="960"/>
      <c r="C1166" s="960"/>
      <c r="D1166" s="963"/>
      <c r="E1166" s="319" t="s">
        <v>1092</v>
      </c>
      <c r="F1166" s="319" t="s">
        <v>24</v>
      </c>
      <c r="G1166" s="319" t="s">
        <v>25</v>
      </c>
    </row>
    <row r="1167" spans="2:7">
      <c r="B1167" s="344" t="s">
        <v>1383</v>
      </c>
      <c r="C1167" s="344" t="s">
        <v>573</v>
      </c>
      <c r="D1167" s="961" t="s">
        <v>1384</v>
      </c>
      <c r="E1167" s="317">
        <f>F1167-4</f>
        <v>44888</v>
      </c>
      <c r="F1167" s="317">
        <v>44892</v>
      </c>
      <c r="G1167" s="317">
        <f>F1167+2</f>
        <v>44894</v>
      </c>
    </row>
    <row r="1168" spans="2:7">
      <c r="B1168" s="344" t="s">
        <v>1383</v>
      </c>
      <c r="C1168" s="344" t="s">
        <v>575</v>
      </c>
      <c r="D1168" s="961"/>
      <c r="E1168" s="317">
        <f>F1168-4</f>
        <v>44895</v>
      </c>
      <c r="F1168" s="317">
        <f>F1167+7</f>
        <v>44899</v>
      </c>
      <c r="G1168" s="317">
        <f>F1168+2</f>
        <v>44901</v>
      </c>
    </row>
    <row r="1169" spans="1:7">
      <c r="B1169" s="344" t="s">
        <v>1383</v>
      </c>
      <c r="C1169" s="344" t="s">
        <v>696</v>
      </c>
      <c r="D1169" s="961"/>
      <c r="E1169" s="317">
        <f>F1169-4</f>
        <v>44902</v>
      </c>
      <c r="F1169" s="317">
        <f>F1168+7</f>
        <v>44906</v>
      </c>
      <c r="G1169" s="317">
        <f>F1169+2</f>
        <v>44908</v>
      </c>
    </row>
    <row r="1170" spans="1:7">
      <c r="B1170" s="344" t="s">
        <v>1383</v>
      </c>
      <c r="C1170" s="344" t="s">
        <v>698</v>
      </c>
      <c r="D1170" s="961"/>
      <c r="E1170" s="317">
        <f>F1170-4</f>
        <v>44909</v>
      </c>
      <c r="F1170" s="317">
        <f>F1169+7</f>
        <v>44913</v>
      </c>
      <c r="G1170" s="317">
        <f>F1170+2</f>
        <v>44915</v>
      </c>
    </row>
    <row r="1171" spans="1:7">
      <c r="B1171" s="344" t="s">
        <v>1383</v>
      </c>
      <c r="C1171" s="344" t="s">
        <v>705</v>
      </c>
      <c r="D1171" s="961"/>
      <c r="E1171" s="317">
        <f>F1171-4</f>
        <v>44916</v>
      </c>
      <c r="F1171" s="317">
        <f>F1170+7</f>
        <v>44920</v>
      </c>
      <c r="G1171" s="317">
        <f>F1171+2</f>
        <v>44922</v>
      </c>
    </row>
    <row r="1172" spans="1:7">
      <c r="B1172" s="342"/>
      <c r="C1172" s="342"/>
      <c r="D1172" s="322"/>
      <c r="E1172" s="321"/>
      <c r="F1172" s="321"/>
      <c r="G1172" s="321"/>
    </row>
    <row r="1173" spans="1:7">
      <c r="B1173" s="959" t="s">
        <v>1364</v>
      </c>
      <c r="C1173" s="959" t="s">
        <v>21</v>
      </c>
      <c r="D1173" s="962" t="s">
        <v>22</v>
      </c>
      <c r="E1173" s="319" t="s">
        <v>138</v>
      </c>
      <c r="F1173" s="319" t="s">
        <v>138</v>
      </c>
      <c r="G1173" s="319" t="s">
        <v>1382</v>
      </c>
    </row>
    <row r="1174" spans="1:7">
      <c r="B1174" s="960"/>
      <c r="C1174" s="960"/>
      <c r="D1174" s="963"/>
      <c r="E1174" s="319" t="s">
        <v>1092</v>
      </c>
      <c r="F1174" s="319" t="s">
        <v>24</v>
      </c>
      <c r="G1174" s="319" t="s">
        <v>25</v>
      </c>
    </row>
    <row r="1175" spans="1:7">
      <c r="B1175" s="344" t="s">
        <v>1362</v>
      </c>
      <c r="C1175" s="344" t="s">
        <v>1361</v>
      </c>
      <c r="D1175" s="961" t="s">
        <v>1360</v>
      </c>
      <c r="E1175" s="317">
        <f>F1175-4</f>
        <v>44897</v>
      </c>
      <c r="F1175" s="317">
        <v>44901</v>
      </c>
      <c r="G1175" s="317">
        <f>F1175+2</f>
        <v>44903</v>
      </c>
    </row>
    <row r="1176" spans="1:7">
      <c r="B1176" s="344" t="s">
        <v>1359</v>
      </c>
      <c r="C1176" s="344" t="s">
        <v>1358</v>
      </c>
      <c r="D1176" s="961"/>
      <c r="E1176" s="317">
        <f>F1176-4</f>
        <v>44904</v>
      </c>
      <c r="F1176" s="317">
        <f>F1175+7</f>
        <v>44908</v>
      </c>
      <c r="G1176" s="317">
        <f>F1176+2</f>
        <v>44910</v>
      </c>
    </row>
    <row r="1177" spans="1:7">
      <c r="B1177" s="344" t="s">
        <v>1357</v>
      </c>
      <c r="C1177" s="344" t="s">
        <v>1356</v>
      </c>
      <c r="D1177" s="961"/>
      <c r="E1177" s="317">
        <f>F1177-4</f>
        <v>44911</v>
      </c>
      <c r="F1177" s="317">
        <f>F1176+7</f>
        <v>44915</v>
      </c>
      <c r="G1177" s="317">
        <f>F1177+2</f>
        <v>44917</v>
      </c>
    </row>
    <row r="1178" spans="1:7">
      <c r="B1178" s="344" t="s">
        <v>1355</v>
      </c>
      <c r="C1178" s="344" t="s">
        <v>1354</v>
      </c>
      <c r="D1178" s="961"/>
      <c r="E1178" s="317">
        <f>F1178-4</f>
        <v>44918</v>
      </c>
      <c r="F1178" s="317">
        <f>F1177+7</f>
        <v>44922</v>
      </c>
      <c r="G1178" s="317">
        <f>F1178+2</f>
        <v>44924</v>
      </c>
    </row>
    <row r="1179" spans="1:7">
      <c r="B1179" s="344" t="s">
        <v>1353</v>
      </c>
      <c r="C1179" s="344" t="s">
        <v>1352</v>
      </c>
      <c r="D1179" s="961"/>
      <c r="E1179" s="317">
        <f>F1179-4</f>
        <v>44925</v>
      </c>
      <c r="F1179" s="317">
        <f>F1178+7</f>
        <v>44929</v>
      </c>
      <c r="G1179" s="317">
        <f>F1179+2</f>
        <v>44931</v>
      </c>
    </row>
    <row r="1180" spans="1:7">
      <c r="B1180" s="372"/>
      <c r="C1180" s="372"/>
      <c r="D1180" s="322"/>
      <c r="E1180" s="321"/>
      <c r="F1180" s="321"/>
      <c r="G1180" s="321"/>
    </row>
    <row r="1181" spans="1:7">
      <c r="A1181" s="327" t="s">
        <v>1363</v>
      </c>
    </row>
    <row r="1182" spans="1:7">
      <c r="A1182" s="327"/>
      <c r="B1182" s="959" t="s">
        <v>1364</v>
      </c>
      <c r="C1182" s="959" t="s">
        <v>21</v>
      </c>
      <c r="D1182" s="962" t="s">
        <v>22</v>
      </c>
      <c r="E1182" s="319" t="s">
        <v>138</v>
      </c>
      <c r="F1182" s="319" t="s">
        <v>138</v>
      </c>
      <c r="G1182" s="319" t="s">
        <v>1363</v>
      </c>
    </row>
    <row r="1183" spans="1:7">
      <c r="A1183" s="327"/>
      <c r="B1183" s="960"/>
      <c r="C1183" s="960"/>
      <c r="D1183" s="963"/>
      <c r="E1183" s="319" t="s">
        <v>1092</v>
      </c>
      <c r="F1183" s="319" t="s">
        <v>24</v>
      </c>
      <c r="G1183" s="319" t="s">
        <v>25</v>
      </c>
    </row>
    <row r="1184" spans="1:7">
      <c r="A1184" s="327"/>
      <c r="B1184" s="344" t="s">
        <v>1376</v>
      </c>
      <c r="C1184" s="344" t="s">
        <v>1381</v>
      </c>
      <c r="D1184" s="961" t="s">
        <v>1380</v>
      </c>
      <c r="E1184" s="317">
        <f>F1184-4</f>
        <v>44890</v>
      </c>
      <c r="F1184" s="317">
        <v>44894</v>
      </c>
      <c r="G1184" s="317">
        <f>F1184+2</f>
        <v>44896</v>
      </c>
    </row>
    <row r="1185" spans="1:7">
      <c r="A1185" s="327"/>
      <c r="B1185" s="344" t="s">
        <v>1376</v>
      </c>
      <c r="C1185" s="344" t="s">
        <v>1379</v>
      </c>
      <c r="D1185" s="961"/>
      <c r="E1185" s="317">
        <f>F1185-4</f>
        <v>44897</v>
      </c>
      <c r="F1185" s="317">
        <f>F1184+7</f>
        <v>44901</v>
      </c>
      <c r="G1185" s="317">
        <f>F1185+2</f>
        <v>44903</v>
      </c>
    </row>
    <row r="1186" spans="1:7">
      <c r="A1186" s="327"/>
      <c r="B1186" s="344" t="s">
        <v>1376</v>
      </c>
      <c r="C1186" s="344" t="s">
        <v>1378</v>
      </c>
      <c r="D1186" s="961"/>
      <c r="E1186" s="317">
        <f>F1186-4</f>
        <v>44904</v>
      </c>
      <c r="F1186" s="317">
        <f>F1185+7</f>
        <v>44908</v>
      </c>
      <c r="G1186" s="317">
        <f>F1186+2</f>
        <v>44910</v>
      </c>
    </row>
    <row r="1187" spans="1:7">
      <c r="A1187" s="327"/>
      <c r="B1187" s="344" t="s">
        <v>1376</v>
      </c>
      <c r="C1187" s="344" t="s">
        <v>1377</v>
      </c>
      <c r="D1187" s="961"/>
      <c r="E1187" s="317">
        <f>F1187-4</f>
        <v>44911</v>
      </c>
      <c r="F1187" s="317">
        <f>F1186+7</f>
        <v>44915</v>
      </c>
      <c r="G1187" s="317">
        <f>F1187+2</f>
        <v>44917</v>
      </c>
    </row>
    <row r="1188" spans="1:7">
      <c r="A1188" s="327"/>
      <c r="B1188" s="344" t="s">
        <v>1376</v>
      </c>
      <c r="C1188" s="344" t="s">
        <v>1375</v>
      </c>
      <c r="D1188" s="961"/>
      <c r="E1188" s="317">
        <f>F1188-4</f>
        <v>44918</v>
      </c>
      <c r="F1188" s="317">
        <f>F1187+7</f>
        <v>44922</v>
      </c>
      <c r="G1188" s="317">
        <f>F1188+2</f>
        <v>44924</v>
      </c>
    </row>
    <row r="1189" spans="1:7">
      <c r="A1189" s="327"/>
      <c r="B1189" s="373"/>
      <c r="C1189" s="315"/>
    </row>
    <row r="1190" spans="1:7">
      <c r="B1190" s="959" t="s">
        <v>1364</v>
      </c>
      <c r="C1190" s="959" t="s">
        <v>21</v>
      </c>
      <c r="D1190" s="962" t="s">
        <v>22</v>
      </c>
      <c r="E1190" s="319" t="s">
        <v>138</v>
      </c>
      <c r="F1190" s="319" t="s">
        <v>138</v>
      </c>
      <c r="G1190" s="319" t="s">
        <v>1363</v>
      </c>
    </row>
    <row r="1191" spans="1:7">
      <c r="B1191" s="960"/>
      <c r="C1191" s="960"/>
      <c r="D1191" s="963"/>
      <c r="E1191" s="319" t="s">
        <v>1092</v>
      </c>
      <c r="F1191" s="319" t="s">
        <v>24</v>
      </c>
      <c r="G1191" s="319" t="s">
        <v>25</v>
      </c>
    </row>
    <row r="1192" spans="1:7">
      <c r="B1192" s="344" t="s">
        <v>836</v>
      </c>
      <c r="C1192" s="344" t="s">
        <v>1374</v>
      </c>
      <c r="D1192" s="961" t="s">
        <v>1373</v>
      </c>
      <c r="E1192" s="317">
        <f>F1192-4</f>
        <v>44892</v>
      </c>
      <c r="F1192" s="317">
        <v>44896</v>
      </c>
      <c r="G1192" s="317">
        <f>F1192+2</f>
        <v>44898</v>
      </c>
    </row>
    <row r="1193" spans="1:7">
      <c r="B1193" s="344" t="s">
        <v>836</v>
      </c>
      <c r="C1193" s="344" t="s">
        <v>696</v>
      </c>
      <c r="D1193" s="961"/>
      <c r="E1193" s="317">
        <f>F1193-4</f>
        <v>44899</v>
      </c>
      <c r="F1193" s="317">
        <f>F1192+7</f>
        <v>44903</v>
      </c>
      <c r="G1193" s="317">
        <f>F1193+2</f>
        <v>44905</v>
      </c>
    </row>
    <row r="1194" spans="1:7">
      <c r="B1194" s="344" t="s">
        <v>836</v>
      </c>
      <c r="C1194" s="344" t="s">
        <v>698</v>
      </c>
      <c r="D1194" s="961"/>
      <c r="E1194" s="317">
        <f>F1194-4</f>
        <v>44906</v>
      </c>
      <c r="F1194" s="317">
        <f>F1193+7</f>
        <v>44910</v>
      </c>
      <c r="G1194" s="317">
        <f>F1194+2</f>
        <v>44912</v>
      </c>
    </row>
    <row r="1195" spans="1:7">
      <c r="B1195" s="344" t="s">
        <v>836</v>
      </c>
      <c r="C1195" s="344" t="s">
        <v>705</v>
      </c>
      <c r="D1195" s="961"/>
      <c r="E1195" s="317">
        <f>F1195-4</f>
        <v>44913</v>
      </c>
      <c r="F1195" s="317">
        <f>F1194+7</f>
        <v>44917</v>
      </c>
      <c r="G1195" s="317">
        <f>F1195+2</f>
        <v>44919</v>
      </c>
    </row>
    <row r="1196" spans="1:7">
      <c r="B1196" s="344" t="s">
        <v>836</v>
      </c>
      <c r="C1196" s="344" t="s">
        <v>837</v>
      </c>
      <c r="D1196" s="961"/>
      <c r="E1196" s="317">
        <f>F1196-4</f>
        <v>44920</v>
      </c>
      <c r="F1196" s="317">
        <f>F1195+7</f>
        <v>44924</v>
      </c>
      <c r="G1196" s="317">
        <f>F1196+2</f>
        <v>44926</v>
      </c>
    </row>
    <row r="1197" spans="1:7">
      <c r="B1197" s="323"/>
      <c r="C1197" s="337"/>
      <c r="E1197" s="321"/>
      <c r="F1197" s="321"/>
      <c r="G1197" s="321"/>
    </row>
    <row r="1198" spans="1:7">
      <c r="B1198" s="959" t="s">
        <v>1364</v>
      </c>
      <c r="C1198" s="959" t="s">
        <v>21</v>
      </c>
      <c r="D1198" s="962" t="s">
        <v>22</v>
      </c>
      <c r="E1198" s="319" t="s">
        <v>138</v>
      </c>
      <c r="F1198" s="319" t="s">
        <v>138</v>
      </c>
      <c r="G1198" s="319" t="s">
        <v>1363</v>
      </c>
    </row>
    <row r="1199" spans="1:7">
      <c r="B1199" s="960"/>
      <c r="C1199" s="960"/>
      <c r="D1199" s="963"/>
      <c r="E1199" s="319" t="s">
        <v>1092</v>
      </c>
      <c r="F1199" s="319" t="s">
        <v>24</v>
      </c>
      <c r="G1199" s="319" t="s">
        <v>25</v>
      </c>
    </row>
    <row r="1200" spans="1:7">
      <c r="B1200" s="344" t="s">
        <v>1368</v>
      </c>
      <c r="C1200" s="344" t="s">
        <v>1372</v>
      </c>
      <c r="D1200" s="961" t="s">
        <v>1371</v>
      </c>
      <c r="E1200" s="317">
        <f>F1200-4</f>
        <v>44893</v>
      </c>
      <c r="F1200" s="317">
        <v>44897</v>
      </c>
      <c r="G1200" s="317">
        <f>F1200+2</f>
        <v>44899</v>
      </c>
    </row>
    <row r="1201" spans="2:7">
      <c r="B1201" s="344" t="s">
        <v>1368</v>
      </c>
      <c r="C1201" s="344" t="s">
        <v>1370</v>
      </c>
      <c r="D1201" s="961"/>
      <c r="E1201" s="317">
        <f>F1201-4</f>
        <v>44900</v>
      </c>
      <c r="F1201" s="317">
        <f>F1200+7</f>
        <v>44904</v>
      </c>
      <c r="G1201" s="317">
        <f>F1201+2</f>
        <v>44906</v>
      </c>
    </row>
    <row r="1202" spans="2:7">
      <c r="B1202" s="344" t="s">
        <v>1368</v>
      </c>
      <c r="C1202" s="344" t="s">
        <v>1369</v>
      </c>
      <c r="D1202" s="961"/>
      <c r="E1202" s="317">
        <f>F1202-4</f>
        <v>44907</v>
      </c>
      <c r="F1202" s="317">
        <f>F1201+7</f>
        <v>44911</v>
      </c>
      <c r="G1202" s="317">
        <f>F1202+2</f>
        <v>44913</v>
      </c>
    </row>
    <row r="1203" spans="2:7">
      <c r="B1203" s="344" t="s">
        <v>1368</v>
      </c>
      <c r="C1203" s="344" t="s">
        <v>1367</v>
      </c>
      <c r="D1203" s="961"/>
      <c r="E1203" s="317">
        <f>F1203-4</f>
        <v>44914</v>
      </c>
      <c r="F1203" s="317">
        <f>F1202+7</f>
        <v>44918</v>
      </c>
      <c r="G1203" s="317">
        <f>F1203+2</f>
        <v>44920</v>
      </c>
    </row>
    <row r="1205" spans="2:7">
      <c r="B1205" s="959" t="s">
        <v>1364</v>
      </c>
      <c r="C1205" s="959" t="s">
        <v>21</v>
      </c>
      <c r="D1205" s="962" t="s">
        <v>1349</v>
      </c>
      <c r="E1205" s="319" t="s">
        <v>138</v>
      </c>
      <c r="F1205" s="319" t="s">
        <v>138</v>
      </c>
      <c r="G1205" s="319" t="s">
        <v>1363</v>
      </c>
    </row>
    <row r="1206" spans="2:7">
      <c r="B1206" s="960"/>
      <c r="C1206" s="960"/>
      <c r="D1206" s="963"/>
      <c r="E1206" s="319" t="s">
        <v>1092</v>
      </c>
      <c r="F1206" s="319" t="s">
        <v>24</v>
      </c>
      <c r="G1206" s="319" t="s">
        <v>25</v>
      </c>
    </row>
    <row r="1207" spans="2:7">
      <c r="B1207" s="344" t="s">
        <v>1365</v>
      </c>
      <c r="C1207" s="344" t="s">
        <v>975</v>
      </c>
      <c r="D1207" s="961" t="s">
        <v>1366</v>
      </c>
      <c r="E1207" s="317">
        <f>F1207-4</f>
        <v>44888</v>
      </c>
      <c r="F1207" s="317">
        <v>44892</v>
      </c>
      <c r="G1207" s="317">
        <f>F1207+2</f>
        <v>44894</v>
      </c>
    </row>
    <row r="1208" spans="2:7">
      <c r="B1208" s="344" t="s">
        <v>1365</v>
      </c>
      <c r="C1208" s="344" t="s">
        <v>976</v>
      </c>
      <c r="D1208" s="961"/>
      <c r="E1208" s="317">
        <f>F1208-4</f>
        <v>44895</v>
      </c>
      <c r="F1208" s="317">
        <f>F1207+7</f>
        <v>44899</v>
      </c>
      <c r="G1208" s="317">
        <f>F1208+2</f>
        <v>44901</v>
      </c>
    </row>
    <row r="1209" spans="2:7">
      <c r="B1209" s="344" t="s">
        <v>1365</v>
      </c>
      <c r="C1209" s="344" t="s">
        <v>977</v>
      </c>
      <c r="D1209" s="961"/>
      <c r="E1209" s="317">
        <f>F1209-4</f>
        <v>44902</v>
      </c>
      <c r="F1209" s="317">
        <f>F1208+7</f>
        <v>44906</v>
      </c>
      <c r="G1209" s="317">
        <f>F1209+2</f>
        <v>44908</v>
      </c>
    </row>
    <row r="1210" spans="2:7">
      <c r="B1210" s="344" t="s">
        <v>1365</v>
      </c>
      <c r="C1210" s="344" t="s">
        <v>573</v>
      </c>
      <c r="D1210" s="961"/>
      <c r="E1210" s="317">
        <f>F1210-4</f>
        <v>44909</v>
      </c>
      <c r="F1210" s="317">
        <f>F1209+7</f>
        <v>44913</v>
      </c>
      <c r="G1210" s="317">
        <f>F1210+2</f>
        <v>44915</v>
      </c>
    </row>
    <row r="1211" spans="2:7">
      <c r="B1211" s="344" t="s">
        <v>1365</v>
      </c>
      <c r="C1211" s="344" t="s">
        <v>575</v>
      </c>
      <c r="D1211" s="961"/>
      <c r="E1211" s="317">
        <f>F1211-4</f>
        <v>44916</v>
      </c>
      <c r="F1211" s="317">
        <f>F1210+7</f>
        <v>44920</v>
      </c>
      <c r="G1211" s="317">
        <f>F1211+2</f>
        <v>44922</v>
      </c>
    </row>
    <row r="1212" spans="2:7">
      <c r="B1212" s="372"/>
      <c r="C1212" s="372"/>
      <c r="D1212" s="322"/>
      <c r="E1212" s="321"/>
      <c r="F1212" s="321"/>
      <c r="G1212" s="321"/>
    </row>
    <row r="1213" spans="2:7">
      <c r="B1213" s="959" t="s">
        <v>1364</v>
      </c>
      <c r="C1213" s="959" t="s">
        <v>21</v>
      </c>
      <c r="D1213" s="962" t="s">
        <v>1349</v>
      </c>
      <c r="E1213" s="319" t="s">
        <v>138</v>
      </c>
      <c r="F1213" s="319" t="s">
        <v>138</v>
      </c>
      <c r="G1213" s="319" t="s">
        <v>1363</v>
      </c>
    </row>
    <row r="1214" spans="2:7">
      <c r="B1214" s="960"/>
      <c r="C1214" s="960"/>
      <c r="D1214" s="963"/>
      <c r="E1214" s="319" t="s">
        <v>1092</v>
      </c>
      <c r="F1214" s="319" t="s">
        <v>24</v>
      </c>
      <c r="G1214" s="319" t="s">
        <v>25</v>
      </c>
    </row>
    <row r="1215" spans="2:7">
      <c r="B1215" s="344" t="s">
        <v>1362</v>
      </c>
      <c r="C1215" s="344" t="s">
        <v>1361</v>
      </c>
      <c r="D1215" s="961" t="s">
        <v>1360</v>
      </c>
      <c r="E1215" s="317">
        <f>F1215-4</f>
        <v>44897</v>
      </c>
      <c r="F1215" s="317">
        <v>44901</v>
      </c>
      <c r="G1215" s="317">
        <f>F1215+2</f>
        <v>44903</v>
      </c>
    </row>
    <row r="1216" spans="2:7">
      <c r="B1216" s="344" t="s">
        <v>1359</v>
      </c>
      <c r="C1216" s="344" t="s">
        <v>1358</v>
      </c>
      <c r="D1216" s="961"/>
      <c r="E1216" s="317">
        <f>F1216-4</f>
        <v>44904</v>
      </c>
      <c r="F1216" s="317">
        <f>F1215+7</f>
        <v>44908</v>
      </c>
      <c r="G1216" s="317">
        <f>F1216+2</f>
        <v>44910</v>
      </c>
    </row>
    <row r="1217" spans="1:8">
      <c r="B1217" s="344" t="s">
        <v>1357</v>
      </c>
      <c r="C1217" s="344" t="s">
        <v>1356</v>
      </c>
      <c r="D1217" s="961"/>
      <c r="E1217" s="317">
        <f>F1217-4</f>
        <v>44911</v>
      </c>
      <c r="F1217" s="317">
        <f>F1216+7</f>
        <v>44915</v>
      </c>
      <c r="G1217" s="317">
        <f>F1217+2</f>
        <v>44917</v>
      </c>
    </row>
    <row r="1218" spans="1:8">
      <c r="B1218" s="344" t="s">
        <v>1355</v>
      </c>
      <c r="C1218" s="344" t="s">
        <v>1354</v>
      </c>
      <c r="D1218" s="961"/>
      <c r="E1218" s="317">
        <f>F1218-4</f>
        <v>44918</v>
      </c>
      <c r="F1218" s="317">
        <f>F1217+7</f>
        <v>44922</v>
      </c>
      <c r="G1218" s="317">
        <f>F1218+2</f>
        <v>44924</v>
      </c>
    </row>
    <row r="1219" spans="1:8">
      <c r="B1219" s="344" t="s">
        <v>1353</v>
      </c>
      <c r="C1219" s="344" t="s">
        <v>1352</v>
      </c>
      <c r="D1219" s="961"/>
      <c r="E1219" s="317">
        <f>F1219-4</f>
        <v>44925</v>
      </c>
      <c r="F1219" s="317">
        <f>F1218+7</f>
        <v>44929</v>
      </c>
      <c r="G1219" s="317">
        <f>F1219+2</f>
        <v>44931</v>
      </c>
    </row>
    <row r="1220" spans="1:8">
      <c r="B1220" s="371"/>
      <c r="C1220" s="371"/>
      <c r="E1220" s="321"/>
      <c r="F1220" s="321"/>
      <c r="G1220" s="321"/>
    </row>
    <row r="1221" spans="1:8">
      <c r="B1221" s="371"/>
      <c r="C1221" s="371"/>
      <c r="E1221" s="321"/>
      <c r="F1221" s="321"/>
      <c r="G1221" s="321"/>
    </row>
    <row r="1222" spans="1:8">
      <c r="B1222" s="371"/>
      <c r="C1222" s="371"/>
      <c r="E1222" s="321"/>
      <c r="F1222" s="321"/>
      <c r="G1222" s="321"/>
    </row>
    <row r="1223" spans="1:8" s="346" customFormat="1">
      <c r="A1223" s="356" t="s">
        <v>179</v>
      </c>
      <c r="B1223" s="361"/>
      <c r="C1223" s="361"/>
      <c r="D1223" s="325"/>
      <c r="E1223" s="356"/>
      <c r="F1223" s="356"/>
      <c r="G1223" s="356"/>
      <c r="H1223" s="347"/>
    </row>
    <row r="1224" spans="1:8">
      <c r="A1224" s="327" t="s">
        <v>189</v>
      </c>
      <c r="B1224" s="357"/>
      <c r="C1224" s="357"/>
      <c r="D1224" s="350"/>
      <c r="E1224" s="349"/>
      <c r="F1224" s="356"/>
      <c r="G1224" s="356"/>
    </row>
    <row r="1225" spans="1:8">
      <c r="B1225" s="959" t="s">
        <v>1350</v>
      </c>
      <c r="C1225" s="959" t="s">
        <v>1306</v>
      </c>
      <c r="D1225" s="962" t="s">
        <v>1349</v>
      </c>
      <c r="E1225" s="319" t="s">
        <v>1305</v>
      </c>
      <c r="F1225" s="319" t="s">
        <v>1305</v>
      </c>
      <c r="G1225" s="319" t="s">
        <v>1348</v>
      </c>
    </row>
    <row r="1226" spans="1:8">
      <c r="B1226" s="960"/>
      <c r="C1226" s="960"/>
      <c r="D1226" s="963"/>
      <c r="E1226" s="319" t="s">
        <v>1302</v>
      </c>
      <c r="F1226" s="319" t="s">
        <v>1301</v>
      </c>
      <c r="G1226" s="319" t="s">
        <v>1243</v>
      </c>
    </row>
    <row r="1227" spans="1:8">
      <c r="A1227" s="316"/>
      <c r="B1227" s="344" t="s">
        <v>38</v>
      </c>
      <c r="C1227" s="344" t="s">
        <v>534</v>
      </c>
      <c r="D1227" s="961" t="s">
        <v>1333</v>
      </c>
      <c r="E1227" s="317">
        <f t="shared" ref="E1227:E1232" si="95">F1227-4</f>
        <v>44891</v>
      </c>
      <c r="F1227" s="317">
        <v>44895</v>
      </c>
      <c r="G1227" s="317">
        <f t="shared" ref="G1227:G1232" si="96">F1227+19</f>
        <v>44914</v>
      </c>
      <c r="H1227" s="314" t="s">
        <v>1351</v>
      </c>
    </row>
    <row r="1228" spans="1:8">
      <c r="B1228" s="344" t="s">
        <v>1148</v>
      </c>
      <c r="C1228" s="344"/>
      <c r="D1228" s="961"/>
      <c r="E1228" s="317">
        <f t="shared" si="95"/>
        <v>44898</v>
      </c>
      <c r="F1228" s="317">
        <v>44902</v>
      </c>
      <c r="G1228" s="317">
        <f t="shared" si="96"/>
        <v>44921</v>
      </c>
      <c r="H1228" s="314" t="s">
        <v>1351</v>
      </c>
    </row>
    <row r="1229" spans="1:8">
      <c r="B1229" s="344" t="s">
        <v>638</v>
      </c>
      <c r="C1229" s="344" t="s">
        <v>207</v>
      </c>
      <c r="D1229" s="961"/>
      <c r="E1229" s="317">
        <f t="shared" si="95"/>
        <v>44905</v>
      </c>
      <c r="F1229" s="317">
        <v>44909</v>
      </c>
      <c r="G1229" s="317">
        <f t="shared" si="96"/>
        <v>44928</v>
      </c>
    </row>
    <row r="1230" spans="1:8">
      <c r="B1230" s="344" t="s">
        <v>617</v>
      </c>
      <c r="C1230" s="344" t="s">
        <v>685</v>
      </c>
      <c r="D1230" s="961"/>
      <c r="E1230" s="317">
        <f t="shared" si="95"/>
        <v>44912</v>
      </c>
      <c r="F1230" s="317">
        <v>44916</v>
      </c>
      <c r="G1230" s="317">
        <f t="shared" si="96"/>
        <v>44935</v>
      </c>
      <c r="H1230" s="314" t="s">
        <v>1351</v>
      </c>
    </row>
    <row r="1231" spans="1:8">
      <c r="B1231" s="344" t="s">
        <v>566</v>
      </c>
      <c r="C1231" s="344" t="s">
        <v>533</v>
      </c>
      <c r="D1231" s="961"/>
      <c r="E1231" s="317">
        <f t="shared" si="95"/>
        <v>44919</v>
      </c>
      <c r="F1231" s="317">
        <v>44923</v>
      </c>
      <c r="G1231" s="317">
        <f t="shared" si="96"/>
        <v>44942</v>
      </c>
    </row>
    <row r="1232" spans="1:8">
      <c r="B1232" s="344" t="s">
        <v>1332</v>
      </c>
      <c r="C1232" s="344" t="s">
        <v>1331</v>
      </c>
      <c r="D1232" s="961"/>
      <c r="E1232" s="317">
        <f t="shared" si="95"/>
        <v>44926</v>
      </c>
      <c r="F1232" s="317">
        <v>44930</v>
      </c>
      <c r="G1232" s="317">
        <f t="shared" si="96"/>
        <v>44949</v>
      </c>
    </row>
    <row r="1233" spans="1:8">
      <c r="D1233" s="370"/>
      <c r="E1233" s="321"/>
      <c r="F1233" s="321"/>
      <c r="G1233" s="321"/>
    </row>
    <row r="1234" spans="1:8">
      <c r="B1234" s="959" t="s">
        <v>1350</v>
      </c>
      <c r="C1234" s="959" t="s">
        <v>1306</v>
      </c>
      <c r="D1234" s="962" t="s">
        <v>1349</v>
      </c>
      <c r="E1234" s="319" t="s">
        <v>1305</v>
      </c>
      <c r="F1234" s="319" t="s">
        <v>1305</v>
      </c>
      <c r="G1234" s="319" t="s">
        <v>1348</v>
      </c>
    </row>
    <row r="1235" spans="1:8">
      <c r="B1235" s="960"/>
      <c r="C1235" s="960"/>
      <c r="D1235" s="963"/>
      <c r="E1235" s="319" t="s">
        <v>1302</v>
      </c>
      <c r="F1235" s="319" t="s">
        <v>1301</v>
      </c>
      <c r="G1235" s="319" t="s">
        <v>1243</v>
      </c>
    </row>
    <row r="1236" spans="1:8" ht="21.75" customHeight="1">
      <c r="B1236" s="324" t="s">
        <v>1347</v>
      </c>
      <c r="C1236" s="324" t="s">
        <v>1346</v>
      </c>
      <c r="D1236" s="961" t="s">
        <v>1345</v>
      </c>
      <c r="E1236" s="317">
        <f t="shared" ref="E1236:E1241" si="97">F1236-3</f>
        <v>44895</v>
      </c>
      <c r="F1236" s="317">
        <v>44898</v>
      </c>
      <c r="G1236" s="317">
        <f t="shared" ref="G1236:G1241" si="98">F1236+18</f>
        <v>44916</v>
      </c>
    </row>
    <row r="1237" spans="1:8" ht="21.75" customHeight="1">
      <c r="B1237" s="324" t="s">
        <v>1344</v>
      </c>
      <c r="C1237" s="324" t="s">
        <v>1343</v>
      </c>
      <c r="D1237" s="961"/>
      <c r="E1237" s="317">
        <f t="shared" si="97"/>
        <v>44902</v>
      </c>
      <c r="F1237" s="317">
        <v>44905</v>
      </c>
      <c r="G1237" s="317">
        <f t="shared" si="98"/>
        <v>44923</v>
      </c>
    </row>
    <row r="1238" spans="1:8">
      <c r="B1238" s="324" t="s">
        <v>1342</v>
      </c>
      <c r="C1238" s="324" t="s">
        <v>1341</v>
      </c>
      <c r="D1238" s="961"/>
      <c r="E1238" s="317">
        <f t="shared" si="97"/>
        <v>44909</v>
      </c>
      <c r="F1238" s="317">
        <v>44912</v>
      </c>
      <c r="G1238" s="317">
        <f t="shared" si="98"/>
        <v>44930</v>
      </c>
    </row>
    <row r="1239" spans="1:8">
      <c r="B1239" s="324" t="s">
        <v>1100</v>
      </c>
      <c r="C1239" s="324" t="s">
        <v>1340</v>
      </c>
      <c r="D1239" s="961"/>
      <c r="E1239" s="317">
        <f t="shared" si="97"/>
        <v>44916</v>
      </c>
      <c r="F1239" s="317">
        <v>44919</v>
      </c>
      <c r="G1239" s="317">
        <f t="shared" si="98"/>
        <v>44937</v>
      </c>
    </row>
    <row r="1240" spans="1:8">
      <c r="B1240" s="324" t="s">
        <v>1339</v>
      </c>
      <c r="C1240" s="324" t="s">
        <v>1338</v>
      </c>
      <c r="D1240" s="961"/>
      <c r="E1240" s="317">
        <f t="shared" si="97"/>
        <v>44923</v>
      </c>
      <c r="F1240" s="317">
        <v>44926</v>
      </c>
      <c r="G1240" s="317">
        <f t="shared" si="98"/>
        <v>44944</v>
      </c>
    </row>
    <row r="1241" spans="1:8" ht="19.5" customHeight="1">
      <c r="B1241" s="324" t="s">
        <v>1337</v>
      </c>
      <c r="C1241" s="324" t="s">
        <v>1336</v>
      </c>
      <c r="D1241" s="961"/>
      <c r="E1241" s="317">
        <f t="shared" si="97"/>
        <v>44930</v>
      </c>
      <c r="F1241" s="317">
        <v>44933</v>
      </c>
      <c r="G1241" s="317">
        <f t="shared" si="98"/>
        <v>44951</v>
      </c>
    </row>
    <row r="1242" spans="1:8" ht="15" customHeight="1">
      <c r="A1242" s="327" t="s">
        <v>1335</v>
      </c>
    </row>
    <row r="1243" spans="1:8">
      <c r="B1243" s="959" t="s">
        <v>1250</v>
      </c>
      <c r="C1243" s="959" t="s">
        <v>1249</v>
      </c>
      <c r="D1243" s="962" t="s">
        <v>1248</v>
      </c>
      <c r="E1243" s="319" t="s">
        <v>1247</v>
      </c>
      <c r="F1243" s="319" t="s">
        <v>1247</v>
      </c>
      <c r="G1243" s="319" t="s">
        <v>1334</v>
      </c>
      <c r="H1243" s="319" t="s">
        <v>1317</v>
      </c>
    </row>
    <row r="1244" spans="1:8">
      <c r="B1244" s="960"/>
      <c r="C1244" s="960"/>
      <c r="D1244" s="963"/>
      <c r="E1244" s="319" t="s">
        <v>1245</v>
      </c>
      <c r="F1244" s="319" t="s">
        <v>1244</v>
      </c>
      <c r="G1244" s="319" t="s">
        <v>1279</v>
      </c>
      <c r="H1244" s="319" t="s">
        <v>25</v>
      </c>
    </row>
    <row r="1245" spans="1:8" ht="16.5" customHeight="1">
      <c r="B1245" s="344" t="s">
        <v>38</v>
      </c>
      <c r="C1245" s="344" t="s">
        <v>534</v>
      </c>
      <c r="D1245" s="961" t="s">
        <v>1333</v>
      </c>
      <c r="E1245" s="317">
        <f t="shared" ref="E1245:E1250" si="99">F1245-4</f>
        <v>44891</v>
      </c>
      <c r="F1245" s="317">
        <v>44895</v>
      </c>
      <c r="G1245" s="317">
        <f t="shared" ref="G1245:G1250" si="100">F1245+10</f>
        <v>44905</v>
      </c>
      <c r="H1245" s="369" t="s">
        <v>1330</v>
      </c>
    </row>
    <row r="1246" spans="1:8">
      <c r="B1246" s="344" t="s">
        <v>1148</v>
      </c>
      <c r="C1246" s="344"/>
      <c r="D1246" s="961"/>
      <c r="E1246" s="317">
        <f t="shared" si="99"/>
        <v>44898</v>
      </c>
      <c r="F1246" s="317">
        <v>44902</v>
      </c>
      <c r="G1246" s="317">
        <f t="shared" si="100"/>
        <v>44912</v>
      </c>
      <c r="H1246" s="369" t="s">
        <v>1330</v>
      </c>
    </row>
    <row r="1247" spans="1:8">
      <c r="B1247" s="344" t="s">
        <v>638</v>
      </c>
      <c r="C1247" s="344" t="s">
        <v>207</v>
      </c>
      <c r="D1247" s="961"/>
      <c r="E1247" s="317">
        <f t="shared" si="99"/>
        <v>44905</v>
      </c>
      <c r="F1247" s="317">
        <v>44909</v>
      </c>
      <c r="G1247" s="317">
        <f t="shared" si="100"/>
        <v>44919</v>
      </c>
      <c r="H1247" s="369" t="s">
        <v>1330</v>
      </c>
    </row>
    <row r="1248" spans="1:8">
      <c r="B1248" s="344" t="s">
        <v>617</v>
      </c>
      <c r="C1248" s="344" t="s">
        <v>685</v>
      </c>
      <c r="D1248" s="961"/>
      <c r="E1248" s="317">
        <f t="shared" si="99"/>
        <v>44912</v>
      </c>
      <c r="F1248" s="317">
        <v>44916</v>
      </c>
      <c r="G1248" s="317">
        <f t="shared" si="100"/>
        <v>44926</v>
      </c>
      <c r="H1248" s="369" t="s">
        <v>1330</v>
      </c>
    </row>
    <row r="1249" spans="1:8">
      <c r="B1249" s="344" t="s">
        <v>566</v>
      </c>
      <c r="C1249" s="344" t="s">
        <v>533</v>
      </c>
      <c r="D1249" s="961"/>
      <c r="E1249" s="317">
        <f t="shared" si="99"/>
        <v>44919</v>
      </c>
      <c r="F1249" s="317">
        <v>44923</v>
      </c>
      <c r="G1249" s="317">
        <f t="shared" si="100"/>
        <v>44933</v>
      </c>
      <c r="H1249" s="369" t="s">
        <v>1330</v>
      </c>
    </row>
    <row r="1250" spans="1:8">
      <c r="B1250" s="344" t="s">
        <v>1332</v>
      </c>
      <c r="C1250" s="344" t="s">
        <v>1331</v>
      </c>
      <c r="D1250" s="961"/>
      <c r="E1250" s="317">
        <f t="shared" si="99"/>
        <v>44926</v>
      </c>
      <c r="F1250" s="317">
        <v>44930</v>
      </c>
      <c r="G1250" s="317">
        <f t="shared" si="100"/>
        <v>44940</v>
      </c>
      <c r="H1250" s="369" t="s">
        <v>1330</v>
      </c>
    </row>
    <row r="1251" spans="1:8">
      <c r="D1251" s="370"/>
      <c r="E1251" s="321"/>
      <c r="F1251" s="321"/>
    </row>
    <row r="1252" spans="1:8">
      <c r="A1252" s="327"/>
      <c r="B1252" s="959" t="s">
        <v>1250</v>
      </c>
      <c r="C1252" s="959" t="s">
        <v>1306</v>
      </c>
      <c r="D1252" s="962" t="s">
        <v>1248</v>
      </c>
      <c r="E1252" s="319" t="s">
        <v>1305</v>
      </c>
      <c r="F1252" s="319" t="s">
        <v>1305</v>
      </c>
      <c r="G1252" s="319" t="s">
        <v>1334</v>
      </c>
      <c r="H1252" s="319" t="s">
        <v>1317</v>
      </c>
    </row>
    <row r="1253" spans="1:8">
      <c r="B1253" s="960"/>
      <c r="C1253" s="960"/>
      <c r="D1253" s="963"/>
      <c r="E1253" s="319" t="s">
        <v>1302</v>
      </c>
      <c r="F1253" s="319" t="s">
        <v>1301</v>
      </c>
      <c r="G1253" s="319" t="s">
        <v>1279</v>
      </c>
      <c r="H1253" s="319" t="s">
        <v>25</v>
      </c>
    </row>
    <row r="1254" spans="1:8" ht="21" customHeight="1">
      <c r="B1254" s="344" t="s">
        <v>38</v>
      </c>
      <c r="C1254" s="344" t="s">
        <v>534</v>
      </c>
      <c r="D1254" s="961" t="s">
        <v>1333</v>
      </c>
      <c r="E1254" s="317">
        <f t="shared" ref="E1254:E1259" si="101">F1254-4</f>
        <v>44891</v>
      </c>
      <c r="F1254" s="317">
        <v>44895</v>
      </c>
      <c r="G1254" s="317">
        <f t="shared" ref="G1254:G1259" si="102">F1254+10</f>
        <v>44905</v>
      </c>
      <c r="H1254" s="369" t="s">
        <v>1330</v>
      </c>
    </row>
    <row r="1255" spans="1:8">
      <c r="B1255" s="344" t="s">
        <v>1148</v>
      </c>
      <c r="C1255" s="344"/>
      <c r="D1255" s="961"/>
      <c r="E1255" s="317">
        <f t="shared" si="101"/>
        <v>44898</v>
      </c>
      <c r="F1255" s="317">
        <v>44902</v>
      </c>
      <c r="G1255" s="317">
        <f t="shared" si="102"/>
        <v>44912</v>
      </c>
      <c r="H1255" s="369" t="s">
        <v>1330</v>
      </c>
    </row>
    <row r="1256" spans="1:8">
      <c r="B1256" s="344" t="s">
        <v>638</v>
      </c>
      <c r="C1256" s="344" t="s">
        <v>207</v>
      </c>
      <c r="D1256" s="961"/>
      <c r="E1256" s="317">
        <f t="shared" si="101"/>
        <v>44905</v>
      </c>
      <c r="F1256" s="317">
        <v>44909</v>
      </c>
      <c r="G1256" s="317">
        <f t="shared" si="102"/>
        <v>44919</v>
      </c>
      <c r="H1256" s="369" t="s">
        <v>1330</v>
      </c>
    </row>
    <row r="1257" spans="1:8">
      <c r="B1257" s="344" t="s">
        <v>617</v>
      </c>
      <c r="C1257" s="344" t="s">
        <v>685</v>
      </c>
      <c r="D1257" s="961"/>
      <c r="E1257" s="317">
        <f t="shared" si="101"/>
        <v>44912</v>
      </c>
      <c r="F1257" s="317">
        <v>44916</v>
      </c>
      <c r="G1257" s="317">
        <f t="shared" si="102"/>
        <v>44926</v>
      </c>
      <c r="H1257" s="369" t="s">
        <v>1330</v>
      </c>
    </row>
    <row r="1258" spans="1:8">
      <c r="B1258" s="344" t="s">
        <v>566</v>
      </c>
      <c r="C1258" s="344" t="s">
        <v>533</v>
      </c>
      <c r="D1258" s="961"/>
      <c r="E1258" s="317">
        <f t="shared" si="101"/>
        <v>44919</v>
      </c>
      <c r="F1258" s="317">
        <v>44923</v>
      </c>
      <c r="G1258" s="317">
        <f t="shared" si="102"/>
        <v>44933</v>
      </c>
      <c r="H1258" s="369" t="s">
        <v>1330</v>
      </c>
    </row>
    <row r="1259" spans="1:8" ht="18" customHeight="1">
      <c r="B1259" s="344" t="s">
        <v>1332</v>
      </c>
      <c r="C1259" s="344" t="s">
        <v>1331</v>
      </c>
      <c r="D1259" s="961"/>
      <c r="E1259" s="317">
        <f t="shared" si="101"/>
        <v>44926</v>
      </c>
      <c r="F1259" s="317">
        <v>44930</v>
      </c>
      <c r="G1259" s="317">
        <f t="shared" si="102"/>
        <v>44940</v>
      </c>
      <c r="H1259" s="369" t="s">
        <v>1330</v>
      </c>
    </row>
    <row r="1260" spans="1:8">
      <c r="B1260" s="327"/>
      <c r="C1260" s="327"/>
      <c r="D1260" s="364"/>
      <c r="E1260" s="327"/>
      <c r="F1260" s="327"/>
      <c r="G1260" s="327"/>
      <c r="H1260" s="327"/>
    </row>
    <row r="1261" spans="1:8">
      <c r="B1261" s="959" t="s">
        <v>1250</v>
      </c>
      <c r="C1261" s="959" t="s">
        <v>1306</v>
      </c>
      <c r="D1261" s="962" t="s">
        <v>1248</v>
      </c>
      <c r="E1261" s="319" t="s">
        <v>1305</v>
      </c>
      <c r="F1261" s="319" t="s">
        <v>1305</v>
      </c>
      <c r="G1261" s="319" t="s">
        <v>1329</v>
      </c>
      <c r="H1261" s="319" t="s">
        <v>1317</v>
      </c>
    </row>
    <row r="1262" spans="1:8">
      <c r="B1262" s="960"/>
      <c r="C1262" s="960"/>
      <c r="D1262" s="963"/>
      <c r="E1262" s="319" t="s">
        <v>1302</v>
      </c>
      <c r="F1262" s="319" t="s">
        <v>1301</v>
      </c>
      <c r="G1262" s="319" t="s">
        <v>1279</v>
      </c>
      <c r="H1262" s="319" t="s">
        <v>25</v>
      </c>
    </row>
    <row r="1263" spans="1:8">
      <c r="B1263" s="344" t="s">
        <v>1326</v>
      </c>
      <c r="C1263" s="344" t="s">
        <v>1325</v>
      </c>
      <c r="D1263" s="961" t="s">
        <v>1324</v>
      </c>
      <c r="E1263" s="317">
        <f>F1263-4</f>
        <v>44889</v>
      </c>
      <c r="F1263" s="317">
        <v>44893</v>
      </c>
      <c r="G1263" s="317">
        <f>F1263+10</f>
        <v>44903</v>
      </c>
      <c r="H1263" s="369" t="s">
        <v>1328</v>
      </c>
    </row>
    <row r="1264" spans="1:8">
      <c r="B1264" s="344" t="s">
        <v>1323</v>
      </c>
      <c r="C1264" s="344" t="s">
        <v>1322</v>
      </c>
      <c r="D1264" s="961"/>
      <c r="E1264" s="317">
        <f>F1264-4</f>
        <v>44896</v>
      </c>
      <c r="F1264" s="317">
        <f>F1263+7</f>
        <v>44900</v>
      </c>
      <c r="G1264" s="317">
        <f>F1264+10</f>
        <v>44910</v>
      </c>
      <c r="H1264" s="369" t="s">
        <v>1328</v>
      </c>
    </row>
    <row r="1265" spans="2:8">
      <c r="B1265" s="344" t="s">
        <v>1321</v>
      </c>
      <c r="C1265" s="344" t="s">
        <v>1320</v>
      </c>
      <c r="D1265" s="961"/>
      <c r="E1265" s="317">
        <f>F1265-4</f>
        <v>44903</v>
      </c>
      <c r="F1265" s="317">
        <f>F1264+7</f>
        <v>44907</v>
      </c>
      <c r="G1265" s="317">
        <f>F1265+10</f>
        <v>44917</v>
      </c>
      <c r="H1265" s="369" t="s">
        <v>1328</v>
      </c>
    </row>
    <row r="1266" spans="2:8">
      <c r="B1266" s="344" t="s">
        <v>1319</v>
      </c>
      <c r="C1266" s="344" t="s">
        <v>1318</v>
      </c>
      <c r="D1266" s="961"/>
      <c r="E1266" s="317">
        <f>F1266-4</f>
        <v>44910</v>
      </c>
      <c r="F1266" s="317">
        <f>F1265+7</f>
        <v>44914</v>
      </c>
      <c r="G1266" s="317">
        <f>F1266+10</f>
        <v>44924</v>
      </c>
      <c r="H1266" s="369" t="s">
        <v>1328</v>
      </c>
    </row>
    <row r="1267" spans="2:8">
      <c r="B1267" s="314"/>
      <c r="C1267" s="314"/>
      <c r="F1267" s="321"/>
      <c r="G1267" s="321"/>
    </row>
    <row r="1268" spans="2:8">
      <c r="B1268" s="959" t="s">
        <v>1250</v>
      </c>
      <c r="C1268" s="959" t="s">
        <v>1306</v>
      </c>
      <c r="D1268" s="962" t="s">
        <v>1248</v>
      </c>
      <c r="E1268" s="319" t="s">
        <v>1305</v>
      </c>
      <c r="F1268" s="319" t="s">
        <v>1305</v>
      </c>
      <c r="G1268" s="319" t="s">
        <v>1317</v>
      </c>
    </row>
    <row r="1269" spans="2:8">
      <c r="B1269" s="960"/>
      <c r="C1269" s="960"/>
      <c r="D1269" s="963"/>
      <c r="E1269" s="319" t="s">
        <v>1302</v>
      </c>
      <c r="F1269" s="319" t="s">
        <v>1301</v>
      </c>
      <c r="G1269" s="319" t="s">
        <v>1279</v>
      </c>
    </row>
    <row r="1270" spans="2:8">
      <c r="B1270" s="344" t="s">
        <v>1326</v>
      </c>
      <c r="C1270" s="344" t="s">
        <v>1325</v>
      </c>
      <c r="D1270" s="961" t="s">
        <v>1324</v>
      </c>
      <c r="E1270" s="317">
        <f>F1270-4</f>
        <v>44889</v>
      </c>
      <c r="F1270" s="317">
        <v>44893</v>
      </c>
      <c r="G1270" s="317">
        <f>F1270+10</f>
        <v>44903</v>
      </c>
    </row>
    <row r="1271" spans="2:8">
      <c r="B1271" s="344" t="s">
        <v>1323</v>
      </c>
      <c r="C1271" s="344" t="s">
        <v>1322</v>
      </c>
      <c r="D1271" s="961"/>
      <c r="E1271" s="317">
        <f>F1271-4</f>
        <v>44896</v>
      </c>
      <c r="F1271" s="317">
        <f>F1270+7</f>
        <v>44900</v>
      </c>
      <c r="G1271" s="317">
        <f>F1271+10</f>
        <v>44910</v>
      </c>
    </row>
    <row r="1272" spans="2:8">
      <c r="B1272" s="344" t="s">
        <v>1321</v>
      </c>
      <c r="C1272" s="344" t="s">
        <v>1320</v>
      </c>
      <c r="D1272" s="961"/>
      <c r="E1272" s="317">
        <f>F1272-4</f>
        <v>44903</v>
      </c>
      <c r="F1272" s="317">
        <f>F1271+7</f>
        <v>44907</v>
      </c>
      <c r="G1272" s="317">
        <f>F1272+10</f>
        <v>44917</v>
      </c>
    </row>
    <row r="1273" spans="2:8">
      <c r="B1273" s="344" t="s">
        <v>1319</v>
      </c>
      <c r="C1273" s="344" t="s">
        <v>1318</v>
      </c>
      <c r="D1273" s="961"/>
      <c r="E1273" s="317">
        <f>F1273-4</f>
        <v>44910</v>
      </c>
      <c r="F1273" s="317">
        <f>F1272+7</f>
        <v>44914</v>
      </c>
      <c r="G1273" s="317">
        <f>F1273+10</f>
        <v>44924</v>
      </c>
    </row>
    <row r="1274" spans="2:8">
      <c r="B1274" s="314"/>
      <c r="C1274" s="314"/>
      <c r="E1274" s="321"/>
      <c r="F1274" s="321"/>
      <c r="G1274" s="321"/>
    </row>
    <row r="1275" spans="2:8">
      <c r="B1275" s="959" t="s">
        <v>1250</v>
      </c>
      <c r="C1275" s="959" t="s">
        <v>1306</v>
      </c>
      <c r="D1275" s="962" t="s">
        <v>1248</v>
      </c>
      <c r="E1275" s="319" t="s">
        <v>1305</v>
      </c>
      <c r="F1275" s="319" t="s">
        <v>1305</v>
      </c>
      <c r="G1275" s="319" t="s">
        <v>1317</v>
      </c>
    </row>
    <row r="1276" spans="2:8">
      <c r="B1276" s="960"/>
      <c r="C1276" s="960"/>
      <c r="D1276" s="963"/>
      <c r="E1276" s="319" t="s">
        <v>1302</v>
      </c>
      <c r="F1276" s="319" t="s">
        <v>1301</v>
      </c>
      <c r="G1276" s="319" t="s">
        <v>1279</v>
      </c>
    </row>
    <row r="1277" spans="2:8">
      <c r="B1277" s="344" t="s">
        <v>1316</v>
      </c>
      <c r="C1277" s="344" t="s">
        <v>1309</v>
      </c>
      <c r="D1277" s="961" t="s">
        <v>1315</v>
      </c>
      <c r="E1277" s="317">
        <f>F1277-4</f>
        <v>44892</v>
      </c>
      <c r="F1277" s="317">
        <v>44896</v>
      </c>
      <c r="G1277" s="317">
        <f>F1277+13</f>
        <v>44909</v>
      </c>
    </row>
    <row r="1278" spans="2:8">
      <c r="B1278" s="344" t="s">
        <v>1314</v>
      </c>
      <c r="C1278" s="344" t="s">
        <v>1313</v>
      </c>
      <c r="D1278" s="961"/>
      <c r="E1278" s="317">
        <f>F1278-4</f>
        <v>44899</v>
      </c>
      <c r="F1278" s="317">
        <f>F1277+7</f>
        <v>44903</v>
      </c>
      <c r="G1278" s="317">
        <f>F1278+13</f>
        <v>44916</v>
      </c>
    </row>
    <row r="1279" spans="2:8">
      <c r="B1279" s="344" t="s">
        <v>1312</v>
      </c>
      <c r="C1279" s="344" t="s">
        <v>1311</v>
      </c>
      <c r="D1279" s="961"/>
      <c r="E1279" s="317">
        <f>F1279-4</f>
        <v>44906</v>
      </c>
      <c r="F1279" s="317">
        <f>F1278+7</f>
        <v>44910</v>
      </c>
      <c r="G1279" s="317">
        <f>F1279+13</f>
        <v>44923</v>
      </c>
    </row>
    <row r="1280" spans="2:8">
      <c r="B1280" s="344" t="s">
        <v>1310</v>
      </c>
      <c r="C1280" s="344" t="s">
        <v>1309</v>
      </c>
      <c r="D1280" s="961"/>
      <c r="E1280" s="317">
        <f>F1280-4</f>
        <v>44913</v>
      </c>
      <c r="F1280" s="317">
        <f>F1279+7</f>
        <v>44917</v>
      </c>
      <c r="G1280" s="317">
        <f>F1280+13</f>
        <v>44930</v>
      </c>
    </row>
    <row r="1281" spans="1:8">
      <c r="B1281" s="344" t="s">
        <v>1308</v>
      </c>
      <c r="C1281" s="344" t="s">
        <v>1307</v>
      </c>
      <c r="D1281" s="961"/>
      <c r="E1281" s="317">
        <f>F1281-4</f>
        <v>44920</v>
      </c>
      <c r="F1281" s="317">
        <f>F1280+7</f>
        <v>44924</v>
      </c>
      <c r="G1281" s="317">
        <f>F1281+13</f>
        <v>44937</v>
      </c>
    </row>
    <row r="1282" spans="1:8">
      <c r="B1282" s="368"/>
      <c r="C1282" s="367"/>
      <c r="D1282" s="322"/>
      <c r="E1282" s="321"/>
      <c r="F1282" s="321"/>
      <c r="G1282" s="321"/>
    </row>
    <row r="1283" spans="1:8">
      <c r="A1283" s="364" t="s">
        <v>181</v>
      </c>
    </row>
    <row r="1284" spans="1:8">
      <c r="B1284" s="959" t="s">
        <v>1250</v>
      </c>
      <c r="C1284" s="959" t="s">
        <v>1306</v>
      </c>
      <c r="D1284" s="962" t="s">
        <v>1248</v>
      </c>
      <c r="E1284" s="319" t="s">
        <v>1305</v>
      </c>
      <c r="F1284" s="319" t="s">
        <v>1305</v>
      </c>
      <c r="G1284" s="319" t="s">
        <v>1304</v>
      </c>
      <c r="H1284" s="319" t="s">
        <v>1303</v>
      </c>
    </row>
    <row r="1285" spans="1:8">
      <c r="B1285" s="960"/>
      <c r="C1285" s="960"/>
      <c r="D1285" s="963"/>
      <c r="E1285" s="319" t="s">
        <v>1302</v>
      </c>
      <c r="F1285" s="319" t="s">
        <v>1301</v>
      </c>
      <c r="G1285" s="319" t="s">
        <v>1279</v>
      </c>
      <c r="H1285" s="319" t="s">
        <v>1243</v>
      </c>
    </row>
    <row r="1286" spans="1:8" ht="16.5" customHeight="1">
      <c r="B1286" s="344" t="s">
        <v>1278</v>
      </c>
      <c r="C1286" s="344" t="s">
        <v>624</v>
      </c>
      <c r="D1286" s="968" t="s">
        <v>1277</v>
      </c>
      <c r="E1286" s="317">
        <f>F1286-4</f>
        <v>44894</v>
      </c>
      <c r="F1286" s="317">
        <v>44898</v>
      </c>
      <c r="G1286" s="317">
        <f>F1286+18</f>
        <v>44916</v>
      </c>
      <c r="H1286" s="319" t="s">
        <v>1300</v>
      </c>
    </row>
    <row r="1287" spans="1:8">
      <c r="B1287" s="344" t="s">
        <v>1276</v>
      </c>
      <c r="C1287" s="344" t="s">
        <v>1275</v>
      </c>
      <c r="D1287" s="969"/>
      <c r="E1287" s="317">
        <f>F1287-4</f>
        <v>44901</v>
      </c>
      <c r="F1287" s="317">
        <v>44905</v>
      </c>
      <c r="G1287" s="317">
        <f>F1287+18</f>
        <v>44923</v>
      </c>
      <c r="H1287" s="319" t="s">
        <v>1300</v>
      </c>
    </row>
    <row r="1288" spans="1:8">
      <c r="B1288" s="344" t="s">
        <v>1274</v>
      </c>
      <c r="C1288" s="344" t="s">
        <v>1273</v>
      </c>
      <c r="D1288" s="969"/>
      <c r="E1288" s="317">
        <f>F1288-4</f>
        <v>44908</v>
      </c>
      <c r="F1288" s="317">
        <v>44912</v>
      </c>
      <c r="G1288" s="317">
        <f>F1288+18</f>
        <v>44930</v>
      </c>
      <c r="H1288" s="319" t="s">
        <v>1300</v>
      </c>
    </row>
    <row r="1289" spans="1:8">
      <c r="B1289" s="344"/>
      <c r="C1289" s="344"/>
      <c r="D1289" s="969"/>
      <c r="E1289" s="317">
        <f>F1289-4</f>
        <v>44915</v>
      </c>
      <c r="F1289" s="317">
        <v>44919</v>
      </c>
      <c r="G1289" s="317">
        <f>F1289+18</f>
        <v>44937</v>
      </c>
      <c r="H1289" s="319" t="s">
        <v>1300</v>
      </c>
    </row>
    <row r="1290" spans="1:8">
      <c r="B1290" s="344" t="s">
        <v>1272</v>
      </c>
      <c r="C1290" s="344" t="s">
        <v>855</v>
      </c>
      <c r="D1290" s="970"/>
      <c r="E1290" s="317">
        <f>F1290-4</f>
        <v>44922</v>
      </c>
      <c r="F1290" s="317">
        <v>44926</v>
      </c>
      <c r="G1290" s="317">
        <f>F1290+18</f>
        <v>44944</v>
      </c>
      <c r="H1290" s="319" t="s">
        <v>1300</v>
      </c>
    </row>
    <row r="1291" spans="1:8">
      <c r="B1291" s="314"/>
      <c r="C1291" s="314"/>
      <c r="E1291" s="321"/>
      <c r="F1291" s="321"/>
      <c r="G1291" s="321"/>
      <c r="H1291" s="362"/>
    </row>
    <row r="1292" spans="1:8">
      <c r="A1292" s="327" t="s">
        <v>1299</v>
      </c>
      <c r="B1292" s="314"/>
      <c r="C1292" s="314"/>
    </row>
    <row r="1293" spans="1:8">
      <c r="B1293" s="959" t="s">
        <v>1250</v>
      </c>
      <c r="C1293" s="959" t="s">
        <v>1249</v>
      </c>
      <c r="D1293" s="962" t="s">
        <v>1248</v>
      </c>
      <c r="E1293" s="319" t="s">
        <v>1247</v>
      </c>
      <c r="F1293" s="319" t="s">
        <v>1247</v>
      </c>
      <c r="G1293" s="319" t="s">
        <v>1299</v>
      </c>
    </row>
    <row r="1294" spans="1:8">
      <c r="B1294" s="960"/>
      <c r="C1294" s="960"/>
      <c r="D1294" s="963"/>
      <c r="E1294" s="319" t="s">
        <v>1245</v>
      </c>
      <c r="F1294" s="319" t="s">
        <v>1244</v>
      </c>
      <c r="G1294" s="319" t="s">
        <v>1279</v>
      </c>
    </row>
    <row r="1295" spans="1:8">
      <c r="B1295" s="344" t="s">
        <v>1096</v>
      </c>
      <c r="C1295" s="344"/>
      <c r="D1295" s="968" t="s">
        <v>1281</v>
      </c>
      <c r="E1295" s="317">
        <f>F1295-4</f>
        <v>44894</v>
      </c>
      <c r="F1295" s="317">
        <v>44898</v>
      </c>
      <c r="G1295" s="317">
        <f>F1295+24</f>
        <v>44922</v>
      </c>
    </row>
    <row r="1296" spans="1:8">
      <c r="B1296" s="344" t="s">
        <v>564</v>
      </c>
      <c r="C1296" s="344" t="s">
        <v>75</v>
      </c>
      <c r="D1296" s="969"/>
      <c r="E1296" s="317">
        <f>F1296-4</f>
        <v>44901</v>
      </c>
      <c r="F1296" s="317">
        <f>F1295+7</f>
        <v>44905</v>
      </c>
      <c r="G1296" s="317">
        <f>F1296+24</f>
        <v>44929</v>
      </c>
    </row>
    <row r="1297" spans="1:7">
      <c r="B1297" s="344" t="s">
        <v>565</v>
      </c>
      <c r="C1297" s="344" t="s">
        <v>520</v>
      </c>
      <c r="D1297" s="969"/>
      <c r="E1297" s="317">
        <f>F1297-4</f>
        <v>44908</v>
      </c>
      <c r="F1297" s="317">
        <f>F1296+7</f>
        <v>44912</v>
      </c>
      <c r="G1297" s="317">
        <f>F1297+24</f>
        <v>44936</v>
      </c>
    </row>
    <row r="1298" spans="1:7">
      <c r="B1298" s="324" t="s">
        <v>682</v>
      </c>
      <c r="C1298" s="324" t="s">
        <v>683</v>
      </c>
      <c r="D1298" s="969"/>
      <c r="E1298" s="317">
        <f>F1298-4</f>
        <v>44915</v>
      </c>
      <c r="F1298" s="317">
        <f>F1297+7</f>
        <v>44919</v>
      </c>
      <c r="G1298" s="317">
        <f>F1298+24</f>
        <v>44943</v>
      </c>
    </row>
    <row r="1299" spans="1:7">
      <c r="B1299" s="324" t="s">
        <v>684</v>
      </c>
      <c r="C1299" s="324" t="s">
        <v>212</v>
      </c>
      <c r="D1299" s="961"/>
      <c r="E1299" s="317">
        <f>F1299-4</f>
        <v>44922</v>
      </c>
      <c r="F1299" s="317">
        <f>F1298+7</f>
        <v>44926</v>
      </c>
      <c r="G1299" s="317">
        <f>F1299+24</f>
        <v>44950</v>
      </c>
    </row>
    <row r="1300" spans="1:7">
      <c r="B1300" s="314"/>
      <c r="C1300" s="314"/>
      <c r="E1300" s="321"/>
      <c r="F1300" s="321"/>
      <c r="G1300" s="321"/>
    </row>
    <row r="1301" spans="1:7">
      <c r="B1301" s="959" t="s">
        <v>1250</v>
      </c>
      <c r="C1301" s="959" t="s">
        <v>1249</v>
      </c>
      <c r="D1301" s="962" t="s">
        <v>1248</v>
      </c>
      <c r="E1301" s="319" t="s">
        <v>1247</v>
      </c>
      <c r="F1301" s="319" t="s">
        <v>1247</v>
      </c>
      <c r="G1301" s="319" t="s">
        <v>1299</v>
      </c>
    </row>
    <row r="1302" spans="1:7">
      <c r="B1302" s="960"/>
      <c r="C1302" s="960"/>
      <c r="D1302" s="963"/>
      <c r="E1302" s="319" t="s">
        <v>1245</v>
      </c>
      <c r="F1302" s="319" t="s">
        <v>1244</v>
      </c>
      <c r="G1302" s="319" t="s">
        <v>1279</v>
      </c>
    </row>
    <row r="1303" spans="1:7" ht="16.5" customHeight="1">
      <c r="B1303" s="324" t="s">
        <v>144</v>
      </c>
      <c r="C1303" s="324" t="s">
        <v>1298</v>
      </c>
      <c r="D1303" s="968" t="s">
        <v>1297</v>
      </c>
      <c r="E1303" s="317">
        <f t="shared" ref="E1303:E1308" si="103">F1303-4</f>
        <v>44890</v>
      </c>
      <c r="F1303" s="317">
        <v>44894</v>
      </c>
      <c r="G1303" s="317">
        <f t="shared" ref="G1303:G1308" si="104">F1303+16</f>
        <v>44910</v>
      </c>
    </row>
    <row r="1304" spans="1:7">
      <c r="B1304" s="324" t="s">
        <v>1296</v>
      </c>
      <c r="C1304" s="324" t="s">
        <v>1295</v>
      </c>
      <c r="D1304" s="969"/>
      <c r="E1304" s="317">
        <f t="shared" si="103"/>
        <v>44897</v>
      </c>
      <c r="F1304" s="317">
        <v>44901</v>
      </c>
      <c r="G1304" s="317">
        <f t="shared" si="104"/>
        <v>44917</v>
      </c>
    </row>
    <row r="1305" spans="1:7">
      <c r="B1305" s="324" t="s">
        <v>1294</v>
      </c>
      <c r="C1305" s="324" t="s">
        <v>1293</v>
      </c>
      <c r="D1305" s="969"/>
      <c r="E1305" s="317">
        <f t="shared" si="103"/>
        <v>44904</v>
      </c>
      <c r="F1305" s="317">
        <v>44908</v>
      </c>
      <c r="G1305" s="317">
        <f t="shared" si="104"/>
        <v>44924</v>
      </c>
    </row>
    <row r="1306" spans="1:7">
      <c r="B1306" s="324" t="s">
        <v>1292</v>
      </c>
      <c r="C1306" s="324" t="s">
        <v>212</v>
      </c>
      <c r="D1306" s="969"/>
      <c r="E1306" s="317">
        <f t="shared" si="103"/>
        <v>44911</v>
      </c>
      <c r="F1306" s="317">
        <v>44915</v>
      </c>
      <c r="G1306" s="317">
        <f t="shared" si="104"/>
        <v>44931</v>
      </c>
    </row>
    <row r="1307" spans="1:7">
      <c r="B1307" s="324" t="s">
        <v>1291</v>
      </c>
      <c r="C1307" s="324" t="s">
        <v>29</v>
      </c>
      <c r="D1307" s="969"/>
      <c r="E1307" s="317">
        <f t="shared" si="103"/>
        <v>44918</v>
      </c>
      <c r="F1307" s="317">
        <v>44922</v>
      </c>
      <c r="G1307" s="317">
        <f t="shared" si="104"/>
        <v>44938</v>
      </c>
    </row>
    <row r="1308" spans="1:7">
      <c r="B1308" s="324" t="s">
        <v>1290</v>
      </c>
      <c r="C1308" s="324" t="s">
        <v>1289</v>
      </c>
      <c r="D1308" s="970"/>
      <c r="E1308" s="317">
        <f t="shared" si="103"/>
        <v>44925</v>
      </c>
      <c r="F1308" s="317">
        <v>44929</v>
      </c>
      <c r="G1308" s="317">
        <f t="shared" si="104"/>
        <v>44945</v>
      </c>
    </row>
    <row r="1309" spans="1:7">
      <c r="B1309" s="342"/>
      <c r="C1309" s="342"/>
      <c r="D1309" s="322"/>
      <c r="E1309" s="321"/>
      <c r="F1309" s="321"/>
      <c r="G1309" s="366"/>
    </row>
    <row r="1310" spans="1:7">
      <c r="A1310" s="327" t="s">
        <v>1288</v>
      </c>
    </row>
    <row r="1311" spans="1:7">
      <c r="A1311" s="327"/>
      <c r="B1311" s="959" t="s">
        <v>1250</v>
      </c>
      <c r="C1311" s="959" t="s">
        <v>1249</v>
      </c>
      <c r="D1311" s="962" t="s">
        <v>1248</v>
      </c>
      <c r="E1311" s="319" t="s">
        <v>1247</v>
      </c>
      <c r="F1311" s="319" t="s">
        <v>1247</v>
      </c>
      <c r="G1311" s="319" t="s">
        <v>1280</v>
      </c>
    </row>
    <row r="1312" spans="1:7">
      <c r="A1312" s="327"/>
      <c r="B1312" s="960"/>
      <c r="C1312" s="960"/>
      <c r="D1312" s="963"/>
      <c r="E1312" s="319" t="s">
        <v>1245</v>
      </c>
      <c r="F1312" s="319" t="s">
        <v>1244</v>
      </c>
      <c r="G1312" s="319" t="s">
        <v>1279</v>
      </c>
    </row>
    <row r="1313" spans="1:7" ht="16.5" customHeight="1">
      <c r="A1313" s="316"/>
      <c r="B1313" s="324" t="s">
        <v>28</v>
      </c>
      <c r="C1313" s="324" t="s">
        <v>158</v>
      </c>
      <c r="D1313" s="968" t="s">
        <v>1287</v>
      </c>
      <c r="E1313" s="317">
        <f t="shared" ref="E1313:E1318" si="105">F1313-4</f>
        <v>44892</v>
      </c>
      <c r="F1313" s="317">
        <v>44896</v>
      </c>
      <c r="G1313" s="317">
        <f t="shared" ref="G1313:G1318" si="106">F1313+17</f>
        <v>44913</v>
      </c>
    </row>
    <row r="1314" spans="1:7">
      <c r="A1314" s="327"/>
      <c r="B1314" s="324" t="s">
        <v>1286</v>
      </c>
      <c r="C1314" s="324" t="s">
        <v>108</v>
      </c>
      <c r="D1314" s="969"/>
      <c r="E1314" s="317">
        <f t="shared" si="105"/>
        <v>44899</v>
      </c>
      <c r="F1314" s="317">
        <v>44903</v>
      </c>
      <c r="G1314" s="317">
        <f t="shared" si="106"/>
        <v>44920</v>
      </c>
    </row>
    <row r="1315" spans="1:7">
      <c r="A1315" s="327"/>
      <c r="B1315" s="324" t="s">
        <v>1285</v>
      </c>
      <c r="C1315" s="324" t="s">
        <v>1284</v>
      </c>
      <c r="D1315" s="969"/>
      <c r="E1315" s="317">
        <f t="shared" si="105"/>
        <v>44906</v>
      </c>
      <c r="F1315" s="317">
        <v>44910</v>
      </c>
      <c r="G1315" s="317">
        <f t="shared" si="106"/>
        <v>44927</v>
      </c>
    </row>
    <row r="1316" spans="1:7">
      <c r="A1316" s="327"/>
      <c r="B1316" s="324"/>
      <c r="C1316" s="324"/>
      <c r="D1316" s="969"/>
      <c r="E1316" s="317">
        <f t="shared" si="105"/>
        <v>44913</v>
      </c>
      <c r="F1316" s="317">
        <v>44917</v>
      </c>
      <c r="G1316" s="317">
        <f t="shared" si="106"/>
        <v>44934</v>
      </c>
    </row>
    <row r="1317" spans="1:7">
      <c r="A1317" s="327"/>
      <c r="B1317" s="324" t="s">
        <v>1283</v>
      </c>
      <c r="C1317" s="324" t="s">
        <v>1282</v>
      </c>
      <c r="D1317" s="969"/>
      <c r="E1317" s="317">
        <f t="shared" si="105"/>
        <v>44920</v>
      </c>
      <c r="F1317" s="317">
        <v>44924</v>
      </c>
      <c r="G1317" s="317">
        <f t="shared" si="106"/>
        <v>44941</v>
      </c>
    </row>
    <row r="1318" spans="1:7">
      <c r="A1318" s="327"/>
      <c r="B1318" s="324"/>
      <c r="C1318" s="324"/>
      <c r="D1318" s="961"/>
      <c r="E1318" s="317">
        <f t="shared" si="105"/>
        <v>44927</v>
      </c>
      <c r="F1318" s="317">
        <v>44931</v>
      </c>
      <c r="G1318" s="317">
        <f t="shared" si="106"/>
        <v>44948</v>
      </c>
    </row>
    <row r="1319" spans="1:7">
      <c r="A1319" s="327"/>
      <c r="B1319" s="327"/>
      <c r="C1319" s="327"/>
      <c r="D1319" s="364"/>
    </row>
    <row r="1320" spans="1:7">
      <c r="B1320" s="959" t="s">
        <v>1250</v>
      </c>
      <c r="C1320" s="959" t="s">
        <v>1249</v>
      </c>
      <c r="D1320" s="962" t="s">
        <v>1248</v>
      </c>
      <c r="E1320" s="319" t="s">
        <v>1247</v>
      </c>
      <c r="F1320" s="319" t="s">
        <v>1247</v>
      </c>
      <c r="G1320" s="319" t="s">
        <v>1280</v>
      </c>
    </row>
    <row r="1321" spans="1:7">
      <c r="B1321" s="960"/>
      <c r="C1321" s="960"/>
      <c r="D1321" s="963"/>
      <c r="E1321" s="319" t="s">
        <v>1245</v>
      </c>
      <c r="F1321" s="319" t="s">
        <v>1244</v>
      </c>
      <c r="G1321" s="319" t="s">
        <v>1279</v>
      </c>
    </row>
    <row r="1322" spans="1:7">
      <c r="B1322" s="344" t="s">
        <v>1096</v>
      </c>
      <c r="C1322" s="344"/>
      <c r="D1322" s="968" t="s">
        <v>1281</v>
      </c>
      <c r="E1322" s="317">
        <f>F1322-4</f>
        <v>44894</v>
      </c>
      <c r="F1322" s="317">
        <v>44898</v>
      </c>
      <c r="G1322" s="317">
        <f>F1322+17</f>
        <v>44915</v>
      </c>
    </row>
    <row r="1323" spans="1:7">
      <c r="B1323" s="344" t="s">
        <v>564</v>
      </c>
      <c r="C1323" s="344" t="s">
        <v>75</v>
      </c>
      <c r="D1323" s="969"/>
      <c r="E1323" s="317">
        <f>F1323-4</f>
        <v>44901</v>
      </c>
      <c r="F1323" s="317">
        <f>F1322+7</f>
        <v>44905</v>
      </c>
      <c r="G1323" s="317">
        <f>F1323+17</f>
        <v>44922</v>
      </c>
    </row>
    <row r="1324" spans="1:7">
      <c r="B1324" s="344" t="s">
        <v>565</v>
      </c>
      <c r="C1324" s="344" t="s">
        <v>520</v>
      </c>
      <c r="D1324" s="969"/>
      <c r="E1324" s="317">
        <f>F1324-4</f>
        <v>44908</v>
      </c>
      <c r="F1324" s="317">
        <f>F1323+7</f>
        <v>44912</v>
      </c>
      <c r="G1324" s="317">
        <f>F1324+17</f>
        <v>44929</v>
      </c>
    </row>
    <row r="1325" spans="1:7">
      <c r="B1325" s="324" t="s">
        <v>682</v>
      </c>
      <c r="C1325" s="324" t="s">
        <v>683</v>
      </c>
      <c r="D1325" s="969"/>
      <c r="E1325" s="317">
        <f>F1325-4</f>
        <v>44915</v>
      </c>
      <c r="F1325" s="317">
        <f>F1324+7</f>
        <v>44919</v>
      </c>
      <c r="G1325" s="317">
        <f>F1325+17</f>
        <v>44936</v>
      </c>
    </row>
    <row r="1326" spans="1:7">
      <c r="B1326" s="324" t="s">
        <v>684</v>
      </c>
      <c r="C1326" s="324" t="s">
        <v>212</v>
      </c>
      <c r="D1326" s="961"/>
      <c r="E1326" s="317">
        <f>F1326-4</f>
        <v>44922</v>
      </c>
      <c r="F1326" s="317">
        <f>F1325+7</f>
        <v>44926</v>
      </c>
      <c r="G1326" s="317">
        <f>F1326+17</f>
        <v>44943</v>
      </c>
    </row>
    <row r="1327" spans="1:7">
      <c r="B1327" s="314"/>
      <c r="C1327" s="314"/>
    </row>
    <row r="1328" spans="1:7">
      <c r="B1328" s="959" t="s">
        <v>1250</v>
      </c>
      <c r="C1328" s="959" t="s">
        <v>1249</v>
      </c>
      <c r="D1328" s="962" t="s">
        <v>1248</v>
      </c>
      <c r="E1328" s="319" t="s">
        <v>1247</v>
      </c>
      <c r="F1328" s="319" t="s">
        <v>1247</v>
      </c>
      <c r="G1328" s="319" t="s">
        <v>1280</v>
      </c>
    </row>
    <row r="1329" spans="1:8">
      <c r="B1329" s="960"/>
      <c r="C1329" s="960"/>
      <c r="D1329" s="963"/>
      <c r="E1329" s="319" t="s">
        <v>1245</v>
      </c>
      <c r="F1329" s="319" t="s">
        <v>1244</v>
      </c>
      <c r="G1329" s="319" t="s">
        <v>1279</v>
      </c>
    </row>
    <row r="1330" spans="1:8" ht="16.5" customHeight="1">
      <c r="B1330" s="344" t="s">
        <v>1278</v>
      </c>
      <c r="C1330" s="344" t="s">
        <v>624</v>
      </c>
      <c r="D1330" s="968" t="s">
        <v>1277</v>
      </c>
      <c r="E1330" s="317">
        <f>F1330-4</f>
        <v>44894</v>
      </c>
      <c r="F1330" s="317">
        <v>44898</v>
      </c>
      <c r="G1330" s="317">
        <f>F1330+16</f>
        <v>44914</v>
      </c>
    </row>
    <row r="1331" spans="1:8">
      <c r="B1331" s="344" t="s">
        <v>1276</v>
      </c>
      <c r="C1331" s="344" t="s">
        <v>1275</v>
      </c>
      <c r="D1331" s="969"/>
      <c r="E1331" s="317">
        <f>F1331-4</f>
        <v>44901</v>
      </c>
      <c r="F1331" s="317">
        <v>44905</v>
      </c>
      <c r="G1331" s="317">
        <f>F1331+20</f>
        <v>44925</v>
      </c>
    </row>
    <row r="1332" spans="1:8">
      <c r="B1332" s="344" t="s">
        <v>1274</v>
      </c>
      <c r="C1332" s="344" t="s">
        <v>1273</v>
      </c>
      <c r="D1332" s="969"/>
      <c r="E1332" s="317">
        <f>F1332-4</f>
        <v>44908</v>
      </c>
      <c r="F1332" s="317">
        <v>44912</v>
      </c>
      <c r="G1332" s="317">
        <f>F1332+20</f>
        <v>44932</v>
      </c>
    </row>
    <row r="1333" spans="1:8">
      <c r="B1333" s="344"/>
      <c r="C1333" s="344"/>
      <c r="D1333" s="969"/>
      <c r="E1333" s="317">
        <f>F1333-4</f>
        <v>44915</v>
      </c>
      <c r="F1333" s="317">
        <v>44919</v>
      </c>
      <c r="G1333" s="317">
        <f>F1333+20</f>
        <v>44939</v>
      </c>
    </row>
    <row r="1334" spans="1:8">
      <c r="B1334" s="344" t="s">
        <v>1272</v>
      </c>
      <c r="C1334" s="344" t="s">
        <v>855</v>
      </c>
      <c r="D1334" s="970"/>
      <c r="E1334" s="317">
        <f>F1334-4</f>
        <v>44922</v>
      </c>
      <c r="F1334" s="317">
        <v>44926</v>
      </c>
      <c r="G1334" s="317">
        <f>F1334+20</f>
        <v>44946</v>
      </c>
    </row>
    <row r="1335" spans="1:8">
      <c r="B1335" s="314"/>
      <c r="C1335" s="314"/>
      <c r="F1335" s="321"/>
      <c r="G1335" s="321"/>
    </row>
    <row r="1336" spans="1:8">
      <c r="A1336" s="327" t="s">
        <v>97</v>
      </c>
      <c r="B1336" s="314"/>
      <c r="C1336" s="314"/>
      <c r="F1336" s="327"/>
      <c r="G1336" s="327"/>
      <c r="H1336" s="347"/>
    </row>
    <row r="1337" spans="1:8">
      <c r="B1337" s="959" t="s">
        <v>1250</v>
      </c>
      <c r="C1337" s="959" t="s">
        <v>1249</v>
      </c>
      <c r="D1337" s="962" t="s">
        <v>1248</v>
      </c>
      <c r="E1337" s="319" t="s">
        <v>1247</v>
      </c>
      <c r="F1337" s="319" t="s">
        <v>1247</v>
      </c>
      <c r="G1337" s="319" t="s">
        <v>1271</v>
      </c>
      <c r="H1337" s="319" t="s">
        <v>180</v>
      </c>
    </row>
    <row r="1338" spans="1:8">
      <c r="B1338" s="960"/>
      <c r="C1338" s="960"/>
      <c r="D1338" s="963"/>
      <c r="E1338" s="319" t="s">
        <v>1245</v>
      </c>
      <c r="F1338" s="319" t="s">
        <v>1244</v>
      </c>
      <c r="G1338" s="319" t="s">
        <v>1243</v>
      </c>
      <c r="H1338" s="319" t="s">
        <v>25</v>
      </c>
    </row>
    <row r="1339" spans="1:8">
      <c r="B1339" s="344" t="s">
        <v>1270</v>
      </c>
      <c r="C1339" s="344" t="s">
        <v>1269</v>
      </c>
      <c r="D1339" s="961" t="s">
        <v>1268</v>
      </c>
      <c r="E1339" s="317">
        <f>F1339-3</f>
        <v>44894</v>
      </c>
      <c r="F1339" s="317">
        <v>44897</v>
      </c>
      <c r="G1339" s="317">
        <f>F1339+8</f>
        <v>44905</v>
      </c>
      <c r="H1339" s="319" t="s">
        <v>1260</v>
      </c>
    </row>
    <row r="1340" spans="1:8">
      <c r="B1340" s="344" t="s">
        <v>1267</v>
      </c>
      <c r="C1340" s="344" t="s">
        <v>1266</v>
      </c>
      <c r="D1340" s="961"/>
      <c r="E1340" s="317">
        <f>F1340-3</f>
        <v>44901</v>
      </c>
      <c r="F1340" s="317">
        <f>F1339+7</f>
        <v>44904</v>
      </c>
      <c r="G1340" s="317">
        <f>F1340+8</f>
        <v>44912</v>
      </c>
      <c r="H1340" s="319" t="s">
        <v>1260</v>
      </c>
    </row>
    <row r="1341" spans="1:8">
      <c r="B1341" s="344" t="s">
        <v>1265</v>
      </c>
      <c r="C1341" s="344" t="s">
        <v>1264</v>
      </c>
      <c r="D1341" s="961"/>
      <c r="E1341" s="317">
        <f>F1341-3</f>
        <v>44908</v>
      </c>
      <c r="F1341" s="317">
        <f>F1340+7</f>
        <v>44911</v>
      </c>
      <c r="G1341" s="317">
        <f>F1341+8</f>
        <v>44919</v>
      </c>
      <c r="H1341" s="319" t="s">
        <v>1260</v>
      </c>
    </row>
    <row r="1342" spans="1:8">
      <c r="B1342" s="344" t="s">
        <v>1263</v>
      </c>
      <c r="C1342" s="344" t="s">
        <v>1262</v>
      </c>
      <c r="D1342" s="961"/>
      <c r="E1342" s="317">
        <f>F1342-3</f>
        <v>44915</v>
      </c>
      <c r="F1342" s="317">
        <f>F1341+7</f>
        <v>44918</v>
      </c>
      <c r="G1342" s="317">
        <f>F1342+8</f>
        <v>44926</v>
      </c>
      <c r="H1342" s="319" t="s">
        <v>1260</v>
      </c>
    </row>
    <row r="1343" spans="1:8">
      <c r="B1343" s="344" t="s">
        <v>214</v>
      </c>
      <c r="C1343" s="344" t="s">
        <v>1261</v>
      </c>
      <c r="D1343" s="961"/>
      <c r="E1343" s="317">
        <f>F1343-3</f>
        <v>44922</v>
      </c>
      <c r="F1343" s="317">
        <f>F1342+7</f>
        <v>44925</v>
      </c>
      <c r="G1343" s="317">
        <f>F1343+8</f>
        <v>44933</v>
      </c>
      <c r="H1343" s="319" t="s">
        <v>1260</v>
      </c>
    </row>
    <row r="1344" spans="1:8">
      <c r="B1344" s="342"/>
      <c r="C1344" s="342"/>
      <c r="D1344" s="322"/>
      <c r="E1344" s="321"/>
      <c r="F1344" s="321"/>
      <c r="G1344" s="321"/>
    </row>
    <row r="1345" spans="1:7">
      <c r="A1345" s="967" t="s">
        <v>1259</v>
      </c>
      <c r="B1345" s="967"/>
      <c r="C1345" s="349"/>
      <c r="D1345" s="364"/>
      <c r="E1345" s="327"/>
      <c r="F1345" s="327"/>
      <c r="G1345" s="347"/>
    </row>
    <row r="1346" spans="1:7">
      <c r="A1346" s="327"/>
      <c r="B1346" s="959" t="s">
        <v>1250</v>
      </c>
      <c r="C1346" s="959" t="s">
        <v>1249</v>
      </c>
      <c r="D1346" s="962" t="s">
        <v>1248</v>
      </c>
      <c r="E1346" s="319" t="s">
        <v>1247</v>
      </c>
      <c r="F1346" s="319" t="s">
        <v>1247</v>
      </c>
      <c r="G1346" s="319" t="s">
        <v>1246</v>
      </c>
    </row>
    <row r="1347" spans="1:7">
      <c r="A1347" s="327"/>
      <c r="B1347" s="960"/>
      <c r="C1347" s="960"/>
      <c r="D1347" s="963"/>
      <c r="E1347" s="319" t="s">
        <v>1245</v>
      </c>
      <c r="F1347" s="319" t="s">
        <v>1244</v>
      </c>
      <c r="G1347" s="319" t="s">
        <v>1243</v>
      </c>
    </row>
    <row r="1348" spans="1:7" ht="16.5" customHeight="1">
      <c r="A1348" s="327"/>
      <c r="B1348" s="344"/>
      <c r="C1348" s="344"/>
      <c r="D1348" s="961" t="s">
        <v>1258</v>
      </c>
      <c r="E1348" s="317">
        <f t="shared" ref="E1348:E1353" si="107">F1348-4</f>
        <v>44890</v>
      </c>
      <c r="F1348" s="317">
        <v>44894</v>
      </c>
      <c r="G1348" s="317">
        <f>F1348+17</f>
        <v>44911</v>
      </c>
    </row>
    <row r="1349" spans="1:7">
      <c r="A1349" s="327"/>
      <c r="B1349" s="344" t="s">
        <v>159</v>
      </c>
      <c r="C1349" s="344" t="s">
        <v>1257</v>
      </c>
      <c r="D1349" s="961"/>
      <c r="E1349" s="317">
        <f t="shared" si="107"/>
        <v>44897</v>
      </c>
      <c r="F1349" s="317">
        <v>44901</v>
      </c>
      <c r="G1349" s="317">
        <f>G1348+7</f>
        <v>44918</v>
      </c>
    </row>
    <row r="1350" spans="1:7">
      <c r="A1350" s="327"/>
      <c r="B1350" s="344" t="s">
        <v>1256</v>
      </c>
      <c r="C1350" s="344" t="s">
        <v>1255</v>
      </c>
      <c r="D1350" s="961"/>
      <c r="E1350" s="317">
        <f t="shared" si="107"/>
        <v>44904</v>
      </c>
      <c r="F1350" s="317">
        <v>44908</v>
      </c>
      <c r="G1350" s="317">
        <f>G1349+7</f>
        <v>44925</v>
      </c>
    </row>
    <row r="1351" spans="1:7">
      <c r="A1351" s="327"/>
      <c r="B1351" s="344" t="s">
        <v>1254</v>
      </c>
      <c r="C1351" s="344" t="s">
        <v>9</v>
      </c>
      <c r="D1351" s="961"/>
      <c r="E1351" s="317">
        <f t="shared" si="107"/>
        <v>44911</v>
      </c>
      <c r="F1351" s="317">
        <v>44915</v>
      </c>
      <c r="G1351" s="317">
        <f>G1350+7</f>
        <v>44932</v>
      </c>
    </row>
    <row r="1352" spans="1:7">
      <c r="A1352" s="327"/>
      <c r="B1352" s="344" t="s">
        <v>1253</v>
      </c>
      <c r="C1352" s="344" t="s">
        <v>82</v>
      </c>
      <c r="D1352" s="961"/>
      <c r="E1352" s="317">
        <f t="shared" si="107"/>
        <v>44918</v>
      </c>
      <c r="F1352" s="317">
        <v>44922</v>
      </c>
      <c r="G1352" s="317">
        <f>G1351+7</f>
        <v>44939</v>
      </c>
    </row>
    <row r="1353" spans="1:7">
      <c r="A1353" s="327"/>
      <c r="B1353" s="344" t="s">
        <v>1252</v>
      </c>
      <c r="C1353" s="344" t="s">
        <v>1251</v>
      </c>
      <c r="D1353" s="961"/>
      <c r="E1353" s="317">
        <f t="shared" si="107"/>
        <v>44925</v>
      </c>
      <c r="F1353" s="317">
        <v>44929</v>
      </c>
      <c r="G1353" s="317">
        <f>G1352+7</f>
        <v>44946</v>
      </c>
    </row>
    <row r="1354" spans="1:7">
      <c r="A1354" s="327"/>
      <c r="B1354" s="365"/>
      <c r="C1354" s="342"/>
      <c r="D1354" s="322"/>
      <c r="E1354" s="321"/>
      <c r="F1354" s="321"/>
      <c r="G1354" s="321"/>
    </row>
    <row r="1355" spans="1:7">
      <c r="A1355" s="327"/>
      <c r="B1355" s="327"/>
      <c r="C1355" s="349"/>
      <c r="D1355" s="364"/>
      <c r="E1355" s="327"/>
      <c r="F1355" s="327"/>
      <c r="G1355" s="347"/>
    </row>
    <row r="1356" spans="1:7">
      <c r="A1356" s="327"/>
      <c r="B1356" s="959" t="s">
        <v>1250</v>
      </c>
      <c r="C1356" s="959" t="s">
        <v>1249</v>
      </c>
      <c r="D1356" s="962" t="s">
        <v>1248</v>
      </c>
      <c r="E1356" s="319" t="s">
        <v>1247</v>
      </c>
      <c r="F1356" s="319" t="s">
        <v>1247</v>
      </c>
      <c r="G1356" s="319" t="s">
        <v>1246</v>
      </c>
    </row>
    <row r="1357" spans="1:7">
      <c r="A1357" s="327"/>
      <c r="B1357" s="960"/>
      <c r="C1357" s="960"/>
      <c r="D1357" s="963"/>
      <c r="E1357" s="319" t="s">
        <v>1245</v>
      </c>
      <c r="F1357" s="319" t="s">
        <v>1244</v>
      </c>
      <c r="G1357" s="319" t="s">
        <v>1243</v>
      </c>
    </row>
    <row r="1358" spans="1:7" ht="16.5" customHeight="1">
      <c r="A1358" s="327"/>
      <c r="B1358" s="344" t="s">
        <v>13</v>
      </c>
      <c r="C1358" s="344" t="s">
        <v>843</v>
      </c>
      <c r="D1358" s="961" t="s">
        <v>1242</v>
      </c>
      <c r="E1358" s="317">
        <f t="shared" ref="E1358:E1363" si="108">F1358-4</f>
        <v>44891</v>
      </c>
      <c r="F1358" s="317">
        <v>44895</v>
      </c>
      <c r="G1358" s="317">
        <f t="shared" ref="G1358:G1363" si="109">F1358+15</f>
        <v>44910</v>
      </c>
    </row>
    <row r="1359" spans="1:7" ht="16.5" customHeight="1">
      <c r="A1359" s="327"/>
      <c r="B1359" s="344" t="s">
        <v>620</v>
      </c>
      <c r="C1359" s="344" t="s">
        <v>844</v>
      </c>
      <c r="D1359" s="961"/>
      <c r="E1359" s="317">
        <f t="shared" si="108"/>
        <v>44898</v>
      </c>
      <c r="F1359" s="317">
        <v>44902</v>
      </c>
      <c r="G1359" s="317">
        <f t="shared" si="109"/>
        <v>44917</v>
      </c>
    </row>
    <row r="1360" spans="1:7" ht="16.5" customHeight="1">
      <c r="A1360" s="327"/>
      <c r="B1360" s="344" t="s">
        <v>621</v>
      </c>
      <c r="C1360" s="344" t="s">
        <v>845</v>
      </c>
      <c r="D1360" s="961"/>
      <c r="E1360" s="317">
        <f t="shared" si="108"/>
        <v>44905</v>
      </c>
      <c r="F1360" s="317">
        <v>44909</v>
      </c>
      <c r="G1360" s="317">
        <f t="shared" si="109"/>
        <v>44924</v>
      </c>
    </row>
    <row r="1361" spans="1:10">
      <c r="A1361" s="327"/>
      <c r="B1361" s="344" t="s">
        <v>489</v>
      </c>
      <c r="C1361" s="344" t="s">
        <v>846</v>
      </c>
      <c r="D1361" s="961"/>
      <c r="E1361" s="317">
        <f t="shared" si="108"/>
        <v>44912</v>
      </c>
      <c r="F1361" s="317">
        <v>44916</v>
      </c>
      <c r="G1361" s="317">
        <f t="shared" si="109"/>
        <v>44931</v>
      </c>
    </row>
    <row r="1362" spans="1:10">
      <c r="A1362" s="327"/>
      <c r="B1362" s="344" t="s">
        <v>636</v>
      </c>
      <c r="C1362" s="344" t="s">
        <v>847</v>
      </c>
      <c r="D1362" s="961"/>
      <c r="E1362" s="317">
        <f t="shared" si="108"/>
        <v>44919</v>
      </c>
      <c r="F1362" s="317">
        <v>44923</v>
      </c>
      <c r="G1362" s="317">
        <f t="shared" si="109"/>
        <v>44938</v>
      </c>
    </row>
    <row r="1363" spans="1:10">
      <c r="A1363" s="327"/>
      <c r="B1363" s="344" t="s">
        <v>13</v>
      </c>
      <c r="C1363" s="344" t="s">
        <v>1241</v>
      </c>
      <c r="D1363" s="961"/>
      <c r="E1363" s="317">
        <f t="shared" si="108"/>
        <v>44926</v>
      </c>
      <c r="F1363" s="317">
        <v>44930</v>
      </c>
      <c r="G1363" s="317">
        <f t="shared" si="109"/>
        <v>44945</v>
      </c>
    </row>
    <row r="1364" spans="1:10">
      <c r="A1364" s="327"/>
      <c r="B1364" s="327"/>
      <c r="C1364" s="349"/>
      <c r="D1364" s="364"/>
      <c r="E1364" s="327"/>
      <c r="F1364" s="327"/>
      <c r="G1364" s="347"/>
    </row>
    <row r="1365" spans="1:10">
      <c r="B1365" s="314"/>
      <c r="C1365" s="314"/>
      <c r="E1365" s="321"/>
      <c r="F1365" s="363"/>
      <c r="G1365" s="321"/>
      <c r="H1365" s="362"/>
    </row>
    <row r="1366" spans="1:10">
      <c r="A1366" s="356" t="s">
        <v>103</v>
      </c>
      <c r="B1366" s="361"/>
      <c r="C1366" s="361"/>
      <c r="D1366" s="325"/>
      <c r="E1366" s="356"/>
      <c r="F1366" s="356"/>
      <c r="G1366" s="356"/>
      <c r="H1366" s="356"/>
      <c r="I1366" s="346"/>
      <c r="J1366" s="346"/>
    </row>
    <row r="1367" spans="1:10">
      <c r="A1367" s="327" t="s">
        <v>104</v>
      </c>
      <c r="B1367" s="349"/>
      <c r="C1367" s="357"/>
      <c r="D1367" s="350"/>
      <c r="E1367" s="349"/>
      <c r="F1367" s="327"/>
      <c r="G1367" s="356"/>
      <c r="H1367" s="347"/>
    </row>
    <row r="1368" spans="1:10">
      <c r="B1368" s="959" t="s">
        <v>20</v>
      </c>
      <c r="C1368" s="959" t="s">
        <v>21</v>
      </c>
      <c r="D1368" s="962" t="s">
        <v>22</v>
      </c>
      <c r="E1368" s="319" t="s">
        <v>138</v>
      </c>
      <c r="F1368" s="319" t="s">
        <v>138</v>
      </c>
      <c r="G1368" s="352" t="s">
        <v>190</v>
      </c>
    </row>
    <row r="1369" spans="1:10">
      <c r="B1369" s="960"/>
      <c r="C1369" s="960"/>
      <c r="D1369" s="963"/>
      <c r="E1369" s="319" t="s">
        <v>1092</v>
      </c>
      <c r="F1369" s="319" t="s">
        <v>24</v>
      </c>
      <c r="G1369" s="352" t="s">
        <v>25</v>
      </c>
    </row>
    <row r="1370" spans="1:10">
      <c r="B1370" s="344"/>
      <c r="C1370" s="344"/>
      <c r="D1370" s="968" t="s">
        <v>1235</v>
      </c>
      <c r="E1370" s="317">
        <f t="shared" ref="E1370:E1375" si="110">F1370-4</f>
        <v>44889</v>
      </c>
      <c r="F1370" s="317">
        <v>44893</v>
      </c>
      <c r="G1370" s="317">
        <f t="shared" ref="G1370:G1375" si="111">F1370+16</f>
        <v>44909</v>
      </c>
    </row>
    <row r="1371" spans="1:10">
      <c r="B1371" s="344" t="s">
        <v>148</v>
      </c>
      <c r="C1371" s="344" t="s">
        <v>1234</v>
      </c>
      <c r="D1371" s="969"/>
      <c r="E1371" s="317">
        <f t="shared" si="110"/>
        <v>44896</v>
      </c>
      <c r="F1371" s="317">
        <v>44900</v>
      </c>
      <c r="G1371" s="317">
        <f t="shared" si="111"/>
        <v>44916</v>
      </c>
    </row>
    <row r="1372" spans="1:10">
      <c r="B1372" s="344" t="s">
        <v>147</v>
      </c>
      <c r="C1372" s="344" t="s">
        <v>1233</v>
      </c>
      <c r="D1372" s="969"/>
      <c r="E1372" s="317">
        <f t="shared" si="110"/>
        <v>44903</v>
      </c>
      <c r="F1372" s="317">
        <v>44907</v>
      </c>
      <c r="G1372" s="317">
        <f t="shared" si="111"/>
        <v>44923</v>
      </c>
    </row>
    <row r="1373" spans="1:10">
      <c r="B1373" s="344" t="s">
        <v>149</v>
      </c>
      <c r="C1373" s="344" t="s">
        <v>1232</v>
      </c>
      <c r="D1373" s="969"/>
      <c r="E1373" s="317">
        <f t="shared" si="110"/>
        <v>44910</v>
      </c>
      <c r="F1373" s="317">
        <v>44914</v>
      </c>
      <c r="G1373" s="317">
        <f t="shared" si="111"/>
        <v>44930</v>
      </c>
    </row>
    <row r="1374" spans="1:10">
      <c r="B1374" s="344" t="s">
        <v>1148</v>
      </c>
      <c r="C1374" s="344"/>
      <c r="D1374" s="969"/>
      <c r="E1374" s="317">
        <f t="shared" si="110"/>
        <v>44917</v>
      </c>
      <c r="F1374" s="317">
        <v>44921</v>
      </c>
      <c r="G1374" s="317">
        <f t="shared" si="111"/>
        <v>44937</v>
      </c>
    </row>
    <row r="1375" spans="1:10">
      <c r="B1375" s="344" t="s">
        <v>1148</v>
      </c>
      <c r="C1375" s="344"/>
      <c r="D1375" s="970"/>
      <c r="E1375" s="317">
        <f t="shared" si="110"/>
        <v>44924</v>
      </c>
      <c r="F1375" s="317">
        <v>44928</v>
      </c>
      <c r="G1375" s="317">
        <f t="shared" si="111"/>
        <v>44944</v>
      </c>
    </row>
    <row r="1376" spans="1:10">
      <c r="B1376" s="331"/>
      <c r="C1376" s="337"/>
      <c r="D1376" s="322"/>
      <c r="E1376" s="321"/>
      <c r="F1376" s="321"/>
      <c r="G1376" s="321"/>
    </row>
    <row r="1378" spans="2:7">
      <c r="B1378" s="959" t="s">
        <v>20</v>
      </c>
      <c r="C1378" s="959" t="s">
        <v>21</v>
      </c>
      <c r="D1378" s="962" t="s">
        <v>22</v>
      </c>
      <c r="E1378" s="319" t="s">
        <v>138</v>
      </c>
      <c r="F1378" s="319" t="s">
        <v>138</v>
      </c>
      <c r="G1378" s="352" t="s">
        <v>190</v>
      </c>
    </row>
    <row r="1379" spans="2:7">
      <c r="B1379" s="960"/>
      <c r="C1379" s="960"/>
      <c r="D1379" s="963"/>
      <c r="E1379" s="319" t="s">
        <v>1092</v>
      </c>
      <c r="F1379" s="319" t="s">
        <v>24</v>
      </c>
      <c r="G1379" s="319" t="s">
        <v>25</v>
      </c>
    </row>
    <row r="1380" spans="2:7">
      <c r="B1380" s="344" t="s">
        <v>11</v>
      </c>
      <c r="C1380" s="344" t="s">
        <v>613</v>
      </c>
      <c r="D1380" s="968" t="s">
        <v>1236</v>
      </c>
      <c r="E1380" s="317">
        <f t="shared" ref="E1380:E1385" si="112">F1380-4</f>
        <v>44894</v>
      </c>
      <c r="F1380" s="317">
        <v>44898</v>
      </c>
      <c r="G1380" s="317">
        <f t="shared" ref="G1380:G1385" si="113">F1380+18</f>
        <v>44916</v>
      </c>
    </row>
    <row r="1381" spans="2:7">
      <c r="B1381" s="344" t="s">
        <v>824</v>
      </c>
      <c r="C1381" s="344" t="s">
        <v>826</v>
      </c>
      <c r="D1381" s="969"/>
      <c r="E1381" s="317">
        <f t="shared" si="112"/>
        <v>44901</v>
      </c>
      <c r="F1381" s="317">
        <v>44905</v>
      </c>
      <c r="G1381" s="317">
        <f t="shared" si="113"/>
        <v>44923</v>
      </c>
    </row>
    <row r="1382" spans="2:7">
      <c r="B1382" s="344" t="s">
        <v>825</v>
      </c>
      <c r="C1382" s="344" t="s">
        <v>53</v>
      </c>
      <c r="D1382" s="969"/>
      <c r="E1382" s="317">
        <f t="shared" si="112"/>
        <v>44908</v>
      </c>
      <c r="F1382" s="317">
        <v>44912</v>
      </c>
      <c r="G1382" s="317">
        <f t="shared" si="113"/>
        <v>44930</v>
      </c>
    </row>
    <row r="1383" spans="2:7">
      <c r="B1383" s="344" t="s">
        <v>611</v>
      </c>
      <c r="C1383" s="344" t="s">
        <v>53</v>
      </c>
      <c r="D1383" s="969"/>
      <c r="E1383" s="317">
        <f t="shared" si="112"/>
        <v>44915</v>
      </c>
      <c r="F1383" s="317">
        <v>44919</v>
      </c>
      <c r="G1383" s="317">
        <f t="shared" si="113"/>
        <v>44937</v>
      </c>
    </row>
    <row r="1384" spans="2:7">
      <c r="B1384" s="344" t="s">
        <v>612</v>
      </c>
      <c r="C1384" s="344" t="s">
        <v>563</v>
      </c>
      <c r="D1384" s="969"/>
      <c r="E1384" s="317">
        <f t="shared" si="112"/>
        <v>44922</v>
      </c>
      <c r="F1384" s="317">
        <v>44926</v>
      </c>
      <c r="G1384" s="317">
        <f t="shared" si="113"/>
        <v>44944</v>
      </c>
    </row>
    <row r="1385" spans="2:7">
      <c r="B1385" s="344" t="s">
        <v>1148</v>
      </c>
      <c r="C1385" s="344"/>
      <c r="D1385" s="970"/>
      <c r="E1385" s="317">
        <f t="shared" si="112"/>
        <v>44929</v>
      </c>
      <c r="F1385" s="317">
        <v>44933</v>
      </c>
      <c r="G1385" s="317">
        <f t="shared" si="113"/>
        <v>44951</v>
      </c>
    </row>
    <row r="1386" spans="2:7">
      <c r="B1386" s="321"/>
      <c r="C1386" s="321"/>
      <c r="D1386" s="322"/>
      <c r="E1386" s="321"/>
      <c r="F1386" s="321"/>
      <c r="G1386" s="321"/>
    </row>
    <row r="1387" spans="2:7">
      <c r="B1387" s="959" t="s">
        <v>20</v>
      </c>
      <c r="C1387" s="959" t="s">
        <v>21</v>
      </c>
      <c r="D1387" s="962" t="s">
        <v>22</v>
      </c>
      <c r="E1387" s="319" t="s">
        <v>138</v>
      </c>
      <c r="F1387" s="319" t="s">
        <v>138</v>
      </c>
      <c r="G1387" s="352" t="s">
        <v>190</v>
      </c>
    </row>
    <row r="1388" spans="2:7">
      <c r="B1388" s="960"/>
      <c r="C1388" s="960"/>
      <c r="D1388" s="963"/>
      <c r="E1388" s="319" t="s">
        <v>1092</v>
      </c>
      <c r="F1388" s="319" t="s">
        <v>24</v>
      </c>
      <c r="G1388" s="319" t="s">
        <v>25</v>
      </c>
    </row>
    <row r="1389" spans="2:7">
      <c r="B1389" s="344" t="s">
        <v>1230</v>
      </c>
      <c r="C1389" s="344" t="s">
        <v>1229</v>
      </c>
      <c r="D1389" s="968" t="s">
        <v>1228</v>
      </c>
      <c r="E1389" s="317">
        <f>F1389-4</f>
        <v>44889</v>
      </c>
      <c r="F1389" s="317">
        <v>44893</v>
      </c>
      <c r="G1389" s="317">
        <f>F1389+25</f>
        <v>44918</v>
      </c>
    </row>
    <row r="1390" spans="2:7">
      <c r="B1390" s="344" t="s">
        <v>1227</v>
      </c>
      <c r="C1390" s="344" t="s">
        <v>57</v>
      </c>
      <c r="D1390" s="969"/>
      <c r="E1390" s="317">
        <f>F1390-4</f>
        <v>44896</v>
      </c>
      <c r="F1390" s="317">
        <v>44900</v>
      </c>
      <c r="G1390" s="317">
        <f>F1390+25</f>
        <v>44925</v>
      </c>
    </row>
    <row r="1391" spans="2:7">
      <c r="B1391" s="344" t="s">
        <v>1226</v>
      </c>
      <c r="C1391" s="344" t="s">
        <v>715</v>
      </c>
      <c r="D1391" s="969"/>
      <c r="E1391" s="317">
        <f>F1391-4</f>
        <v>44903</v>
      </c>
      <c r="F1391" s="317">
        <v>44907</v>
      </c>
      <c r="G1391" s="317">
        <f>F1391+25</f>
        <v>44932</v>
      </c>
    </row>
    <row r="1392" spans="2:7">
      <c r="B1392" s="344" t="s">
        <v>1225</v>
      </c>
      <c r="C1392" s="344" t="s">
        <v>1224</v>
      </c>
      <c r="D1392" s="969"/>
      <c r="E1392" s="317">
        <f>F1392-4</f>
        <v>44910</v>
      </c>
      <c r="F1392" s="317">
        <v>44914</v>
      </c>
      <c r="G1392" s="317">
        <f>F1392+25</f>
        <v>44939</v>
      </c>
    </row>
    <row r="1393" spans="1:8">
      <c r="B1393" s="344" t="s">
        <v>1223</v>
      </c>
      <c r="C1393" s="344" t="s">
        <v>1222</v>
      </c>
      <c r="D1393" s="970"/>
      <c r="E1393" s="317">
        <f>F1393-4</f>
        <v>44917</v>
      </c>
      <c r="F1393" s="317">
        <v>44921</v>
      </c>
      <c r="G1393" s="317">
        <f>F1393+25</f>
        <v>44946</v>
      </c>
    </row>
    <row r="1394" spans="1:8">
      <c r="B1394" s="321"/>
      <c r="C1394" s="321"/>
      <c r="D1394" s="322"/>
      <c r="E1394" s="321"/>
      <c r="F1394" s="321"/>
      <c r="G1394" s="321"/>
    </row>
    <row r="1395" spans="1:8">
      <c r="B1395" s="360"/>
      <c r="C1395" s="359"/>
    </row>
    <row r="1396" spans="1:8">
      <c r="A1396" s="327" t="s">
        <v>1240</v>
      </c>
      <c r="B1396" s="357"/>
      <c r="C1396" s="357"/>
      <c r="D1396" s="350"/>
      <c r="E1396" s="349"/>
      <c r="F1396" s="327"/>
      <c r="G1396" s="356"/>
      <c r="H1396" s="347"/>
    </row>
    <row r="1397" spans="1:8">
      <c r="A1397" s="327"/>
      <c r="B1397" s="959" t="s">
        <v>20</v>
      </c>
      <c r="C1397" s="959" t="s">
        <v>21</v>
      </c>
      <c r="D1397" s="962" t="s">
        <v>22</v>
      </c>
      <c r="E1397" s="319" t="s">
        <v>138</v>
      </c>
      <c r="F1397" s="319" t="s">
        <v>138</v>
      </c>
      <c r="G1397" s="319" t="s">
        <v>1239</v>
      </c>
    </row>
    <row r="1398" spans="1:8">
      <c r="A1398" s="327"/>
      <c r="B1398" s="960"/>
      <c r="C1398" s="960"/>
      <c r="D1398" s="963"/>
      <c r="E1398" s="319" t="s">
        <v>1092</v>
      </c>
      <c r="F1398" s="319" t="s">
        <v>24</v>
      </c>
      <c r="G1398" s="319" t="s">
        <v>25</v>
      </c>
    </row>
    <row r="1399" spans="1:8">
      <c r="A1399" s="327"/>
      <c r="B1399" s="344"/>
      <c r="C1399" s="344"/>
      <c r="D1399" s="968" t="s">
        <v>1238</v>
      </c>
      <c r="E1399" s="358">
        <f t="shared" ref="E1399:E1404" si="114">F1399-4</f>
        <v>44890</v>
      </c>
      <c r="F1399" s="317">
        <v>44894</v>
      </c>
      <c r="G1399" s="358">
        <f t="shared" ref="G1399:G1404" si="115">F1399+20</f>
        <v>44914</v>
      </c>
    </row>
    <row r="1400" spans="1:8">
      <c r="A1400" s="327"/>
      <c r="B1400" s="344"/>
      <c r="C1400" s="344"/>
      <c r="D1400" s="969"/>
      <c r="E1400" s="358">
        <f t="shared" si="114"/>
        <v>44897</v>
      </c>
      <c r="F1400" s="317">
        <v>44901</v>
      </c>
      <c r="G1400" s="358">
        <f t="shared" si="115"/>
        <v>44921</v>
      </c>
    </row>
    <row r="1401" spans="1:8">
      <c r="A1401" s="327"/>
      <c r="B1401" s="344"/>
      <c r="C1401" s="344"/>
      <c r="D1401" s="969"/>
      <c r="E1401" s="317">
        <f t="shared" si="114"/>
        <v>44904</v>
      </c>
      <c r="F1401" s="317">
        <v>44908</v>
      </c>
      <c r="G1401" s="317">
        <f t="shared" si="115"/>
        <v>44928</v>
      </c>
    </row>
    <row r="1402" spans="1:8">
      <c r="A1402" s="327"/>
      <c r="B1402" s="344"/>
      <c r="C1402" s="344"/>
      <c r="D1402" s="969"/>
      <c r="E1402" s="358">
        <f t="shared" si="114"/>
        <v>44911</v>
      </c>
      <c r="F1402" s="317">
        <v>44915</v>
      </c>
      <c r="G1402" s="358">
        <f t="shared" si="115"/>
        <v>44935</v>
      </c>
    </row>
    <row r="1403" spans="1:8">
      <c r="A1403" s="327"/>
      <c r="B1403" s="344"/>
      <c r="C1403" s="344"/>
      <c r="D1403" s="969"/>
      <c r="E1403" s="358">
        <f t="shared" si="114"/>
        <v>44918</v>
      </c>
      <c r="F1403" s="317">
        <v>44922</v>
      </c>
      <c r="G1403" s="358">
        <f t="shared" si="115"/>
        <v>44942</v>
      </c>
    </row>
    <row r="1404" spans="1:8">
      <c r="A1404" s="327"/>
      <c r="B1404" s="344"/>
      <c r="C1404" s="344"/>
      <c r="D1404" s="970"/>
      <c r="E1404" s="358">
        <f t="shared" si="114"/>
        <v>44925</v>
      </c>
      <c r="F1404" s="317">
        <v>44929</v>
      </c>
      <c r="G1404" s="358">
        <f t="shared" si="115"/>
        <v>44949</v>
      </c>
    </row>
    <row r="1405" spans="1:8">
      <c r="A1405" s="327"/>
      <c r="B1405" s="323"/>
      <c r="C1405" s="337"/>
      <c r="D1405" s="322"/>
      <c r="E1405" s="338"/>
      <c r="F1405" s="321"/>
      <c r="G1405" s="321"/>
      <c r="H1405" s="347"/>
    </row>
    <row r="1406" spans="1:8">
      <c r="A1406" s="327" t="s">
        <v>106</v>
      </c>
      <c r="B1406" s="357"/>
      <c r="C1406" s="357"/>
      <c r="D1406" s="350"/>
      <c r="E1406" s="349"/>
      <c r="F1406" s="327"/>
      <c r="G1406" s="356"/>
      <c r="H1406" s="347"/>
    </row>
    <row r="1407" spans="1:8">
      <c r="A1407" s="327"/>
      <c r="B1407" s="959" t="s">
        <v>20</v>
      </c>
      <c r="C1407" s="959" t="s">
        <v>21</v>
      </c>
      <c r="D1407" s="962" t="s">
        <v>22</v>
      </c>
      <c r="E1407" s="319" t="s">
        <v>138</v>
      </c>
      <c r="F1407" s="319" t="s">
        <v>138</v>
      </c>
      <c r="G1407" s="319" t="s">
        <v>192</v>
      </c>
      <c r="H1407" s="319" t="s">
        <v>106</v>
      </c>
    </row>
    <row r="1408" spans="1:8" ht="16.5" customHeight="1">
      <c r="A1408" s="327"/>
      <c r="B1408" s="960"/>
      <c r="C1408" s="960"/>
      <c r="D1408" s="963"/>
      <c r="E1408" s="319" t="s">
        <v>1092</v>
      </c>
      <c r="F1408" s="319" t="s">
        <v>24</v>
      </c>
      <c r="G1408" s="319" t="s">
        <v>25</v>
      </c>
      <c r="H1408" s="319" t="s">
        <v>25</v>
      </c>
    </row>
    <row r="1409" spans="1:9" ht="16.5" customHeight="1">
      <c r="A1409" s="327"/>
      <c r="B1409" s="344"/>
      <c r="C1409" s="344"/>
      <c r="D1409" s="968" t="s">
        <v>1235</v>
      </c>
      <c r="E1409" s="317">
        <f t="shared" ref="E1409:E1414" si="116">F1409-4</f>
        <v>44889</v>
      </c>
      <c r="F1409" s="317">
        <v>44893</v>
      </c>
      <c r="G1409" s="317">
        <f t="shared" ref="G1409:G1414" si="117">F1409+18</f>
        <v>44911</v>
      </c>
      <c r="H1409" s="317" t="s">
        <v>1237</v>
      </c>
    </row>
    <row r="1410" spans="1:9">
      <c r="A1410" s="327"/>
      <c r="B1410" s="344" t="s">
        <v>148</v>
      </c>
      <c r="C1410" s="344" t="s">
        <v>1234</v>
      </c>
      <c r="D1410" s="969"/>
      <c r="E1410" s="317">
        <f t="shared" si="116"/>
        <v>44896</v>
      </c>
      <c r="F1410" s="317">
        <v>44900</v>
      </c>
      <c r="G1410" s="317">
        <f t="shared" si="117"/>
        <v>44918</v>
      </c>
      <c r="H1410" s="318" t="s">
        <v>1237</v>
      </c>
    </row>
    <row r="1411" spans="1:9">
      <c r="A1411" s="327"/>
      <c r="B1411" s="344" t="s">
        <v>147</v>
      </c>
      <c r="C1411" s="344" t="s">
        <v>1233</v>
      </c>
      <c r="D1411" s="969"/>
      <c r="E1411" s="317">
        <f t="shared" si="116"/>
        <v>44903</v>
      </c>
      <c r="F1411" s="317">
        <v>44907</v>
      </c>
      <c r="G1411" s="317">
        <f t="shared" si="117"/>
        <v>44925</v>
      </c>
      <c r="H1411" s="355" t="s">
        <v>1237</v>
      </c>
    </row>
    <row r="1412" spans="1:9">
      <c r="A1412" s="327"/>
      <c r="B1412" s="344" t="s">
        <v>149</v>
      </c>
      <c r="C1412" s="344" t="s">
        <v>1232</v>
      </c>
      <c r="D1412" s="969"/>
      <c r="E1412" s="317">
        <f t="shared" si="116"/>
        <v>44910</v>
      </c>
      <c r="F1412" s="317">
        <v>44914</v>
      </c>
      <c r="G1412" s="317">
        <f t="shared" si="117"/>
        <v>44932</v>
      </c>
      <c r="H1412" s="355" t="s">
        <v>1237</v>
      </c>
    </row>
    <row r="1413" spans="1:9">
      <c r="A1413" s="327"/>
      <c r="B1413" s="344" t="s">
        <v>1148</v>
      </c>
      <c r="C1413" s="344"/>
      <c r="D1413" s="969"/>
      <c r="E1413" s="317">
        <f t="shared" si="116"/>
        <v>44917</v>
      </c>
      <c r="F1413" s="317">
        <v>44921</v>
      </c>
      <c r="G1413" s="317">
        <f t="shared" si="117"/>
        <v>44939</v>
      </c>
      <c r="H1413" s="355" t="s">
        <v>1237</v>
      </c>
    </row>
    <row r="1414" spans="1:9">
      <c r="A1414" s="327"/>
      <c r="B1414" s="344" t="s">
        <v>1148</v>
      </c>
      <c r="C1414" s="344"/>
      <c r="D1414" s="970"/>
      <c r="E1414" s="317">
        <f t="shared" si="116"/>
        <v>44924</v>
      </c>
      <c r="F1414" s="317">
        <v>44928</v>
      </c>
      <c r="G1414" s="317">
        <f t="shared" si="117"/>
        <v>44946</v>
      </c>
      <c r="H1414" s="355" t="s">
        <v>1237</v>
      </c>
    </row>
    <row r="1415" spans="1:9">
      <c r="A1415" s="327"/>
      <c r="B1415" s="331"/>
      <c r="C1415" s="337"/>
      <c r="D1415" s="322"/>
      <c r="E1415" s="321"/>
      <c r="F1415" s="321"/>
      <c r="G1415" s="321"/>
      <c r="H1415" s="323"/>
    </row>
    <row r="1416" spans="1:9">
      <c r="A1416" s="327" t="s">
        <v>1231</v>
      </c>
    </row>
    <row r="1417" spans="1:9">
      <c r="B1417" s="959" t="s">
        <v>20</v>
      </c>
      <c r="C1417" s="959" t="s">
        <v>21</v>
      </c>
      <c r="D1417" s="962" t="s">
        <v>22</v>
      </c>
      <c r="E1417" s="319" t="s">
        <v>138</v>
      </c>
      <c r="F1417" s="319" t="s">
        <v>138</v>
      </c>
      <c r="G1417" s="319" t="s">
        <v>1231</v>
      </c>
      <c r="I1417" s="346"/>
    </row>
    <row r="1418" spans="1:9">
      <c r="B1418" s="960"/>
      <c r="C1418" s="960"/>
      <c r="D1418" s="963"/>
      <c r="E1418" s="319" t="s">
        <v>1092</v>
      </c>
      <c r="F1418" s="319" t="s">
        <v>24</v>
      </c>
      <c r="G1418" s="319" t="s">
        <v>25</v>
      </c>
    </row>
    <row r="1419" spans="1:9" ht="16.5" customHeight="1">
      <c r="B1419" s="344" t="s">
        <v>11</v>
      </c>
      <c r="C1419" s="344" t="s">
        <v>613</v>
      </c>
      <c r="D1419" s="968" t="s">
        <v>1236</v>
      </c>
      <c r="E1419" s="317">
        <f t="shared" ref="E1419:E1424" si="118">F1419-4</f>
        <v>44894</v>
      </c>
      <c r="F1419" s="317">
        <v>44898</v>
      </c>
      <c r="G1419" s="317">
        <f t="shared" ref="G1419:G1424" si="119">F1419+23</f>
        <v>44921</v>
      </c>
    </row>
    <row r="1420" spans="1:9" ht="16.5" customHeight="1">
      <c r="B1420" s="344" t="s">
        <v>824</v>
      </c>
      <c r="C1420" s="344" t="s">
        <v>826</v>
      </c>
      <c r="D1420" s="969"/>
      <c r="E1420" s="317">
        <f t="shared" si="118"/>
        <v>44901</v>
      </c>
      <c r="F1420" s="317">
        <v>44905</v>
      </c>
      <c r="G1420" s="317">
        <f t="shared" si="119"/>
        <v>44928</v>
      </c>
    </row>
    <row r="1421" spans="1:9">
      <c r="B1421" s="344" t="s">
        <v>825</v>
      </c>
      <c r="C1421" s="344" t="s">
        <v>53</v>
      </c>
      <c r="D1421" s="969"/>
      <c r="E1421" s="317">
        <f t="shared" si="118"/>
        <v>44908</v>
      </c>
      <c r="F1421" s="317">
        <v>44912</v>
      </c>
      <c r="G1421" s="317">
        <f t="shared" si="119"/>
        <v>44935</v>
      </c>
    </row>
    <row r="1422" spans="1:9">
      <c r="B1422" s="344" t="s">
        <v>611</v>
      </c>
      <c r="C1422" s="344" t="s">
        <v>53</v>
      </c>
      <c r="D1422" s="969"/>
      <c r="E1422" s="317">
        <f t="shared" si="118"/>
        <v>44915</v>
      </c>
      <c r="F1422" s="317">
        <v>44919</v>
      </c>
      <c r="G1422" s="317">
        <f t="shared" si="119"/>
        <v>44942</v>
      </c>
    </row>
    <row r="1423" spans="1:9">
      <c r="B1423" s="344" t="s">
        <v>612</v>
      </c>
      <c r="C1423" s="344" t="s">
        <v>563</v>
      </c>
      <c r="D1423" s="969"/>
      <c r="E1423" s="317">
        <f t="shared" si="118"/>
        <v>44922</v>
      </c>
      <c r="F1423" s="317">
        <v>44926</v>
      </c>
      <c r="G1423" s="317">
        <f t="shared" si="119"/>
        <v>44949</v>
      </c>
    </row>
    <row r="1424" spans="1:9">
      <c r="B1424" s="344" t="s">
        <v>1148</v>
      </c>
      <c r="C1424" s="344"/>
      <c r="D1424" s="970"/>
      <c r="E1424" s="317">
        <f t="shared" si="118"/>
        <v>44929</v>
      </c>
      <c r="F1424" s="317">
        <v>44933</v>
      </c>
      <c r="G1424" s="317">
        <f t="shared" si="119"/>
        <v>44956</v>
      </c>
    </row>
    <row r="1425" spans="1:8">
      <c r="B1425" s="322"/>
      <c r="C1425" s="322"/>
      <c r="D1425" s="322"/>
      <c r="E1425" s="321"/>
      <c r="F1425" s="321"/>
      <c r="G1425" s="321"/>
    </row>
    <row r="1426" spans="1:8">
      <c r="B1426" s="959" t="s">
        <v>20</v>
      </c>
      <c r="C1426" s="959" t="s">
        <v>21</v>
      </c>
      <c r="D1426" s="962" t="s">
        <v>22</v>
      </c>
      <c r="E1426" s="319" t="s">
        <v>138</v>
      </c>
      <c r="F1426" s="319" t="s">
        <v>138</v>
      </c>
      <c r="G1426" s="319" t="s">
        <v>1231</v>
      </c>
    </row>
    <row r="1427" spans="1:8">
      <c r="B1427" s="960"/>
      <c r="C1427" s="960"/>
      <c r="D1427" s="963"/>
      <c r="E1427" s="319" t="s">
        <v>1092</v>
      </c>
      <c r="F1427" s="319" t="s">
        <v>24</v>
      </c>
      <c r="G1427" s="319" t="s">
        <v>25</v>
      </c>
    </row>
    <row r="1428" spans="1:8" ht="16.5" customHeight="1">
      <c r="B1428" s="344" t="s">
        <v>1230</v>
      </c>
      <c r="C1428" s="344" t="s">
        <v>1229</v>
      </c>
      <c r="D1428" s="968" t="s">
        <v>1228</v>
      </c>
      <c r="E1428" s="317">
        <f>F1428-4</f>
        <v>44889</v>
      </c>
      <c r="F1428" s="317">
        <v>44893</v>
      </c>
      <c r="G1428" s="317">
        <f>F1428+27</f>
        <v>44920</v>
      </c>
    </row>
    <row r="1429" spans="1:8">
      <c r="B1429" s="344" t="s">
        <v>1227</v>
      </c>
      <c r="C1429" s="344" t="s">
        <v>57</v>
      </c>
      <c r="D1429" s="969"/>
      <c r="E1429" s="317">
        <f>F1429-4</f>
        <v>44896</v>
      </c>
      <c r="F1429" s="317">
        <v>44900</v>
      </c>
      <c r="G1429" s="317">
        <f>F1429+27</f>
        <v>44927</v>
      </c>
    </row>
    <row r="1430" spans="1:8">
      <c r="B1430" s="344" t="s">
        <v>1226</v>
      </c>
      <c r="C1430" s="344" t="s">
        <v>715</v>
      </c>
      <c r="D1430" s="969"/>
      <c r="E1430" s="317">
        <f>F1430-4</f>
        <v>44903</v>
      </c>
      <c r="F1430" s="317">
        <v>44907</v>
      </c>
      <c r="G1430" s="317">
        <f>F1430+27</f>
        <v>44934</v>
      </c>
    </row>
    <row r="1431" spans="1:8">
      <c r="B1431" s="344" t="s">
        <v>1225</v>
      </c>
      <c r="C1431" s="344" t="s">
        <v>1224</v>
      </c>
      <c r="D1431" s="969"/>
      <c r="E1431" s="317">
        <f>F1431-4</f>
        <v>44910</v>
      </c>
      <c r="F1431" s="317">
        <v>44914</v>
      </c>
      <c r="G1431" s="317">
        <f>F1431+27</f>
        <v>44941</v>
      </c>
    </row>
    <row r="1432" spans="1:8">
      <c r="B1432" s="344" t="s">
        <v>1223</v>
      </c>
      <c r="C1432" s="344" t="s">
        <v>1222</v>
      </c>
      <c r="D1432" s="970"/>
      <c r="E1432" s="317">
        <f>F1432-4</f>
        <v>44917</v>
      </c>
      <c r="F1432" s="317">
        <v>44921</v>
      </c>
      <c r="G1432" s="317">
        <f>F1432+27</f>
        <v>44948</v>
      </c>
    </row>
    <row r="1433" spans="1:8">
      <c r="B1433" s="322"/>
      <c r="C1433" s="322"/>
      <c r="D1433" s="322"/>
      <c r="E1433" s="321"/>
      <c r="F1433" s="321"/>
      <c r="G1433" s="321"/>
    </row>
    <row r="1434" spans="1:8">
      <c r="A1434" s="327" t="s">
        <v>195</v>
      </c>
    </row>
    <row r="1435" spans="1:8">
      <c r="B1435" s="959" t="s">
        <v>20</v>
      </c>
      <c r="C1435" s="959" t="s">
        <v>21</v>
      </c>
      <c r="D1435" s="962" t="s">
        <v>22</v>
      </c>
      <c r="E1435" s="319" t="s">
        <v>138</v>
      </c>
      <c r="F1435" s="319" t="s">
        <v>138</v>
      </c>
      <c r="G1435" s="319" t="s">
        <v>194</v>
      </c>
      <c r="H1435" s="319" t="s">
        <v>195</v>
      </c>
    </row>
    <row r="1436" spans="1:8">
      <c r="B1436" s="960"/>
      <c r="C1436" s="960"/>
      <c r="D1436" s="963"/>
      <c r="E1436" s="319" t="s">
        <v>1092</v>
      </c>
      <c r="F1436" s="319" t="s">
        <v>24</v>
      </c>
      <c r="G1436" s="319" t="s">
        <v>25</v>
      </c>
      <c r="H1436" s="319" t="s">
        <v>25</v>
      </c>
    </row>
    <row r="1437" spans="1:8" ht="16.5" customHeight="1">
      <c r="B1437" s="344"/>
      <c r="C1437" s="344"/>
      <c r="D1437" s="968" t="s">
        <v>1235</v>
      </c>
      <c r="E1437" s="317">
        <f t="shared" ref="E1437:E1442" si="120">F1437-4</f>
        <v>44889</v>
      </c>
      <c r="F1437" s="317">
        <v>44893</v>
      </c>
      <c r="G1437" s="317">
        <f t="shared" ref="G1437:G1442" si="121">F1437+23</f>
        <v>44916</v>
      </c>
      <c r="H1437" s="353" t="s">
        <v>1221</v>
      </c>
    </row>
    <row r="1438" spans="1:8">
      <c r="B1438" s="344" t="s">
        <v>148</v>
      </c>
      <c r="C1438" s="344" t="s">
        <v>1234</v>
      </c>
      <c r="D1438" s="969"/>
      <c r="E1438" s="317">
        <f t="shared" si="120"/>
        <v>44896</v>
      </c>
      <c r="F1438" s="317">
        <v>44900</v>
      </c>
      <c r="G1438" s="317">
        <f t="shared" si="121"/>
        <v>44923</v>
      </c>
      <c r="H1438" s="353" t="s">
        <v>1221</v>
      </c>
    </row>
    <row r="1439" spans="1:8">
      <c r="B1439" s="344" t="s">
        <v>147</v>
      </c>
      <c r="C1439" s="344" t="s">
        <v>1233</v>
      </c>
      <c r="D1439" s="969"/>
      <c r="E1439" s="317">
        <f t="shared" si="120"/>
        <v>44903</v>
      </c>
      <c r="F1439" s="317">
        <v>44907</v>
      </c>
      <c r="G1439" s="317">
        <f t="shared" si="121"/>
        <v>44930</v>
      </c>
      <c r="H1439" s="353" t="s">
        <v>1221</v>
      </c>
    </row>
    <row r="1440" spans="1:8">
      <c r="B1440" s="344" t="s">
        <v>149</v>
      </c>
      <c r="C1440" s="344" t="s">
        <v>1232</v>
      </c>
      <c r="D1440" s="969"/>
      <c r="E1440" s="317">
        <f t="shared" si="120"/>
        <v>44910</v>
      </c>
      <c r="F1440" s="317">
        <v>44914</v>
      </c>
      <c r="G1440" s="317">
        <f t="shared" si="121"/>
        <v>44937</v>
      </c>
      <c r="H1440" s="353" t="s">
        <v>1221</v>
      </c>
    </row>
    <row r="1441" spans="1:8">
      <c r="B1441" s="344" t="s">
        <v>1148</v>
      </c>
      <c r="C1441" s="344"/>
      <c r="D1441" s="969"/>
      <c r="E1441" s="317">
        <f t="shared" si="120"/>
        <v>44917</v>
      </c>
      <c r="F1441" s="317">
        <v>44921</v>
      </c>
      <c r="G1441" s="317">
        <f t="shared" si="121"/>
        <v>44944</v>
      </c>
      <c r="H1441" s="353" t="s">
        <v>1221</v>
      </c>
    </row>
    <row r="1442" spans="1:8">
      <c r="B1442" s="344" t="s">
        <v>1148</v>
      </c>
      <c r="C1442" s="344"/>
      <c r="D1442" s="970"/>
      <c r="E1442" s="317">
        <f t="shared" si="120"/>
        <v>44924</v>
      </c>
      <c r="F1442" s="317">
        <v>44928</v>
      </c>
      <c r="G1442" s="317">
        <f t="shared" si="121"/>
        <v>44951</v>
      </c>
      <c r="H1442" s="353" t="s">
        <v>1221</v>
      </c>
    </row>
    <row r="1443" spans="1:8">
      <c r="B1443" s="322"/>
      <c r="C1443" s="322"/>
      <c r="D1443" s="322"/>
      <c r="E1443" s="321"/>
      <c r="F1443" s="321"/>
      <c r="G1443" s="321"/>
      <c r="H1443" s="354"/>
    </row>
    <row r="1444" spans="1:8">
      <c r="B1444" s="959" t="s">
        <v>20</v>
      </c>
      <c r="C1444" s="959" t="s">
        <v>21</v>
      </c>
      <c r="D1444" s="962" t="s">
        <v>22</v>
      </c>
      <c r="E1444" s="319" t="s">
        <v>138</v>
      </c>
      <c r="F1444" s="319" t="s">
        <v>138</v>
      </c>
      <c r="G1444" s="319" t="s">
        <v>1231</v>
      </c>
      <c r="H1444" s="319" t="s">
        <v>195</v>
      </c>
    </row>
    <row r="1445" spans="1:8">
      <c r="B1445" s="960"/>
      <c r="C1445" s="960"/>
      <c r="D1445" s="963"/>
      <c r="E1445" s="319" t="s">
        <v>1092</v>
      </c>
      <c r="F1445" s="319" t="s">
        <v>24</v>
      </c>
      <c r="G1445" s="319" t="s">
        <v>25</v>
      </c>
      <c r="H1445" s="319" t="s">
        <v>25</v>
      </c>
    </row>
    <row r="1446" spans="1:8" ht="16.5" customHeight="1">
      <c r="B1446" s="344" t="s">
        <v>1230</v>
      </c>
      <c r="C1446" s="344" t="s">
        <v>1229</v>
      </c>
      <c r="D1446" s="968" t="s">
        <v>1228</v>
      </c>
      <c r="E1446" s="317">
        <f>F1446-4</f>
        <v>44889</v>
      </c>
      <c r="F1446" s="317">
        <v>44893</v>
      </c>
      <c r="G1446" s="317">
        <f>F1446+27</f>
        <v>44920</v>
      </c>
      <c r="H1446" s="353" t="s">
        <v>1221</v>
      </c>
    </row>
    <row r="1447" spans="1:8">
      <c r="B1447" s="344" t="s">
        <v>1227</v>
      </c>
      <c r="C1447" s="344" t="s">
        <v>57</v>
      </c>
      <c r="D1447" s="969"/>
      <c r="E1447" s="317">
        <f>F1447-4</f>
        <v>44896</v>
      </c>
      <c r="F1447" s="317">
        <v>44900</v>
      </c>
      <c r="G1447" s="317">
        <f>F1447+27</f>
        <v>44927</v>
      </c>
      <c r="H1447" s="353" t="s">
        <v>1221</v>
      </c>
    </row>
    <row r="1448" spans="1:8">
      <c r="B1448" s="344" t="s">
        <v>1226</v>
      </c>
      <c r="C1448" s="344" t="s">
        <v>715</v>
      </c>
      <c r="D1448" s="969"/>
      <c r="E1448" s="317">
        <f>F1448-4</f>
        <v>44903</v>
      </c>
      <c r="F1448" s="317">
        <v>44907</v>
      </c>
      <c r="G1448" s="317">
        <f>F1448+27</f>
        <v>44934</v>
      </c>
      <c r="H1448" s="353" t="s">
        <v>1221</v>
      </c>
    </row>
    <row r="1449" spans="1:8">
      <c r="B1449" s="344" t="s">
        <v>1225</v>
      </c>
      <c r="C1449" s="344" t="s">
        <v>1224</v>
      </c>
      <c r="D1449" s="969"/>
      <c r="E1449" s="317">
        <f>F1449-4</f>
        <v>44910</v>
      </c>
      <c r="F1449" s="317">
        <v>44914</v>
      </c>
      <c r="G1449" s="317">
        <f>F1449+27</f>
        <v>44941</v>
      </c>
      <c r="H1449" s="353" t="s">
        <v>1221</v>
      </c>
    </row>
    <row r="1450" spans="1:8">
      <c r="B1450" s="344" t="s">
        <v>1223</v>
      </c>
      <c r="C1450" s="344" t="s">
        <v>1222</v>
      </c>
      <c r="D1450" s="970"/>
      <c r="E1450" s="317">
        <f>F1450-4</f>
        <v>44917</v>
      </c>
      <c r="F1450" s="317">
        <v>44921</v>
      </c>
      <c r="G1450" s="317">
        <f>F1450+27</f>
        <v>44948</v>
      </c>
      <c r="H1450" s="353" t="s">
        <v>1221</v>
      </c>
    </row>
    <row r="1451" spans="1:8">
      <c r="B1451" s="322"/>
      <c r="C1451" s="322"/>
      <c r="D1451" s="322"/>
      <c r="E1451" s="321"/>
    </row>
    <row r="1452" spans="1:8">
      <c r="A1452" s="327" t="s">
        <v>109</v>
      </c>
    </row>
    <row r="1453" spans="1:8">
      <c r="B1453" s="959" t="s">
        <v>20</v>
      </c>
      <c r="C1453" s="959" t="s">
        <v>21</v>
      </c>
      <c r="D1453" s="962" t="s">
        <v>22</v>
      </c>
      <c r="E1453" s="319" t="s">
        <v>138</v>
      </c>
      <c r="F1453" s="319" t="s">
        <v>138</v>
      </c>
      <c r="G1453" s="352" t="s">
        <v>193</v>
      </c>
    </row>
    <row r="1454" spans="1:8">
      <c r="B1454" s="960"/>
      <c r="C1454" s="960"/>
      <c r="D1454" s="963"/>
      <c r="E1454" s="319" t="s">
        <v>1092</v>
      </c>
      <c r="F1454" s="319" t="s">
        <v>24</v>
      </c>
      <c r="G1454" s="319" t="s">
        <v>25</v>
      </c>
    </row>
    <row r="1455" spans="1:8">
      <c r="B1455" s="344" t="s">
        <v>1220</v>
      </c>
      <c r="C1455" s="344" t="s">
        <v>683</v>
      </c>
      <c r="D1455" s="968" t="s">
        <v>1219</v>
      </c>
      <c r="E1455" s="317">
        <f>F1455-4</f>
        <v>44895</v>
      </c>
      <c r="F1455" s="317">
        <v>44899</v>
      </c>
      <c r="G1455" s="317">
        <f>F1455+22</f>
        <v>44921</v>
      </c>
    </row>
    <row r="1456" spans="1:8">
      <c r="B1456" s="344" t="s">
        <v>1218</v>
      </c>
      <c r="C1456" s="344" t="s">
        <v>205</v>
      </c>
      <c r="D1456" s="969"/>
      <c r="E1456" s="317">
        <f>F1456-4</f>
        <v>44902</v>
      </c>
      <c r="F1456" s="317">
        <f>F1455+7</f>
        <v>44906</v>
      </c>
      <c r="G1456" s="317">
        <f>F1456+22</f>
        <v>44928</v>
      </c>
    </row>
    <row r="1457" spans="1:10">
      <c r="B1457" s="344" t="s">
        <v>1217</v>
      </c>
      <c r="C1457" s="344" t="s">
        <v>1216</v>
      </c>
      <c r="D1457" s="969"/>
      <c r="E1457" s="317">
        <f>F1457-4</f>
        <v>44909</v>
      </c>
      <c r="F1457" s="317">
        <f>F1456+7</f>
        <v>44913</v>
      </c>
      <c r="G1457" s="317">
        <f>F1457+22</f>
        <v>44935</v>
      </c>
    </row>
    <row r="1458" spans="1:10">
      <c r="B1458" s="344" t="s">
        <v>1096</v>
      </c>
      <c r="C1458" s="344"/>
      <c r="D1458" s="969"/>
      <c r="E1458" s="317">
        <f>F1458-4</f>
        <v>44916</v>
      </c>
      <c r="F1458" s="317">
        <f>F1457+7</f>
        <v>44920</v>
      </c>
      <c r="G1458" s="317">
        <f>F1458+22</f>
        <v>44942</v>
      </c>
    </row>
    <row r="1459" spans="1:10">
      <c r="B1459" s="344"/>
      <c r="C1459" s="344"/>
      <c r="D1459" s="970"/>
      <c r="E1459" s="317">
        <f>F1459-4</f>
        <v>44923</v>
      </c>
      <c r="F1459" s="317">
        <f>F1458+7</f>
        <v>44927</v>
      </c>
      <c r="G1459" s="317">
        <f>F1459+22</f>
        <v>44949</v>
      </c>
    </row>
    <row r="1460" spans="1:10">
      <c r="B1460" s="323"/>
      <c r="C1460" s="323"/>
      <c r="D1460" s="334"/>
      <c r="E1460" s="321"/>
      <c r="F1460" s="321"/>
      <c r="G1460" s="321"/>
    </row>
    <row r="1461" spans="1:10">
      <c r="A1461" s="327" t="s">
        <v>107</v>
      </c>
    </row>
    <row r="1462" spans="1:10">
      <c r="B1462" s="959" t="s">
        <v>20</v>
      </c>
      <c r="C1462" s="959" t="s">
        <v>21</v>
      </c>
      <c r="D1462" s="962" t="s">
        <v>22</v>
      </c>
      <c r="E1462" s="319" t="s">
        <v>138</v>
      </c>
      <c r="F1462" s="319" t="s">
        <v>138</v>
      </c>
      <c r="G1462" s="352" t="s">
        <v>107</v>
      </c>
      <c r="J1462" s="327"/>
    </row>
    <row r="1463" spans="1:10">
      <c r="B1463" s="960"/>
      <c r="C1463" s="960"/>
      <c r="D1463" s="963"/>
      <c r="E1463" s="319" t="s">
        <v>1092</v>
      </c>
      <c r="F1463" s="319" t="s">
        <v>24</v>
      </c>
      <c r="G1463" s="319" t="s">
        <v>25</v>
      </c>
    </row>
    <row r="1464" spans="1:10">
      <c r="B1464" s="344" t="s">
        <v>1220</v>
      </c>
      <c r="C1464" s="344" t="s">
        <v>683</v>
      </c>
      <c r="D1464" s="968" t="s">
        <v>1219</v>
      </c>
      <c r="E1464" s="317">
        <f>F1464-4</f>
        <v>44895</v>
      </c>
      <c r="F1464" s="317">
        <v>44899</v>
      </c>
      <c r="G1464" s="317">
        <f>F1464+18</f>
        <v>44917</v>
      </c>
    </row>
    <row r="1465" spans="1:10">
      <c r="B1465" s="344" t="s">
        <v>1218</v>
      </c>
      <c r="C1465" s="344" t="s">
        <v>205</v>
      </c>
      <c r="D1465" s="969"/>
      <c r="E1465" s="317">
        <f>F1465-4</f>
        <v>44902</v>
      </c>
      <c r="F1465" s="317">
        <f>F1464+7</f>
        <v>44906</v>
      </c>
      <c r="G1465" s="317">
        <f>F1465+18</f>
        <v>44924</v>
      </c>
    </row>
    <row r="1466" spans="1:10">
      <c r="B1466" s="344" t="s">
        <v>1217</v>
      </c>
      <c r="C1466" s="344" t="s">
        <v>1216</v>
      </c>
      <c r="D1466" s="969"/>
      <c r="E1466" s="317">
        <f>F1466-4</f>
        <v>44909</v>
      </c>
      <c r="F1466" s="317">
        <f>F1465+7</f>
        <v>44913</v>
      </c>
      <c r="G1466" s="317">
        <f>F1466+18</f>
        <v>44931</v>
      </c>
    </row>
    <row r="1467" spans="1:10">
      <c r="B1467" s="344" t="s">
        <v>1096</v>
      </c>
      <c r="C1467" s="344"/>
      <c r="D1467" s="969"/>
      <c r="E1467" s="317">
        <f>F1467-4</f>
        <v>44916</v>
      </c>
      <c r="F1467" s="317">
        <f>F1466+7</f>
        <v>44920</v>
      </c>
      <c r="G1467" s="317">
        <f>F1467+18</f>
        <v>44938</v>
      </c>
    </row>
    <row r="1468" spans="1:10">
      <c r="B1468" s="344"/>
      <c r="C1468" s="344"/>
      <c r="D1468" s="970"/>
      <c r="E1468" s="317">
        <f>F1468-4</f>
        <v>44923</v>
      </c>
      <c r="F1468" s="317">
        <f>F1467+7</f>
        <v>44927</v>
      </c>
      <c r="G1468" s="317">
        <f>F1468+18</f>
        <v>44945</v>
      </c>
    </row>
    <row r="1469" spans="1:10">
      <c r="B1469" s="323"/>
      <c r="C1469" s="323"/>
      <c r="D1469" s="334"/>
      <c r="E1469" s="321"/>
      <c r="F1469" s="321"/>
      <c r="G1469" s="321"/>
    </row>
    <row r="1470" spans="1:10">
      <c r="B1470" s="351"/>
      <c r="C1470" s="351"/>
      <c r="E1470" s="321"/>
      <c r="F1470" s="321"/>
      <c r="G1470" s="321"/>
    </row>
    <row r="1472" spans="1:10">
      <c r="A1472" s="976" t="s">
        <v>127</v>
      </c>
      <c r="B1472" s="976"/>
      <c r="C1472" s="976"/>
      <c r="D1472" s="976"/>
      <c r="E1472" s="976"/>
      <c r="F1472" s="976"/>
      <c r="G1472" s="976"/>
      <c r="H1472" s="347"/>
    </row>
    <row r="1473" spans="1:9">
      <c r="A1473" s="327" t="s">
        <v>1215</v>
      </c>
      <c r="B1473" s="349"/>
      <c r="C1473" s="349"/>
      <c r="D1473" s="350"/>
      <c r="E1473" s="349"/>
      <c r="F1473" s="348"/>
      <c r="G1473" s="327"/>
      <c r="H1473" s="347"/>
    </row>
    <row r="1474" spans="1:9">
      <c r="B1474" s="323"/>
      <c r="C1474" s="345"/>
      <c r="D1474" s="322"/>
      <c r="E1474" s="321"/>
      <c r="F1474" s="321"/>
      <c r="G1474" s="321"/>
      <c r="I1474" s="346"/>
    </row>
    <row r="1475" spans="1:9">
      <c r="B1475" s="959" t="s">
        <v>20</v>
      </c>
      <c r="C1475" s="959" t="s">
        <v>21</v>
      </c>
      <c r="D1475" s="962" t="s">
        <v>22</v>
      </c>
      <c r="E1475" s="319" t="s">
        <v>138</v>
      </c>
      <c r="F1475" s="319" t="s">
        <v>138</v>
      </c>
      <c r="G1475" s="319" t="s">
        <v>1179</v>
      </c>
      <c r="I1475" s="346"/>
    </row>
    <row r="1476" spans="1:9">
      <c r="B1476" s="960"/>
      <c r="C1476" s="960"/>
      <c r="D1476" s="963"/>
      <c r="E1476" s="319" t="s">
        <v>1092</v>
      </c>
      <c r="F1476" s="319" t="s">
        <v>24</v>
      </c>
      <c r="G1476" s="319" t="s">
        <v>25</v>
      </c>
      <c r="I1476" s="346"/>
    </row>
    <row r="1477" spans="1:9">
      <c r="B1477" s="344" t="s">
        <v>51</v>
      </c>
      <c r="C1477" s="344" t="s">
        <v>202</v>
      </c>
      <c r="D1477" s="968" t="s">
        <v>1214</v>
      </c>
      <c r="E1477" s="317">
        <f>F1477-4</f>
        <v>44890</v>
      </c>
      <c r="F1477" s="317">
        <v>44894</v>
      </c>
      <c r="G1477" s="317">
        <f>F1477+13</f>
        <v>44907</v>
      </c>
    </row>
    <row r="1478" spans="1:9">
      <c r="B1478" s="344" t="s">
        <v>461</v>
      </c>
      <c r="C1478" s="344" t="s">
        <v>589</v>
      </c>
      <c r="D1478" s="969"/>
      <c r="E1478" s="317">
        <f>E1477+7</f>
        <v>44897</v>
      </c>
      <c r="F1478" s="317">
        <v>44901</v>
      </c>
      <c r="G1478" s="317">
        <f>G1477+7</f>
        <v>44914</v>
      </c>
    </row>
    <row r="1479" spans="1:9">
      <c r="B1479" s="344" t="s">
        <v>1213</v>
      </c>
      <c r="C1479" s="344" t="s">
        <v>198</v>
      </c>
      <c r="D1479" s="969"/>
      <c r="E1479" s="317">
        <f>E1478+7</f>
        <v>44904</v>
      </c>
      <c r="F1479" s="317">
        <v>44908</v>
      </c>
      <c r="G1479" s="317">
        <f>G1478+7</f>
        <v>44921</v>
      </c>
    </row>
    <row r="1480" spans="1:9">
      <c r="B1480" s="344" t="s">
        <v>588</v>
      </c>
      <c r="C1480" s="344" t="s">
        <v>4</v>
      </c>
      <c r="D1480" s="969"/>
      <c r="E1480" s="317">
        <f>E1479+7</f>
        <v>44911</v>
      </c>
      <c r="F1480" s="317">
        <v>44915</v>
      </c>
      <c r="G1480" s="317">
        <f>G1479+7</f>
        <v>44928</v>
      </c>
    </row>
    <row r="1481" spans="1:9">
      <c r="B1481" s="344" t="s">
        <v>191</v>
      </c>
      <c r="C1481" s="344" t="s">
        <v>927</v>
      </c>
      <c r="D1481" s="969"/>
      <c r="E1481" s="317">
        <f>E1480+7</f>
        <v>44918</v>
      </c>
      <c r="F1481" s="317">
        <v>44922</v>
      </c>
      <c r="G1481" s="317">
        <f>G1480+7</f>
        <v>44935</v>
      </c>
    </row>
    <row r="1482" spans="1:9">
      <c r="B1482" s="344" t="s">
        <v>51</v>
      </c>
      <c r="C1482" s="344" t="s">
        <v>928</v>
      </c>
      <c r="D1482" s="970"/>
      <c r="E1482" s="317">
        <f>E1481+7</f>
        <v>44925</v>
      </c>
      <c r="F1482" s="317">
        <v>44929</v>
      </c>
      <c r="G1482" s="317">
        <f>G1481+7</f>
        <v>44942</v>
      </c>
    </row>
    <row r="1483" spans="1:9">
      <c r="B1483" s="323"/>
      <c r="C1483" s="345"/>
      <c r="D1483" s="322"/>
      <c r="E1483" s="321"/>
      <c r="F1483" s="321"/>
      <c r="G1483" s="321"/>
    </row>
    <row r="1484" spans="1:9">
      <c r="B1484" s="959" t="s">
        <v>20</v>
      </c>
      <c r="C1484" s="959" t="s">
        <v>21</v>
      </c>
      <c r="D1484" s="962" t="s">
        <v>22</v>
      </c>
      <c r="E1484" s="319" t="s">
        <v>138</v>
      </c>
      <c r="F1484" s="319" t="s">
        <v>138</v>
      </c>
      <c r="G1484" s="319" t="s">
        <v>1192</v>
      </c>
    </row>
    <row r="1485" spans="1:9">
      <c r="B1485" s="960"/>
      <c r="C1485" s="960"/>
      <c r="D1485" s="963"/>
      <c r="E1485" s="319" t="s">
        <v>1092</v>
      </c>
      <c r="F1485" s="319" t="s">
        <v>24</v>
      </c>
      <c r="G1485" s="319" t="s">
        <v>25</v>
      </c>
    </row>
    <row r="1486" spans="1:9">
      <c r="B1486" s="344" t="s">
        <v>1212</v>
      </c>
      <c r="C1486" s="344" t="s">
        <v>1211</v>
      </c>
      <c r="D1486" s="968" t="s">
        <v>1210</v>
      </c>
      <c r="E1486" s="317">
        <f>F1486-5</f>
        <v>44891</v>
      </c>
      <c r="F1486" s="317">
        <v>44896</v>
      </c>
      <c r="G1486" s="317">
        <f>F1486+11</f>
        <v>44907</v>
      </c>
    </row>
    <row r="1487" spans="1:9">
      <c r="B1487" s="344" t="s">
        <v>1209</v>
      </c>
      <c r="C1487" s="344" t="s">
        <v>1208</v>
      </c>
      <c r="D1487" s="969"/>
      <c r="E1487" s="317">
        <f t="shared" ref="E1487:G1490" si="122">E1486+7</f>
        <v>44898</v>
      </c>
      <c r="F1487" s="317">
        <f t="shared" si="122"/>
        <v>44903</v>
      </c>
      <c r="G1487" s="317">
        <f t="shared" si="122"/>
        <v>44914</v>
      </c>
    </row>
    <row r="1488" spans="1:9">
      <c r="B1488" s="344" t="s">
        <v>1207</v>
      </c>
      <c r="C1488" s="344" t="s">
        <v>1206</v>
      </c>
      <c r="D1488" s="969"/>
      <c r="E1488" s="317">
        <f t="shared" si="122"/>
        <v>44905</v>
      </c>
      <c r="F1488" s="317">
        <f t="shared" si="122"/>
        <v>44910</v>
      </c>
      <c r="G1488" s="317">
        <f t="shared" si="122"/>
        <v>44921</v>
      </c>
    </row>
    <row r="1489" spans="2:7">
      <c r="B1489" s="344" t="s">
        <v>1205</v>
      </c>
      <c r="C1489" s="344" t="s">
        <v>1204</v>
      </c>
      <c r="D1489" s="969"/>
      <c r="E1489" s="317">
        <f t="shared" si="122"/>
        <v>44912</v>
      </c>
      <c r="F1489" s="317">
        <f t="shared" si="122"/>
        <v>44917</v>
      </c>
      <c r="G1489" s="317">
        <f t="shared" si="122"/>
        <v>44928</v>
      </c>
    </row>
    <row r="1490" spans="2:7">
      <c r="B1490" s="344" t="s">
        <v>1203</v>
      </c>
      <c r="C1490" s="344" t="s">
        <v>1202</v>
      </c>
      <c r="D1490" s="970"/>
      <c r="E1490" s="317">
        <f t="shared" si="122"/>
        <v>44919</v>
      </c>
      <c r="F1490" s="317">
        <f t="shared" si="122"/>
        <v>44924</v>
      </c>
      <c r="G1490" s="317">
        <f t="shared" si="122"/>
        <v>44935</v>
      </c>
    </row>
    <row r="1491" spans="2:7" ht="18">
      <c r="B1491" s="343"/>
      <c r="C1491" s="323"/>
      <c r="D1491" s="322"/>
      <c r="E1491" s="321"/>
      <c r="F1491" s="321"/>
      <c r="G1491" s="321"/>
    </row>
    <row r="1492" spans="2:7">
      <c r="B1492" s="323"/>
      <c r="C1492" s="323"/>
      <c r="D1492" s="322"/>
      <c r="E1492" s="321"/>
      <c r="F1492" s="321"/>
      <c r="G1492" s="321"/>
    </row>
    <row r="1493" spans="2:7">
      <c r="B1493" s="959" t="s">
        <v>20</v>
      </c>
      <c r="C1493" s="959" t="s">
        <v>21</v>
      </c>
      <c r="D1493" s="962" t="s">
        <v>22</v>
      </c>
      <c r="E1493" s="319" t="s">
        <v>138</v>
      </c>
      <c r="F1493" s="319" t="s">
        <v>138</v>
      </c>
      <c r="G1493" s="319" t="s">
        <v>1192</v>
      </c>
    </row>
    <row r="1494" spans="2:7">
      <c r="B1494" s="960"/>
      <c r="C1494" s="960"/>
      <c r="D1494" s="963"/>
      <c r="E1494" s="319" t="s">
        <v>1092</v>
      </c>
      <c r="F1494" s="319" t="s">
        <v>24</v>
      </c>
      <c r="G1494" s="319" t="s">
        <v>25</v>
      </c>
    </row>
    <row r="1495" spans="2:7" ht="16.5" customHeight="1">
      <c r="B1495" s="318" t="s">
        <v>1096</v>
      </c>
      <c r="C1495" s="318"/>
      <c r="D1495" s="968" t="s">
        <v>1173</v>
      </c>
      <c r="E1495" s="317">
        <f>F1495-3</f>
        <v>44893</v>
      </c>
      <c r="F1495" s="317">
        <v>44896</v>
      </c>
      <c r="G1495" s="317">
        <f>F1495+14</f>
        <v>44910</v>
      </c>
    </row>
    <row r="1496" spans="2:7">
      <c r="B1496" s="318" t="s">
        <v>1172</v>
      </c>
      <c r="C1496" s="318" t="s">
        <v>1171</v>
      </c>
      <c r="D1496" s="969"/>
      <c r="E1496" s="317">
        <f>F1496-3</f>
        <v>44900</v>
      </c>
      <c r="F1496" s="317">
        <f>F1495+7</f>
        <v>44903</v>
      </c>
      <c r="G1496" s="317">
        <f>F1496+14</f>
        <v>44917</v>
      </c>
    </row>
    <row r="1497" spans="2:7">
      <c r="B1497" s="318" t="s">
        <v>1096</v>
      </c>
      <c r="C1497" s="318"/>
      <c r="D1497" s="969"/>
      <c r="E1497" s="317">
        <f>F1497-3</f>
        <v>44907</v>
      </c>
      <c r="F1497" s="317">
        <f>F1496+7</f>
        <v>44910</v>
      </c>
      <c r="G1497" s="317">
        <f>F1497+14</f>
        <v>44924</v>
      </c>
    </row>
    <row r="1498" spans="2:7">
      <c r="B1498" s="318" t="s">
        <v>1170</v>
      </c>
      <c r="C1498" s="318" t="s">
        <v>1169</v>
      </c>
      <c r="D1498" s="969"/>
      <c r="E1498" s="317">
        <f>F1498-3</f>
        <v>44914</v>
      </c>
      <c r="F1498" s="317">
        <f>F1497+7</f>
        <v>44917</v>
      </c>
      <c r="G1498" s="317">
        <f>F1498+14</f>
        <v>44931</v>
      </c>
    </row>
    <row r="1499" spans="2:7">
      <c r="B1499" s="318" t="s">
        <v>1096</v>
      </c>
      <c r="C1499" s="318"/>
      <c r="D1499" s="970"/>
      <c r="E1499" s="317">
        <f>F1499-3</f>
        <v>44921</v>
      </c>
      <c r="F1499" s="317">
        <f>F1498+7</f>
        <v>44924</v>
      </c>
      <c r="G1499" s="317">
        <f>F1499+14</f>
        <v>44938</v>
      </c>
    </row>
    <row r="1501" spans="2:7">
      <c r="B1501" s="959" t="s">
        <v>20</v>
      </c>
      <c r="C1501" s="959" t="s">
        <v>21</v>
      </c>
      <c r="D1501" s="962" t="s">
        <v>22</v>
      </c>
      <c r="E1501" s="319" t="s">
        <v>138</v>
      </c>
      <c r="F1501" s="319" t="s">
        <v>138</v>
      </c>
      <c r="G1501" s="319" t="s">
        <v>1201</v>
      </c>
    </row>
    <row r="1502" spans="2:7">
      <c r="B1502" s="960"/>
      <c r="C1502" s="960"/>
      <c r="D1502" s="963"/>
      <c r="E1502" s="319" t="s">
        <v>1092</v>
      </c>
      <c r="F1502" s="319" t="s">
        <v>24</v>
      </c>
      <c r="G1502" s="319" t="s">
        <v>25</v>
      </c>
    </row>
    <row r="1503" spans="2:7">
      <c r="B1503" s="318" t="s">
        <v>1200</v>
      </c>
      <c r="C1503" s="318" t="s">
        <v>1199</v>
      </c>
      <c r="D1503" s="968" t="s">
        <v>1198</v>
      </c>
      <c r="E1503" s="317">
        <f t="shared" ref="E1503:E1508" si="123">F1503-5</f>
        <v>44888</v>
      </c>
      <c r="F1503" s="317">
        <v>44893</v>
      </c>
      <c r="G1503" s="317">
        <v>44680</v>
      </c>
    </row>
    <row r="1504" spans="2:7">
      <c r="B1504" s="318" t="s">
        <v>736</v>
      </c>
      <c r="C1504" s="318" t="s">
        <v>1197</v>
      </c>
      <c r="D1504" s="969"/>
      <c r="E1504" s="317">
        <f t="shared" si="123"/>
        <v>44895</v>
      </c>
      <c r="F1504" s="317">
        <v>44900</v>
      </c>
      <c r="G1504" s="317">
        <v>44681</v>
      </c>
    </row>
    <row r="1505" spans="2:7">
      <c r="B1505" s="318" t="s">
        <v>737</v>
      </c>
      <c r="C1505" s="318" t="s">
        <v>1196</v>
      </c>
      <c r="D1505" s="969"/>
      <c r="E1505" s="317">
        <f t="shared" si="123"/>
        <v>44902</v>
      </c>
      <c r="F1505" s="317">
        <v>44907</v>
      </c>
      <c r="G1505" s="317">
        <v>44681</v>
      </c>
    </row>
    <row r="1506" spans="2:7">
      <c r="B1506" s="318" t="s">
        <v>738</v>
      </c>
      <c r="C1506" s="318" t="s">
        <v>1195</v>
      </c>
      <c r="D1506" s="969"/>
      <c r="E1506" s="317">
        <f t="shared" si="123"/>
        <v>44909</v>
      </c>
      <c r="F1506" s="317">
        <v>44914</v>
      </c>
      <c r="G1506" s="317">
        <v>44681</v>
      </c>
    </row>
    <row r="1507" spans="2:7">
      <c r="B1507" s="318" t="s">
        <v>587</v>
      </c>
      <c r="C1507" s="318" t="s">
        <v>1194</v>
      </c>
      <c r="D1507" s="969"/>
      <c r="E1507" s="317">
        <f t="shared" si="123"/>
        <v>44916</v>
      </c>
      <c r="F1507" s="317">
        <v>44921</v>
      </c>
      <c r="G1507" s="317">
        <v>44683</v>
      </c>
    </row>
    <row r="1508" spans="2:7">
      <c r="B1508" s="318" t="s">
        <v>591</v>
      </c>
      <c r="C1508" s="318" t="s">
        <v>1193</v>
      </c>
      <c r="D1508" s="970"/>
      <c r="E1508" s="317">
        <f t="shared" si="123"/>
        <v>44923</v>
      </c>
      <c r="F1508" s="317">
        <v>44928</v>
      </c>
      <c r="G1508" s="317">
        <v>44684</v>
      </c>
    </row>
    <row r="1509" spans="2:7">
      <c r="B1509" s="323"/>
      <c r="C1509" s="323"/>
      <c r="D1509" s="322"/>
      <c r="E1509" s="321"/>
      <c r="F1509" s="321"/>
      <c r="G1509" s="321"/>
    </row>
    <row r="1510" spans="2:7">
      <c r="B1510" s="959" t="s">
        <v>20</v>
      </c>
      <c r="C1510" s="959" t="s">
        <v>21</v>
      </c>
      <c r="D1510" s="962" t="s">
        <v>22</v>
      </c>
      <c r="E1510" s="319" t="s">
        <v>138</v>
      </c>
      <c r="F1510" s="319" t="s">
        <v>138</v>
      </c>
      <c r="G1510" s="319" t="s">
        <v>1192</v>
      </c>
    </row>
    <row r="1511" spans="2:7">
      <c r="B1511" s="960"/>
      <c r="C1511" s="960"/>
      <c r="D1511" s="963"/>
      <c r="E1511" s="319" t="s">
        <v>1092</v>
      </c>
      <c r="F1511" s="319" t="s">
        <v>24</v>
      </c>
      <c r="G1511" s="319" t="s">
        <v>25</v>
      </c>
    </row>
    <row r="1512" spans="2:7">
      <c r="B1512" s="318" t="s">
        <v>1191</v>
      </c>
      <c r="C1512" s="318" t="s">
        <v>1190</v>
      </c>
      <c r="D1512" s="968" t="s">
        <v>1189</v>
      </c>
      <c r="E1512" s="317">
        <f>F1512-4</f>
        <v>44888</v>
      </c>
      <c r="F1512" s="317">
        <v>44892</v>
      </c>
      <c r="G1512" s="317">
        <f t="shared" ref="G1512:G1517" si="124">F1512+15</f>
        <v>44907</v>
      </c>
    </row>
    <row r="1513" spans="2:7">
      <c r="B1513" s="318"/>
      <c r="C1513" s="318"/>
      <c r="D1513" s="969"/>
      <c r="E1513" s="317"/>
      <c r="F1513" s="317">
        <v>44899</v>
      </c>
      <c r="G1513" s="317">
        <f t="shared" si="124"/>
        <v>44914</v>
      </c>
    </row>
    <row r="1514" spans="2:7">
      <c r="B1514" s="318"/>
      <c r="C1514" s="318"/>
      <c r="D1514" s="969"/>
      <c r="E1514" s="317">
        <f>F1514-4</f>
        <v>44902</v>
      </c>
      <c r="F1514" s="317">
        <v>44906</v>
      </c>
      <c r="G1514" s="317">
        <f t="shared" si="124"/>
        <v>44921</v>
      </c>
    </row>
    <row r="1515" spans="2:7">
      <c r="B1515" s="318"/>
      <c r="C1515" s="318"/>
      <c r="D1515" s="969"/>
      <c r="E1515" s="317">
        <f>F1515-4</f>
        <v>44909</v>
      </c>
      <c r="F1515" s="317">
        <v>44913</v>
      </c>
      <c r="G1515" s="317">
        <f t="shared" si="124"/>
        <v>44928</v>
      </c>
    </row>
    <row r="1516" spans="2:7">
      <c r="B1516" s="318" t="s">
        <v>733</v>
      </c>
      <c r="C1516" s="318" t="s">
        <v>735</v>
      </c>
      <c r="D1516" s="969"/>
      <c r="E1516" s="317">
        <f>F1516-4</f>
        <v>44916</v>
      </c>
      <c r="F1516" s="317">
        <v>44920</v>
      </c>
      <c r="G1516" s="317">
        <f t="shared" si="124"/>
        <v>44935</v>
      </c>
    </row>
    <row r="1517" spans="2:7">
      <c r="B1517" s="318"/>
      <c r="C1517" s="318"/>
      <c r="D1517" s="970"/>
      <c r="E1517" s="317">
        <f>F1517-4</f>
        <v>44923</v>
      </c>
      <c r="F1517" s="317">
        <v>44927</v>
      </c>
      <c r="G1517" s="317">
        <f t="shared" si="124"/>
        <v>44942</v>
      </c>
    </row>
    <row r="1518" spans="2:7">
      <c r="B1518" s="342"/>
      <c r="C1518" s="323"/>
      <c r="D1518" s="322"/>
      <c r="E1518" s="321"/>
      <c r="F1518" s="321"/>
      <c r="G1518" s="321"/>
    </row>
    <row r="1519" spans="2:7">
      <c r="B1519" s="959" t="s">
        <v>20</v>
      </c>
      <c r="C1519" s="959" t="s">
        <v>21</v>
      </c>
      <c r="D1519" s="962" t="s">
        <v>22</v>
      </c>
      <c r="E1519" s="319" t="s">
        <v>138</v>
      </c>
      <c r="F1519" s="319" t="s">
        <v>138</v>
      </c>
      <c r="G1519" s="319" t="s">
        <v>1174</v>
      </c>
    </row>
    <row r="1520" spans="2:7">
      <c r="B1520" s="960"/>
      <c r="C1520" s="960"/>
      <c r="D1520" s="963"/>
      <c r="E1520" s="319" t="s">
        <v>1092</v>
      </c>
      <c r="F1520" s="319" t="s">
        <v>24</v>
      </c>
      <c r="G1520" s="319" t="s">
        <v>25</v>
      </c>
    </row>
    <row r="1521" spans="1:8" ht="16.5" customHeight="1">
      <c r="B1521" s="318" t="s">
        <v>1177</v>
      </c>
      <c r="C1521" s="318" t="s">
        <v>120</v>
      </c>
      <c r="D1521" s="968" t="s">
        <v>1176</v>
      </c>
      <c r="E1521" s="317">
        <f>F1521-4</f>
        <v>44897</v>
      </c>
      <c r="F1521" s="317">
        <v>44901</v>
      </c>
      <c r="G1521" s="317">
        <f>F1521+14</f>
        <v>44915</v>
      </c>
    </row>
    <row r="1522" spans="1:8">
      <c r="B1522" s="318" t="s">
        <v>1096</v>
      </c>
      <c r="C1522" s="318"/>
      <c r="D1522" s="969"/>
      <c r="E1522" s="317">
        <f>F1522-4</f>
        <v>44904</v>
      </c>
      <c r="F1522" s="317">
        <f>F1521+7</f>
        <v>44908</v>
      </c>
      <c r="G1522" s="317">
        <f>F1522+14</f>
        <v>44922</v>
      </c>
    </row>
    <row r="1523" spans="1:8">
      <c r="B1523" s="318" t="s">
        <v>1175</v>
      </c>
      <c r="C1523" s="318" t="s">
        <v>1123</v>
      </c>
      <c r="D1523" s="969"/>
      <c r="E1523" s="317">
        <f>F1523-4</f>
        <v>44911</v>
      </c>
      <c r="F1523" s="317">
        <f>F1522+7</f>
        <v>44915</v>
      </c>
      <c r="G1523" s="317">
        <f>F1523+14</f>
        <v>44929</v>
      </c>
    </row>
    <row r="1524" spans="1:8">
      <c r="B1524" s="318" t="s">
        <v>1096</v>
      </c>
      <c r="C1524" s="318"/>
      <c r="D1524" s="969"/>
      <c r="E1524" s="317">
        <f>F1524-4</f>
        <v>44918</v>
      </c>
      <c r="F1524" s="317">
        <f>F1523+7</f>
        <v>44922</v>
      </c>
      <c r="G1524" s="317">
        <f>F1524+14</f>
        <v>44936</v>
      </c>
    </row>
    <row r="1525" spans="1:8">
      <c r="B1525" s="318"/>
      <c r="C1525" s="318"/>
      <c r="D1525" s="970"/>
      <c r="E1525" s="317">
        <f>F1525-4</f>
        <v>44925</v>
      </c>
      <c r="F1525" s="317">
        <f>F1524+7</f>
        <v>44929</v>
      </c>
      <c r="G1525" s="317">
        <f>F1525+14</f>
        <v>44943</v>
      </c>
    </row>
    <row r="1526" spans="1:8">
      <c r="B1526" s="341"/>
      <c r="C1526" s="341"/>
      <c r="D1526" s="334"/>
      <c r="E1526" s="333"/>
      <c r="F1526" s="332"/>
      <c r="G1526" s="332"/>
    </row>
    <row r="1527" spans="1:8">
      <c r="A1527" s="327" t="s">
        <v>1188</v>
      </c>
      <c r="C1527" s="335"/>
      <c r="D1527" s="334"/>
      <c r="E1527" s="333"/>
      <c r="F1527" s="340"/>
      <c r="G1527" s="340"/>
    </row>
    <row r="1528" spans="1:8">
      <c r="B1528" s="959" t="s">
        <v>20</v>
      </c>
      <c r="C1528" s="959" t="s">
        <v>21</v>
      </c>
      <c r="D1528" s="962" t="s">
        <v>22</v>
      </c>
      <c r="E1528" s="319" t="s">
        <v>138</v>
      </c>
      <c r="F1528" s="319" t="s">
        <v>138</v>
      </c>
      <c r="G1528" s="319" t="s">
        <v>1188</v>
      </c>
    </row>
    <row r="1529" spans="1:8">
      <c r="B1529" s="960"/>
      <c r="C1529" s="960"/>
      <c r="D1529" s="963"/>
      <c r="E1529" s="319" t="s">
        <v>1092</v>
      </c>
      <c r="F1529" s="319" t="s">
        <v>24</v>
      </c>
      <c r="G1529" s="319" t="s">
        <v>25</v>
      </c>
    </row>
    <row r="1530" spans="1:8" ht="16.5" customHeight="1">
      <c r="B1530" s="318" t="s">
        <v>1096</v>
      </c>
      <c r="C1530" s="318"/>
      <c r="D1530" s="968" t="s">
        <v>1173</v>
      </c>
      <c r="E1530" s="317">
        <f>F1530-3</f>
        <v>44893</v>
      </c>
      <c r="F1530" s="317">
        <v>44896</v>
      </c>
      <c r="G1530" s="317">
        <f>F1530+19</f>
        <v>44915</v>
      </c>
    </row>
    <row r="1531" spans="1:8">
      <c r="B1531" s="318" t="s">
        <v>1172</v>
      </c>
      <c r="C1531" s="318" t="s">
        <v>1171</v>
      </c>
      <c r="D1531" s="969"/>
      <c r="E1531" s="317">
        <f>F1531-3</f>
        <v>44900</v>
      </c>
      <c r="F1531" s="317">
        <f>F1530+7</f>
        <v>44903</v>
      </c>
      <c r="G1531" s="317">
        <f>F1531+19</f>
        <v>44922</v>
      </c>
    </row>
    <row r="1532" spans="1:8">
      <c r="B1532" s="318" t="s">
        <v>1096</v>
      </c>
      <c r="C1532" s="318"/>
      <c r="D1532" s="969"/>
      <c r="E1532" s="317">
        <f>F1532-3</f>
        <v>44907</v>
      </c>
      <c r="F1532" s="317">
        <f>F1531+7</f>
        <v>44910</v>
      </c>
      <c r="G1532" s="317">
        <f>F1532+19</f>
        <v>44929</v>
      </c>
    </row>
    <row r="1533" spans="1:8">
      <c r="B1533" s="318" t="s">
        <v>1170</v>
      </c>
      <c r="C1533" s="318" t="s">
        <v>1169</v>
      </c>
      <c r="D1533" s="969"/>
      <c r="E1533" s="317">
        <f>F1533-3</f>
        <v>44914</v>
      </c>
      <c r="F1533" s="317">
        <f>F1532+7</f>
        <v>44917</v>
      </c>
      <c r="G1533" s="317">
        <f>F1533+19</f>
        <v>44936</v>
      </c>
    </row>
    <row r="1534" spans="1:8">
      <c r="B1534" s="318" t="s">
        <v>1096</v>
      </c>
      <c r="C1534" s="318"/>
      <c r="D1534" s="970"/>
      <c r="E1534" s="317">
        <f>F1534-3</f>
        <v>44921</v>
      </c>
      <c r="F1534" s="317">
        <f>F1533+7</f>
        <v>44924</v>
      </c>
      <c r="G1534" s="317">
        <f>F1534+19</f>
        <v>44943</v>
      </c>
    </row>
    <row r="1535" spans="1:8">
      <c r="B1535" s="323"/>
      <c r="C1535" s="337"/>
      <c r="D1535" s="322"/>
      <c r="E1535" s="321"/>
      <c r="F1535" s="321"/>
      <c r="G1535" s="321"/>
      <c r="H1535" s="339"/>
    </row>
    <row r="1536" spans="1:8">
      <c r="A1536" s="320" t="s">
        <v>1187</v>
      </c>
      <c r="B1536" s="323"/>
      <c r="C1536" s="323"/>
      <c r="D1536" s="322"/>
      <c r="E1536" s="321"/>
      <c r="F1536" s="321"/>
      <c r="G1536" s="321"/>
      <c r="H1536" s="321"/>
    </row>
    <row r="1537" spans="1:8">
      <c r="B1537" s="959" t="s">
        <v>20</v>
      </c>
      <c r="C1537" s="959" t="s">
        <v>21</v>
      </c>
      <c r="D1537" s="962" t="s">
        <v>22</v>
      </c>
      <c r="E1537" s="319" t="s">
        <v>138</v>
      </c>
      <c r="F1537" s="319" t="s">
        <v>138</v>
      </c>
      <c r="G1537" s="319" t="s">
        <v>1187</v>
      </c>
      <c r="H1537" s="321"/>
    </row>
    <row r="1538" spans="1:8">
      <c r="B1538" s="960"/>
      <c r="C1538" s="960"/>
      <c r="D1538" s="963"/>
      <c r="E1538" s="319" t="s">
        <v>1092</v>
      </c>
      <c r="F1538" s="319" t="s">
        <v>24</v>
      </c>
      <c r="G1538" s="319" t="s">
        <v>25</v>
      </c>
      <c r="H1538" s="321"/>
    </row>
    <row r="1539" spans="1:8">
      <c r="B1539" s="318" t="s">
        <v>1096</v>
      </c>
      <c r="C1539" s="318"/>
      <c r="D1539" s="968" t="s">
        <v>1186</v>
      </c>
      <c r="E1539" s="317">
        <f>F1539-4</f>
        <v>44896</v>
      </c>
      <c r="F1539" s="317">
        <v>44900</v>
      </c>
      <c r="G1539" s="317">
        <f>F1539+16</f>
        <v>44916</v>
      </c>
      <c r="H1539" s="321"/>
    </row>
    <row r="1540" spans="1:8">
      <c r="A1540" s="327"/>
      <c r="B1540" s="318" t="s">
        <v>1185</v>
      </c>
      <c r="C1540" s="318" t="s">
        <v>1184</v>
      </c>
      <c r="D1540" s="969"/>
      <c r="E1540" s="317">
        <f>F1540-4</f>
        <v>44903</v>
      </c>
      <c r="F1540" s="317">
        <f>F1539+7</f>
        <v>44907</v>
      </c>
      <c r="G1540" s="317">
        <f>F1540+16</f>
        <v>44923</v>
      </c>
      <c r="H1540" s="332"/>
    </row>
    <row r="1541" spans="1:8">
      <c r="A1541" s="327"/>
      <c r="B1541" s="318" t="s">
        <v>1096</v>
      </c>
      <c r="C1541" s="318"/>
      <c r="D1541" s="969"/>
      <c r="E1541" s="317">
        <f>F1541-4</f>
        <v>44910</v>
      </c>
      <c r="F1541" s="317">
        <f>F1540+7</f>
        <v>44914</v>
      </c>
      <c r="G1541" s="317">
        <f>F1541+16</f>
        <v>44930</v>
      </c>
      <c r="H1541" s="332"/>
    </row>
    <row r="1542" spans="1:8">
      <c r="A1542" s="327"/>
      <c r="B1542" s="318" t="s">
        <v>124</v>
      </c>
      <c r="C1542" s="318" t="s">
        <v>1183</v>
      </c>
      <c r="D1542" s="969"/>
      <c r="E1542" s="317">
        <f>F1542-4</f>
        <v>44917</v>
      </c>
      <c r="F1542" s="317">
        <f>F1541+7</f>
        <v>44921</v>
      </c>
      <c r="G1542" s="317">
        <f>F1542+16</f>
        <v>44937</v>
      </c>
      <c r="H1542" s="332"/>
    </row>
    <row r="1543" spans="1:8">
      <c r="A1543" s="327"/>
      <c r="B1543" s="318"/>
      <c r="C1543" s="318"/>
      <c r="D1543" s="970"/>
      <c r="E1543" s="317">
        <f>F1543-4</f>
        <v>44924</v>
      </c>
      <c r="F1543" s="317">
        <f>F1542+7</f>
        <v>44928</v>
      </c>
      <c r="G1543" s="317">
        <f>F1543+16</f>
        <v>44944</v>
      </c>
      <c r="H1543" s="339"/>
    </row>
    <row r="1544" spans="1:8">
      <c r="A1544" s="327"/>
      <c r="B1544" s="331"/>
      <c r="C1544" s="323"/>
      <c r="D1544" s="322"/>
      <c r="E1544" s="321"/>
      <c r="F1544" s="321"/>
      <c r="G1544" s="321"/>
      <c r="H1544" s="339"/>
    </row>
    <row r="1545" spans="1:8">
      <c r="A1545" s="327" t="s">
        <v>1182</v>
      </c>
      <c r="B1545" s="331"/>
      <c r="C1545" s="323"/>
      <c r="D1545" s="322"/>
      <c r="E1545" s="321"/>
      <c r="F1545" s="321"/>
      <c r="G1545" s="321"/>
      <c r="H1545" s="339"/>
    </row>
    <row r="1546" spans="1:8">
      <c r="A1546" s="327"/>
      <c r="B1546" s="959" t="s">
        <v>20</v>
      </c>
      <c r="C1546" s="959" t="s">
        <v>21</v>
      </c>
      <c r="D1546" s="962" t="s">
        <v>22</v>
      </c>
      <c r="E1546" s="319" t="s">
        <v>138</v>
      </c>
      <c r="F1546" s="319" t="s">
        <v>138</v>
      </c>
      <c r="G1546" s="319" t="s">
        <v>1182</v>
      </c>
      <c r="H1546" s="339"/>
    </row>
    <row r="1547" spans="1:8">
      <c r="A1547" s="327"/>
      <c r="B1547" s="960"/>
      <c r="C1547" s="960"/>
      <c r="D1547" s="963"/>
      <c r="E1547" s="319" t="s">
        <v>1092</v>
      </c>
      <c r="F1547" s="319" t="s">
        <v>24</v>
      </c>
      <c r="G1547" s="319" t="s">
        <v>25</v>
      </c>
      <c r="H1547" s="339"/>
    </row>
    <row r="1548" spans="1:8">
      <c r="A1548" s="327"/>
      <c r="B1548" s="318" t="s">
        <v>1096</v>
      </c>
      <c r="C1548" s="318"/>
      <c r="D1548" s="968" t="s">
        <v>1181</v>
      </c>
      <c r="E1548" s="317">
        <f>F1548-4</f>
        <v>44893</v>
      </c>
      <c r="F1548" s="317">
        <v>44897</v>
      </c>
      <c r="G1548" s="317">
        <f>F1548+17</f>
        <v>44914</v>
      </c>
      <c r="H1548" s="339"/>
    </row>
    <row r="1549" spans="1:8">
      <c r="A1549" s="327"/>
      <c r="B1549" s="318" t="s">
        <v>1098</v>
      </c>
      <c r="C1549" s="318" t="s">
        <v>120</v>
      </c>
      <c r="D1549" s="969"/>
      <c r="E1549" s="317">
        <f>F1549-4</f>
        <v>44900</v>
      </c>
      <c r="F1549" s="317">
        <f>F1548+7</f>
        <v>44904</v>
      </c>
      <c r="G1549" s="317">
        <f>F1549+17</f>
        <v>44921</v>
      </c>
      <c r="H1549" s="339"/>
    </row>
    <row r="1550" spans="1:8">
      <c r="A1550" s="327"/>
      <c r="B1550" s="318" t="s">
        <v>1096</v>
      </c>
      <c r="C1550" s="318"/>
      <c r="D1550" s="969"/>
      <c r="E1550" s="317">
        <f>F1550-4</f>
        <v>44907</v>
      </c>
      <c r="F1550" s="317">
        <f>F1549+7</f>
        <v>44911</v>
      </c>
      <c r="G1550" s="317">
        <f>F1550+17</f>
        <v>44928</v>
      </c>
      <c r="H1550" s="339"/>
    </row>
    <row r="1551" spans="1:8">
      <c r="A1551" s="327"/>
      <c r="B1551" s="318" t="s">
        <v>1097</v>
      </c>
      <c r="C1551" s="318" t="s">
        <v>8</v>
      </c>
      <c r="D1551" s="969"/>
      <c r="E1551" s="317">
        <f>F1551-4</f>
        <v>44914</v>
      </c>
      <c r="F1551" s="317">
        <f>F1550+7</f>
        <v>44918</v>
      </c>
      <c r="G1551" s="317">
        <f>F1551+17</f>
        <v>44935</v>
      </c>
      <c r="H1551" s="339"/>
    </row>
    <row r="1552" spans="1:8">
      <c r="A1552" s="327"/>
      <c r="B1552" s="318" t="s">
        <v>1096</v>
      </c>
      <c r="C1552" s="318"/>
      <c r="D1552" s="970"/>
      <c r="E1552" s="317">
        <f>F1552-4</f>
        <v>44921</v>
      </c>
      <c r="F1552" s="317">
        <f>F1551+7</f>
        <v>44925</v>
      </c>
      <c r="G1552" s="317">
        <f>F1552+17</f>
        <v>44942</v>
      </c>
      <c r="H1552" s="339"/>
    </row>
    <row r="1553" spans="1:8">
      <c r="A1553" s="327"/>
      <c r="D1553" s="322"/>
      <c r="E1553" s="321"/>
      <c r="F1553" s="321"/>
      <c r="G1553" s="316"/>
      <c r="H1553" s="338"/>
    </row>
    <row r="1554" spans="1:8">
      <c r="A1554" s="327" t="s">
        <v>1180</v>
      </c>
      <c r="D1554" s="322"/>
      <c r="E1554" s="321"/>
      <c r="F1554" s="321"/>
      <c r="G1554" s="316"/>
      <c r="H1554" s="338"/>
    </row>
    <row r="1555" spans="1:8">
      <c r="A1555" s="327"/>
      <c r="B1555" s="959" t="s">
        <v>20</v>
      </c>
      <c r="C1555" s="959" t="s">
        <v>21</v>
      </c>
      <c r="D1555" s="962" t="s">
        <v>22</v>
      </c>
      <c r="E1555" s="319" t="s">
        <v>138</v>
      </c>
      <c r="F1555" s="319" t="s">
        <v>138</v>
      </c>
      <c r="G1555" s="319" t="s">
        <v>1179</v>
      </c>
      <c r="H1555" s="319" t="s">
        <v>1178</v>
      </c>
    </row>
    <row r="1556" spans="1:8">
      <c r="A1556" s="327"/>
      <c r="B1556" s="960"/>
      <c r="C1556" s="960"/>
      <c r="D1556" s="963"/>
      <c r="E1556" s="319" t="s">
        <v>1092</v>
      </c>
      <c r="F1556" s="319" t="s">
        <v>24</v>
      </c>
      <c r="G1556" s="319" t="s">
        <v>25</v>
      </c>
      <c r="H1556" s="319" t="s">
        <v>25</v>
      </c>
    </row>
    <row r="1557" spans="1:8" ht="16.5" customHeight="1">
      <c r="A1557" s="327"/>
      <c r="B1557" s="318" t="s">
        <v>1177</v>
      </c>
      <c r="C1557" s="318" t="s">
        <v>120</v>
      </c>
      <c r="D1557" s="968" t="s">
        <v>1176</v>
      </c>
      <c r="E1557" s="317">
        <f>F1557-4</f>
        <v>44897</v>
      </c>
      <c r="F1557" s="317">
        <v>44901</v>
      </c>
      <c r="G1557" s="317">
        <f>F1557+14</f>
        <v>44915</v>
      </c>
      <c r="H1557" s="317" t="s">
        <v>1168</v>
      </c>
    </row>
    <row r="1558" spans="1:8">
      <c r="B1558" s="318" t="s">
        <v>1096</v>
      </c>
      <c r="C1558" s="318"/>
      <c r="D1558" s="969"/>
      <c r="E1558" s="317">
        <f>F1558-4</f>
        <v>44904</v>
      </c>
      <c r="F1558" s="317">
        <f>F1557+7</f>
        <v>44908</v>
      </c>
      <c r="G1558" s="317">
        <f>F1558+14</f>
        <v>44922</v>
      </c>
      <c r="H1558" s="317" t="s">
        <v>1168</v>
      </c>
    </row>
    <row r="1559" spans="1:8">
      <c r="B1559" s="318" t="s">
        <v>1175</v>
      </c>
      <c r="C1559" s="318" t="s">
        <v>1123</v>
      </c>
      <c r="D1559" s="969"/>
      <c r="E1559" s="317">
        <f>F1559-4</f>
        <v>44911</v>
      </c>
      <c r="F1559" s="317">
        <f>F1558+7</f>
        <v>44915</v>
      </c>
      <c r="G1559" s="317">
        <f>F1559+14</f>
        <v>44929</v>
      </c>
      <c r="H1559" s="317" t="s">
        <v>1168</v>
      </c>
    </row>
    <row r="1560" spans="1:8">
      <c r="B1560" s="318" t="s">
        <v>1096</v>
      </c>
      <c r="C1560" s="318"/>
      <c r="D1560" s="969"/>
      <c r="E1560" s="317">
        <f>F1560-4</f>
        <v>44918</v>
      </c>
      <c r="F1560" s="317">
        <f>F1559+7</f>
        <v>44922</v>
      </c>
      <c r="G1560" s="317">
        <f>F1560+14</f>
        <v>44936</v>
      </c>
      <c r="H1560" s="317" t="s">
        <v>1168</v>
      </c>
    </row>
    <row r="1561" spans="1:8">
      <c r="B1561" s="318"/>
      <c r="C1561" s="318"/>
      <c r="D1561" s="970"/>
      <c r="E1561" s="317">
        <f>F1561-4</f>
        <v>44925</v>
      </c>
      <c r="F1561" s="317">
        <f>F1560+7</f>
        <v>44929</v>
      </c>
      <c r="G1561" s="317">
        <f>F1561+14</f>
        <v>44943</v>
      </c>
      <c r="H1561" s="317" t="s">
        <v>1168</v>
      </c>
    </row>
    <row r="1562" spans="1:8">
      <c r="B1562" s="323"/>
      <c r="C1562" s="337"/>
      <c r="D1562" s="322"/>
      <c r="E1562" s="321"/>
      <c r="F1562" s="321"/>
      <c r="G1562" s="321"/>
      <c r="H1562" s="321"/>
    </row>
    <row r="1563" spans="1:8">
      <c r="A1563" s="320" t="s">
        <v>211</v>
      </c>
      <c r="B1563" s="336"/>
      <c r="C1563" s="335"/>
      <c r="D1563" s="334"/>
      <c r="E1563" s="333"/>
      <c r="F1563" s="332"/>
      <c r="G1563" s="333"/>
      <c r="H1563" s="332"/>
    </row>
    <row r="1564" spans="1:8">
      <c r="B1564" s="327"/>
      <c r="C1564" s="327"/>
      <c r="G1564" s="321"/>
    </row>
    <row r="1565" spans="1:8">
      <c r="B1565" s="959" t="s">
        <v>20</v>
      </c>
      <c r="C1565" s="959" t="s">
        <v>21</v>
      </c>
      <c r="D1565" s="962" t="s">
        <v>22</v>
      </c>
      <c r="E1565" s="319" t="s">
        <v>138</v>
      </c>
      <c r="F1565" s="319" t="s">
        <v>138</v>
      </c>
      <c r="G1565" s="319" t="s">
        <v>1174</v>
      </c>
      <c r="H1565" s="319" t="s">
        <v>211</v>
      </c>
    </row>
    <row r="1566" spans="1:8">
      <c r="B1566" s="960"/>
      <c r="C1566" s="960"/>
      <c r="D1566" s="963"/>
      <c r="E1566" s="319" t="s">
        <v>1092</v>
      </c>
      <c r="F1566" s="319" t="s">
        <v>24</v>
      </c>
      <c r="G1566" s="319" t="s">
        <v>25</v>
      </c>
      <c r="H1566" s="319" t="s">
        <v>25</v>
      </c>
    </row>
    <row r="1567" spans="1:8" ht="16.5" customHeight="1">
      <c r="B1567" s="318" t="s">
        <v>1177</v>
      </c>
      <c r="C1567" s="318" t="s">
        <v>120</v>
      </c>
      <c r="D1567" s="968" t="s">
        <v>1176</v>
      </c>
      <c r="E1567" s="317">
        <f>F1567-4</f>
        <v>44897</v>
      </c>
      <c r="F1567" s="317">
        <v>44901</v>
      </c>
      <c r="G1567" s="317">
        <f>F1567+14</f>
        <v>44915</v>
      </c>
      <c r="H1567" s="317" t="s">
        <v>1168</v>
      </c>
    </row>
    <row r="1568" spans="1:8">
      <c r="B1568" s="318" t="s">
        <v>1096</v>
      </c>
      <c r="C1568" s="318"/>
      <c r="D1568" s="969"/>
      <c r="E1568" s="317">
        <f>F1568-4</f>
        <v>44904</v>
      </c>
      <c r="F1568" s="317">
        <f>F1567+7</f>
        <v>44908</v>
      </c>
      <c r="G1568" s="317">
        <f>F1568+14</f>
        <v>44922</v>
      </c>
      <c r="H1568" s="317" t="s">
        <v>1168</v>
      </c>
    </row>
    <row r="1569" spans="1:8">
      <c r="B1569" s="318" t="s">
        <v>1175</v>
      </c>
      <c r="C1569" s="318" t="s">
        <v>1123</v>
      </c>
      <c r="D1569" s="969"/>
      <c r="E1569" s="317">
        <f>F1569-4</f>
        <v>44911</v>
      </c>
      <c r="F1569" s="317">
        <f>F1568+7</f>
        <v>44915</v>
      </c>
      <c r="G1569" s="317">
        <f>F1569+14</f>
        <v>44929</v>
      </c>
      <c r="H1569" s="317" t="s">
        <v>1168</v>
      </c>
    </row>
    <row r="1570" spans="1:8">
      <c r="A1570" s="327"/>
      <c r="B1570" s="318" t="s">
        <v>1096</v>
      </c>
      <c r="C1570" s="318"/>
      <c r="D1570" s="969"/>
      <c r="E1570" s="317">
        <f>F1570-4</f>
        <v>44918</v>
      </c>
      <c r="F1570" s="317">
        <f>F1569+7</f>
        <v>44922</v>
      </c>
      <c r="G1570" s="317">
        <f>F1570+14</f>
        <v>44936</v>
      </c>
      <c r="H1570" s="317" t="s">
        <v>1168</v>
      </c>
    </row>
    <row r="1571" spans="1:8">
      <c r="A1571" s="327"/>
      <c r="B1571" s="318"/>
      <c r="C1571" s="318"/>
      <c r="D1571" s="970"/>
      <c r="E1571" s="317">
        <f>F1571-4</f>
        <v>44925</v>
      </c>
      <c r="F1571" s="317">
        <f>F1570+7</f>
        <v>44929</v>
      </c>
      <c r="G1571" s="317">
        <f>F1571+14</f>
        <v>44943</v>
      </c>
      <c r="H1571" s="317" t="s">
        <v>1168</v>
      </c>
    </row>
    <row r="1572" spans="1:8">
      <c r="B1572" s="331"/>
      <c r="C1572" s="323"/>
      <c r="D1572" s="322"/>
      <c r="E1572" s="321"/>
      <c r="F1572" s="321"/>
      <c r="G1572" s="321"/>
      <c r="H1572" s="330"/>
    </row>
    <row r="1573" spans="1:8">
      <c r="B1573" s="959" t="s">
        <v>20</v>
      </c>
      <c r="C1573" s="959" t="s">
        <v>21</v>
      </c>
      <c r="D1573" s="962" t="s">
        <v>22</v>
      </c>
      <c r="E1573" s="319" t="s">
        <v>138</v>
      </c>
      <c r="F1573" s="319" t="s">
        <v>138</v>
      </c>
      <c r="G1573" s="319" t="s">
        <v>1174</v>
      </c>
      <c r="H1573" s="319" t="s">
        <v>211</v>
      </c>
    </row>
    <row r="1574" spans="1:8">
      <c r="B1574" s="960"/>
      <c r="C1574" s="960"/>
      <c r="D1574" s="963"/>
      <c r="E1574" s="319" t="s">
        <v>1092</v>
      </c>
      <c r="F1574" s="319" t="s">
        <v>24</v>
      </c>
      <c r="G1574" s="319" t="s">
        <v>25</v>
      </c>
      <c r="H1574" s="319" t="s">
        <v>25</v>
      </c>
    </row>
    <row r="1575" spans="1:8" ht="16.5" customHeight="1">
      <c r="B1575" s="318" t="s">
        <v>1096</v>
      </c>
      <c r="C1575" s="318"/>
      <c r="D1575" s="968" t="s">
        <v>1173</v>
      </c>
      <c r="E1575" s="317">
        <f>F1575-3</f>
        <v>44893</v>
      </c>
      <c r="F1575" s="317">
        <v>44896</v>
      </c>
      <c r="G1575" s="317">
        <f>F1575+14</f>
        <v>44910</v>
      </c>
      <c r="H1575" s="317" t="s">
        <v>1168</v>
      </c>
    </row>
    <row r="1576" spans="1:8">
      <c r="B1576" s="318" t="s">
        <v>1172</v>
      </c>
      <c r="C1576" s="318" t="s">
        <v>1171</v>
      </c>
      <c r="D1576" s="969"/>
      <c r="E1576" s="317">
        <f>F1576-3</f>
        <v>44900</v>
      </c>
      <c r="F1576" s="317">
        <f>F1575+7</f>
        <v>44903</v>
      </c>
      <c r="G1576" s="317">
        <f>F1576+14</f>
        <v>44917</v>
      </c>
      <c r="H1576" s="317" t="s">
        <v>1168</v>
      </c>
    </row>
    <row r="1577" spans="1:8">
      <c r="B1577" s="318" t="s">
        <v>1096</v>
      </c>
      <c r="C1577" s="318"/>
      <c r="D1577" s="969"/>
      <c r="E1577" s="317">
        <f>F1577-3</f>
        <v>44907</v>
      </c>
      <c r="F1577" s="317">
        <f>F1576+7</f>
        <v>44910</v>
      </c>
      <c r="G1577" s="317">
        <f>F1577+14</f>
        <v>44924</v>
      </c>
      <c r="H1577" s="317" t="s">
        <v>1168</v>
      </c>
    </row>
    <row r="1578" spans="1:8">
      <c r="B1578" s="318" t="s">
        <v>1170</v>
      </c>
      <c r="C1578" s="318" t="s">
        <v>1169</v>
      </c>
      <c r="D1578" s="969"/>
      <c r="E1578" s="317">
        <f>F1578-3</f>
        <v>44914</v>
      </c>
      <c r="F1578" s="317">
        <f>F1577+7</f>
        <v>44917</v>
      </c>
      <c r="G1578" s="317">
        <f>F1578+14</f>
        <v>44931</v>
      </c>
      <c r="H1578" s="317" t="s">
        <v>1168</v>
      </c>
    </row>
    <row r="1579" spans="1:8">
      <c r="B1579" s="318" t="s">
        <v>1096</v>
      </c>
      <c r="C1579" s="318"/>
      <c r="D1579" s="970"/>
      <c r="E1579" s="317">
        <f>F1579-3</f>
        <v>44921</v>
      </c>
      <c r="F1579" s="317">
        <f>F1578+7</f>
        <v>44924</v>
      </c>
      <c r="G1579" s="317">
        <f>F1579+14</f>
        <v>44938</v>
      </c>
      <c r="H1579" s="317" t="s">
        <v>1168</v>
      </c>
    </row>
    <row r="1580" spans="1:8">
      <c r="B1580" s="323"/>
      <c r="C1580" s="323"/>
      <c r="D1580" s="322"/>
      <c r="E1580" s="321"/>
      <c r="F1580" s="321"/>
      <c r="G1580" s="321"/>
      <c r="H1580" s="321"/>
    </row>
    <row r="1581" spans="1:8">
      <c r="A1581" s="314" t="s">
        <v>1167</v>
      </c>
      <c r="B1581" s="323"/>
      <c r="C1581" s="323"/>
      <c r="D1581" s="322"/>
      <c r="E1581" s="321"/>
      <c r="F1581" s="321"/>
      <c r="G1581" s="321"/>
      <c r="H1581" s="321"/>
    </row>
    <row r="1582" spans="1:8">
      <c r="B1582" s="959" t="s">
        <v>20</v>
      </c>
      <c r="C1582" s="959" t="s">
        <v>21</v>
      </c>
      <c r="D1582" s="962" t="s">
        <v>22</v>
      </c>
      <c r="E1582" s="319" t="s">
        <v>138</v>
      </c>
      <c r="F1582" s="319" t="s">
        <v>138</v>
      </c>
      <c r="G1582" s="319" t="s">
        <v>1167</v>
      </c>
    </row>
    <row r="1583" spans="1:8">
      <c r="B1583" s="960"/>
      <c r="C1583" s="960"/>
      <c r="D1583" s="963"/>
      <c r="E1583" s="319" t="s">
        <v>1092</v>
      </c>
      <c r="F1583" s="319" t="s">
        <v>24</v>
      </c>
      <c r="G1583" s="319" t="s">
        <v>25</v>
      </c>
    </row>
    <row r="1584" spans="1:8" ht="16.5" customHeight="1">
      <c r="B1584" s="324" t="s">
        <v>1165</v>
      </c>
      <c r="C1584" s="324" t="s">
        <v>1164</v>
      </c>
      <c r="D1584" s="968" t="s">
        <v>1163</v>
      </c>
      <c r="E1584" s="317">
        <f t="shared" ref="E1584:E1589" si="125">F1584-4</f>
        <v>44894</v>
      </c>
      <c r="F1584" s="317">
        <v>44898</v>
      </c>
      <c r="G1584" s="317">
        <f t="shared" ref="G1584:G1589" si="126">F1584+30</f>
        <v>44928</v>
      </c>
    </row>
    <row r="1585" spans="1:7" ht="16.5" customHeight="1">
      <c r="B1585" s="324" t="s">
        <v>755</v>
      </c>
      <c r="C1585" s="324" t="s">
        <v>1162</v>
      </c>
      <c r="D1585" s="969"/>
      <c r="E1585" s="317">
        <f t="shared" si="125"/>
        <v>44901</v>
      </c>
      <c r="F1585" s="317">
        <v>44905</v>
      </c>
      <c r="G1585" s="317">
        <f t="shared" si="126"/>
        <v>44935</v>
      </c>
    </row>
    <row r="1586" spans="1:7" ht="16.5" customHeight="1">
      <c r="B1586" s="324" t="s">
        <v>1148</v>
      </c>
      <c r="C1586" s="324"/>
      <c r="D1586" s="969"/>
      <c r="E1586" s="317">
        <f t="shared" si="125"/>
        <v>44908</v>
      </c>
      <c r="F1586" s="317">
        <v>44912</v>
      </c>
      <c r="G1586" s="317">
        <f t="shared" si="126"/>
        <v>44942</v>
      </c>
    </row>
    <row r="1587" spans="1:7">
      <c r="B1587" s="324" t="s">
        <v>756</v>
      </c>
      <c r="C1587" s="324" t="s">
        <v>1161</v>
      </c>
      <c r="D1587" s="969"/>
      <c r="E1587" s="317">
        <f t="shared" si="125"/>
        <v>44915</v>
      </c>
      <c r="F1587" s="317">
        <v>44919</v>
      </c>
      <c r="G1587" s="317">
        <f t="shared" si="126"/>
        <v>44949</v>
      </c>
    </row>
    <row r="1588" spans="1:7">
      <c r="B1588" s="324" t="s">
        <v>1160</v>
      </c>
      <c r="C1588" s="324" t="s">
        <v>1159</v>
      </c>
      <c r="D1588" s="969"/>
      <c r="E1588" s="317">
        <f t="shared" si="125"/>
        <v>44922</v>
      </c>
      <c r="F1588" s="317">
        <v>44926</v>
      </c>
      <c r="G1588" s="317">
        <f t="shared" si="126"/>
        <v>44956</v>
      </c>
    </row>
    <row r="1589" spans="1:7">
      <c r="B1589" s="324" t="s">
        <v>1158</v>
      </c>
      <c r="C1589" s="324" t="s">
        <v>1157</v>
      </c>
      <c r="D1589" s="970"/>
      <c r="E1589" s="317">
        <f t="shared" si="125"/>
        <v>44929</v>
      </c>
      <c r="F1589" s="317">
        <v>44933</v>
      </c>
      <c r="G1589" s="317">
        <f t="shared" si="126"/>
        <v>44963</v>
      </c>
    </row>
    <row r="1590" spans="1:7">
      <c r="A1590" s="320" t="s">
        <v>1166</v>
      </c>
    </row>
    <row r="1591" spans="1:7">
      <c r="B1591" s="959" t="s">
        <v>20</v>
      </c>
      <c r="C1591" s="959" t="s">
        <v>21</v>
      </c>
      <c r="D1591" s="962" t="s">
        <v>22</v>
      </c>
      <c r="E1591" s="319" t="s">
        <v>138</v>
      </c>
      <c r="F1591" s="319" t="s">
        <v>138</v>
      </c>
      <c r="G1591" s="319" t="s">
        <v>208</v>
      </c>
    </row>
    <row r="1592" spans="1:7">
      <c r="B1592" s="960"/>
      <c r="C1592" s="960"/>
      <c r="D1592" s="963"/>
      <c r="E1592" s="319" t="s">
        <v>1092</v>
      </c>
      <c r="F1592" s="319" t="s">
        <v>24</v>
      </c>
      <c r="G1592" s="319" t="s">
        <v>25</v>
      </c>
    </row>
    <row r="1593" spans="1:7" ht="16.5" customHeight="1">
      <c r="B1593" s="324" t="s">
        <v>1165</v>
      </c>
      <c r="C1593" s="324" t="s">
        <v>1164</v>
      </c>
      <c r="D1593" s="968" t="s">
        <v>1163</v>
      </c>
      <c r="E1593" s="317">
        <f t="shared" ref="E1593:E1598" si="127">F1593-4</f>
        <v>44894</v>
      </c>
      <c r="F1593" s="317">
        <v>44898</v>
      </c>
      <c r="G1593" s="317">
        <f t="shared" ref="G1593:G1598" si="128">F1593+29</f>
        <v>44927</v>
      </c>
    </row>
    <row r="1594" spans="1:7" ht="16.5" customHeight="1">
      <c r="B1594" s="324" t="s">
        <v>755</v>
      </c>
      <c r="C1594" s="324" t="s">
        <v>1162</v>
      </c>
      <c r="D1594" s="969"/>
      <c r="E1594" s="317">
        <f t="shared" si="127"/>
        <v>44901</v>
      </c>
      <c r="F1594" s="317">
        <v>44905</v>
      </c>
      <c r="G1594" s="317">
        <f t="shared" si="128"/>
        <v>44934</v>
      </c>
    </row>
    <row r="1595" spans="1:7" ht="16.5" customHeight="1">
      <c r="B1595" s="324" t="s">
        <v>1148</v>
      </c>
      <c r="C1595" s="324"/>
      <c r="D1595" s="969"/>
      <c r="E1595" s="317">
        <f t="shared" si="127"/>
        <v>44908</v>
      </c>
      <c r="F1595" s="317">
        <v>44912</v>
      </c>
      <c r="G1595" s="317">
        <f t="shared" si="128"/>
        <v>44941</v>
      </c>
    </row>
    <row r="1596" spans="1:7">
      <c r="B1596" s="324" t="s">
        <v>756</v>
      </c>
      <c r="C1596" s="324" t="s">
        <v>1161</v>
      </c>
      <c r="D1596" s="969"/>
      <c r="E1596" s="317">
        <f t="shared" si="127"/>
        <v>44915</v>
      </c>
      <c r="F1596" s="317">
        <v>44919</v>
      </c>
      <c r="G1596" s="317">
        <f t="shared" si="128"/>
        <v>44948</v>
      </c>
    </row>
    <row r="1597" spans="1:7">
      <c r="B1597" s="324" t="s">
        <v>1160</v>
      </c>
      <c r="C1597" s="324" t="s">
        <v>1159</v>
      </c>
      <c r="D1597" s="969"/>
      <c r="E1597" s="317">
        <f t="shared" si="127"/>
        <v>44922</v>
      </c>
      <c r="F1597" s="317">
        <v>44926</v>
      </c>
      <c r="G1597" s="317">
        <f t="shared" si="128"/>
        <v>44955</v>
      </c>
    </row>
    <row r="1598" spans="1:7">
      <c r="B1598" s="324" t="s">
        <v>1158</v>
      </c>
      <c r="C1598" s="324" t="s">
        <v>1157</v>
      </c>
      <c r="D1598" s="970"/>
      <c r="E1598" s="317">
        <f t="shared" si="127"/>
        <v>44929</v>
      </c>
      <c r="F1598" s="317">
        <v>44933</v>
      </c>
      <c r="G1598" s="317">
        <f t="shared" si="128"/>
        <v>44962</v>
      </c>
    </row>
    <row r="1599" spans="1:7">
      <c r="B1599" s="323"/>
      <c r="C1599" s="329"/>
      <c r="D1599" s="322"/>
      <c r="E1599" s="321"/>
      <c r="F1599" s="321"/>
      <c r="G1599" s="321"/>
    </row>
    <row r="1600" spans="1:7">
      <c r="B1600" s="959" t="s">
        <v>20</v>
      </c>
      <c r="C1600" s="959" t="s">
        <v>21</v>
      </c>
      <c r="D1600" s="962" t="s">
        <v>22</v>
      </c>
      <c r="E1600" s="319" t="s">
        <v>138</v>
      </c>
      <c r="F1600" s="319" t="s">
        <v>138</v>
      </c>
      <c r="G1600" s="319" t="s">
        <v>208</v>
      </c>
    </row>
    <row r="1601" spans="2:7">
      <c r="B1601" s="960"/>
      <c r="C1601" s="960"/>
      <c r="D1601" s="963"/>
      <c r="E1601" s="319" t="s">
        <v>1092</v>
      </c>
      <c r="F1601" s="319" t="s">
        <v>24</v>
      </c>
      <c r="G1601" s="319" t="s">
        <v>25</v>
      </c>
    </row>
    <row r="1602" spans="2:7">
      <c r="B1602" s="318" t="s">
        <v>1156</v>
      </c>
      <c r="C1602" s="318" t="s">
        <v>1114</v>
      </c>
      <c r="D1602" s="968" t="s">
        <v>1155</v>
      </c>
      <c r="E1602" s="317">
        <f t="shared" ref="E1602:E1607" si="129">F1602-4</f>
        <v>44892</v>
      </c>
      <c r="F1602" s="317">
        <v>44896</v>
      </c>
      <c r="G1602" s="317">
        <f t="shared" ref="G1602:G1607" si="130">F1602+25</f>
        <v>44921</v>
      </c>
    </row>
    <row r="1603" spans="2:7">
      <c r="B1603" s="318" t="s">
        <v>1154</v>
      </c>
      <c r="C1603" s="318" t="s">
        <v>1153</v>
      </c>
      <c r="D1603" s="969"/>
      <c r="E1603" s="317">
        <f t="shared" si="129"/>
        <v>44899</v>
      </c>
      <c r="F1603" s="317">
        <v>44903</v>
      </c>
      <c r="G1603" s="317">
        <f t="shared" si="130"/>
        <v>44928</v>
      </c>
    </row>
    <row r="1604" spans="2:7">
      <c r="B1604" s="318" t="s">
        <v>1152</v>
      </c>
      <c r="C1604" s="318" t="s">
        <v>7</v>
      </c>
      <c r="D1604" s="969"/>
      <c r="E1604" s="317">
        <f t="shared" si="129"/>
        <v>44906</v>
      </c>
      <c r="F1604" s="317">
        <v>44910</v>
      </c>
      <c r="G1604" s="317">
        <f t="shared" si="130"/>
        <v>44935</v>
      </c>
    </row>
    <row r="1605" spans="2:7">
      <c r="B1605" s="318" t="s">
        <v>1151</v>
      </c>
      <c r="C1605" s="318" t="s">
        <v>1150</v>
      </c>
      <c r="D1605" s="969"/>
      <c r="E1605" s="317">
        <f t="shared" si="129"/>
        <v>44913</v>
      </c>
      <c r="F1605" s="317">
        <v>44917</v>
      </c>
      <c r="G1605" s="317">
        <f t="shared" si="130"/>
        <v>44942</v>
      </c>
    </row>
    <row r="1606" spans="2:7">
      <c r="B1606" s="318" t="s">
        <v>1149</v>
      </c>
      <c r="C1606" s="318" t="s">
        <v>1114</v>
      </c>
      <c r="D1606" s="969"/>
      <c r="E1606" s="317">
        <f t="shared" si="129"/>
        <v>44920</v>
      </c>
      <c r="F1606" s="317">
        <v>44924</v>
      </c>
      <c r="G1606" s="317">
        <f t="shared" si="130"/>
        <v>44949</v>
      </c>
    </row>
    <row r="1607" spans="2:7">
      <c r="B1607" s="318" t="s">
        <v>1148</v>
      </c>
      <c r="C1607" s="318"/>
      <c r="D1607" s="970"/>
      <c r="E1607" s="317">
        <f t="shared" si="129"/>
        <v>44927</v>
      </c>
      <c r="F1607" s="317">
        <v>44931</v>
      </c>
      <c r="G1607" s="317">
        <f t="shared" si="130"/>
        <v>44956</v>
      </c>
    </row>
    <row r="1608" spans="2:7">
      <c r="B1608" s="314"/>
      <c r="C1608" s="314"/>
      <c r="F1608" s="328"/>
    </row>
    <row r="1609" spans="2:7">
      <c r="B1609" s="959" t="s">
        <v>20</v>
      </c>
      <c r="C1609" s="959" t="s">
        <v>21</v>
      </c>
      <c r="D1609" s="962" t="s">
        <v>22</v>
      </c>
      <c r="E1609" s="319" t="s">
        <v>138</v>
      </c>
      <c r="F1609" s="319" t="s">
        <v>138</v>
      </c>
      <c r="G1609" s="319" t="s">
        <v>208</v>
      </c>
    </row>
    <row r="1610" spans="2:7">
      <c r="B1610" s="960"/>
      <c r="C1610" s="960"/>
      <c r="D1610" s="963"/>
      <c r="E1610" s="319" t="s">
        <v>1092</v>
      </c>
      <c r="F1610" s="319" t="s">
        <v>24</v>
      </c>
      <c r="G1610" s="319" t="s">
        <v>25</v>
      </c>
    </row>
    <row r="1611" spans="2:7">
      <c r="B1611" s="318"/>
      <c r="C1611" s="318"/>
      <c r="D1611" s="968" t="s">
        <v>1147</v>
      </c>
      <c r="E1611" s="317">
        <f t="shared" ref="E1611:E1616" si="131">F1611-4</f>
        <v>44894</v>
      </c>
      <c r="F1611" s="317">
        <v>44898</v>
      </c>
      <c r="G1611" s="317">
        <f t="shared" ref="G1611:G1616" si="132">F1611+26</f>
        <v>44924</v>
      </c>
    </row>
    <row r="1612" spans="2:7">
      <c r="B1612" s="318" t="s">
        <v>757</v>
      </c>
      <c r="C1612" s="318" t="s">
        <v>1146</v>
      </c>
      <c r="D1612" s="969"/>
      <c r="E1612" s="317">
        <f t="shared" si="131"/>
        <v>44901</v>
      </c>
      <c r="F1612" s="317">
        <v>44905</v>
      </c>
      <c r="G1612" s="317">
        <f t="shared" si="132"/>
        <v>44931</v>
      </c>
    </row>
    <row r="1613" spans="2:7">
      <c r="B1613" s="318" t="s">
        <v>758</v>
      </c>
      <c r="C1613" s="318" t="s">
        <v>1145</v>
      </c>
      <c r="D1613" s="969"/>
      <c r="E1613" s="317">
        <f t="shared" si="131"/>
        <v>44908</v>
      </c>
      <c r="F1613" s="317">
        <v>44912</v>
      </c>
      <c r="G1613" s="317">
        <f t="shared" si="132"/>
        <v>44938</v>
      </c>
    </row>
    <row r="1614" spans="2:7">
      <c r="B1614" s="318" t="s">
        <v>759</v>
      </c>
      <c r="C1614" s="318" t="s">
        <v>1144</v>
      </c>
      <c r="D1614" s="969"/>
      <c r="E1614" s="317">
        <f t="shared" si="131"/>
        <v>44915</v>
      </c>
      <c r="F1614" s="317">
        <v>44919</v>
      </c>
      <c r="G1614" s="317">
        <f t="shared" si="132"/>
        <v>44945</v>
      </c>
    </row>
    <row r="1615" spans="2:7">
      <c r="B1615" s="318" t="s">
        <v>1143</v>
      </c>
      <c r="C1615" s="318" t="s">
        <v>1142</v>
      </c>
      <c r="D1615" s="969"/>
      <c r="E1615" s="317">
        <f t="shared" si="131"/>
        <v>44922</v>
      </c>
      <c r="F1615" s="317">
        <v>44926</v>
      </c>
      <c r="G1615" s="317">
        <f t="shared" si="132"/>
        <v>44952</v>
      </c>
    </row>
    <row r="1616" spans="2:7">
      <c r="B1616" s="318" t="s">
        <v>1141</v>
      </c>
      <c r="C1616" s="318" t="s">
        <v>1140</v>
      </c>
      <c r="D1616" s="970"/>
      <c r="E1616" s="317">
        <f t="shared" si="131"/>
        <v>44929</v>
      </c>
      <c r="F1616" s="317">
        <v>44933</v>
      </c>
      <c r="G1616" s="317">
        <f t="shared" si="132"/>
        <v>44959</v>
      </c>
    </row>
    <row r="1617" spans="1:7">
      <c r="B1617" s="323"/>
      <c r="C1617" s="323"/>
      <c r="D1617" s="322"/>
      <c r="E1617" s="321"/>
      <c r="F1617" s="321"/>
      <c r="G1617" s="321"/>
    </row>
    <row r="1618" spans="1:7">
      <c r="A1618" s="320" t="s">
        <v>1139</v>
      </c>
    </row>
    <row r="1619" spans="1:7">
      <c r="B1619" s="959" t="s">
        <v>20</v>
      </c>
      <c r="C1619" s="959" t="s">
        <v>21</v>
      </c>
      <c r="D1619" s="962" t="s">
        <v>22</v>
      </c>
      <c r="E1619" s="319" t="s">
        <v>138</v>
      </c>
      <c r="F1619" s="319" t="s">
        <v>138</v>
      </c>
      <c r="G1619" s="319" t="s">
        <v>213</v>
      </c>
    </row>
    <row r="1620" spans="1:7">
      <c r="B1620" s="960"/>
      <c r="C1620" s="960"/>
      <c r="D1620" s="963"/>
      <c r="E1620" s="319" t="s">
        <v>1092</v>
      </c>
      <c r="F1620" s="319" t="s">
        <v>24</v>
      </c>
      <c r="G1620" s="319" t="s">
        <v>25</v>
      </c>
    </row>
    <row r="1621" spans="1:7">
      <c r="B1621" s="318" t="s">
        <v>1138</v>
      </c>
      <c r="C1621" s="318" t="s">
        <v>1137</v>
      </c>
      <c r="D1621" s="968" t="s">
        <v>1136</v>
      </c>
      <c r="E1621" s="317">
        <f t="shared" ref="E1621:E1626" si="133">F1621-4</f>
        <v>44892</v>
      </c>
      <c r="F1621" s="317">
        <v>44896</v>
      </c>
      <c r="G1621" s="317">
        <f t="shared" ref="G1621:G1626" si="134">F1621+36</f>
        <v>44932</v>
      </c>
    </row>
    <row r="1622" spans="1:7">
      <c r="B1622" s="318"/>
      <c r="C1622" s="318"/>
      <c r="D1622" s="969"/>
      <c r="E1622" s="317">
        <f t="shared" si="133"/>
        <v>44899</v>
      </c>
      <c r="F1622" s="317">
        <v>44903</v>
      </c>
      <c r="G1622" s="317">
        <f t="shared" si="134"/>
        <v>44939</v>
      </c>
    </row>
    <row r="1623" spans="1:7">
      <c r="A1623" s="327"/>
      <c r="B1623" s="318" t="s">
        <v>1135</v>
      </c>
      <c r="C1623" s="318" t="s">
        <v>1134</v>
      </c>
      <c r="D1623" s="969"/>
      <c r="E1623" s="317">
        <f t="shared" si="133"/>
        <v>44906</v>
      </c>
      <c r="F1623" s="317">
        <v>44910</v>
      </c>
      <c r="G1623" s="317">
        <f t="shared" si="134"/>
        <v>44946</v>
      </c>
    </row>
    <row r="1624" spans="1:7">
      <c r="A1624" s="327"/>
      <c r="B1624" s="318"/>
      <c r="C1624" s="318"/>
      <c r="D1624" s="969"/>
      <c r="E1624" s="317">
        <f t="shared" si="133"/>
        <v>44913</v>
      </c>
      <c r="F1624" s="317">
        <v>44917</v>
      </c>
      <c r="G1624" s="317">
        <f t="shared" si="134"/>
        <v>44953</v>
      </c>
    </row>
    <row r="1625" spans="1:7">
      <c r="A1625" s="327"/>
      <c r="B1625" s="318" t="s">
        <v>1133</v>
      </c>
      <c r="C1625" s="318" t="s">
        <v>1132</v>
      </c>
      <c r="D1625" s="969"/>
      <c r="E1625" s="317">
        <f t="shared" si="133"/>
        <v>44920</v>
      </c>
      <c r="F1625" s="317">
        <v>44924</v>
      </c>
      <c r="G1625" s="317">
        <f t="shared" si="134"/>
        <v>44960</v>
      </c>
    </row>
    <row r="1626" spans="1:7">
      <c r="A1626" s="327"/>
      <c r="B1626" s="318" t="s">
        <v>1131</v>
      </c>
      <c r="C1626" s="318" t="s">
        <v>1130</v>
      </c>
      <c r="D1626" s="970"/>
      <c r="E1626" s="317">
        <f t="shared" si="133"/>
        <v>44927</v>
      </c>
      <c r="F1626" s="317">
        <v>44931</v>
      </c>
      <c r="G1626" s="317">
        <f t="shared" si="134"/>
        <v>44967</v>
      </c>
    </row>
    <row r="1627" spans="1:7">
      <c r="A1627" s="327" t="s">
        <v>1129</v>
      </c>
      <c r="B1627" s="323"/>
      <c r="C1627" s="323"/>
      <c r="D1627" s="322"/>
      <c r="E1627" s="321"/>
      <c r="F1627" s="321"/>
      <c r="G1627" s="321"/>
    </row>
    <row r="1628" spans="1:7">
      <c r="A1628" s="327"/>
      <c r="B1628" s="959" t="s">
        <v>20</v>
      </c>
      <c r="C1628" s="959" t="s">
        <v>21</v>
      </c>
      <c r="D1628" s="962" t="s">
        <v>22</v>
      </c>
      <c r="E1628" s="319" t="s">
        <v>138</v>
      </c>
      <c r="F1628" s="319" t="s">
        <v>138</v>
      </c>
      <c r="G1628" s="319" t="s">
        <v>1129</v>
      </c>
    </row>
    <row r="1629" spans="1:7">
      <c r="A1629" s="327"/>
      <c r="B1629" s="960"/>
      <c r="C1629" s="960"/>
      <c r="D1629" s="963"/>
      <c r="E1629" s="319" t="s">
        <v>1092</v>
      </c>
      <c r="F1629" s="319" t="s">
        <v>24</v>
      </c>
      <c r="G1629" s="319" t="s">
        <v>25</v>
      </c>
    </row>
    <row r="1630" spans="1:7">
      <c r="A1630" s="327"/>
      <c r="B1630" s="318" t="s">
        <v>1128</v>
      </c>
      <c r="C1630" s="318" t="s">
        <v>1127</v>
      </c>
      <c r="D1630" s="968" t="s">
        <v>1126</v>
      </c>
      <c r="E1630" s="317">
        <f t="shared" ref="E1630:E1635" si="135">F1630-3</f>
        <v>44890</v>
      </c>
      <c r="F1630" s="317">
        <v>44893</v>
      </c>
      <c r="G1630" s="317">
        <f t="shared" ref="G1630:G1635" si="136">F1630+30</f>
        <v>44923</v>
      </c>
    </row>
    <row r="1631" spans="1:7">
      <c r="A1631" s="327"/>
      <c r="B1631" s="318" t="s">
        <v>1125</v>
      </c>
      <c r="C1631" s="318" t="s">
        <v>1124</v>
      </c>
      <c r="D1631" s="969"/>
      <c r="E1631" s="317">
        <f t="shared" si="135"/>
        <v>44897</v>
      </c>
      <c r="F1631" s="317">
        <v>44900</v>
      </c>
      <c r="G1631" s="317">
        <f t="shared" si="136"/>
        <v>44930</v>
      </c>
    </row>
    <row r="1632" spans="1:7">
      <c r="A1632" s="327"/>
      <c r="B1632" s="318" t="s">
        <v>65</v>
      </c>
      <c r="C1632" s="318" t="s">
        <v>1123</v>
      </c>
      <c r="D1632" s="969"/>
      <c r="E1632" s="317">
        <f t="shared" si="135"/>
        <v>44904</v>
      </c>
      <c r="F1632" s="317">
        <v>44907</v>
      </c>
      <c r="G1632" s="317">
        <f t="shared" si="136"/>
        <v>44937</v>
      </c>
    </row>
    <row r="1633" spans="1:7">
      <c r="A1633" s="327"/>
      <c r="B1633" s="318" t="s">
        <v>1122</v>
      </c>
      <c r="C1633" s="318" t="s">
        <v>1120</v>
      </c>
      <c r="D1633" s="969"/>
      <c r="E1633" s="317">
        <f t="shared" si="135"/>
        <v>44911</v>
      </c>
      <c r="F1633" s="317">
        <v>44914</v>
      </c>
      <c r="G1633" s="317">
        <f t="shared" si="136"/>
        <v>44944</v>
      </c>
    </row>
    <row r="1634" spans="1:7">
      <c r="A1634" s="327"/>
      <c r="B1634" s="318"/>
      <c r="C1634" s="318"/>
      <c r="D1634" s="969"/>
      <c r="E1634" s="317">
        <f t="shared" si="135"/>
        <v>44918</v>
      </c>
      <c r="F1634" s="317">
        <v>44921</v>
      </c>
      <c r="G1634" s="317">
        <f t="shared" si="136"/>
        <v>44951</v>
      </c>
    </row>
    <row r="1635" spans="1:7">
      <c r="A1635" s="327"/>
      <c r="B1635" s="318" t="s">
        <v>1121</v>
      </c>
      <c r="C1635" s="318" t="s">
        <v>1120</v>
      </c>
      <c r="D1635" s="970"/>
      <c r="E1635" s="317">
        <f t="shared" si="135"/>
        <v>44925</v>
      </c>
      <c r="F1635" s="317">
        <v>44928</v>
      </c>
      <c r="G1635" s="317">
        <f t="shared" si="136"/>
        <v>44958</v>
      </c>
    </row>
    <row r="1636" spans="1:7">
      <c r="B1636" s="323"/>
      <c r="C1636" s="323"/>
      <c r="D1636" s="322"/>
      <c r="E1636" s="321"/>
      <c r="F1636" s="321"/>
      <c r="G1636" s="321"/>
    </row>
    <row r="1637" spans="1:7">
      <c r="A1637" s="320" t="s">
        <v>1119</v>
      </c>
      <c r="B1637" s="323"/>
      <c r="C1637" s="323"/>
      <c r="D1637" s="322"/>
      <c r="E1637" s="321"/>
      <c r="F1637" s="321"/>
      <c r="G1637" s="321"/>
    </row>
    <row r="1638" spans="1:7">
      <c r="B1638" s="959" t="s">
        <v>20</v>
      </c>
      <c r="C1638" s="959" t="s">
        <v>21</v>
      </c>
      <c r="D1638" s="962" t="s">
        <v>22</v>
      </c>
      <c r="E1638" s="319" t="s">
        <v>138</v>
      </c>
      <c r="F1638" s="319" t="s">
        <v>138</v>
      </c>
      <c r="G1638" s="319" t="s">
        <v>1119</v>
      </c>
    </row>
    <row r="1639" spans="1:7">
      <c r="B1639" s="960"/>
      <c r="C1639" s="960"/>
      <c r="D1639" s="963"/>
      <c r="E1639" s="319" t="s">
        <v>1092</v>
      </c>
      <c r="F1639" s="319" t="s">
        <v>24</v>
      </c>
      <c r="G1639" s="319" t="s">
        <v>25</v>
      </c>
    </row>
    <row r="1640" spans="1:7">
      <c r="B1640" s="318" t="s">
        <v>1118</v>
      </c>
      <c r="C1640" s="318" t="s">
        <v>1117</v>
      </c>
      <c r="D1640" s="968" t="s">
        <v>1116</v>
      </c>
      <c r="E1640" s="317">
        <f>F1640-3</f>
        <v>44893</v>
      </c>
      <c r="F1640" s="317">
        <v>44896</v>
      </c>
      <c r="G1640" s="317">
        <f>F1640+39</f>
        <v>44935</v>
      </c>
    </row>
    <row r="1641" spans="1:7">
      <c r="B1641" s="318" t="s">
        <v>1115</v>
      </c>
      <c r="C1641" s="318" t="s">
        <v>1114</v>
      </c>
      <c r="D1641" s="969"/>
      <c r="E1641" s="317">
        <f>F1641-3</f>
        <v>44900</v>
      </c>
      <c r="F1641" s="317">
        <f>F1640+7</f>
        <v>44903</v>
      </c>
      <c r="G1641" s="317">
        <f>F1641+39</f>
        <v>44942</v>
      </c>
    </row>
    <row r="1642" spans="1:7">
      <c r="B1642" s="318" t="s">
        <v>1096</v>
      </c>
      <c r="C1642" s="318"/>
      <c r="D1642" s="969"/>
      <c r="E1642" s="317">
        <f>F1642-3</f>
        <v>44907</v>
      </c>
      <c r="F1642" s="317">
        <f>F1641+7</f>
        <v>44910</v>
      </c>
      <c r="G1642" s="317">
        <f>F1642+39</f>
        <v>44949</v>
      </c>
    </row>
    <row r="1643" spans="1:7">
      <c r="B1643" s="318" t="s">
        <v>1113</v>
      </c>
      <c r="C1643" s="318" t="s">
        <v>1112</v>
      </c>
      <c r="D1643" s="969"/>
      <c r="E1643" s="317">
        <f>F1643-3</f>
        <v>44914</v>
      </c>
      <c r="F1643" s="317">
        <f>F1642+7</f>
        <v>44917</v>
      </c>
      <c r="G1643" s="317">
        <f>F1643+39</f>
        <v>44956</v>
      </c>
    </row>
    <row r="1644" spans="1:7">
      <c r="B1644" s="318" t="s">
        <v>1096</v>
      </c>
      <c r="C1644" s="318"/>
      <c r="D1644" s="970"/>
      <c r="E1644" s="317">
        <f>F1644-3</f>
        <v>44921</v>
      </c>
      <c r="F1644" s="317">
        <f>F1643+7</f>
        <v>44924</v>
      </c>
      <c r="G1644" s="317">
        <f>F1644+39</f>
        <v>44963</v>
      </c>
    </row>
    <row r="1645" spans="1:7">
      <c r="B1645" s="323"/>
      <c r="C1645" s="323"/>
      <c r="D1645" s="322"/>
      <c r="E1645" s="321"/>
      <c r="F1645" s="321"/>
      <c r="G1645" s="321"/>
    </row>
    <row r="1646" spans="1:7">
      <c r="B1646" s="323"/>
      <c r="C1646" s="323"/>
      <c r="D1646" s="322"/>
      <c r="E1646" s="321"/>
      <c r="F1646" s="321"/>
      <c r="G1646" s="321"/>
    </row>
    <row r="1647" spans="1:7">
      <c r="A1647" s="326" t="s">
        <v>1111</v>
      </c>
      <c r="B1647" s="326"/>
      <c r="C1647" s="326"/>
      <c r="D1647" s="325"/>
      <c r="E1647" s="325"/>
      <c r="F1647" s="325"/>
      <c r="G1647" s="325"/>
    </row>
    <row r="1648" spans="1:7">
      <c r="A1648" s="320" t="s">
        <v>1110</v>
      </c>
    </row>
    <row r="1649" spans="1:7">
      <c r="B1649" s="959" t="s">
        <v>20</v>
      </c>
      <c r="C1649" s="959" t="s">
        <v>21</v>
      </c>
      <c r="D1649" s="962" t="s">
        <v>22</v>
      </c>
      <c r="E1649" s="319" t="s">
        <v>138</v>
      </c>
      <c r="F1649" s="319" t="s">
        <v>138</v>
      </c>
      <c r="G1649" s="319" t="s">
        <v>1109</v>
      </c>
    </row>
    <row r="1650" spans="1:7">
      <c r="B1650" s="960"/>
      <c r="C1650" s="960"/>
      <c r="D1650" s="963"/>
      <c r="E1650" s="319" t="s">
        <v>1092</v>
      </c>
      <c r="F1650" s="317" t="s">
        <v>24</v>
      </c>
      <c r="G1650" s="319" t="s">
        <v>25</v>
      </c>
    </row>
    <row r="1651" spans="1:7">
      <c r="B1651" s="318" t="s">
        <v>1108</v>
      </c>
      <c r="C1651" s="324" t="s">
        <v>1107</v>
      </c>
      <c r="D1651" s="968" t="s">
        <v>1106</v>
      </c>
      <c r="E1651" s="317">
        <f>F1651-3</f>
        <v>44891</v>
      </c>
      <c r="F1651" s="317">
        <v>44894</v>
      </c>
      <c r="G1651" s="317">
        <f>F1651+14</f>
        <v>44908</v>
      </c>
    </row>
    <row r="1652" spans="1:7">
      <c r="B1652" s="318" t="s">
        <v>1105</v>
      </c>
      <c r="C1652" s="324" t="s">
        <v>551</v>
      </c>
      <c r="D1652" s="969"/>
      <c r="E1652" s="317">
        <f>F1652-3</f>
        <v>44898</v>
      </c>
      <c r="F1652" s="317">
        <f>7+F1651</f>
        <v>44901</v>
      </c>
      <c r="G1652" s="317">
        <f>F1652+14</f>
        <v>44915</v>
      </c>
    </row>
    <row r="1653" spans="1:7">
      <c r="B1653" s="318" t="s">
        <v>1104</v>
      </c>
      <c r="C1653" s="324" t="s">
        <v>551</v>
      </c>
      <c r="D1653" s="969"/>
      <c r="E1653" s="317">
        <f>F1653-3</f>
        <v>44905</v>
      </c>
      <c r="F1653" s="317">
        <f>7+F1652</f>
        <v>44908</v>
      </c>
      <c r="G1653" s="317">
        <f>F1653+14</f>
        <v>44922</v>
      </c>
    </row>
    <row r="1654" spans="1:7">
      <c r="B1654" s="318" t="s">
        <v>1103</v>
      </c>
      <c r="C1654" s="324" t="s">
        <v>551</v>
      </c>
      <c r="D1654" s="969"/>
      <c r="E1654" s="317">
        <f>F1654-3</f>
        <v>44912</v>
      </c>
      <c r="F1654" s="317">
        <f>7+F1653</f>
        <v>44915</v>
      </c>
      <c r="G1654" s="317">
        <f>F1654+14</f>
        <v>44929</v>
      </c>
    </row>
    <row r="1655" spans="1:7">
      <c r="B1655" s="318" t="s">
        <v>1102</v>
      </c>
      <c r="C1655" s="324" t="s">
        <v>551</v>
      </c>
      <c r="D1655" s="970"/>
      <c r="E1655" s="317">
        <f>F1655-3</f>
        <v>44919</v>
      </c>
      <c r="F1655" s="317">
        <f>7+F1654</f>
        <v>44922</v>
      </c>
      <c r="G1655" s="317">
        <f>F1655+14</f>
        <v>44936</v>
      </c>
    </row>
    <row r="1656" spans="1:7">
      <c r="B1656" s="323"/>
      <c r="C1656" s="323"/>
      <c r="D1656" s="322"/>
      <c r="E1656" s="321"/>
      <c r="F1656" s="321" t="s">
        <v>1101</v>
      </c>
      <c r="G1656" s="321"/>
    </row>
    <row r="1657" spans="1:7">
      <c r="B1657" s="959" t="s">
        <v>20</v>
      </c>
      <c r="C1657" s="959" t="s">
        <v>21</v>
      </c>
      <c r="D1657" s="962" t="s">
        <v>22</v>
      </c>
      <c r="E1657" s="319" t="s">
        <v>138</v>
      </c>
      <c r="F1657" s="319" t="s">
        <v>138</v>
      </c>
      <c r="G1657" s="319" t="s">
        <v>1100</v>
      </c>
    </row>
    <row r="1658" spans="1:7">
      <c r="B1658" s="960"/>
      <c r="C1658" s="960"/>
      <c r="D1658" s="963"/>
      <c r="E1658" s="319" t="s">
        <v>1092</v>
      </c>
      <c r="F1658" s="319" t="s">
        <v>24</v>
      </c>
      <c r="G1658" s="319" t="s">
        <v>25</v>
      </c>
    </row>
    <row r="1659" spans="1:7">
      <c r="B1659" s="318" t="s">
        <v>1096</v>
      </c>
      <c r="C1659" s="318"/>
      <c r="D1659" s="968" t="s">
        <v>1099</v>
      </c>
      <c r="E1659" s="317">
        <f>F1659-4</f>
        <v>44893</v>
      </c>
      <c r="F1659" s="317">
        <v>44897</v>
      </c>
      <c r="G1659" s="317">
        <f>F1659+14</f>
        <v>44911</v>
      </c>
    </row>
    <row r="1660" spans="1:7">
      <c r="B1660" s="318" t="s">
        <v>1098</v>
      </c>
      <c r="C1660" s="318" t="s">
        <v>120</v>
      </c>
      <c r="D1660" s="969"/>
      <c r="E1660" s="317">
        <f>F1660-4</f>
        <v>44900</v>
      </c>
      <c r="F1660" s="317">
        <f>F1659+7</f>
        <v>44904</v>
      </c>
      <c r="G1660" s="317">
        <f>F1660+14</f>
        <v>44918</v>
      </c>
    </row>
    <row r="1661" spans="1:7" ht="16.5" customHeight="1">
      <c r="B1661" s="318" t="s">
        <v>1096</v>
      </c>
      <c r="C1661" s="318"/>
      <c r="D1661" s="969"/>
      <c r="E1661" s="317">
        <f>F1661-4</f>
        <v>44907</v>
      </c>
      <c r="F1661" s="317">
        <f>F1660+7</f>
        <v>44911</v>
      </c>
      <c r="G1661" s="317">
        <f>F1661+14</f>
        <v>44925</v>
      </c>
    </row>
    <row r="1662" spans="1:7">
      <c r="B1662" s="318" t="s">
        <v>1097</v>
      </c>
      <c r="C1662" s="318" t="s">
        <v>8</v>
      </c>
      <c r="D1662" s="969"/>
      <c r="E1662" s="317">
        <f>F1662-4</f>
        <v>44914</v>
      </c>
      <c r="F1662" s="317">
        <f>F1661+7</f>
        <v>44918</v>
      </c>
      <c r="G1662" s="317">
        <f>F1662+14</f>
        <v>44932</v>
      </c>
    </row>
    <row r="1663" spans="1:7">
      <c r="B1663" s="318" t="s">
        <v>1096</v>
      </c>
      <c r="C1663" s="318"/>
      <c r="D1663" s="970"/>
      <c r="E1663" s="317">
        <f>F1663-4</f>
        <v>44921</v>
      </c>
      <c r="F1663" s="317">
        <f>F1662+7</f>
        <v>44925</v>
      </c>
      <c r="G1663" s="317">
        <f>F1663+14</f>
        <v>44939</v>
      </c>
    </row>
    <row r="1664" spans="1:7">
      <c r="A1664" s="320" t="s">
        <v>224</v>
      </c>
      <c r="B1664" s="314"/>
      <c r="C1664" s="314"/>
    </row>
    <row r="1665" spans="1:8">
      <c r="B1665" s="323"/>
      <c r="C1665" s="323"/>
      <c r="D1665" s="322"/>
      <c r="E1665" s="321"/>
      <c r="F1665" s="321"/>
      <c r="G1665" s="321"/>
      <c r="H1665" s="321"/>
    </row>
    <row r="1666" spans="1:8">
      <c r="B1666" s="959" t="s">
        <v>20</v>
      </c>
      <c r="C1666" s="959" t="s">
        <v>21</v>
      </c>
      <c r="D1666" s="962" t="s">
        <v>22</v>
      </c>
      <c r="E1666" s="319" t="s">
        <v>138</v>
      </c>
      <c r="F1666" s="319" t="s">
        <v>138</v>
      </c>
      <c r="G1666" s="319" t="s">
        <v>1094</v>
      </c>
      <c r="H1666" s="319" t="s">
        <v>224</v>
      </c>
    </row>
    <row r="1667" spans="1:8">
      <c r="B1667" s="960"/>
      <c r="C1667" s="960"/>
      <c r="D1667" s="963"/>
      <c r="E1667" s="319" t="s">
        <v>1092</v>
      </c>
      <c r="F1667" s="319" t="s">
        <v>24</v>
      </c>
      <c r="G1667" s="319" t="s">
        <v>25</v>
      </c>
      <c r="H1667" s="319" t="s">
        <v>25</v>
      </c>
    </row>
    <row r="1668" spans="1:8" ht="16.5" customHeight="1">
      <c r="B1668" s="318" t="s">
        <v>1091</v>
      </c>
      <c r="C1668" s="318" t="s">
        <v>890</v>
      </c>
      <c r="D1668" s="968" t="s">
        <v>1090</v>
      </c>
      <c r="E1668" s="317">
        <f t="shared" ref="E1668:E1673" si="137">F1668-3</f>
        <v>44895</v>
      </c>
      <c r="F1668" s="317">
        <v>44898</v>
      </c>
      <c r="G1668" s="317">
        <f t="shared" ref="G1668:G1673" si="138">F1668+12</f>
        <v>44910</v>
      </c>
      <c r="H1668" s="317" t="s">
        <v>1084</v>
      </c>
    </row>
    <row r="1669" spans="1:8">
      <c r="B1669" s="318" t="s">
        <v>1089</v>
      </c>
      <c r="C1669" s="318" t="s">
        <v>1088</v>
      </c>
      <c r="D1669" s="969"/>
      <c r="E1669" s="317">
        <f t="shared" si="137"/>
        <v>44902</v>
      </c>
      <c r="F1669" s="317">
        <v>44905</v>
      </c>
      <c r="G1669" s="317">
        <f t="shared" si="138"/>
        <v>44917</v>
      </c>
      <c r="H1669" s="317" t="s">
        <v>1084</v>
      </c>
    </row>
    <row r="1670" spans="1:8" ht="16.5" customHeight="1">
      <c r="B1670" s="318"/>
      <c r="C1670" s="318"/>
      <c r="D1670" s="969"/>
      <c r="E1670" s="317">
        <f t="shared" si="137"/>
        <v>44909</v>
      </c>
      <c r="F1670" s="317">
        <v>44912</v>
      </c>
      <c r="G1670" s="317">
        <f t="shared" si="138"/>
        <v>44924</v>
      </c>
      <c r="H1670" s="317" t="s">
        <v>1084</v>
      </c>
    </row>
    <row r="1671" spans="1:8" ht="16.5" customHeight="1">
      <c r="B1671" s="318" t="s">
        <v>99</v>
      </c>
      <c r="C1671" s="318" t="s">
        <v>1087</v>
      </c>
      <c r="D1671" s="969"/>
      <c r="E1671" s="317">
        <f t="shared" si="137"/>
        <v>44916</v>
      </c>
      <c r="F1671" s="317">
        <v>44919</v>
      </c>
      <c r="G1671" s="317">
        <f t="shared" si="138"/>
        <v>44931</v>
      </c>
      <c r="H1671" s="317" t="s">
        <v>1084</v>
      </c>
    </row>
    <row r="1672" spans="1:8" ht="16.5" customHeight="1">
      <c r="B1672" s="318"/>
      <c r="C1672" s="318"/>
      <c r="D1672" s="969"/>
      <c r="E1672" s="317">
        <f t="shared" si="137"/>
        <v>44923</v>
      </c>
      <c r="F1672" s="317">
        <v>44926</v>
      </c>
      <c r="G1672" s="317">
        <f t="shared" si="138"/>
        <v>44938</v>
      </c>
      <c r="H1672" s="317" t="s">
        <v>1084</v>
      </c>
    </row>
    <row r="1673" spans="1:8">
      <c r="B1673" s="318" t="s">
        <v>1086</v>
      </c>
      <c r="C1673" s="318" t="s">
        <v>1085</v>
      </c>
      <c r="D1673" s="970"/>
      <c r="E1673" s="317">
        <f t="shared" si="137"/>
        <v>44930</v>
      </c>
      <c r="F1673" s="317">
        <v>44933</v>
      </c>
      <c r="G1673" s="317">
        <f t="shared" si="138"/>
        <v>44945</v>
      </c>
      <c r="H1673" s="317" t="s">
        <v>1084</v>
      </c>
    </row>
    <row r="1674" spans="1:8">
      <c r="B1674" s="323"/>
      <c r="C1674" s="323"/>
      <c r="D1674" s="322"/>
      <c r="E1674" s="321"/>
      <c r="F1674" s="321"/>
      <c r="G1674" s="321"/>
      <c r="H1674" s="321"/>
    </row>
    <row r="1675" spans="1:8">
      <c r="A1675" s="320" t="s">
        <v>1095</v>
      </c>
    </row>
    <row r="1677" spans="1:8">
      <c r="B1677" s="959" t="s">
        <v>20</v>
      </c>
      <c r="C1677" s="959" t="s">
        <v>21</v>
      </c>
      <c r="D1677" s="962" t="s">
        <v>22</v>
      </c>
      <c r="E1677" s="319" t="s">
        <v>138</v>
      </c>
      <c r="F1677" s="319" t="s">
        <v>138</v>
      </c>
      <c r="G1677" s="319" t="s">
        <v>1094</v>
      </c>
      <c r="H1677" s="319" t="s">
        <v>1093</v>
      </c>
    </row>
    <row r="1678" spans="1:8">
      <c r="B1678" s="960"/>
      <c r="C1678" s="960"/>
      <c r="D1678" s="963"/>
      <c r="E1678" s="319" t="s">
        <v>1092</v>
      </c>
      <c r="F1678" s="319" t="s">
        <v>24</v>
      </c>
      <c r="G1678" s="319" t="s">
        <v>25</v>
      </c>
      <c r="H1678" s="319" t="s">
        <v>25</v>
      </c>
    </row>
    <row r="1679" spans="1:8" ht="16.5" customHeight="1">
      <c r="B1679" s="318" t="s">
        <v>1091</v>
      </c>
      <c r="C1679" s="318" t="s">
        <v>890</v>
      </c>
      <c r="D1679" s="968" t="s">
        <v>1090</v>
      </c>
      <c r="E1679" s="317">
        <f t="shared" ref="E1679:E1684" si="139">F1679-3</f>
        <v>44895</v>
      </c>
      <c r="F1679" s="317">
        <v>44898</v>
      </c>
      <c r="G1679" s="317">
        <f t="shared" ref="G1679:G1684" si="140">F1679+12</f>
        <v>44910</v>
      </c>
      <c r="H1679" s="317" t="s">
        <v>1084</v>
      </c>
    </row>
    <row r="1680" spans="1:8" ht="16.5" customHeight="1">
      <c r="B1680" s="318" t="s">
        <v>1089</v>
      </c>
      <c r="C1680" s="318" t="s">
        <v>1088</v>
      </c>
      <c r="D1680" s="969"/>
      <c r="E1680" s="317">
        <f t="shared" si="139"/>
        <v>44902</v>
      </c>
      <c r="F1680" s="317">
        <v>44905</v>
      </c>
      <c r="G1680" s="317">
        <f t="shared" si="140"/>
        <v>44917</v>
      </c>
      <c r="H1680" s="317" t="s">
        <v>1084</v>
      </c>
    </row>
    <row r="1681" spans="2:8" ht="16.5" customHeight="1">
      <c r="B1681" s="318"/>
      <c r="C1681" s="318"/>
      <c r="D1681" s="969"/>
      <c r="E1681" s="317">
        <f t="shared" si="139"/>
        <v>44909</v>
      </c>
      <c r="F1681" s="317">
        <v>44912</v>
      </c>
      <c r="G1681" s="317">
        <f t="shared" si="140"/>
        <v>44924</v>
      </c>
      <c r="H1681" s="317" t="s">
        <v>1084</v>
      </c>
    </row>
    <row r="1682" spans="2:8">
      <c r="B1682" s="318" t="s">
        <v>99</v>
      </c>
      <c r="C1682" s="318" t="s">
        <v>1087</v>
      </c>
      <c r="D1682" s="969"/>
      <c r="E1682" s="317">
        <f t="shared" si="139"/>
        <v>44916</v>
      </c>
      <c r="F1682" s="317">
        <v>44919</v>
      </c>
      <c r="G1682" s="317">
        <f t="shared" si="140"/>
        <v>44931</v>
      </c>
      <c r="H1682" s="317" t="s">
        <v>1084</v>
      </c>
    </row>
    <row r="1683" spans="2:8">
      <c r="B1683" s="318"/>
      <c r="C1683" s="318"/>
      <c r="D1683" s="969"/>
      <c r="E1683" s="317">
        <f t="shared" si="139"/>
        <v>44923</v>
      </c>
      <c r="F1683" s="317">
        <v>44926</v>
      </c>
      <c r="G1683" s="317">
        <f t="shared" si="140"/>
        <v>44938</v>
      </c>
      <c r="H1683" s="317" t="s">
        <v>1084</v>
      </c>
    </row>
    <row r="1684" spans="2:8">
      <c r="B1684" s="318" t="s">
        <v>1086</v>
      </c>
      <c r="C1684" s="318" t="s">
        <v>1085</v>
      </c>
      <c r="D1684" s="970"/>
      <c r="E1684" s="317">
        <f t="shared" si="139"/>
        <v>44930</v>
      </c>
      <c r="F1684" s="317">
        <v>44933</v>
      </c>
      <c r="G1684" s="317">
        <f t="shared" si="140"/>
        <v>44945</v>
      </c>
      <c r="H1684" s="317" t="s">
        <v>1084</v>
      </c>
    </row>
  </sheetData>
  <mergeCells count="763">
    <mergeCell ref="D1446:D1450"/>
    <mergeCell ref="B959:B960"/>
    <mergeCell ref="C968:C969"/>
    <mergeCell ref="D968:D969"/>
    <mergeCell ref="C998:C999"/>
    <mergeCell ref="D1018:D1023"/>
    <mergeCell ref="B1026:B1027"/>
    <mergeCell ref="C1026:C1027"/>
    <mergeCell ref="D1268:D1269"/>
    <mergeCell ref="D1270:D1273"/>
    <mergeCell ref="B1173:B1174"/>
    <mergeCell ref="C1173:C1174"/>
    <mergeCell ref="D1173:D1174"/>
    <mergeCell ref="D1175:D1179"/>
    <mergeCell ref="B1213:B1214"/>
    <mergeCell ref="C1213:C1214"/>
    <mergeCell ref="D1213:D1214"/>
    <mergeCell ref="C1284:C1285"/>
    <mergeCell ref="D1284:D1285"/>
    <mergeCell ref="D1263:D1266"/>
    <mergeCell ref="B1268:B1269"/>
    <mergeCell ref="C1268:C1269"/>
    <mergeCell ref="C941:C942"/>
    <mergeCell ref="D914:D915"/>
    <mergeCell ref="D908:D912"/>
    <mergeCell ref="B914:B915"/>
    <mergeCell ref="C914:C915"/>
    <mergeCell ref="C923:C924"/>
    <mergeCell ref="D932:D933"/>
    <mergeCell ref="B941:B942"/>
    <mergeCell ref="C1435:C1436"/>
    <mergeCell ref="D1435:D1436"/>
    <mergeCell ref="D1028:D1033"/>
    <mergeCell ref="D899:D903"/>
    <mergeCell ref="D925:D929"/>
    <mergeCell ref="D943:D947"/>
    <mergeCell ref="A958:B958"/>
    <mergeCell ref="D707:D708"/>
    <mergeCell ref="B923:B924"/>
    <mergeCell ref="D1016:D1017"/>
    <mergeCell ref="C932:C933"/>
    <mergeCell ref="D1000:D1004"/>
    <mergeCell ref="B1275:B1276"/>
    <mergeCell ref="D1277:D1281"/>
    <mergeCell ref="B1284:B1285"/>
    <mergeCell ref="B1107:B1108"/>
    <mergeCell ref="C1107:C1108"/>
    <mergeCell ref="C1116:C1117"/>
    <mergeCell ref="D1126:D1130"/>
    <mergeCell ref="D1167:D1171"/>
    <mergeCell ref="B1182:B1183"/>
    <mergeCell ref="C1182:C1183"/>
    <mergeCell ref="D709:D713"/>
    <mergeCell ref="B724:B725"/>
    <mergeCell ref="D263:D264"/>
    <mergeCell ref="D283:D288"/>
    <mergeCell ref="D303:D308"/>
    <mergeCell ref="D281:D282"/>
    <mergeCell ref="C301:C302"/>
    <mergeCell ref="C402:C403"/>
    <mergeCell ref="D1464:D1468"/>
    <mergeCell ref="A1472:G1472"/>
    <mergeCell ref="C1475:C1476"/>
    <mergeCell ref="B1417:B1418"/>
    <mergeCell ref="C1417:C1418"/>
    <mergeCell ref="D1417:D1418"/>
    <mergeCell ref="B1453:B1454"/>
    <mergeCell ref="C1453:C1454"/>
    <mergeCell ref="D1453:D1454"/>
    <mergeCell ref="B1475:B1476"/>
    <mergeCell ref="D1378:D1379"/>
    <mergeCell ref="C1462:C1463"/>
    <mergeCell ref="D1462:D1463"/>
    <mergeCell ref="D1455:D1459"/>
    <mergeCell ref="B1462:B1463"/>
    <mergeCell ref="D1437:D1442"/>
    <mergeCell ref="B1397:B1398"/>
    <mergeCell ref="C1397:C1398"/>
    <mergeCell ref="D265:D270"/>
    <mergeCell ref="D293:D298"/>
    <mergeCell ref="D388:D392"/>
    <mergeCell ref="D313:D318"/>
    <mergeCell ref="D380:D384"/>
    <mergeCell ref="D378:D379"/>
    <mergeCell ref="D386:D387"/>
    <mergeCell ref="D342:D347"/>
    <mergeCell ref="D349:D350"/>
    <mergeCell ref="D361:D365"/>
    <mergeCell ref="D291:D292"/>
    <mergeCell ref="D359:D360"/>
    <mergeCell ref="D323:D328"/>
    <mergeCell ref="D351:D356"/>
    <mergeCell ref="D368:D369"/>
    <mergeCell ref="D1493:D1494"/>
    <mergeCell ref="D1495:D1499"/>
    <mergeCell ref="B1501:B1502"/>
    <mergeCell ref="C1501:C1502"/>
    <mergeCell ref="D1501:D1502"/>
    <mergeCell ref="D1565:D1566"/>
    <mergeCell ref="D1621:D1626"/>
    <mergeCell ref="D1151:D1155"/>
    <mergeCell ref="D1503:D1508"/>
    <mergeCell ref="B1510:B1511"/>
    <mergeCell ref="C1510:C1511"/>
    <mergeCell ref="D1510:D1511"/>
    <mergeCell ref="B1519:B1520"/>
    <mergeCell ref="C1519:C1520"/>
    <mergeCell ref="D1519:D1520"/>
    <mergeCell ref="B1387:B1388"/>
    <mergeCell ref="C1387:C1388"/>
    <mergeCell ref="D1397:D1398"/>
    <mergeCell ref="D1407:D1408"/>
    <mergeCell ref="D1486:D1490"/>
    <mergeCell ref="B1337:B1338"/>
    <mergeCell ref="C1337:C1338"/>
    <mergeCell ref="D1337:D1338"/>
    <mergeCell ref="D1339:D1343"/>
    <mergeCell ref="D1679:D1684"/>
    <mergeCell ref="B1528:B1529"/>
    <mergeCell ref="C1528:C1529"/>
    <mergeCell ref="D1528:D1529"/>
    <mergeCell ref="D1530:D1534"/>
    <mergeCell ref="D1557:D1561"/>
    <mergeCell ref="B1573:B1574"/>
    <mergeCell ref="C1573:C1574"/>
    <mergeCell ref="D1573:D1574"/>
    <mergeCell ref="C1555:C1556"/>
    <mergeCell ref="D1555:D1556"/>
    <mergeCell ref="B1565:B1566"/>
    <mergeCell ref="C1565:C1566"/>
    <mergeCell ref="D1609:D1610"/>
    <mergeCell ref="C1484:C1485"/>
    <mergeCell ref="D1484:D1485"/>
    <mergeCell ref="B1582:B1583"/>
    <mergeCell ref="B1591:B1592"/>
    <mergeCell ref="D1591:D1592"/>
    <mergeCell ref="D1575:D1579"/>
    <mergeCell ref="B1537:B1538"/>
    <mergeCell ref="C1537:C1538"/>
    <mergeCell ref="D1537:D1538"/>
    <mergeCell ref="D1539:D1543"/>
    <mergeCell ref="B1546:B1547"/>
    <mergeCell ref="C1546:C1547"/>
    <mergeCell ref="D1546:D1547"/>
    <mergeCell ref="D1548:D1552"/>
    <mergeCell ref="B1555:B1556"/>
    <mergeCell ref="D1521:D1525"/>
    <mergeCell ref="D1512:D1517"/>
    <mergeCell ref="B1493:B1494"/>
    <mergeCell ref="C1493:C1494"/>
    <mergeCell ref="D1475:D1476"/>
    <mergeCell ref="D1409:D1414"/>
    <mergeCell ref="B1484:B1485"/>
    <mergeCell ref="D1399:D1404"/>
    <mergeCell ref="B1407:B1408"/>
    <mergeCell ref="C1407:C1408"/>
    <mergeCell ref="B1378:B1379"/>
    <mergeCell ref="C1378:C1379"/>
    <mergeCell ref="D1346:D1347"/>
    <mergeCell ref="B1356:B1357"/>
    <mergeCell ref="C1356:C1357"/>
    <mergeCell ref="D1356:D1357"/>
    <mergeCell ref="D1358:D1363"/>
    <mergeCell ref="B1368:B1369"/>
    <mergeCell ref="C1368:C1369"/>
    <mergeCell ref="D1368:D1369"/>
    <mergeCell ref="D1477:D1482"/>
    <mergeCell ref="C1426:C1427"/>
    <mergeCell ref="D1426:D1427"/>
    <mergeCell ref="D1428:D1432"/>
    <mergeCell ref="B1444:B1445"/>
    <mergeCell ref="C1444:C1445"/>
    <mergeCell ref="D1444:D1445"/>
    <mergeCell ref="B1435:B1436"/>
    <mergeCell ref="D1387:D1388"/>
    <mergeCell ref="D1389:D1393"/>
    <mergeCell ref="B1426:B1427"/>
    <mergeCell ref="D1026:D1027"/>
    <mergeCell ref="A949:B949"/>
    <mergeCell ref="B950:B951"/>
    <mergeCell ref="C950:C951"/>
    <mergeCell ref="D950:D951"/>
    <mergeCell ref="B1016:B1017"/>
    <mergeCell ref="C1016:C1017"/>
    <mergeCell ref="D1109:D1113"/>
    <mergeCell ref="B1116:B1117"/>
    <mergeCell ref="D952:D956"/>
    <mergeCell ref="A1345:B1345"/>
    <mergeCell ref="D1182:D1183"/>
    <mergeCell ref="B1205:B1206"/>
    <mergeCell ref="C1205:C1206"/>
    <mergeCell ref="D1205:D1206"/>
    <mergeCell ref="D1116:D1117"/>
    <mergeCell ref="B1124:B1125"/>
    <mergeCell ref="C1124:C1125"/>
    <mergeCell ref="D1124:D1125"/>
    <mergeCell ref="B1198:B1199"/>
    <mergeCell ref="C1198:C1199"/>
    <mergeCell ref="D1008:D1013"/>
    <mergeCell ref="B978:B979"/>
    <mergeCell ref="C978:C979"/>
    <mergeCell ref="B988:B989"/>
    <mergeCell ref="C988:C989"/>
    <mergeCell ref="B1006:B1007"/>
    <mergeCell ref="C1006:C1007"/>
    <mergeCell ref="D978:D979"/>
    <mergeCell ref="D988:D989"/>
    <mergeCell ref="B998:B999"/>
    <mergeCell ref="D998:D999"/>
    <mergeCell ref="C959:C960"/>
    <mergeCell ref="D941:D942"/>
    <mergeCell ref="B906:B907"/>
    <mergeCell ref="C906:C907"/>
    <mergeCell ref="D897:D898"/>
    <mergeCell ref="D1006:D1007"/>
    <mergeCell ref="D970:D975"/>
    <mergeCell ref="D980:D985"/>
    <mergeCell ref="D990:D995"/>
    <mergeCell ref="D923:D924"/>
    <mergeCell ref="D959:D960"/>
    <mergeCell ref="D961:D965"/>
    <mergeCell ref="B932:B933"/>
    <mergeCell ref="D934:D938"/>
    <mergeCell ref="B968:B969"/>
    <mergeCell ref="D916:D920"/>
    <mergeCell ref="D906:D907"/>
    <mergeCell ref="B888:B889"/>
    <mergeCell ref="C888:C889"/>
    <mergeCell ref="D888:D889"/>
    <mergeCell ref="D890:D895"/>
    <mergeCell ref="B839:B840"/>
    <mergeCell ref="C839:C840"/>
    <mergeCell ref="D839:D840"/>
    <mergeCell ref="B897:B898"/>
    <mergeCell ref="C897:C898"/>
    <mergeCell ref="D881:D885"/>
    <mergeCell ref="D841:D846"/>
    <mergeCell ref="C868:C869"/>
    <mergeCell ref="D868:D869"/>
    <mergeCell ref="D858:D859"/>
    <mergeCell ref="C820:C821"/>
    <mergeCell ref="D848:D849"/>
    <mergeCell ref="B868:B869"/>
    <mergeCell ref="D870:D875"/>
    <mergeCell ref="A877:G877"/>
    <mergeCell ref="B879:B880"/>
    <mergeCell ref="C879:C880"/>
    <mergeCell ref="C858:C859"/>
    <mergeCell ref="D850:D855"/>
    <mergeCell ref="B829:B830"/>
    <mergeCell ref="D879:D880"/>
    <mergeCell ref="B811:B812"/>
    <mergeCell ref="B848:B849"/>
    <mergeCell ref="B858:B859"/>
    <mergeCell ref="C811:C812"/>
    <mergeCell ref="D811:D812"/>
    <mergeCell ref="B820:B821"/>
    <mergeCell ref="B791:B792"/>
    <mergeCell ref="D813:D818"/>
    <mergeCell ref="D820:D821"/>
    <mergeCell ref="D822:D827"/>
    <mergeCell ref="C801:C802"/>
    <mergeCell ref="C791:C792"/>
    <mergeCell ref="B801:B802"/>
    <mergeCell ref="C829:C830"/>
    <mergeCell ref="D829:D830"/>
    <mergeCell ref="D831:D836"/>
    <mergeCell ref="C848:C849"/>
    <mergeCell ref="D803:D807"/>
    <mergeCell ref="A809:G809"/>
    <mergeCell ref="D771:D772"/>
    <mergeCell ref="B454:B455"/>
    <mergeCell ref="C454:C455"/>
    <mergeCell ref="D454:D455"/>
    <mergeCell ref="D456:D459"/>
    <mergeCell ref="B590:B591"/>
    <mergeCell ref="C625:C626"/>
    <mergeCell ref="C733:C734"/>
    <mergeCell ref="D801:D802"/>
    <mergeCell ref="D773:D778"/>
    <mergeCell ref="D781:D782"/>
    <mergeCell ref="B771:B772"/>
    <mergeCell ref="C771:C772"/>
    <mergeCell ref="B781:B782"/>
    <mergeCell ref="D783:D788"/>
    <mergeCell ref="C724:C725"/>
    <mergeCell ref="D724:D725"/>
    <mergeCell ref="D726:D730"/>
    <mergeCell ref="B291:B292"/>
    <mergeCell ref="D472:D476"/>
    <mergeCell ref="D464:D468"/>
    <mergeCell ref="D470:D471"/>
    <mergeCell ref="B682:B683"/>
    <mergeCell ref="C682:C683"/>
    <mergeCell ref="D682:D683"/>
    <mergeCell ref="D524:D528"/>
    <mergeCell ref="B522:B523"/>
    <mergeCell ref="C496:C497"/>
    <mergeCell ref="D496:D497"/>
    <mergeCell ref="B666:B667"/>
    <mergeCell ref="D515:D519"/>
    <mergeCell ref="D559:D563"/>
    <mergeCell ref="D576:D580"/>
    <mergeCell ref="D402:D403"/>
    <mergeCell ref="C394:C395"/>
    <mergeCell ref="D396:D400"/>
    <mergeCell ref="C368:C369"/>
    <mergeCell ref="C349:C350"/>
    <mergeCell ref="C331:C332"/>
    <mergeCell ref="D439:D443"/>
    <mergeCell ref="D370:D374"/>
    <mergeCell ref="A376:G376"/>
    <mergeCell ref="B733:B734"/>
    <mergeCell ref="J1:K1"/>
    <mergeCell ref="A1:G1"/>
    <mergeCell ref="A2:B2"/>
    <mergeCell ref="A3:G3"/>
    <mergeCell ref="D6:D7"/>
    <mergeCell ref="B60:B61"/>
    <mergeCell ref="C479:C480"/>
    <mergeCell ref="B479:B480"/>
    <mergeCell ref="B470:B471"/>
    <mergeCell ref="C470:C471"/>
    <mergeCell ref="B488:B489"/>
    <mergeCell ref="C291:C292"/>
    <mergeCell ref="C462:C463"/>
    <mergeCell ref="B445:B446"/>
    <mergeCell ref="C437:C438"/>
    <mergeCell ref="B437:B438"/>
    <mergeCell ref="D692:D696"/>
    <mergeCell ref="D24:D25"/>
    <mergeCell ref="B368:B369"/>
    <mergeCell ref="C281:C282"/>
    <mergeCell ref="B77:B78"/>
    <mergeCell ref="B86:B87"/>
    <mergeCell ref="C6:C7"/>
    <mergeCell ref="B6:B7"/>
    <mergeCell ref="B15:B16"/>
    <mergeCell ref="B24:B25"/>
    <mergeCell ref="B50:B51"/>
    <mergeCell ref="D86:D87"/>
    <mergeCell ref="D8:D13"/>
    <mergeCell ref="C15:C16"/>
    <mergeCell ref="C24:C25"/>
    <mergeCell ref="C60:C61"/>
    <mergeCell ref="C133:C134"/>
    <mergeCell ref="C96:C97"/>
    <mergeCell ref="C246:C247"/>
    <mergeCell ref="C115:C116"/>
    <mergeCell ref="C106:C107"/>
    <mergeCell ref="D62:D67"/>
    <mergeCell ref="D79:D84"/>
    <mergeCell ref="D17:D22"/>
    <mergeCell ref="C86:C87"/>
    <mergeCell ref="D50:D51"/>
    <mergeCell ref="D26:D31"/>
    <mergeCell ref="D60:D61"/>
    <mergeCell ref="D52:D57"/>
    <mergeCell ref="C77:C78"/>
    <mergeCell ref="D77:D78"/>
    <mergeCell ref="D15:D16"/>
    <mergeCell ref="C50:C51"/>
    <mergeCell ref="C151:C152"/>
    <mergeCell ref="C161:C162"/>
    <mergeCell ref="C181:C182"/>
    <mergeCell ref="C211:C212"/>
    <mergeCell ref="C171:C172"/>
    <mergeCell ref="C191:C192"/>
    <mergeCell ref="C201:C202"/>
    <mergeCell ref="C229:C230"/>
    <mergeCell ref="D96:D97"/>
    <mergeCell ref="D98:D103"/>
    <mergeCell ref="D203:D207"/>
    <mergeCell ref="B115:B116"/>
    <mergeCell ref="B106:B107"/>
    <mergeCell ref="D106:D107"/>
    <mergeCell ref="B96:B97"/>
    <mergeCell ref="C124:C125"/>
    <mergeCell ref="D124:D125"/>
    <mergeCell ref="D126:D130"/>
    <mergeCell ref="B142:B143"/>
    <mergeCell ref="C142:C143"/>
    <mergeCell ref="D142:D143"/>
    <mergeCell ref="D108:D112"/>
    <mergeCell ref="D117:D122"/>
    <mergeCell ref="B211:B212"/>
    <mergeCell ref="D133:D134"/>
    <mergeCell ref="D171:D172"/>
    <mergeCell ref="B237:B238"/>
    <mergeCell ref="C237:C238"/>
    <mergeCell ref="D237:D238"/>
    <mergeCell ref="D183:D188"/>
    <mergeCell ref="D221:D226"/>
    <mergeCell ref="D181:D182"/>
    <mergeCell ref="D144:D148"/>
    <mergeCell ref="B219:B220"/>
    <mergeCell ref="C219:C220"/>
    <mergeCell ref="D219:D220"/>
    <mergeCell ref="C445:C446"/>
    <mergeCell ref="D445:D446"/>
    <mergeCell ref="D163:D168"/>
    <mergeCell ref="D191:D192"/>
    <mergeCell ref="D301:D302"/>
    <mergeCell ref="D246:D247"/>
    <mergeCell ref="B124:B125"/>
    <mergeCell ref="B151:B152"/>
    <mergeCell ref="B161:B162"/>
    <mergeCell ref="B133:B134"/>
    <mergeCell ref="B246:B247"/>
    <mergeCell ref="D248:D252"/>
    <mergeCell ref="B229:B230"/>
    <mergeCell ref="A245:B245"/>
    <mergeCell ref="B201:B202"/>
    <mergeCell ref="B191:B192"/>
    <mergeCell ref="B181:B182"/>
    <mergeCell ref="B171:B172"/>
    <mergeCell ref="D151:D152"/>
    <mergeCell ref="D153:D158"/>
    <mergeCell ref="D239:D243"/>
    <mergeCell ref="D211:D212"/>
    <mergeCell ref="D201:D202"/>
    <mergeCell ref="D135:D140"/>
    <mergeCell ref="B504:B505"/>
    <mergeCell ref="C504:C505"/>
    <mergeCell ref="D447:D452"/>
    <mergeCell ref="B496:B497"/>
    <mergeCell ref="D488:D489"/>
    <mergeCell ref="D498:D502"/>
    <mergeCell ref="C522:C523"/>
    <mergeCell ref="C488:C489"/>
    <mergeCell ref="D504:D505"/>
    <mergeCell ref="D506:D510"/>
    <mergeCell ref="B462:B463"/>
    <mergeCell ref="D462:D463"/>
    <mergeCell ref="D481:D485"/>
    <mergeCell ref="D479:D480"/>
    <mergeCell ref="D793:D798"/>
    <mergeCell ref="D742:D743"/>
    <mergeCell ref="D763:D768"/>
    <mergeCell ref="D744:D748"/>
    <mergeCell ref="C781:C782"/>
    <mergeCell ref="B707:B708"/>
    <mergeCell ref="C707:C708"/>
    <mergeCell ref="D791:D792"/>
    <mergeCell ref="D718:D722"/>
    <mergeCell ref="C742:C743"/>
    <mergeCell ref="B751:B752"/>
    <mergeCell ref="C716:C717"/>
    <mergeCell ref="B716:B717"/>
    <mergeCell ref="D733:D734"/>
    <mergeCell ref="D735:D739"/>
    <mergeCell ref="D751:D752"/>
    <mergeCell ref="D761:D762"/>
    <mergeCell ref="D660:D664"/>
    <mergeCell ref="B699:B700"/>
    <mergeCell ref="C674:C675"/>
    <mergeCell ref="B674:B675"/>
    <mergeCell ref="C658:C659"/>
    <mergeCell ref="D699:D700"/>
    <mergeCell ref="D676:D680"/>
    <mergeCell ref="B742:B743"/>
    <mergeCell ref="B761:B762"/>
    <mergeCell ref="C751:C752"/>
    <mergeCell ref="C761:C762"/>
    <mergeCell ref="D701:D705"/>
    <mergeCell ref="D716:D717"/>
    <mergeCell ref="D684:D688"/>
    <mergeCell ref="B690:B691"/>
    <mergeCell ref="C690:C691"/>
    <mergeCell ref="D690:D691"/>
    <mergeCell ref="C699:C700"/>
    <mergeCell ref="C666:C667"/>
    <mergeCell ref="D674:D675"/>
    <mergeCell ref="D666:D667"/>
    <mergeCell ref="D668:D672"/>
    <mergeCell ref="D625:D626"/>
    <mergeCell ref="D633:D634"/>
    <mergeCell ref="D658:D659"/>
    <mergeCell ref="B608:B609"/>
    <mergeCell ref="B625:B626"/>
    <mergeCell ref="B633:B634"/>
    <mergeCell ref="B658:B659"/>
    <mergeCell ref="D619:D623"/>
    <mergeCell ref="D627:D631"/>
    <mergeCell ref="B649:B650"/>
    <mergeCell ref="C649:C650"/>
    <mergeCell ref="D649:D650"/>
    <mergeCell ref="D651:D655"/>
    <mergeCell ref="A1035:B1035"/>
    <mergeCell ref="B1036:B1037"/>
    <mergeCell ref="C1036:C1037"/>
    <mergeCell ref="D1036:D1037"/>
    <mergeCell ref="A1054:G1054"/>
    <mergeCell ref="B1056:B1057"/>
    <mergeCell ref="A1044:B1044"/>
    <mergeCell ref="B1045:B1046"/>
    <mergeCell ref="C1045:C1046"/>
    <mergeCell ref="C1056:C1057"/>
    <mergeCell ref="D1254:D1259"/>
    <mergeCell ref="B1261:B1262"/>
    <mergeCell ref="C1261:C1262"/>
    <mergeCell ref="D1261:D1262"/>
    <mergeCell ref="C1275:C1276"/>
    <mergeCell ref="D1275:D1276"/>
    <mergeCell ref="D1056:D1057"/>
    <mergeCell ref="D1038:D1042"/>
    <mergeCell ref="D1045:D1046"/>
    <mergeCell ref="D1047:D1052"/>
    <mergeCell ref="B1252:B1253"/>
    <mergeCell ref="C1252:C1253"/>
    <mergeCell ref="D1252:D1253"/>
    <mergeCell ref="B1243:B1244"/>
    <mergeCell ref="C1243:C1244"/>
    <mergeCell ref="D1243:D1244"/>
    <mergeCell ref="D1234:D1235"/>
    <mergeCell ref="D1245:D1250"/>
    <mergeCell ref="D1184:D1188"/>
    <mergeCell ref="B1190:B1191"/>
    <mergeCell ref="C1190:C1191"/>
    <mergeCell ref="D1190:D1191"/>
    <mergeCell ref="D1192:D1196"/>
    <mergeCell ref="D1200:D1203"/>
    <mergeCell ref="D1198:D1199"/>
    <mergeCell ref="D1207:D1211"/>
    <mergeCell ref="B1225:B1226"/>
    <mergeCell ref="D1084:D1088"/>
    <mergeCell ref="A1090:B1090"/>
    <mergeCell ref="B1091:B1092"/>
    <mergeCell ref="C1091:C1092"/>
    <mergeCell ref="D1091:D1092"/>
    <mergeCell ref="D1093:D1097"/>
    <mergeCell ref="D1215:D1219"/>
    <mergeCell ref="D1058:D1062"/>
    <mergeCell ref="B1073:B1074"/>
    <mergeCell ref="C1073:C1074"/>
    <mergeCell ref="D1073:D1074"/>
    <mergeCell ref="B1082:B1083"/>
    <mergeCell ref="C1082:C1083"/>
    <mergeCell ref="D1082:D1083"/>
    <mergeCell ref="D1064:D1065"/>
    <mergeCell ref="D1066:D1070"/>
    <mergeCell ref="B1099:B1100"/>
    <mergeCell ref="C1099:C1100"/>
    <mergeCell ref="D1099:D1100"/>
    <mergeCell ref="D1159:D1163"/>
    <mergeCell ref="B1165:B1166"/>
    <mergeCell ref="C1165:C1166"/>
    <mergeCell ref="D1165:D1166"/>
    <mergeCell ref="B1141:B1142"/>
    <mergeCell ref="C1141:C1142"/>
    <mergeCell ref="D1141:D1142"/>
    <mergeCell ref="D1143:D1147"/>
    <mergeCell ref="B1149:B1150"/>
    <mergeCell ref="C1149:C1150"/>
    <mergeCell ref="B1677:B1678"/>
    <mergeCell ref="C1677:C1678"/>
    <mergeCell ref="D1677:D1678"/>
    <mergeCell ref="D753:D758"/>
    <mergeCell ref="D1380:D1385"/>
    <mergeCell ref="D1419:D1424"/>
    <mergeCell ref="D1370:D1375"/>
    <mergeCell ref="D860:D865"/>
    <mergeCell ref="C1320:C1321"/>
    <mergeCell ref="D1320:D1321"/>
    <mergeCell ref="D1322:D1326"/>
    <mergeCell ref="D1328:D1329"/>
    <mergeCell ref="D1330:D1334"/>
    <mergeCell ref="D1628:D1629"/>
    <mergeCell ref="D1567:D1571"/>
    <mergeCell ref="C1582:C1583"/>
    <mergeCell ref="D1582:D1583"/>
    <mergeCell ref="C1591:C1592"/>
    <mergeCell ref="D1303:D1308"/>
    <mergeCell ref="B1311:B1312"/>
    <mergeCell ref="B1328:B1329"/>
    <mergeCell ref="C1328:C1329"/>
    <mergeCell ref="B1346:B1347"/>
    <mergeCell ref="C1346:C1347"/>
    <mergeCell ref="B1064:B1065"/>
    <mergeCell ref="C1064:C1065"/>
    <mergeCell ref="D1602:D1607"/>
    <mergeCell ref="B1609:B1610"/>
    <mergeCell ref="C1609:C1610"/>
    <mergeCell ref="D1348:D1353"/>
    <mergeCell ref="D1236:D1241"/>
    <mergeCell ref="D1118:D1122"/>
    <mergeCell ref="D1075:D1079"/>
    <mergeCell ref="D1593:D1598"/>
    <mergeCell ref="D1584:D1589"/>
    <mergeCell ref="C1311:C1312"/>
    <mergeCell ref="D1311:D1312"/>
    <mergeCell ref="D1313:D1318"/>
    <mergeCell ref="B1320:B1321"/>
    <mergeCell ref="D1286:D1290"/>
    <mergeCell ref="B1293:B1294"/>
    <mergeCell ref="C1293:C1294"/>
    <mergeCell ref="D1293:D1294"/>
    <mergeCell ref="D1295:D1299"/>
    <mergeCell ref="B1301:B1302"/>
    <mergeCell ref="C1301:C1302"/>
    <mergeCell ref="D1301:D1302"/>
    <mergeCell ref="D1149:D1150"/>
    <mergeCell ref="D1101:D1105"/>
    <mergeCell ref="B1132:B1133"/>
    <mergeCell ref="C1132:C1133"/>
    <mergeCell ref="D1132:D1133"/>
    <mergeCell ref="D1134:D1138"/>
    <mergeCell ref="B1600:B1601"/>
    <mergeCell ref="C1600:C1601"/>
    <mergeCell ref="D1600:D1601"/>
    <mergeCell ref="D1651:D1655"/>
    <mergeCell ref="B1649:B1650"/>
    <mergeCell ref="C1649:C1650"/>
    <mergeCell ref="D1649:D1650"/>
    <mergeCell ref="D1611:D1616"/>
    <mergeCell ref="B1628:B1629"/>
    <mergeCell ref="C1628:C1629"/>
    <mergeCell ref="B1157:B1158"/>
    <mergeCell ref="C1157:C1158"/>
    <mergeCell ref="D1157:D1158"/>
    <mergeCell ref="D1107:D1108"/>
    <mergeCell ref="C1225:C1226"/>
    <mergeCell ref="D1225:D1226"/>
    <mergeCell ref="D1227:D1232"/>
    <mergeCell ref="B1234:B1235"/>
    <mergeCell ref="C1234:C1235"/>
    <mergeCell ref="D1668:D1673"/>
    <mergeCell ref="D1666:D1667"/>
    <mergeCell ref="D1630:D1635"/>
    <mergeCell ref="B1619:B1620"/>
    <mergeCell ref="C1619:C1620"/>
    <mergeCell ref="D1619:D1620"/>
    <mergeCell ref="B1638:B1639"/>
    <mergeCell ref="C1638:C1639"/>
    <mergeCell ref="D1638:D1639"/>
    <mergeCell ref="D1640:D1644"/>
    <mergeCell ref="B1666:B1667"/>
    <mergeCell ref="C1666:C1667"/>
    <mergeCell ref="B1657:B1658"/>
    <mergeCell ref="C1657:C1658"/>
    <mergeCell ref="D1657:D1658"/>
    <mergeCell ref="D1659:D1663"/>
    <mergeCell ref="D71:D75"/>
    <mergeCell ref="B41:B42"/>
    <mergeCell ref="C41:C42"/>
    <mergeCell ref="D41:D42"/>
    <mergeCell ref="D43:D47"/>
    <mergeCell ref="B254:B255"/>
    <mergeCell ref="C254:C255"/>
    <mergeCell ref="D254:D255"/>
    <mergeCell ref="B33:B34"/>
    <mergeCell ref="C33:C34"/>
    <mergeCell ref="D33:D34"/>
    <mergeCell ref="D35:D39"/>
    <mergeCell ref="B69:B70"/>
    <mergeCell ref="C69:C70"/>
    <mergeCell ref="D69:D70"/>
    <mergeCell ref="D88:D93"/>
    <mergeCell ref="D115:D116"/>
    <mergeCell ref="D161:D162"/>
    <mergeCell ref="D231:D235"/>
    <mergeCell ref="D229:D230"/>
    <mergeCell ref="D173:D178"/>
    <mergeCell ref="D213:D217"/>
    <mergeCell ref="D193:D198"/>
    <mergeCell ref="A170:B170"/>
    <mergeCell ref="B301:B302"/>
    <mergeCell ref="D333:D338"/>
    <mergeCell ref="C311:C312"/>
    <mergeCell ref="D321:D322"/>
    <mergeCell ref="D331:D332"/>
    <mergeCell ref="C359:C360"/>
    <mergeCell ref="B359:B360"/>
    <mergeCell ref="D256:D260"/>
    <mergeCell ref="B272:B273"/>
    <mergeCell ref="C272:C273"/>
    <mergeCell ref="D272:D273"/>
    <mergeCell ref="D274:D278"/>
    <mergeCell ref="B340:B341"/>
    <mergeCell ref="C340:C341"/>
    <mergeCell ref="D340:D341"/>
    <mergeCell ref="C321:C322"/>
    <mergeCell ref="D311:D312"/>
    <mergeCell ref="B281:B282"/>
    <mergeCell ref="B263:B264"/>
    <mergeCell ref="C263:C264"/>
    <mergeCell ref="B349:B350"/>
    <mergeCell ref="B331:B332"/>
    <mergeCell ref="B311:B312"/>
    <mergeCell ref="B321:B322"/>
    <mergeCell ref="B378:B379"/>
    <mergeCell ref="C378:C379"/>
    <mergeCell ref="C386:C387"/>
    <mergeCell ref="D437:D438"/>
    <mergeCell ref="B411:B412"/>
    <mergeCell ref="D394:D395"/>
    <mergeCell ref="A410:C410"/>
    <mergeCell ref="B402:B403"/>
    <mergeCell ref="B386:B387"/>
    <mergeCell ref="B394:B395"/>
    <mergeCell ref="C411:C412"/>
    <mergeCell ref="B419:B420"/>
    <mergeCell ref="C419:C420"/>
    <mergeCell ref="B429:B430"/>
    <mergeCell ref="C429:C430"/>
    <mergeCell ref="D419:D420"/>
    <mergeCell ref="D431:D435"/>
    <mergeCell ref="D413:D417"/>
    <mergeCell ref="D411:D412"/>
    <mergeCell ref="D429:D430"/>
    <mergeCell ref="A427:G427"/>
    <mergeCell ref="D421:D425"/>
    <mergeCell ref="D404:D408"/>
    <mergeCell ref="D549:D554"/>
    <mergeCell ref="B565:B566"/>
    <mergeCell ref="C565:C566"/>
    <mergeCell ref="D565:D566"/>
    <mergeCell ref="D557:D558"/>
    <mergeCell ref="B539:B540"/>
    <mergeCell ref="C539:C540"/>
    <mergeCell ref="D539:D540"/>
    <mergeCell ref="D541:D545"/>
    <mergeCell ref="B530:B531"/>
    <mergeCell ref="C530:C531"/>
    <mergeCell ref="D530:D531"/>
    <mergeCell ref="D532:D536"/>
    <mergeCell ref="B547:B548"/>
    <mergeCell ref="D547:D548"/>
    <mergeCell ref="C547:C548"/>
    <mergeCell ref="B557:B558"/>
    <mergeCell ref="B513:B514"/>
    <mergeCell ref="D513:D514"/>
    <mergeCell ref="D522:D523"/>
    <mergeCell ref="D490:D494"/>
    <mergeCell ref="C557:C558"/>
    <mergeCell ref="C513:C514"/>
    <mergeCell ref="D567:D571"/>
    <mergeCell ref="B598:B599"/>
    <mergeCell ref="C598:C599"/>
    <mergeCell ref="D598:D599"/>
    <mergeCell ref="D600:D604"/>
    <mergeCell ref="B641:B642"/>
    <mergeCell ref="C641:C642"/>
    <mergeCell ref="D641:D642"/>
    <mergeCell ref="B582:B583"/>
    <mergeCell ref="D582:D583"/>
    <mergeCell ref="D608:D609"/>
    <mergeCell ref="C617:C618"/>
    <mergeCell ref="C574:C575"/>
    <mergeCell ref="B617:B618"/>
    <mergeCell ref="D635:D639"/>
    <mergeCell ref="C633:C634"/>
    <mergeCell ref="B574:B575"/>
    <mergeCell ref="D643:D647"/>
    <mergeCell ref="C608:C609"/>
    <mergeCell ref="D574:D575"/>
    <mergeCell ref="C582:C583"/>
    <mergeCell ref="D617:D618"/>
    <mergeCell ref="D592:D596"/>
    <mergeCell ref="D610:D614"/>
    <mergeCell ref="D584:D588"/>
    <mergeCell ref="C590:C591"/>
    <mergeCell ref="D590:D591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5"/>
  <sheetViews>
    <sheetView workbookViewId="0">
      <selection activeCell="J18" sqref="J18"/>
    </sheetView>
  </sheetViews>
  <sheetFormatPr defaultRowHeight="12.75"/>
  <cols>
    <col min="1" max="1" width="18.125" style="415" customWidth="1"/>
    <col min="2" max="2" width="29" style="415" customWidth="1"/>
    <col min="3" max="3" width="15.125" style="415" customWidth="1"/>
    <col min="4" max="4" width="18.375" style="415" customWidth="1"/>
    <col min="5" max="5" width="16" style="415" customWidth="1"/>
    <col min="6" max="6" width="23.625" style="415" customWidth="1"/>
    <col min="7" max="7" width="22.75" style="415" customWidth="1"/>
    <col min="8" max="16384" width="9" style="415"/>
  </cols>
  <sheetData>
    <row r="1" spans="1:7" ht="51" customHeight="1">
      <c r="A1" s="1015" t="s">
        <v>2240</v>
      </c>
      <c r="B1" s="1015"/>
      <c r="C1" s="1015"/>
      <c r="D1" s="1015"/>
      <c r="E1" s="1015"/>
      <c r="F1" s="1015"/>
      <c r="G1" s="1015"/>
    </row>
    <row r="2" spans="1:7" ht="18.75">
      <c r="A2" s="497" t="s">
        <v>17</v>
      </c>
      <c r="B2" s="496"/>
      <c r="C2" s="492"/>
      <c r="D2" s="492"/>
      <c r="E2" s="495"/>
      <c r="F2" s="492"/>
      <c r="G2" s="494" t="s">
        <v>2239</v>
      </c>
    </row>
    <row r="3" spans="1:7">
      <c r="A3" s="493"/>
      <c r="B3" s="492"/>
      <c r="C3" s="492"/>
      <c r="D3" s="492"/>
      <c r="E3" s="492"/>
      <c r="F3" s="492"/>
      <c r="G3" s="492"/>
    </row>
    <row r="4" spans="1:7" ht="15.75">
      <c r="A4" s="1016" t="s">
        <v>18</v>
      </c>
      <c r="B4" s="1016"/>
      <c r="C4" s="1016"/>
      <c r="D4" s="1016"/>
      <c r="E4" s="1016"/>
      <c r="F4" s="1016"/>
      <c r="G4" s="1016"/>
    </row>
    <row r="5" spans="1:7">
      <c r="A5" s="423"/>
      <c r="B5" s="425" t="s">
        <v>2238</v>
      </c>
      <c r="C5" s="444"/>
      <c r="D5" s="491"/>
      <c r="E5" s="443"/>
      <c r="F5" s="491"/>
      <c r="G5" s="490"/>
    </row>
    <row r="6" spans="1:7">
      <c r="B6" s="425"/>
      <c r="C6" s="444"/>
      <c r="D6" s="491"/>
      <c r="E6" s="443"/>
      <c r="F6" s="491"/>
      <c r="G6" s="490"/>
    </row>
    <row r="7" spans="1:7">
      <c r="A7" s="423" t="s">
        <v>2237</v>
      </c>
      <c r="B7" s="998" t="s">
        <v>2182</v>
      </c>
      <c r="C7" s="998" t="s">
        <v>2181</v>
      </c>
      <c r="D7" s="998" t="s">
        <v>2180</v>
      </c>
      <c r="E7" s="998" t="s">
        <v>1994</v>
      </c>
      <c r="F7" s="440" t="s">
        <v>2178</v>
      </c>
      <c r="G7" s="440" t="s">
        <v>2233</v>
      </c>
    </row>
    <row r="8" spans="1:7" ht="15.75" customHeight="1">
      <c r="A8" s="423" t="s">
        <v>2197</v>
      </c>
      <c r="B8" s="1000"/>
      <c r="C8" s="1000"/>
      <c r="D8" s="1000"/>
      <c r="E8" s="1000"/>
      <c r="F8" s="440" t="s">
        <v>2203</v>
      </c>
      <c r="G8" s="440" t="s">
        <v>2202</v>
      </c>
    </row>
    <row r="9" spans="1:7" ht="13.5" customHeight="1">
      <c r="A9" s="489"/>
      <c r="B9" s="474" t="s">
        <v>1923</v>
      </c>
      <c r="C9" s="474" t="s">
        <v>2220</v>
      </c>
      <c r="D9" s="488" t="s">
        <v>2076</v>
      </c>
      <c r="E9" s="474">
        <v>44895</v>
      </c>
      <c r="F9" s="474">
        <v>44902</v>
      </c>
      <c r="G9" s="474">
        <v>44931</v>
      </c>
    </row>
    <row r="10" spans="1:7" ht="13.5" customHeight="1">
      <c r="A10" s="489"/>
      <c r="B10" s="474" t="s">
        <v>2236</v>
      </c>
      <c r="C10" s="474" t="s">
        <v>520</v>
      </c>
      <c r="D10" s="488" t="s">
        <v>2076</v>
      </c>
      <c r="E10" s="474">
        <v>44902</v>
      </c>
      <c r="F10" s="474">
        <v>44909</v>
      </c>
      <c r="G10" s="474">
        <v>44938</v>
      </c>
    </row>
    <row r="11" spans="1:7" ht="13.5" customHeight="1">
      <c r="A11" s="489"/>
      <c r="B11" s="474" t="s">
        <v>2235</v>
      </c>
      <c r="C11" s="474" t="s">
        <v>618</v>
      </c>
      <c r="D11" s="488" t="s">
        <v>2076</v>
      </c>
      <c r="E11" s="474">
        <v>44909</v>
      </c>
      <c r="F11" s="474">
        <v>44916</v>
      </c>
      <c r="G11" s="474">
        <v>44945</v>
      </c>
    </row>
    <row r="12" spans="1:7" ht="15.75" customHeight="1">
      <c r="A12" s="423"/>
      <c r="B12" s="474" t="s">
        <v>2206</v>
      </c>
      <c r="C12" s="474" t="s">
        <v>2205</v>
      </c>
      <c r="D12" s="488" t="s">
        <v>2076</v>
      </c>
      <c r="E12" s="474">
        <v>44916</v>
      </c>
      <c r="F12" s="474">
        <v>44923</v>
      </c>
      <c r="G12" s="474">
        <v>44952</v>
      </c>
    </row>
    <row r="13" spans="1:7" ht="15.75" customHeight="1">
      <c r="A13" s="423"/>
      <c r="B13" s="474"/>
      <c r="C13" s="474"/>
      <c r="D13" s="488" t="s">
        <v>2076</v>
      </c>
      <c r="E13" s="474">
        <v>44923</v>
      </c>
      <c r="F13" s="474">
        <v>44930</v>
      </c>
      <c r="G13" s="474">
        <v>44959</v>
      </c>
    </row>
    <row r="14" spans="1:7" s="483" customFormat="1" ht="13.5"/>
    <row r="15" spans="1:7" ht="13.5" customHeight="1">
      <c r="A15" s="423" t="s">
        <v>2234</v>
      </c>
      <c r="B15" s="998" t="s">
        <v>2182</v>
      </c>
      <c r="C15" s="998" t="s">
        <v>2181</v>
      </c>
      <c r="D15" s="998" t="s">
        <v>2180</v>
      </c>
      <c r="E15" s="998" t="s">
        <v>1994</v>
      </c>
      <c r="F15" s="440" t="s">
        <v>2178</v>
      </c>
      <c r="G15" s="440" t="s">
        <v>2233</v>
      </c>
    </row>
    <row r="16" spans="1:7" ht="13.5" customHeight="1">
      <c r="A16" s="487"/>
      <c r="B16" s="1000"/>
      <c r="C16" s="1000"/>
      <c r="D16" s="1000"/>
      <c r="E16" s="1000"/>
      <c r="F16" s="440" t="s">
        <v>2203</v>
      </c>
      <c r="G16" s="440" t="s">
        <v>2202</v>
      </c>
    </row>
    <row r="17" spans="1:7" ht="13.5" customHeight="1">
      <c r="A17" s="486" t="s">
        <v>1414</v>
      </c>
      <c r="B17" s="474" t="s">
        <v>2232</v>
      </c>
      <c r="C17" s="474" t="s">
        <v>2164</v>
      </c>
      <c r="D17" s="440" t="s">
        <v>2163</v>
      </c>
      <c r="E17" s="474">
        <v>44890</v>
      </c>
      <c r="F17" s="474">
        <v>44899</v>
      </c>
      <c r="G17" s="474">
        <v>44928</v>
      </c>
    </row>
    <row r="18" spans="1:7" ht="13.5" customHeight="1">
      <c r="A18" s="486"/>
      <c r="B18" s="474" t="s">
        <v>2231</v>
      </c>
      <c r="C18" s="474" t="s">
        <v>2230</v>
      </c>
      <c r="D18" s="440" t="s">
        <v>2163</v>
      </c>
      <c r="E18" s="474">
        <v>44897</v>
      </c>
      <c r="F18" s="474">
        <v>44906</v>
      </c>
      <c r="G18" s="474">
        <v>44935</v>
      </c>
    </row>
    <row r="19" spans="1:7" ht="13.5" customHeight="1">
      <c r="A19" s="486"/>
      <c r="B19" s="474" t="s">
        <v>2166</v>
      </c>
      <c r="C19" s="474" t="s">
        <v>62</v>
      </c>
      <c r="D19" s="440" t="s">
        <v>2163</v>
      </c>
      <c r="E19" s="474">
        <v>44904</v>
      </c>
      <c r="F19" s="474">
        <v>44913</v>
      </c>
      <c r="G19" s="474">
        <v>44942</v>
      </c>
    </row>
    <row r="20" spans="1:7" ht="13.5" customHeight="1">
      <c r="A20" s="486" t="s">
        <v>1414</v>
      </c>
      <c r="B20" s="474" t="s">
        <v>2229</v>
      </c>
      <c r="C20" s="474" t="s">
        <v>187</v>
      </c>
      <c r="D20" s="440" t="s">
        <v>2163</v>
      </c>
      <c r="E20" s="474">
        <v>44911</v>
      </c>
      <c r="F20" s="474">
        <v>44920</v>
      </c>
      <c r="G20" s="474">
        <v>44949</v>
      </c>
    </row>
    <row r="21" spans="1:7" ht="13.5" customHeight="1">
      <c r="A21" s="486" t="s">
        <v>1414</v>
      </c>
      <c r="B21" s="474" t="s">
        <v>2228</v>
      </c>
      <c r="C21" s="474" t="s">
        <v>2164</v>
      </c>
      <c r="D21" s="440" t="s">
        <v>2163</v>
      </c>
      <c r="E21" s="474">
        <v>44918</v>
      </c>
      <c r="F21" s="474">
        <v>44927</v>
      </c>
      <c r="G21" s="474">
        <v>44956</v>
      </c>
    </row>
    <row r="22" spans="1:7" ht="13.5" customHeight="1">
      <c r="A22" s="454"/>
      <c r="B22" s="454"/>
      <c r="C22" s="454"/>
      <c r="D22" s="454"/>
      <c r="E22" s="454"/>
      <c r="F22" s="454"/>
      <c r="G22" s="454"/>
    </row>
    <row r="23" spans="1:7" ht="13.5" customHeight="1">
      <c r="A23" s="486" t="s">
        <v>2227</v>
      </c>
      <c r="B23" s="998" t="s">
        <v>2182</v>
      </c>
      <c r="C23" s="998" t="s">
        <v>2181</v>
      </c>
      <c r="D23" s="998" t="s">
        <v>2180</v>
      </c>
      <c r="E23" s="998" t="s">
        <v>1994</v>
      </c>
      <c r="F23" s="440" t="s">
        <v>2178</v>
      </c>
      <c r="G23" s="440" t="s">
        <v>2226</v>
      </c>
    </row>
    <row r="24" spans="1:7" ht="13.5" customHeight="1">
      <c r="A24" s="486" t="s">
        <v>2225</v>
      </c>
      <c r="B24" s="1000"/>
      <c r="C24" s="1000"/>
      <c r="D24" s="1000"/>
      <c r="E24" s="1000"/>
      <c r="F24" s="440" t="s">
        <v>2203</v>
      </c>
      <c r="G24" s="440" t="s">
        <v>2202</v>
      </c>
    </row>
    <row r="25" spans="1:7" ht="13.5" customHeight="1">
      <c r="A25" s="486"/>
      <c r="B25" s="474"/>
      <c r="C25" s="474"/>
      <c r="D25" s="440" t="s">
        <v>2076</v>
      </c>
      <c r="E25" s="474">
        <v>44893</v>
      </c>
      <c r="F25" s="474">
        <v>44901</v>
      </c>
      <c r="G25" s="474">
        <v>44929</v>
      </c>
    </row>
    <row r="26" spans="1:7" ht="13.5" customHeight="1">
      <c r="A26" s="486"/>
      <c r="B26" s="474" t="s">
        <v>2224</v>
      </c>
      <c r="C26" s="474" t="s">
        <v>2223</v>
      </c>
      <c r="D26" s="440" t="s">
        <v>2076</v>
      </c>
      <c r="E26" s="474">
        <v>44900</v>
      </c>
      <c r="F26" s="474">
        <v>44908</v>
      </c>
      <c r="G26" s="474">
        <v>44936</v>
      </c>
    </row>
    <row r="27" spans="1:7" ht="13.5" customHeight="1">
      <c r="A27" s="486"/>
      <c r="B27" s="474" t="s">
        <v>812</v>
      </c>
      <c r="C27" s="474" t="s">
        <v>2222</v>
      </c>
      <c r="D27" s="440" t="s">
        <v>2076</v>
      </c>
      <c r="E27" s="474">
        <v>44907</v>
      </c>
      <c r="F27" s="474">
        <v>44915</v>
      </c>
      <c r="G27" s="474">
        <v>44943</v>
      </c>
    </row>
    <row r="28" spans="1:7" ht="13.5" customHeight="1">
      <c r="A28" s="486"/>
      <c r="B28" s="474"/>
      <c r="C28" s="474"/>
      <c r="D28" s="440" t="s">
        <v>2076</v>
      </c>
      <c r="E28" s="474">
        <v>44914</v>
      </c>
      <c r="F28" s="474">
        <v>44922</v>
      </c>
      <c r="G28" s="474">
        <v>44950</v>
      </c>
    </row>
    <row r="29" spans="1:7" ht="13.5" customHeight="1">
      <c r="A29" s="486"/>
      <c r="B29" s="474"/>
      <c r="C29" s="474"/>
      <c r="D29" s="440" t="s">
        <v>2076</v>
      </c>
      <c r="E29" s="474">
        <v>44921</v>
      </c>
      <c r="F29" s="474">
        <v>44929</v>
      </c>
      <c r="G29" s="474">
        <v>44957</v>
      </c>
    </row>
    <row r="31" spans="1:7" ht="12.75" customHeight="1">
      <c r="A31" s="484" t="s">
        <v>145</v>
      </c>
      <c r="B31" s="1011" t="s">
        <v>20</v>
      </c>
      <c r="C31" s="1011" t="s">
        <v>21</v>
      </c>
      <c r="D31" s="1011" t="s">
        <v>22</v>
      </c>
      <c r="E31" s="1011" t="s">
        <v>1994</v>
      </c>
      <c r="F31" s="485" t="s">
        <v>221</v>
      </c>
      <c r="G31" s="485" t="s">
        <v>33</v>
      </c>
    </row>
    <row r="32" spans="1:7" ht="14.25" customHeight="1">
      <c r="A32" s="484" t="s">
        <v>2144</v>
      </c>
      <c r="B32" s="1011"/>
      <c r="C32" s="1011"/>
      <c r="D32" s="1011"/>
      <c r="E32" s="1011"/>
      <c r="F32" s="474" t="s">
        <v>24</v>
      </c>
      <c r="G32" s="474" t="s">
        <v>25</v>
      </c>
    </row>
    <row r="33" spans="1:7" ht="13.5" customHeight="1">
      <c r="A33" s="484"/>
      <c r="B33" s="474" t="s">
        <v>2221</v>
      </c>
      <c r="C33" s="474" t="s">
        <v>2220</v>
      </c>
      <c r="D33" s="440" t="s">
        <v>2216</v>
      </c>
      <c r="E33" s="474">
        <v>44894</v>
      </c>
      <c r="F33" s="474">
        <v>44900</v>
      </c>
      <c r="G33" s="474">
        <v>44923</v>
      </c>
    </row>
    <row r="34" spans="1:7" ht="13.5" customHeight="1">
      <c r="A34" s="484"/>
      <c r="B34" s="474" t="s">
        <v>800</v>
      </c>
      <c r="C34" s="474" t="s">
        <v>2219</v>
      </c>
      <c r="D34" s="440" t="s">
        <v>2216</v>
      </c>
      <c r="E34" s="474">
        <v>44901</v>
      </c>
      <c r="F34" s="474">
        <v>44907</v>
      </c>
      <c r="G34" s="474">
        <v>44930</v>
      </c>
    </row>
    <row r="35" spans="1:7" ht="13.5" customHeight="1">
      <c r="A35" s="484"/>
      <c r="B35" s="474" t="s">
        <v>2218</v>
      </c>
      <c r="C35" s="474" t="s">
        <v>178</v>
      </c>
      <c r="D35" s="440" t="s">
        <v>2216</v>
      </c>
      <c r="E35" s="474">
        <v>44908</v>
      </c>
      <c r="F35" s="474">
        <v>44914</v>
      </c>
      <c r="G35" s="474">
        <v>44937</v>
      </c>
    </row>
    <row r="36" spans="1:7" ht="13.5" customHeight="1">
      <c r="A36" s="484"/>
      <c r="B36" s="474" t="s">
        <v>2217</v>
      </c>
      <c r="C36" s="474" t="s">
        <v>49</v>
      </c>
      <c r="D36" s="440" t="s">
        <v>2216</v>
      </c>
      <c r="E36" s="474">
        <v>44915</v>
      </c>
      <c r="F36" s="474">
        <v>44921</v>
      </c>
      <c r="G36" s="474">
        <v>44944</v>
      </c>
    </row>
    <row r="37" spans="1:7" ht="13.5" customHeight="1">
      <c r="A37" s="484"/>
      <c r="B37" s="474"/>
      <c r="C37" s="474"/>
      <c r="D37" s="440" t="s">
        <v>2216</v>
      </c>
      <c r="E37" s="474">
        <v>44922</v>
      </c>
      <c r="F37" s="474">
        <v>44928</v>
      </c>
      <c r="G37" s="474">
        <v>44951</v>
      </c>
    </row>
    <row r="38" spans="1:7" s="483" customFormat="1" ht="13.5">
      <c r="A38" s="415"/>
      <c r="B38" s="415"/>
      <c r="C38" s="415"/>
      <c r="D38" s="415"/>
      <c r="E38" s="415"/>
      <c r="F38" s="415"/>
      <c r="G38" s="415"/>
    </row>
    <row r="39" spans="1:7">
      <c r="A39" s="423" t="s">
        <v>2215</v>
      </c>
      <c r="B39" s="998" t="s">
        <v>2182</v>
      </c>
      <c r="C39" s="998" t="s">
        <v>2181</v>
      </c>
      <c r="D39" s="998" t="s">
        <v>2180</v>
      </c>
      <c r="E39" s="1017" t="s">
        <v>1994</v>
      </c>
      <c r="F39" s="440" t="s">
        <v>2178</v>
      </c>
      <c r="G39" s="440" t="s">
        <v>2215</v>
      </c>
    </row>
    <row r="40" spans="1:7" ht="12.75" customHeight="1">
      <c r="A40" s="423" t="s">
        <v>2214</v>
      </c>
      <c r="B40" s="1000"/>
      <c r="C40" s="1000"/>
      <c r="D40" s="1000"/>
      <c r="E40" s="1018"/>
      <c r="F40" s="440" t="s">
        <v>2203</v>
      </c>
      <c r="G40" s="440" t="s">
        <v>2202</v>
      </c>
    </row>
    <row r="41" spans="1:7" ht="12.75" customHeight="1">
      <c r="A41" s="438" t="s">
        <v>1414</v>
      </c>
      <c r="B41" s="474" t="s">
        <v>2213</v>
      </c>
      <c r="C41" s="474" t="s">
        <v>2212</v>
      </c>
      <c r="D41" s="998" t="s">
        <v>2211</v>
      </c>
      <c r="E41" s="474">
        <v>44895</v>
      </c>
      <c r="F41" s="474">
        <v>44901</v>
      </c>
      <c r="G41" s="474">
        <v>44929</v>
      </c>
    </row>
    <row r="42" spans="1:7" ht="12.75" customHeight="1">
      <c r="A42" s="438" t="s">
        <v>1414</v>
      </c>
      <c r="B42" s="474" t="s">
        <v>2210</v>
      </c>
      <c r="C42" s="474" t="s">
        <v>2209</v>
      </c>
      <c r="D42" s="999"/>
      <c r="E42" s="474">
        <v>44902</v>
      </c>
      <c r="F42" s="474">
        <v>44908</v>
      </c>
      <c r="G42" s="474">
        <v>44936</v>
      </c>
    </row>
    <row r="43" spans="1:7" ht="12.75" customHeight="1">
      <c r="A43" s="438" t="s">
        <v>1414</v>
      </c>
      <c r="B43" s="474" t="s">
        <v>2208</v>
      </c>
      <c r="C43" s="474" t="s">
        <v>2207</v>
      </c>
      <c r="D43" s="999"/>
      <c r="E43" s="474">
        <v>44909</v>
      </c>
      <c r="F43" s="474">
        <v>44915</v>
      </c>
      <c r="G43" s="474">
        <v>44943</v>
      </c>
    </row>
    <row r="44" spans="1:7" ht="12.75" customHeight="1">
      <c r="A44" s="438" t="s">
        <v>1414</v>
      </c>
      <c r="B44" s="474" t="s">
        <v>2206</v>
      </c>
      <c r="C44" s="474" t="s">
        <v>2205</v>
      </c>
      <c r="D44" s="999"/>
      <c r="E44" s="474">
        <v>44916</v>
      </c>
      <c r="F44" s="474">
        <v>44922</v>
      </c>
      <c r="G44" s="474">
        <v>44950</v>
      </c>
    </row>
    <row r="45" spans="1:7" ht="12.75" customHeight="1">
      <c r="A45" s="438" t="s">
        <v>1414</v>
      </c>
      <c r="B45" s="474"/>
      <c r="C45" s="474"/>
      <c r="D45" s="1000"/>
      <c r="E45" s="474">
        <v>44923</v>
      </c>
      <c r="F45" s="474">
        <v>44929</v>
      </c>
      <c r="G45" s="474">
        <v>44957</v>
      </c>
    </row>
    <row r="46" spans="1:7" ht="12.75" customHeight="1"/>
    <row r="47" spans="1:7">
      <c r="A47" s="423" t="s">
        <v>2204</v>
      </c>
      <c r="B47" s="998" t="s">
        <v>2182</v>
      </c>
      <c r="C47" s="998" t="s">
        <v>2181</v>
      </c>
      <c r="D47" s="998" t="s">
        <v>2180</v>
      </c>
      <c r="E47" s="1017" t="s">
        <v>1994</v>
      </c>
      <c r="F47" s="440" t="s">
        <v>2178</v>
      </c>
      <c r="G47" s="440" t="s">
        <v>2204</v>
      </c>
    </row>
    <row r="48" spans="1:7" ht="12.75" customHeight="1">
      <c r="A48" s="423" t="s">
        <v>2153</v>
      </c>
      <c r="B48" s="1000"/>
      <c r="C48" s="1000"/>
      <c r="D48" s="1000"/>
      <c r="E48" s="1018"/>
      <c r="F48" s="440" t="s">
        <v>2203</v>
      </c>
      <c r="G48" s="440" t="s">
        <v>2202</v>
      </c>
    </row>
    <row r="49" spans="1:7" ht="12.75" customHeight="1">
      <c r="B49" s="474" t="s">
        <v>2201</v>
      </c>
      <c r="C49" s="474" t="s">
        <v>2187</v>
      </c>
      <c r="D49" s="1012" t="s">
        <v>2200</v>
      </c>
      <c r="E49" s="474">
        <v>44890</v>
      </c>
      <c r="F49" s="474">
        <v>44900</v>
      </c>
      <c r="G49" s="474">
        <v>44865</v>
      </c>
    </row>
    <row r="50" spans="1:7" ht="12.75" customHeight="1">
      <c r="A50" s="438"/>
      <c r="B50" s="474" t="s">
        <v>2199</v>
      </c>
      <c r="C50" s="474" t="s">
        <v>2185</v>
      </c>
      <c r="D50" s="1013"/>
      <c r="E50" s="482">
        <v>44897</v>
      </c>
      <c r="F50" s="474">
        <v>44907</v>
      </c>
      <c r="G50" s="474">
        <v>44872</v>
      </c>
    </row>
    <row r="51" spans="1:7" ht="12.75" customHeight="1">
      <c r="A51" s="438"/>
      <c r="B51" s="474"/>
      <c r="C51" s="474"/>
      <c r="D51" s="1013"/>
      <c r="E51" s="482">
        <v>44904</v>
      </c>
      <c r="F51" s="474">
        <v>44914</v>
      </c>
      <c r="G51" s="474">
        <v>44879</v>
      </c>
    </row>
    <row r="52" spans="1:7" ht="12.75" customHeight="1">
      <c r="A52" s="438" t="s">
        <v>1414</v>
      </c>
      <c r="B52" s="474"/>
      <c r="C52" s="474"/>
      <c r="D52" s="1013"/>
      <c r="E52" s="482">
        <v>44911</v>
      </c>
      <c r="F52" s="474">
        <v>44921</v>
      </c>
      <c r="G52" s="474">
        <v>44886</v>
      </c>
    </row>
    <row r="53" spans="1:7" ht="12.75" customHeight="1">
      <c r="A53" s="438" t="s">
        <v>1414</v>
      </c>
      <c r="B53" s="474"/>
      <c r="C53" s="474"/>
      <c r="D53" s="1014"/>
      <c r="E53" s="482">
        <v>44918</v>
      </c>
      <c r="F53" s="474">
        <v>44928</v>
      </c>
      <c r="G53" s="474">
        <v>44893</v>
      </c>
    </row>
    <row r="54" spans="1:7">
      <c r="B54" s="481"/>
      <c r="C54" s="481"/>
      <c r="D54" s="481"/>
      <c r="E54" s="481"/>
      <c r="F54" s="481"/>
      <c r="G54" s="481"/>
    </row>
    <row r="55" spans="1:7">
      <c r="A55" s="423" t="s">
        <v>2198</v>
      </c>
      <c r="B55" s="1011" t="s">
        <v>20</v>
      </c>
      <c r="C55" s="1011" t="s">
        <v>21</v>
      </c>
      <c r="D55" s="1011" t="s">
        <v>22</v>
      </c>
      <c r="E55" s="1011" t="s">
        <v>1994</v>
      </c>
      <c r="F55" s="440" t="s">
        <v>221</v>
      </c>
      <c r="G55" s="440" t="s">
        <v>2198</v>
      </c>
    </row>
    <row r="56" spans="1:7">
      <c r="A56" s="423" t="s">
        <v>2197</v>
      </c>
      <c r="B56" s="1011"/>
      <c r="C56" s="1011"/>
      <c r="D56" s="1011"/>
      <c r="E56" s="1011"/>
      <c r="F56" s="440" t="s">
        <v>24</v>
      </c>
      <c r="G56" s="440" t="s">
        <v>25</v>
      </c>
    </row>
    <row r="57" spans="1:7" ht="13.5" customHeight="1">
      <c r="B57" s="478" t="s">
        <v>2160</v>
      </c>
      <c r="C57" s="478" t="s">
        <v>2159</v>
      </c>
      <c r="D57" s="478" t="s">
        <v>2196</v>
      </c>
      <c r="E57" s="478">
        <v>44895</v>
      </c>
      <c r="F57" s="478">
        <v>44902</v>
      </c>
      <c r="G57" s="478">
        <v>44928</v>
      </c>
    </row>
    <row r="58" spans="1:7" ht="13.5" customHeight="1">
      <c r="B58" s="478" t="s">
        <v>2158</v>
      </c>
      <c r="C58" s="478" t="s">
        <v>2157</v>
      </c>
      <c r="D58" s="478" t="s">
        <v>2196</v>
      </c>
      <c r="E58" s="478">
        <v>44902</v>
      </c>
      <c r="F58" s="478">
        <v>44909</v>
      </c>
      <c r="G58" s="478">
        <v>44935</v>
      </c>
    </row>
    <row r="59" spans="1:7" ht="12.75" customHeight="1">
      <c r="B59" s="478"/>
      <c r="C59" s="478"/>
      <c r="D59" s="478" t="s">
        <v>2196</v>
      </c>
      <c r="E59" s="478">
        <v>44909</v>
      </c>
      <c r="F59" s="478">
        <v>44916</v>
      </c>
      <c r="G59" s="478">
        <v>44942</v>
      </c>
    </row>
    <row r="60" spans="1:7" ht="13.5" customHeight="1">
      <c r="B60" s="478" t="s">
        <v>2156</v>
      </c>
      <c r="C60" s="478" t="s">
        <v>186</v>
      </c>
      <c r="D60" s="478" t="s">
        <v>2196</v>
      </c>
      <c r="E60" s="478">
        <v>44916</v>
      </c>
      <c r="F60" s="478">
        <v>44923</v>
      </c>
      <c r="G60" s="478">
        <v>44949</v>
      </c>
    </row>
    <row r="61" spans="1:7" ht="13.5" customHeight="1">
      <c r="B61" s="478"/>
      <c r="C61" s="478"/>
      <c r="D61" s="478" t="s">
        <v>2196</v>
      </c>
      <c r="E61" s="478">
        <v>44923</v>
      </c>
      <c r="F61" s="478">
        <v>44930</v>
      </c>
      <c r="G61" s="478">
        <v>44956</v>
      </c>
    </row>
    <row r="62" spans="1:7" ht="13.5" customHeight="1">
      <c r="A62" s="423"/>
      <c r="B62" s="480"/>
      <c r="C62" s="480"/>
    </row>
    <row r="63" spans="1:7">
      <c r="A63" s="415" t="s">
        <v>39</v>
      </c>
      <c r="B63" s="988" t="s">
        <v>20</v>
      </c>
      <c r="C63" s="988" t="s">
        <v>21</v>
      </c>
      <c r="D63" s="988" t="s">
        <v>22</v>
      </c>
      <c r="E63" s="988" t="s">
        <v>1994</v>
      </c>
      <c r="F63" s="476" t="s">
        <v>221</v>
      </c>
      <c r="G63" s="476" t="s">
        <v>39</v>
      </c>
    </row>
    <row r="64" spans="1:7" ht="16.5" customHeight="1">
      <c r="A64" s="479" t="s">
        <v>2183</v>
      </c>
      <c r="B64" s="989"/>
      <c r="C64" s="989"/>
      <c r="D64" s="989"/>
      <c r="E64" s="989"/>
      <c r="F64" s="476" t="s">
        <v>24</v>
      </c>
      <c r="G64" s="476" t="s">
        <v>25</v>
      </c>
    </row>
    <row r="65" spans="1:7" ht="14.1" customHeight="1">
      <c r="A65" s="438" t="s">
        <v>1414</v>
      </c>
      <c r="B65" s="476" t="s">
        <v>2195</v>
      </c>
      <c r="C65" s="476" t="s">
        <v>2194</v>
      </c>
      <c r="D65" s="478" t="s">
        <v>2188</v>
      </c>
      <c r="E65" s="476">
        <v>44889</v>
      </c>
      <c r="F65" s="476">
        <v>44897</v>
      </c>
      <c r="G65" s="476">
        <v>44920</v>
      </c>
    </row>
    <row r="66" spans="1:7" ht="13.5" customHeight="1">
      <c r="A66" s="438"/>
      <c r="B66" s="476" t="s">
        <v>2193</v>
      </c>
      <c r="C66" s="476" t="s">
        <v>82</v>
      </c>
      <c r="D66" s="478" t="s">
        <v>2188</v>
      </c>
      <c r="E66" s="476">
        <v>44896</v>
      </c>
      <c r="F66" s="476">
        <v>44904</v>
      </c>
      <c r="G66" s="476">
        <v>44927</v>
      </c>
    </row>
    <row r="67" spans="1:7" ht="14.1" customHeight="1">
      <c r="A67" s="438" t="s">
        <v>1414</v>
      </c>
      <c r="B67" s="476" t="s">
        <v>601</v>
      </c>
      <c r="C67" s="476" t="s">
        <v>2192</v>
      </c>
      <c r="D67" s="478" t="s">
        <v>2188</v>
      </c>
      <c r="E67" s="476">
        <v>44903</v>
      </c>
      <c r="F67" s="476">
        <v>44911</v>
      </c>
      <c r="G67" s="476">
        <v>44934</v>
      </c>
    </row>
    <row r="68" spans="1:7" ht="14.1" customHeight="1">
      <c r="A68" s="438" t="s">
        <v>1414</v>
      </c>
      <c r="B68" s="476" t="s">
        <v>2191</v>
      </c>
      <c r="C68" s="476" t="s">
        <v>210</v>
      </c>
      <c r="D68" s="478" t="s">
        <v>2188</v>
      </c>
      <c r="E68" s="476">
        <v>44910</v>
      </c>
      <c r="F68" s="476">
        <v>44918</v>
      </c>
      <c r="G68" s="476">
        <v>44941</v>
      </c>
    </row>
    <row r="69" spans="1:7" ht="14.1" customHeight="1">
      <c r="A69" s="438" t="s">
        <v>1414</v>
      </c>
      <c r="B69" s="476" t="s">
        <v>2190</v>
      </c>
      <c r="C69" s="476" t="s">
        <v>2189</v>
      </c>
      <c r="D69" s="478" t="s">
        <v>2188</v>
      </c>
      <c r="E69" s="476">
        <v>44917</v>
      </c>
      <c r="F69" s="476">
        <v>44925</v>
      </c>
      <c r="G69" s="476">
        <v>44948</v>
      </c>
    </row>
    <row r="70" spans="1:7" ht="14.1" customHeight="1">
      <c r="A70" s="438" t="s">
        <v>1414</v>
      </c>
      <c r="B70" s="476"/>
      <c r="C70" s="476"/>
      <c r="D70" s="478" t="s">
        <v>2188</v>
      </c>
      <c r="E70" s="476">
        <v>44924</v>
      </c>
      <c r="F70" s="476">
        <v>44932</v>
      </c>
      <c r="G70" s="476">
        <v>44955</v>
      </c>
    </row>
    <row r="71" spans="1:7" ht="12.75" customHeight="1">
      <c r="A71" s="423"/>
      <c r="B71" s="454"/>
      <c r="C71" s="454"/>
      <c r="D71" s="457"/>
      <c r="E71" s="454"/>
      <c r="F71" s="454"/>
      <c r="G71" s="454"/>
    </row>
    <row r="72" spans="1:7" ht="12.75" customHeight="1">
      <c r="A72" s="423" t="s">
        <v>2177</v>
      </c>
      <c r="B72" s="988" t="s">
        <v>2182</v>
      </c>
      <c r="C72" s="988" t="s">
        <v>2181</v>
      </c>
      <c r="D72" s="1011" t="s">
        <v>2180</v>
      </c>
      <c r="E72" s="1011" t="s">
        <v>2179</v>
      </c>
      <c r="F72" s="474" t="s">
        <v>2178</v>
      </c>
      <c r="G72" s="474" t="s">
        <v>2177</v>
      </c>
    </row>
    <row r="73" spans="1:7" ht="13.5" customHeight="1">
      <c r="A73" s="423" t="s">
        <v>2096</v>
      </c>
      <c r="B73" s="989"/>
      <c r="C73" s="989"/>
      <c r="D73" s="1011"/>
      <c r="E73" s="1011"/>
      <c r="F73" s="440" t="s">
        <v>24</v>
      </c>
      <c r="G73" s="440" t="s">
        <v>25</v>
      </c>
    </row>
    <row r="74" spans="1:7" ht="12.75" customHeight="1">
      <c r="A74" s="423"/>
      <c r="B74" s="474"/>
      <c r="C74" s="474"/>
      <c r="D74" s="474" t="s">
        <v>2184</v>
      </c>
      <c r="E74" s="474">
        <v>44889</v>
      </c>
      <c r="F74" s="474">
        <v>44896</v>
      </c>
      <c r="G74" s="474">
        <v>44918</v>
      </c>
    </row>
    <row r="75" spans="1:7" ht="12.75" customHeight="1">
      <c r="A75" s="423"/>
      <c r="B75" s="474" t="s">
        <v>593</v>
      </c>
      <c r="C75" s="474" t="s">
        <v>2187</v>
      </c>
      <c r="D75" s="474" t="s">
        <v>2184</v>
      </c>
      <c r="E75" s="474">
        <v>44896</v>
      </c>
      <c r="F75" s="474">
        <v>44903</v>
      </c>
      <c r="G75" s="474">
        <v>44925</v>
      </c>
    </row>
    <row r="76" spans="1:7" ht="12.75" customHeight="1">
      <c r="A76" s="423"/>
      <c r="B76" s="474" t="s">
        <v>2186</v>
      </c>
      <c r="C76" s="474" t="s">
        <v>2185</v>
      </c>
      <c r="D76" s="474" t="s">
        <v>2184</v>
      </c>
      <c r="E76" s="474">
        <v>44903</v>
      </c>
      <c r="F76" s="474">
        <v>44910</v>
      </c>
      <c r="G76" s="474">
        <v>44932</v>
      </c>
    </row>
    <row r="77" spans="1:7" ht="12.75" customHeight="1">
      <c r="A77" s="423"/>
      <c r="B77" s="474"/>
      <c r="C77" s="474"/>
      <c r="D77" s="474" t="s">
        <v>2184</v>
      </c>
      <c r="E77" s="474">
        <v>44910</v>
      </c>
      <c r="F77" s="474">
        <v>44917</v>
      </c>
      <c r="G77" s="474">
        <v>44939</v>
      </c>
    </row>
    <row r="78" spans="1:7" ht="12.75" customHeight="1">
      <c r="A78" s="423"/>
      <c r="B78" s="474"/>
      <c r="C78" s="474"/>
      <c r="D78" s="474" t="s">
        <v>2184</v>
      </c>
      <c r="E78" s="474">
        <v>44917</v>
      </c>
      <c r="F78" s="474">
        <v>44924</v>
      </c>
      <c r="G78" s="474">
        <v>44946</v>
      </c>
    </row>
    <row r="79" spans="1:7" ht="12.75" customHeight="1">
      <c r="A79" s="423"/>
      <c r="B79" s="474"/>
      <c r="C79" s="474"/>
      <c r="D79" s="474" t="s">
        <v>2184</v>
      </c>
      <c r="E79" s="474">
        <v>44924</v>
      </c>
      <c r="F79" s="474">
        <v>44931</v>
      </c>
      <c r="G79" s="474">
        <v>44953</v>
      </c>
    </row>
    <row r="80" spans="1:7" ht="12.75" customHeight="1">
      <c r="A80" s="423"/>
      <c r="B80" s="454"/>
      <c r="C80" s="454"/>
      <c r="D80" s="454"/>
      <c r="E80" s="454"/>
      <c r="F80" s="454"/>
      <c r="G80" s="454"/>
    </row>
    <row r="81" spans="1:7" ht="12.75" customHeight="1">
      <c r="A81" s="423" t="s">
        <v>2183</v>
      </c>
      <c r="B81" s="988" t="s">
        <v>2182</v>
      </c>
      <c r="C81" s="1011" t="s">
        <v>2181</v>
      </c>
      <c r="D81" s="1011" t="s">
        <v>2180</v>
      </c>
      <c r="E81" s="1011" t="s">
        <v>2179</v>
      </c>
      <c r="F81" s="474" t="s">
        <v>2178</v>
      </c>
      <c r="G81" s="474" t="s">
        <v>2177</v>
      </c>
    </row>
    <row r="82" spans="1:7" ht="12.75" customHeight="1">
      <c r="A82" s="423"/>
      <c r="B82" s="989"/>
      <c r="C82" s="1011"/>
      <c r="D82" s="1011"/>
      <c r="E82" s="1011"/>
      <c r="F82" s="440" t="s">
        <v>24</v>
      </c>
      <c r="G82" s="440" t="s">
        <v>25</v>
      </c>
    </row>
    <row r="83" spans="1:7" ht="12.75" customHeight="1">
      <c r="A83" s="423"/>
      <c r="B83" s="474" t="s">
        <v>2152</v>
      </c>
      <c r="C83" s="474" t="s">
        <v>2151</v>
      </c>
      <c r="D83" s="474" t="s">
        <v>2146</v>
      </c>
      <c r="E83" s="474">
        <v>44889</v>
      </c>
      <c r="F83" s="474">
        <v>44897</v>
      </c>
      <c r="G83" s="474">
        <v>44918</v>
      </c>
    </row>
    <row r="84" spans="1:7" ht="12.75" customHeight="1">
      <c r="A84" s="423"/>
      <c r="B84" s="474" t="s">
        <v>2176</v>
      </c>
      <c r="C84" s="474" t="s">
        <v>2149</v>
      </c>
      <c r="D84" s="474" t="s">
        <v>2146</v>
      </c>
      <c r="E84" s="474">
        <v>44896</v>
      </c>
      <c r="F84" s="474">
        <v>44904</v>
      </c>
      <c r="G84" s="474">
        <v>44925</v>
      </c>
    </row>
    <row r="85" spans="1:7" ht="12.75" customHeight="1">
      <c r="A85" s="423"/>
      <c r="B85" s="474" t="s">
        <v>2175</v>
      </c>
      <c r="C85" s="474" t="s">
        <v>62</v>
      </c>
      <c r="D85" s="474" t="s">
        <v>2146</v>
      </c>
      <c r="E85" s="474">
        <v>44903</v>
      </c>
      <c r="F85" s="474">
        <v>44911</v>
      </c>
      <c r="G85" s="474">
        <v>44932</v>
      </c>
    </row>
    <row r="86" spans="1:7" ht="12.75" customHeight="1">
      <c r="A86" s="423"/>
      <c r="B86" s="474" t="s">
        <v>2174</v>
      </c>
      <c r="C86" s="474" t="s">
        <v>98</v>
      </c>
      <c r="D86" s="474" t="s">
        <v>2146</v>
      </c>
      <c r="E86" s="474">
        <v>44910</v>
      </c>
      <c r="F86" s="474">
        <v>44918</v>
      </c>
      <c r="G86" s="474">
        <v>44939</v>
      </c>
    </row>
    <row r="87" spans="1:7" ht="12.75" customHeight="1">
      <c r="A87" s="423"/>
      <c r="B87" s="474" t="s">
        <v>2147</v>
      </c>
      <c r="C87" s="474" t="s">
        <v>201</v>
      </c>
      <c r="D87" s="474" t="s">
        <v>2146</v>
      </c>
      <c r="E87" s="474">
        <v>44917</v>
      </c>
      <c r="F87" s="474">
        <v>44925</v>
      </c>
      <c r="G87" s="474">
        <v>44946</v>
      </c>
    </row>
    <row r="88" spans="1:7" ht="12.75" customHeight="1">
      <c r="A88" s="423"/>
      <c r="B88" s="474"/>
      <c r="C88" s="474"/>
      <c r="D88" s="474" t="s">
        <v>2146</v>
      </c>
      <c r="E88" s="474">
        <v>44924</v>
      </c>
      <c r="F88" s="474">
        <v>44932</v>
      </c>
      <c r="G88" s="474">
        <v>44953</v>
      </c>
    </row>
    <row r="89" spans="1:7" ht="12.75" customHeight="1"/>
    <row r="90" spans="1:7">
      <c r="A90" s="477" t="s">
        <v>2173</v>
      </c>
      <c r="B90" s="1011" t="s">
        <v>20</v>
      </c>
      <c r="C90" s="988" t="s">
        <v>21</v>
      </c>
      <c r="D90" s="988" t="s">
        <v>22</v>
      </c>
      <c r="E90" s="988" t="s">
        <v>2172</v>
      </c>
      <c r="F90" s="440" t="s">
        <v>221</v>
      </c>
      <c r="G90" s="440" t="s">
        <v>2171</v>
      </c>
    </row>
    <row r="91" spans="1:7">
      <c r="A91" s="423" t="s">
        <v>2170</v>
      </c>
      <c r="B91" s="1011"/>
      <c r="C91" s="989"/>
      <c r="D91" s="989"/>
      <c r="E91" s="989"/>
      <c r="F91" s="476" t="s">
        <v>24</v>
      </c>
      <c r="G91" s="476" t="s">
        <v>25</v>
      </c>
    </row>
    <row r="92" spans="1:7" ht="13.5" customHeight="1">
      <c r="B92" s="476" t="s">
        <v>2169</v>
      </c>
      <c r="C92" s="476" t="s">
        <v>2164</v>
      </c>
      <c r="D92" s="440" t="s">
        <v>2163</v>
      </c>
      <c r="E92" s="476">
        <v>44893</v>
      </c>
      <c r="F92" s="476">
        <v>44899</v>
      </c>
      <c r="G92" s="476">
        <v>44922</v>
      </c>
    </row>
    <row r="93" spans="1:7" ht="13.5" customHeight="1">
      <c r="B93" s="476" t="s">
        <v>2168</v>
      </c>
      <c r="C93" s="476" t="s">
        <v>2167</v>
      </c>
      <c r="D93" s="440" t="s">
        <v>2163</v>
      </c>
      <c r="E93" s="476">
        <v>44900</v>
      </c>
      <c r="F93" s="476">
        <v>44906</v>
      </c>
      <c r="G93" s="476">
        <v>44929</v>
      </c>
    </row>
    <row r="94" spans="1:7" ht="13.5" customHeight="1">
      <c r="B94" s="476" t="s">
        <v>2166</v>
      </c>
      <c r="C94" s="476" t="s">
        <v>62</v>
      </c>
      <c r="D94" s="440" t="s">
        <v>2163</v>
      </c>
      <c r="E94" s="476">
        <v>44907</v>
      </c>
      <c r="F94" s="476">
        <v>44913</v>
      </c>
      <c r="G94" s="476">
        <v>44936</v>
      </c>
    </row>
    <row r="95" spans="1:7" ht="13.5" customHeight="1">
      <c r="A95" s="415" t="s">
        <v>1414</v>
      </c>
      <c r="B95" s="476" t="s">
        <v>2165</v>
      </c>
      <c r="C95" s="476" t="s">
        <v>2164</v>
      </c>
      <c r="D95" s="440" t="s">
        <v>2163</v>
      </c>
      <c r="E95" s="476">
        <v>44914</v>
      </c>
      <c r="F95" s="476">
        <v>44920</v>
      </c>
      <c r="G95" s="476">
        <v>44943</v>
      </c>
    </row>
    <row r="96" spans="1:7" ht="13.5" customHeight="1">
      <c r="B96" s="476"/>
      <c r="C96" s="476"/>
      <c r="D96" s="440" t="s">
        <v>2163</v>
      </c>
      <c r="E96" s="476">
        <v>44921</v>
      </c>
      <c r="F96" s="476">
        <v>44927</v>
      </c>
      <c r="G96" s="476">
        <v>44950</v>
      </c>
    </row>
    <row r="97" spans="1:7" ht="13.5" customHeight="1">
      <c r="A97" s="423" t="s">
        <v>2162</v>
      </c>
      <c r="B97" s="454"/>
      <c r="C97" s="454"/>
      <c r="D97" s="457"/>
      <c r="E97" s="454"/>
      <c r="F97" s="454"/>
      <c r="G97" s="454"/>
    </row>
    <row r="98" spans="1:7" ht="13.5" customHeight="1">
      <c r="A98" s="423" t="s">
        <v>2161</v>
      </c>
      <c r="B98" s="1011" t="s">
        <v>20</v>
      </c>
      <c r="C98" s="1011" t="s">
        <v>21</v>
      </c>
      <c r="D98" s="1011" t="s">
        <v>22</v>
      </c>
      <c r="E98" s="1011" t="s">
        <v>1994</v>
      </c>
      <c r="F98" s="440" t="s">
        <v>221</v>
      </c>
      <c r="G98" s="440" t="s">
        <v>52</v>
      </c>
    </row>
    <row r="99" spans="1:7" ht="13.5" customHeight="1">
      <c r="A99" s="423"/>
      <c r="B99" s="1011"/>
      <c r="C99" s="1011"/>
      <c r="D99" s="1011"/>
      <c r="E99" s="1011"/>
      <c r="F99" s="476" t="s">
        <v>24</v>
      </c>
      <c r="G99" s="476" t="s">
        <v>25</v>
      </c>
    </row>
    <row r="100" spans="1:7" ht="13.5" customHeight="1">
      <c r="A100" s="423"/>
      <c r="B100" s="476" t="s">
        <v>2160</v>
      </c>
      <c r="C100" s="476" t="s">
        <v>2159</v>
      </c>
      <c r="D100" s="440" t="s">
        <v>2155</v>
      </c>
      <c r="E100" s="474">
        <v>44893</v>
      </c>
      <c r="F100" s="474">
        <v>44900</v>
      </c>
      <c r="G100" s="474">
        <v>44919</v>
      </c>
    </row>
    <row r="101" spans="1:7" ht="13.5" customHeight="1">
      <c r="A101" s="423"/>
      <c r="B101" s="476" t="s">
        <v>2158</v>
      </c>
      <c r="C101" s="476" t="s">
        <v>2157</v>
      </c>
      <c r="D101" s="440" t="s">
        <v>2155</v>
      </c>
      <c r="E101" s="474">
        <v>44900</v>
      </c>
      <c r="F101" s="476">
        <v>44907</v>
      </c>
      <c r="G101" s="476">
        <v>44926</v>
      </c>
    </row>
    <row r="102" spans="1:7" ht="13.5" customHeight="1">
      <c r="A102" s="423"/>
      <c r="B102" s="476"/>
      <c r="C102" s="476"/>
      <c r="D102" s="440" t="s">
        <v>2155</v>
      </c>
      <c r="E102" s="474">
        <v>44907</v>
      </c>
      <c r="F102" s="476">
        <v>44914</v>
      </c>
      <c r="G102" s="476">
        <v>44933</v>
      </c>
    </row>
    <row r="103" spans="1:7" ht="13.5" customHeight="1">
      <c r="A103" s="423"/>
      <c r="B103" s="476" t="s">
        <v>2156</v>
      </c>
      <c r="C103" s="476" t="s">
        <v>186</v>
      </c>
      <c r="D103" s="440" t="s">
        <v>2155</v>
      </c>
      <c r="E103" s="474">
        <v>44914</v>
      </c>
      <c r="F103" s="476">
        <v>44921</v>
      </c>
      <c r="G103" s="476">
        <v>44940</v>
      </c>
    </row>
    <row r="104" spans="1:7" ht="13.5" customHeight="1">
      <c r="A104" s="423"/>
      <c r="B104" s="476"/>
      <c r="C104" s="476"/>
      <c r="D104" s="440" t="s">
        <v>2155</v>
      </c>
      <c r="E104" s="474">
        <v>44921</v>
      </c>
      <c r="F104" s="476">
        <v>44928</v>
      </c>
      <c r="G104" s="476">
        <v>44947</v>
      </c>
    </row>
    <row r="105" spans="1:7" ht="13.5" customHeight="1">
      <c r="B105" s="454"/>
      <c r="C105" s="454"/>
      <c r="D105" s="454"/>
      <c r="E105" s="454"/>
      <c r="F105" s="454"/>
      <c r="G105" s="454"/>
    </row>
    <row r="106" spans="1:7" ht="13.5" customHeight="1">
      <c r="A106" s="423" t="s">
        <v>2154</v>
      </c>
      <c r="B106" s="1011" t="s">
        <v>20</v>
      </c>
      <c r="C106" s="1011" t="s">
        <v>21</v>
      </c>
      <c r="D106" s="1011" t="s">
        <v>22</v>
      </c>
      <c r="E106" s="1011" t="s">
        <v>1994</v>
      </c>
      <c r="F106" s="440" t="s">
        <v>221</v>
      </c>
      <c r="G106" s="440" t="s">
        <v>151</v>
      </c>
    </row>
    <row r="107" spans="1:7" ht="13.5" customHeight="1">
      <c r="A107" s="423" t="s">
        <v>2153</v>
      </c>
      <c r="B107" s="1011"/>
      <c r="C107" s="1011"/>
      <c r="D107" s="1011"/>
      <c r="E107" s="1011"/>
      <c r="F107" s="440" t="s">
        <v>24</v>
      </c>
      <c r="G107" s="440" t="s">
        <v>25</v>
      </c>
    </row>
    <row r="108" spans="1:7" ht="13.5" customHeight="1">
      <c r="A108" s="423"/>
      <c r="B108" s="474" t="s">
        <v>2152</v>
      </c>
      <c r="C108" s="474" t="s">
        <v>2151</v>
      </c>
      <c r="D108" s="474" t="s">
        <v>2146</v>
      </c>
      <c r="E108" s="474">
        <v>44890</v>
      </c>
      <c r="F108" s="474">
        <v>44898</v>
      </c>
      <c r="G108" s="474">
        <v>44923</v>
      </c>
    </row>
    <row r="109" spans="1:7" ht="13.5" customHeight="1">
      <c r="A109" s="423"/>
      <c r="B109" s="475" t="s">
        <v>2150</v>
      </c>
      <c r="C109" s="474" t="s">
        <v>2149</v>
      </c>
      <c r="D109" s="474" t="s">
        <v>2146</v>
      </c>
      <c r="E109" s="474">
        <v>44897</v>
      </c>
      <c r="F109" s="474">
        <v>44905</v>
      </c>
      <c r="G109" s="474">
        <v>44930</v>
      </c>
    </row>
    <row r="110" spans="1:7" ht="13.5" customHeight="1">
      <c r="A110" s="423"/>
      <c r="B110" s="474"/>
      <c r="C110" s="474"/>
      <c r="D110" s="474" t="s">
        <v>2146</v>
      </c>
      <c r="E110" s="474">
        <v>44904</v>
      </c>
      <c r="F110" s="474">
        <v>44912</v>
      </c>
      <c r="G110" s="474">
        <v>44937</v>
      </c>
    </row>
    <row r="111" spans="1:7" ht="13.5" customHeight="1">
      <c r="A111" s="423"/>
      <c r="B111" s="475" t="s">
        <v>2148</v>
      </c>
      <c r="C111" s="474" t="s">
        <v>98</v>
      </c>
      <c r="D111" s="474" t="s">
        <v>2146</v>
      </c>
      <c r="E111" s="474">
        <v>44911</v>
      </c>
      <c r="F111" s="474">
        <v>44919</v>
      </c>
      <c r="G111" s="474">
        <v>44944</v>
      </c>
    </row>
    <row r="112" spans="1:7" ht="13.5" customHeight="1">
      <c r="A112" s="423"/>
      <c r="B112" s="474" t="s">
        <v>2147</v>
      </c>
      <c r="C112" s="474" t="s">
        <v>201</v>
      </c>
      <c r="D112" s="474" t="s">
        <v>2146</v>
      </c>
      <c r="E112" s="474">
        <v>44918</v>
      </c>
      <c r="F112" s="474">
        <v>44926</v>
      </c>
      <c r="G112" s="474">
        <v>44951</v>
      </c>
    </row>
    <row r="113" spans="1:7" ht="13.5" customHeight="1">
      <c r="A113" s="423"/>
      <c r="B113" s="474"/>
      <c r="C113" s="474"/>
      <c r="D113" s="474" t="s">
        <v>2146</v>
      </c>
      <c r="E113" s="474">
        <v>44925</v>
      </c>
      <c r="F113" s="474">
        <v>44933</v>
      </c>
      <c r="G113" s="474">
        <v>44958</v>
      </c>
    </row>
    <row r="114" spans="1:7">
      <c r="A114" s="423"/>
      <c r="B114" s="454"/>
      <c r="C114" s="454"/>
      <c r="D114" s="457"/>
      <c r="E114" s="454"/>
      <c r="F114" s="454"/>
      <c r="G114" s="454"/>
    </row>
    <row r="115" spans="1:7" ht="15.75">
      <c r="A115" s="458" t="s">
        <v>2145</v>
      </c>
      <c r="B115" s="458"/>
      <c r="C115" s="458"/>
      <c r="D115" s="458"/>
      <c r="E115" s="458"/>
      <c r="F115" s="458"/>
      <c r="G115" s="458"/>
    </row>
    <row r="116" spans="1:7">
      <c r="A116" s="468" t="s">
        <v>1335</v>
      </c>
      <c r="B116" s="1001" t="s">
        <v>20</v>
      </c>
      <c r="C116" s="1001" t="s">
        <v>21</v>
      </c>
      <c r="D116" s="446" t="s">
        <v>1349</v>
      </c>
      <c r="E116" s="446" t="s">
        <v>1994</v>
      </c>
      <c r="F116" s="446" t="s">
        <v>221</v>
      </c>
      <c r="G116" s="446" t="s">
        <v>102</v>
      </c>
    </row>
    <row r="117" spans="1:7">
      <c r="A117" s="469" t="s">
        <v>2144</v>
      </c>
      <c r="B117" s="1003"/>
      <c r="C117" s="1003"/>
      <c r="D117" s="446"/>
      <c r="E117" s="446"/>
      <c r="F117" s="446" t="s">
        <v>1244</v>
      </c>
      <c r="G117" s="446" t="s">
        <v>1279</v>
      </c>
    </row>
    <row r="118" spans="1:7">
      <c r="A118" s="468"/>
      <c r="B118" s="439" t="s">
        <v>2143</v>
      </c>
      <c r="C118" s="439" t="s">
        <v>1590</v>
      </c>
      <c r="D118" s="446" t="s">
        <v>2137</v>
      </c>
      <c r="E118" s="439">
        <v>44893</v>
      </c>
      <c r="F118" s="439">
        <v>44900</v>
      </c>
      <c r="G118" s="439">
        <v>44908</v>
      </c>
    </row>
    <row r="119" spans="1:7">
      <c r="A119" s="468"/>
      <c r="B119" s="439" t="s">
        <v>2142</v>
      </c>
      <c r="C119" s="439" t="s">
        <v>2141</v>
      </c>
      <c r="D119" s="446" t="s">
        <v>2137</v>
      </c>
      <c r="E119" s="439">
        <v>44900</v>
      </c>
      <c r="F119" s="439">
        <v>44907</v>
      </c>
      <c r="G119" s="439">
        <v>44915</v>
      </c>
    </row>
    <row r="120" spans="1:7">
      <c r="A120" s="468"/>
      <c r="B120" s="439" t="s">
        <v>2140</v>
      </c>
      <c r="C120" s="439" t="s">
        <v>1576</v>
      </c>
      <c r="D120" s="446" t="s">
        <v>2137</v>
      </c>
      <c r="E120" s="439">
        <v>44907</v>
      </c>
      <c r="F120" s="439">
        <v>44914</v>
      </c>
      <c r="G120" s="439">
        <v>44922</v>
      </c>
    </row>
    <row r="121" spans="1:7" ht="15.75">
      <c r="A121" s="468"/>
      <c r="B121" s="439" t="s">
        <v>2139</v>
      </c>
      <c r="C121" s="439" t="s">
        <v>2138</v>
      </c>
      <c r="D121" s="446" t="s">
        <v>2137</v>
      </c>
      <c r="E121" s="439">
        <v>44914</v>
      </c>
      <c r="F121" s="439">
        <v>44921</v>
      </c>
      <c r="G121" s="439">
        <v>44929</v>
      </c>
    </row>
    <row r="122" spans="1:7">
      <c r="A122" s="468"/>
      <c r="B122" s="439"/>
      <c r="C122" s="439"/>
      <c r="D122" s="446" t="s">
        <v>2137</v>
      </c>
      <c r="E122" s="439">
        <v>44921</v>
      </c>
      <c r="F122" s="439">
        <v>44928</v>
      </c>
      <c r="G122" s="439">
        <v>44936</v>
      </c>
    </row>
    <row r="123" spans="1:7">
      <c r="A123" s="420"/>
      <c r="B123" s="473"/>
      <c r="C123" s="472"/>
      <c r="D123" s="471"/>
      <c r="E123" s="470"/>
      <c r="F123" s="470"/>
      <c r="G123" s="470"/>
    </row>
    <row r="124" spans="1:7">
      <c r="A124" s="468" t="s">
        <v>2136</v>
      </c>
      <c r="B124" s="995" t="s">
        <v>20</v>
      </c>
      <c r="C124" s="995" t="s">
        <v>21</v>
      </c>
      <c r="D124" s="995" t="s">
        <v>22</v>
      </c>
      <c r="E124" s="995" t="s">
        <v>1994</v>
      </c>
      <c r="F124" s="418" t="s">
        <v>221</v>
      </c>
      <c r="G124" s="418" t="s">
        <v>2135</v>
      </c>
    </row>
    <row r="125" spans="1:7">
      <c r="A125" s="469" t="s">
        <v>2134</v>
      </c>
      <c r="B125" s="996"/>
      <c r="C125" s="996"/>
      <c r="D125" s="996"/>
      <c r="E125" s="996"/>
      <c r="F125" s="418" t="s">
        <v>24</v>
      </c>
      <c r="G125" s="418" t="s">
        <v>25</v>
      </c>
    </row>
    <row r="126" spans="1:7">
      <c r="A126" s="469" t="s">
        <v>1874</v>
      </c>
      <c r="B126" s="435" t="s">
        <v>167</v>
      </c>
      <c r="C126" s="435" t="s">
        <v>2124</v>
      </c>
      <c r="D126" s="467" t="s">
        <v>2128</v>
      </c>
      <c r="E126" s="435">
        <v>44896</v>
      </c>
      <c r="F126" s="435">
        <v>44902</v>
      </c>
      <c r="G126" s="435">
        <v>44907</v>
      </c>
    </row>
    <row r="127" spans="1:7">
      <c r="A127" s="469" t="s">
        <v>1874</v>
      </c>
      <c r="B127" s="435" t="s">
        <v>2133</v>
      </c>
      <c r="C127" s="435" t="s">
        <v>2132</v>
      </c>
      <c r="D127" s="467" t="s">
        <v>2128</v>
      </c>
      <c r="E127" s="435">
        <v>44903</v>
      </c>
      <c r="F127" s="435">
        <v>44909</v>
      </c>
      <c r="G127" s="435">
        <v>44914</v>
      </c>
    </row>
    <row r="128" spans="1:7">
      <c r="A128" s="469" t="s">
        <v>1874</v>
      </c>
      <c r="B128" s="435" t="s">
        <v>167</v>
      </c>
      <c r="C128" s="435" t="s">
        <v>2121</v>
      </c>
      <c r="D128" s="467" t="s">
        <v>2128</v>
      </c>
      <c r="E128" s="435">
        <v>44910</v>
      </c>
      <c r="F128" s="435">
        <v>44916</v>
      </c>
      <c r="G128" s="435">
        <v>44921</v>
      </c>
    </row>
    <row r="129" spans="1:7">
      <c r="A129" s="468"/>
      <c r="B129" s="435" t="s">
        <v>2131</v>
      </c>
      <c r="C129" s="435" t="s">
        <v>2130</v>
      </c>
      <c r="D129" s="467" t="s">
        <v>2128</v>
      </c>
      <c r="E129" s="435">
        <v>44917</v>
      </c>
      <c r="F129" s="435">
        <v>44923</v>
      </c>
      <c r="G129" s="435">
        <v>44928</v>
      </c>
    </row>
    <row r="130" spans="1:7">
      <c r="A130" s="468"/>
      <c r="B130" s="435" t="s">
        <v>167</v>
      </c>
      <c r="C130" s="435" t="s">
        <v>2129</v>
      </c>
      <c r="D130" s="467" t="s">
        <v>2128</v>
      </c>
      <c r="E130" s="435">
        <v>44924</v>
      </c>
      <c r="F130" s="435">
        <v>44930</v>
      </c>
      <c r="G130" s="435">
        <v>44935</v>
      </c>
    </row>
    <row r="131" spans="1:7">
      <c r="A131" s="457"/>
      <c r="B131" s="435"/>
      <c r="C131" s="435"/>
      <c r="D131" s="457"/>
      <c r="E131" s="465"/>
      <c r="F131" s="465"/>
      <c r="G131" s="465"/>
    </row>
    <row r="132" spans="1:7">
      <c r="A132" s="423" t="s">
        <v>2127</v>
      </c>
      <c r="B132" s="988" t="s">
        <v>20</v>
      </c>
      <c r="C132" s="988" t="s">
        <v>21</v>
      </c>
      <c r="D132" s="988" t="s">
        <v>22</v>
      </c>
      <c r="E132" s="988" t="s">
        <v>1994</v>
      </c>
      <c r="F132" s="440" t="s">
        <v>221</v>
      </c>
      <c r="G132" s="440" t="s">
        <v>2126</v>
      </c>
    </row>
    <row r="133" spans="1:7">
      <c r="A133" s="423" t="s">
        <v>2125</v>
      </c>
      <c r="B133" s="1019"/>
      <c r="C133" s="1019"/>
      <c r="D133" s="989"/>
      <c r="E133" s="989"/>
      <c r="F133" s="440" t="s">
        <v>24</v>
      </c>
      <c r="G133" s="440" t="s">
        <v>25</v>
      </c>
    </row>
    <row r="134" spans="1:7" ht="13.5" customHeight="1">
      <c r="B134" s="439" t="s">
        <v>167</v>
      </c>
      <c r="C134" s="439" t="s">
        <v>2124</v>
      </c>
      <c r="D134" s="998" t="s">
        <v>2065</v>
      </c>
      <c r="E134" s="439">
        <v>44893</v>
      </c>
      <c r="F134" s="439">
        <v>44900</v>
      </c>
      <c r="G134" s="439">
        <v>44904</v>
      </c>
    </row>
    <row r="135" spans="1:7" ht="13.5" customHeight="1">
      <c r="B135" s="439" t="s">
        <v>2123</v>
      </c>
      <c r="C135" s="439" t="s">
        <v>2122</v>
      </c>
      <c r="D135" s="999"/>
      <c r="E135" s="439">
        <v>44900</v>
      </c>
      <c r="F135" s="439">
        <v>44907</v>
      </c>
      <c r="G135" s="439">
        <v>44911</v>
      </c>
    </row>
    <row r="136" spans="1:7" ht="13.5" customHeight="1">
      <c r="B136" s="439" t="s">
        <v>167</v>
      </c>
      <c r="C136" s="439" t="s">
        <v>2121</v>
      </c>
      <c r="D136" s="999"/>
      <c r="E136" s="439">
        <v>44907</v>
      </c>
      <c r="F136" s="439">
        <v>44914</v>
      </c>
      <c r="G136" s="439">
        <v>44918</v>
      </c>
    </row>
    <row r="137" spans="1:7" ht="13.5" customHeight="1">
      <c r="B137" s="439" t="s">
        <v>2120</v>
      </c>
      <c r="C137" s="439" t="s">
        <v>2119</v>
      </c>
      <c r="D137" s="999"/>
      <c r="E137" s="439">
        <v>44914</v>
      </c>
      <c r="F137" s="439">
        <v>44921</v>
      </c>
      <c r="G137" s="439">
        <v>44925</v>
      </c>
    </row>
    <row r="138" spans="1:7" ht="13.5" customHeight="1">
      <c r="B138" s="439"/>
      <c r="C138" s="439"/>
      <c r="D138" s="1000"/>
      <c r="E138" s="439">
        <v>44921</v>
      </c>
      <c r="F138" s="439">
        <v>44928</v>
      </c>
      <c r="G138" s="439">
        <v>44932</v>
      </c>
    </row>
    <row r="140" spans="1:7">
      <c r="A140" s="423" t="s">
        <v>2118</v>
      </c>
      <c r="B140" s="1009" t="s">
        <v>20</v>
      </c>
      <c r="C140" s="1006" t="s">
        <v>21</v>
      </c>
      <c r="D140" s="994" t="s">
        <v>22</v>
      </c>
      <c r="E140" s="994" t="s">
        <v>1994</v>
      </c>
      <c r="F140" s="418" t="s">
        <v>221</v>
      </c>
      <c r="G140" s="418" t="s">
        <v>200</v>
      </c>
    </row>
    <row r="141" spans="1:7">
      <c r="A141" s="423" t="s">
        <v>2117</v>
      </c>
      <c r="B141" s="1020"/>
      <c r="C141" s="1006"/>
      <c r="D141" s="994"/>
      <c r="E141" s="994"/>
      <c r="F141" s="418" t="s">
        <v>24</v>
      </c>
      <c r="G141" s="418" t="s">
        <v>25</v>
      </c>
    </row>
    <row r="142" spans="1:7" ht="13.5" customHeight="1">
      <c r="A142" s="415" t="s">
        <v>2116</v>
      </c>
      <c r="B142" s="435" t="s">
        <v>2115</v>
      </c>
      <c r="C142" s="435" t="s">
        <v>2114</v>
      </c>
      <c r="D142" s="982" t="s">
        <v>2065</v>
      </c>
      <c r="E142" s="435">
        <v>44893</v>
      </c>
      <c r="F142" s="435">
        <v>44899</v>
      </c>
      <c r="G142" s="435">
        <v>44905</v>
      </c>
    </row>
    <row r="143" spans="1:7" ht="15" customHeight="1">
      <c r="B143" s="435" t="s">
        <v>2113</v>
      </c>
      <c r="C143" s="435" t="s">
        <v>2112</v>
      </c>
      <c r="D143" s="983"/>
      <c r="E143" s="435">
        <v>44900</v>
      </c>
      <c r="F143" s="435">
        <v>44906</v>
      </c>
      <c r="G143" s="435">
        <v>44912</v>
      </c>
    </row>
    <row r="144" spans="1:7" ht="15" customHeight="1">
      <c r="B144" s="435" t="s">
        <v>2111</v>
      </c>
      <c r="C144" s="435" t="s">
        <v>2110</v>
      </c>
      <c r="D144" s="983"/>
      <c r="E144" s="435">
        <v>44907</v>
      </c>
      <c r="F144" s="435">
        <v>44913</v>
      </c>
      <c r="G144" s="435">
        <v>44919</v>
      </c>
    </row>
    <row r="145" spans="1:7" ht="13.5" customHeight="1">
      <c r="B145" s="435" t="s">
        <v>489</v>
      </c>
      <c r="C145" s="435" t="s">
        <v>2109</v>
      </c>
      <c r="D145" s="983"/>
      <c r="E145" s="435">
        <v>44914</v>
      </c>
      <c r="F145" s="435">
        <v>44920</v>
      </c>
      <c r="G145" s="435">
        <v>44926</v>
      </c>
    </row>
    <row r="146" spans="1:7" ht="13.5" customHeight="1">
      <c r="B146" s="435"/>
      <c r="C146" s="435"/>
      <c r="D146" s="984"/>
      <c r="E146" s="435">
        <v>44921</v>
      </c>
      <c r="F146" s="435">
        <v>44927</v>
      </c>
      <c r="G146" s="435">
        <v>44933</v>
      </c>
    </row>
    <row r="147" spans="1:7" ht="13.5" customHeight="1">
      <c r="B147" s="465"/>
      <c r="C147" s="465"/>
      <c r="D147" s="466"/>
      <c r="E147" s="465"/>
      <c r="F147" s="465"/>
      <c r="G147" s="465"/>
    </row>
    <row r="148" spans="1:7" ht="13.5" customHeight="1">
      <c r="A148" s="423" t="s">
        <v>2108</v>
      </c>
      <c r="B148" s="994" t="s">
        <v>20</v>
      </c>
      <c r="C148" s="994" t="s">
        <v>21</v>
      </c>
      <c r="D148" s="994" t="s">
        <v>22</v>
      </c>
      <c r="E148" s="994" t="s">
        <v>1994</v>
      </c>
      <c r="F148" s="418" t="s">
        <v>221</v>
      </c>
      <c r="G148" s="418" t="s">
        <v>2107</v>
      </c>
    </row>
    <row r="149" spans="1:7" ht="13.5" customHeight="1">
      <c r="A149" s="423" t="s">
        <v>2106</v>
      </c>
      <c r="B149" s="994"/>
      <c r="C149" s="994"/>
      <c r="D149" s="994"/>
      <c r="E149" s="994"/>
      <c r="F149" s="418" t="s">
        <v>24</v>
      </c>
      <c r="G149" s="418" t="s">
        <v>25</v>
      </c>
    </row>
    <row r="150" spans="1:7" ht="13.5" customHeight="1">
      <c r="A150" s="423"/>
      <c r="B150" s="435" t="s">
        <v>2105</v>
      </c>
      <c r="C150" s="435" t="s">
        <v>832</v>
      </c>
      <c r="D150" s="982" t="s">
        <v>2091</v>
      </c>
      <c r="E150" s="435">
        <v>44530</v>
      </c>
      <c r="F150" s="435">
        <v>44902</v>
      </c>
      <c r="G150" s="435">
        <v>44908</v>
      </c>
    </row>
    <row r="151" spans="1:7" ht="13.5" customHeight="1">
      <c r="A151" s="423"/>
      <c r="B151" s="435" t="s">
        <v>2104</v>
      </c>
      <c r="C151" s="435" t="s">
        <v>2103</v>
      </c>
      <c r="D151" s="983"/>
      <c r="E151" s="435">
        <f t="shared" ref="E151:G154" si="0">E150+7</f>
        <v>44537</v>
      </c>
      <c r="F151" s="435">
        <f t="shared" si="0"/>
        <v>44909</v>
      </c>
      <c r="G151" s="435">
        <f t="shared" si="0"/>
        <v>44915</v>
      </c>
    </row>
    <row r="152" spans="1:7" ht="13.5" customHeight="1">
      <c r="A152" s="423"/>
      <c r="B152" s="435" t="s">
        <v>2102</v>
      </c>
      <c r="C152" s="435" t="s">
        <v>2101</v>
      </c>
      <c r="D152" s="983"/>
      <c r="E152" s="435">
        <f t="shared" si="0"/>
        <v>44544</v>
      </c>
      <c r="F152" s="435">
        <f t="shared" si="0"/>
        <v>44916</v>
      </c>
      <c r="G152" s="435">
        <f t="shared" si="0"/>
        <v>44922</v>
      </c>
    </row>
    <row r="153" spans="1:7" ht="13.5" customHeight="1">
      <c r="A153" s="423"/>
      <c r="B153" s="435" t="s">
        <v>2100</v>
      </c>
      <c r="C153" s="435" t="s">
        <v>2099</v>
      </c>
      <c r="D153" s="983"/>
      <c r="E153" s="435">
        <f t="shared" si="0"/>
        <v>44551</v>
      </c>
      <c r="F153" s="435">
        <f t="shared" si="0"/>
        <v>44923</v>
      </c>
      <c r="G153" s="435">
        <f t="shared" si="0"/>
        <v>44929</v>
      </c>
    </row>
    <row r="154" spans="1:7" ht="13.5" customHeight="1">
      <c r="A154" s="423"/>
      <c r="B154" s="435"/>
      <c r="C154" s="435"/>
      <c r="D154" s="984"/>
      <c r="E154" s="435">
        <f t="shared" si="0"/>
        <v>44558</v>
      </c>
      <c r="F154" s="435">
        <f t="shared" si="0"/>
        <v>44930</v>
      </c>
      <c r="G154" s="435">
        <f t="shared" si="0"/>
        <v>44936</v>
      </c>
    </row>
    <row r="155" spans="1:7" ht="13.5" customHeight="1">
      <c r="A155" s="423"/>
      <c r="B155" s="461"/>
      <c r="C155" s="461"/>
      <c r="D155" s="462"/>
      <c r="E155" s="461"/>
      <c r="F155" s="461"/>
      <c r="G155" s="461"/>
    </row>
    <row r="156" spans="1:7" ht="13.5" customHeight="1" thickBot="1">
      <c r="A156" s="464" t="s">
        <v>2098</v>
      </c>
      <c r="B156" s="994" t="s">
        <v>20</v>
      </c>
      <c r="C156" s="994" t="s">
        <v>21</v>
      </c>
      <c r="D156" s="994" t="s">
        <v>22</v>
      </c>
      <c r="E156" s="994" t="s">
        <v>1994</v>
      </c>
      <c r="F156" s="418" t="s">
        <v>221</v>
      </c>
      <c r="G156" s="418" t="s">
        <v>2097</v>
      </c>
    </row>
    <row r="157" spans="1:7" ht="13.5" customHeight="1">
      <c r="A157" s="423" t="s">
        <v>2096</v>
      </c>
      <c r="B157" s="994"/>
      <c r="C157" s="994"/>
      <c r="D157" s="994"/>
      <c r="E157" s="994"/>
      <c r="F157" s="418" t="s">
        <v>24</v>
      </c>
      <c r="G157" s="418" t="s">
        <v>25</v>
      </c>
    </row>
    <row r="158" spans="1:7" ht="13.5" customHeight="1">
      <c r="A158" s="423"/>
      <c r="B158" s="435"/>
      <c r="C158" s="435"/>
      <c r="D158" s="982" t="s">
        <v>2095</v>
      </c>
      <c r="E158" s="435">
        <v>44889</v>
      </c>
      <c r="F158" s="435">
        <v>44896</v>
      </c>
      <c r="G158" s="435">
        <v>44932</v>
      </c>
    </row>
    <row r="159" spans="1:7" ht="13.5" customHeight="1">
      <c r="A159" s="423"/>
      <c r="B159" s="435"/>
      <c r="C159" s="435"/>
      <c r="D159" s="983"/>
      <c r="E159" s="435">
        <v>44896</v>
      </c>
      <c r="F159" s="435">
        <v>44903</v>
      </c>
      <c r="G159" s="435">
        <v>44939</v>
      </c>
    </row>
    <row r="160" spans="1:7" ht="13.5" customHeight="1">
      <c r="A160" s="423"/>
      <c r="B160" s="435"/>
      <c r="C160" s="435"/>
      <c r="D160" s="983"/>
      <c r="E160" s="435">
        <v>44903</v>
      </c>
      <c r="F160" s="435">
        <v>44910</v>
      </c>
      <c r="G160" s="435">
        <v>44946</v>
      </c>
    </row>
    <row r="161" spans="1:7" ht="13.5" customHeight="1">
      <c r="A161" s="423"/>
      <c r="B161" s="435"/>
      <c r="C161" s="435"/>
      <c r="D161" s="983"/>
      <c r="E161" s="435">
        <v>44910</v>
      </c>
      <c r="F161" s="435">
        <v>44917</v>
      </c>
      <c r="G161" s="435">
        <v>44953</v>
      </c>
    </row>
    <row r="162" spans="1:7" ht="13.5" customHeight="1">
      <c r="A162" s="423"/>
      <c r="B162" s="435"/>
      <c r="C162" s="435"/>
      <c r="D162" s="983"/>
      <c r="E162" s="435">
        <v>44917</v>
      </c>
      <c r="F162" s="435">
        <v>44924</v>
      </c>
      <c r="G162" s="435">
        <v>44960</v>
      </c>
    </row>
    <row r="163" spans="1:7" ht="13.5" customHeight="1">
      <c r="A163" s="423"/>
      <c r="B163" s="435"/>
      <c r="C163" s="435"/>
      <c r="D163" s="984"/>
      <c r="E163" s="435">
        <v>44924</v>
      </c>
      <c r="F163" s="435">
        <v>44931</v>
      </c>
      <c r="G163" s="435">
        <v>44967</v>
      </c>
    </row>
    <row r="164" spans="1:7">
      <c r="A164" s="423"/>
      <c r="B164" s="423"/>
      <c r="C164" s="423"/>
      <c r="D164" s="423"/>
      <c r="E164" s="463"/>
      <c r="F164" s="463"/>
      <c r="G164" s="463"/>
    </row>
    <row r="165" spans="1:7">
      <c r="A165" s="423" t="s">
        <v>2094</v>
      </c>
      <c r="B165" s="1009" t="s">
        <v>20</v>
      </c>
      <c r="C165" s="1009" t="s">
        <v>21</v>
      </c>
      <c r="D165" s="995" t="s">
        <v>22</v>
      </c>
      <c r="E165" s="995" t="s">
        <v>1994</v>
      </c>
      <c r="F165" s="418" t="s">
        <v>221</v>
      </c>
      <c r="G165" s="418" t="s">
        <v>105</v>
      </c>
    </row>
    <row r="166" spans="1:7">
      <c r="A166" s="423" t="s">
        <v>2093</v>
      </c>
      <c r="B166" s="1010"/>
      <c r="C166" s="1010"/>
      <c r="D166" s="996"/>
      <c r="E166" s="996"/>
      <c r="F166" s="418" t="s">
        <v>24</v>
      </c>
      <c r="G166" s="418" t="s">
        <v>25</v>
      </c>
    </row>
    <row r="167" spans="1:7" ht="12.75" customHeight="1">
      <c r="A167" s="423"/>
      <c r="B167" s="435" t="s">
        <v>148</v>
      </c>
      <c r="C167" s="435" t="s">
        <v>2092</v>
      </c>
      <c r="D167" s="982" t="s">
        <v>2091</v>
      </c>
      <c r="E167" s="435">
        <v>44896</v>
      </c>
      <c r="F167" s="435">
        <v>44902</v>
      </c>
      <c r="G167" s="435">
        <v>44916</v>
      </c>
    </row>
    <row r="168" spans="1:7" ht="12.75" customHeight="1">
      <c r="A168" s="423"/>
      <c r="B168" s="435" t="s">
        <v>2090</v>
      </c>
      <c r="C168" s="435" t="s">
        <v>2089</v>
      </c>
      <c r="D168" s="983"/>
      <c r="E168" s="435">
        <v>44903</v>
      </c>
      <c r="F168" s="435">
        <v>44909</v>
      </c>
      <c r="G168" s="435">
        <v>44923</v>
      </c>
    </row>
    <row r="169" spans="1:7" ht="12.75" customHeight="1">
      <c r="A169" s="423"/>
      <c r="B169" s="435" t="s">
        <v>149</v>
      </c>
      <c r="C169" s="435" t="s">
        <v>2088</v>
      </c>
      <c r="D169" s="983"/>
      <c r="E169" s="435">
        <v>44910</v>
      </c>
      <c r="F169" s="435">
        <v>44916</v>
      </c>
      <c r="G169" s="435">
        <v>44930</v>
      </c>
    </row>
    <row r="170" spans="1:7" ht="13.5" customHeight="1">
      <c r="A170" s="423"/>
      <c r="B170" s="435" t="s">
        <v>2087</v>
      </c>
      <c r="C170" s="435" t="s">
        <v>563</v>
      </c>
      <c r="D170" s="983"/>
      <c r="E170" s="435">
        <v>44917</v>
      </c>
      <c r="F170" s="435">
        <v>44923</v>
      </c>
      <c r="G170" s="435">
        <v>44937</v>
      </c>
    </row>
    <row r="171" spans="1:7" ht="13.5" customHeight="1">
      <c r="A171" s="423"/>
      <c r="B171" s="435"/>
      <c r="C171" s="435"/>
      <c r="D171" s="984"/>
      <c r="E171" s="435">
        <v>44924</v>
      </c>
      <c r="F171" s="435">
        <v>44930</v>
      </c>
      <c r="G171" s="435">
        <v>44944</v>
      </c>
    </row>
    <row r="172" spans="1:7">
      <c r="A172" s="423"/>
      <c r="B172" s="463"/>
      <c r="C172" s="463"/>
    </row>
    <row r="173" spans="1:7">
      <c r="A173" s="423" t="s">
        <v>2068</v>
      </c>
      <c r="B173" s="1009" t="s">
        <v>20</v>
      </c>
      <c r="C173" s="1009" t="s">
        <v>21</v>
      </c>
      <c r="D173" s="995" t="s">
        <v>1349</v>
      </c>
      <c r="E173" s="995" t="s">
        <v>1994</v>
      </c>
      <c r="F173" s="418" t="s">
        <v>221</v>
      </c>
      <c r="G173" s="418" t="s">
        <v>105</v>
      </c>
    </row>
    <row r="174" spans="1:7">
      <c r="A174" s="423"/>
      <c r="B174" s="1010"/>
      <c r="C174" s="1010"/>
      <c r="D174" s="996"/>
      <c r="E174" s="996"/>
      <c r="F174" s="418" t="s">
        <v>24</v>
      </c>
      <c r="G174" s="418" t="s">
        <v>25</v>
      </c>
    </row>
    <row r="175" spans="1:7" ht="13.5" customHeight="1">
      <c r="A175" s="423"/>
      <c r="B175" s="435" t="s">
        <v>2086</v>
      </c>
      <c r="C175" s="435" t="s">
        <v>2085</v>
      </c>
      <c r="D175" s="982" t="s">
        <v>130</v>
      </c>
      <c r="E175" s="435">
        <v>44893</v>
      </c>
      <c r="F175" s="435">
        <v>44899</v>
      </c>
      <c r="G175" s="435">
        <v>44916</v>
      </c>
    </row>
    <row r="176" spans="1:7" ht="13.5" customHeight="1">
      <c r="A176" s="423"/>
      <c r="B176" s="435" t="s">
        <v>2084</v>
      </c>
      <c r="C176" s="435" t="s">
        <v>2083</v>
      </c>
      <c r="D176" s="983"/>
      <c r="E176" s="435">
        <v>44900</v>
      </c>
      <c r="F176" s="435">
        <v>44906</v>
      </c>
      <c r="G176" s="435">
        <v>44923</v>
      </c>
    </row>
    <row r="177" spans="1:7" ht="13.5" customHeight="1">
      <c r="A177" s="423"/>
      <c r="B177" s="435"/>
      <c r="C177" s="435"/>
      <c r="D177" s="983"/>
      <c r="E177" s="435">
        <v>44907</v>
      </c>
      <c r="F177" s="435">
        <v>44913</v>
      </c>
      <c r="G177" s="435">
        <v>44930</v>
      </c>
    </row>
    <row r="178" spans="1:7" ht="13.5" customHeight="1">
      <c r="B178" s="435" t="s">
        <v>2082</v>
      </c>
      <c r="C178" s="435" t="s">
        <v>2081</v>
      </c>
      <c r="D178" s="983"/>
      <c r="E178" s="435">
        <v>44914</v>
      </c>
      <c r="F178" s="435">
        <v>44920</v>
      </c>
      <c r="G178" s="435">
        <v>44937</v>
      </c>
    </row>
    <row r="179" spans="1:7" ht="13.5" customHeight="1">
      <c r="A179" s="423"/>
      <c r="B179" s="435"/>
      <c r="C179" s="435"/>
      <c r="D179" s="984"/>
      <c r="E179" s="435">
        <v>44921</v>
      </c>
      <c r="F179" s="435">
        <v>44927</v>
      </c>
      <c r="G179" s="435">
        <v>44944</v>
      </c>
    </row>
    <row r="180" spans="1:7" ht="13.5" customHeight="1">
      <c r="A180" s="423"/>
      <c r="B180" s="461"/>
      <c r="C180" s="461"/>
      <c r="D180" s="462"/>
      <c r="E180" s="461"/>
      <c r="F180" s="461"/>
      <c r="G180" s="461"/>
    </row>
    <row r="181" spans="1:7" ht="13.5" customHeight="1">
      <c r="A181" s="423" t="s">
        <v>2080</v>
      </c>
      <c r="B181" s="1009" t="s">
        <v>20</v>
      </c>
      <c r="C181" s="1009" t="s">
        <v>21</v>
      </c>
      <c r="D181" s="995" t="s">
        <v>1349</v>
      </c>
      <c r="E181" s="995" t="s">
        <v>1994</v>
      </c>
      <c r="F181" s="418" t="s">
        <v>221</v>
      </c>
      <c r="G181" s="418" t="s">
        <v>2079</v>
      </c>
    </row>
    <row r="182" spans="1:7" ht="13.5" customHeight="1">
      <c r="A182" s="423" t="s">
        <v>2078</v>
      </c>
      <c r="B182" s="1010"/>
      <c r="C182" s="1010"/>
      <c r="D182" s="996"/>
      <c r="E182" s="996"/>
      <c r="F182" s="418" t="s">
        <v>24</v>
      </c>
      <c r="G182" s="418" t="s">
        <v>25</v>
      </c>
    </row>
    <row r="183" spans="1:7" ht="13.5" customHeight="1">
      <c r="A183" s="423"/>
      <c r="B183" s="435" t="s">
        <v>2077</v>
      </c>
      <c r="C183" s="435" t="s">
        <v>843</v>
      </c>
      <c r="D183" s="982" t="s">
        <v>2076</v>
      </c>
      <c r="E183" s="435">
        <v>44893</v>
      </c>
      <c r="F183" s="435">
        <v>44900</v>
      </c>
      <c r="G183" s="435">
        <v>44911</v>
      </c>
    </row>
    <row r="184" spans="1:7" ht="13.5" customHeight="1">
      <c r="A184" s="423"/>
      <c r="B184" s="435" t="s">
        <v>2071</v>
      </c>
      <c r="C184" s="435" t="s">
        <v>1295</v>
      </c>
      <c r="D184" s="983"/>
      <c r="E184" s="435">
        <v>44900</v>
      </c>
      <c r="F184" s="435">
        <v>44907</v>
      </c>
      <c r="G184" s="435">
        <v>44918</v>
      </c>
    </row>
    <row r="185" spans="1:7" ht="13.5" customHeight="1">
      <c r="A185" s="423"/>
      <c r="B185" s="435" t="s">
        <v>2070</v>
      </c>
      <c r="C185" s="435" t="s">
        <v>1293</v>
      </c>
      <c r="D185" s="983"/>
      <c r="E185" s="435">
        <v>44907</v>
      </c>
      <c r="F185" s="435">
        <v>44914</v>
      </c>
      <c r="G185" s="435">
        <v>44925</v>
      </c>
    </row>
    <row r="186" spans="1:7" ht="13.5" customHeight="1">
      <c r="A186" s="423"/>
      <c r="B186" s="435" t="s">
        <v>2075</v>
      </c>
      <c r="C186" s="435" t="s">
        <v>685</v>
      </c>
      <c r="D186" s="983"/>
      <c r="E186" s="435">
        <v>44914</v>
      </c>
      <c r="F186" s="435">
        <v>44921</v>
      </c>
      <c r="G186" s="435">
        <v>44932</v>
      </c>
    </row>
    <row r="187" spans="1:7" ht="13.5" customHeight="1">
      <c r="A187" s="423"/>
      <c r="B187" s="435"/>
      <c r="C187" s="435"/>
      <c r="D187" s="984"/>
      <c r="E187" s="435">
        <v>44921</v>
      </c>
      <c r="F187" s="435">
        <v>44928</v>
      </c>
      <c r="G187" s="435">
        <v>44939</v>
      </c>
    </row>
    <row r="188" spans="1:7">
      <c r="F188" s="436"/>
      <c r="G188" s="436"/>
    </row>
    <row r="189" spans="1:7">
      <c r="A189" s="428" t="s">
        <v>1299</v>
      </c>
      <c r="B189" s="988" t="s">
        <v>20</v>
      </c>
      <c r="C189" s="988" t="s">
        <v>21</v>
      </c>
      <c r="D189" s="988" t="s">
        <v>22</v>
      </c>
      <c r="E189" s="988" t="s">
        <v>1994</v>
      </c>
      <c r="F189" s="440" t="s">
        <v>221</v>
      </c>
      <c r="G189" s="440" t="s">
        <v>188</v>
      </c>
    </row>
    <row r="190" spans="1:7">
      <c r="A190" s="423" t="s">
        <v>2074</v>
      </c>
      <c r="B190" s="989"/>
      <c r="C190" s="989"/>
      <c r="D190" s="989"/>
      <c r="E190" s="989"/>
      <c r="F190" s="440" t="s">
        <v>24</v>
      </c>
      <c r="G190" s="440" t="s">
        <v>25</v>
      </c>
    </row>
    <row r="191" spans="1:7" ht="13.5" customHeight="1">
      <c r="A191" s="423"/>
      <c r="B191" s="459" t="s">
        <v>2073</v>
      </c>
      <c r="C191" s="459" t="s">
        <v>1298</v>
      </c>
      <c r="D191" s="1012" t="s">
        <v>2072</v>
      </c>
      <c r="E191" s="459">
        <v>44895</v>
      </c>
      <c r="F191" s="459">
        <v>44900</v>
      </c>
      <c r="G191" s="459">
        <v>44910</v>
      </c>
    </row>
    <row r="192" spans="1:7" ht="12.75" customHeight="1">
      <c r="A192" s="423"/>
      <c r="B192" s="459" t="s">
        <v>2071</v>
      </c>
      <c r="C192" s="459" t="s">
        <v>1295</v>
      </c>
      <c r="D192" s="1013"/>
      <c r="E192" s="459">
        <v>44902</v>
      </c>
      <c r="F192" s="459">
        <v>44907</v>
      </c>
      <c r="G192" s="459">
        <v>44917</v>
      </c>
    </row>
    <row r="193" spans="1:7" ht="12.75" customHeight="1">
      <c r="A193" s="423"/>
      <c r="B193" s="459" t="s">
        <v>2070</v>
      </c>
      <c r="C193" s="459" t="s">
        <v>1293</v>
      </c>
      <c r="D193" s="1013"/>
      <c r="E193" s="459">
        <v>44909</v>
      </c>
      <c r="F193" s="459">
        <v>44914</v>
      </c>
      <c r="G193" s="459">
        <v>44924</v>
      </c>
    </row>
    <row r="194" spans="1:7" ht="12.75" customHeight="1">
      <c r="A194" s="423"/>
      <c r="B194" s="459" t="s">
        <v>2069</v>
      </c>
      <c r="C194" s="459" t="s">
        <v>212</v>
      </c>
      <c r="D194" s="1013"/>
      <c r="E194" s="459">
        <v>44916</v>
      </c>
      <c r="F194" s="459">
        <v>44921</v>
      </c>
      <c r="G194" s="459">
        <v>44931</v>
      </c>
    </row>
    <row r="195" spans="1:7" ht="12.75" customHeight="1">
      <c r="A195" s="423"/>
      <c r="B195" s="459"/>
      <c r="C195" s="459"/>
      <c r="D195" s="1014"/>
      <c r="E195" s="459">
        <v>44923</v>
      </c>
      <c r="F195" s="459">
        <v>44928</v>
      </c>
      <c r="G195" s="459">
        <v>44938</v>
      </c>
    </row>
    <row r="196" spans="1:7">
      <c r="A196" s="460"/>
      <c r="B196" s="460"/>
      <c r="C196" s="460"/>
      <c r="D196" s="460"/>
      <c r="E196" s="460"/>
      <c r="F196" s="460"/>
      <c r="G196" s="454"/>
    </row>
    <row r="197" spans="1:7" ht="15.75">
      <c r="A197" s="458" t="s">
        <v>96</v>
      </c>
      <c r="B197" s="458"/>
      <c r="C197" s="458"/>
      <c r="D197" s="458"/>
      <c r="E197" s="458"/>
      <c r="F197" s="458"/>
      <c r="G197" s="458"/>
    </row>
    <row r="198" spans="1:7" ht="14.1" customHeight="1">
      <c r="A198" s="423" t="s">
        <v>1288</v>
      </c>
      <c r="B198" s="988" t="s">
        <v>20</v>
      </c>
      <c r="C198" s="988" t="s">
        <v>21</v>
      </c>
      <c r="D198" s="988" t="s">
        <v>22</v>
      </c>
      <c r="E198" s="988" t="s">
        <v>1994</v>
      </c>
      <c r="F198" s="440" t="s">
        <v>221</v>
      </c>
      <c r="G198" s="440" t="s">
        <v>1288</v>
      </c>
    </row>
    <row r="199" spans="1:7" ht="14.1" customHeight="1">
      <c r="A199" s="423" t="s">
        <v>2068</v>
      </c>
      <c r="B199" s="1019"/>
      <c r="C199" s="989"/>
      <c r="D199" s="989"/>
      <c r="E199" s="989"/>
      <c r="F199" s="440" t="s">
        <v>24</v>
      </c>
      <c r="G199" s="440" t="s">
        <v>25</v>
      </c>
    </row>
    <row r="200" spans="1:7" ht="13.5" customHeight="1">
      <c r="A200" s="423"/>
      <c r="B200" s="459" t="s">
        <v>2067</v>
      </c>
      <c r="C200" s="459" t="s">
        <v>2066</v>
      </c>
      <c r="D200" s="1012" t="s">
        <v>2065</v>
      </c>
      <c r="E200" s="459">
        <v>44893</v>
      </c>
      <c r="F200" s="459">
        <v>44898</v>
      </c>
      <c r="G200" s="459">
        <v>44913</v>
      </c>
    </row>
    <row r="201" spans="1:7" ht="13.5" customHeight="1">
      <c r="A201" s="423"/>
      <c r="B201" s="459" t="s">
        <v>2064</v>
      </c>
      <c r="C201" s="459" t="s">
        <v>2063</v>
      </c>
      <c r="D201" s="1013"/>
      <c r="E201" s="459">
        <f t="shared" ref="E201:G205" si="1">E200+7</f>
        <v>44900</v>
      </c>
      <c r="F201" s="459">
        <f t="shared" si="1"/>
        <v>44905</v>
      </c>
      <c r="G201" s="459">
        <f t="shared" si="1"/>
        <v>44920</v>
      </c>
    </row>
    <row r="202" spans="1:7" ht="13.5" customHeight="1">
      <c r="A202" s="423"/>
      <c r="B202" s="459" t="s">
        <v>2062</v>
      </c>
      <c r="C202" s="459" t="s">
        <v>2061</v>
      </c>
      <c r="D202" s="1013"/>
      <c r="E202" s="459">
        <f t="shared" si="1"/>
        <v>44907</v>
      </c>
      <c r="F202" s="459">
        <f t="shared" si="1"/>
        <v>44912</v>
      </c>
      <c r="G202" s="459">
        <f t="shared" si="1"/>
        <v>44927</v>
      </c>
    </row>
    <row r="203" spans="1:7" ht="13.5" customHeight="1">
      <c r="A203" s="423"/>
      <c r="B203" s="459" t="s">
        <v>2060</v>
      </c>
      <c r="C203" s="459" t="s">
        <v>2059</v>
      </c>
      <c r="D203" s="1013"/>
      <c r="E203" s="459">
        <f t="shared" si="1"/>
        <v>44914</v>
      </c>
      <c r="F203" s="459">
        <f t="shared" si="1"/>
        <v>44919</v>
      </c>
      <c r="G203" s="459">
        <f t="shared" si="1"/>
        <v>44934</v>
      </c>
    </row>
    <row r="204" spans="1:7" ht="13.5" customHeight="1">
      <c r="A204" s="423"/>
      <c r="B204" s="459" t="s">
        <v>2058</v>
      </c>
      <c r="C204" s="459" t="s">
        <v>2057</v>
      </c>
      <c r="D204" s="1013"/>
      <c r="E204" s="459">
        <f t="shared" si="1"/>
        <v>44921</v>
      </c>
      <c r="F204" s="459">
        <f t="shared" si="1"/>
        <v>44926</v>
      </c>
      <c r="G204" s="459">
        <f t="shared" si="1"/>
        <v>44941</v>
      </c>
    </row>
    <row r="205" spans="1:7" ht="13.5" customHeight="1">
      <c r="A205" s="423"/>
      <c r="B205" s="459"/>
      <c r="C205" s="459"/>
      <c r="D205" s="1014"/>
      <c r="E205" s="459">
        <f t="shared" si="1"/>
        <v>44928</v>
      </c>
      <c r="F205" s="459">
        <f t="shared" si="1"/>
        <v>44933</v>
      </c>
      <c r="G205" s="459">
        <f t="shared" si="1"/>
        <v>44948</v>
      </c>
    </row>
    <row r="206" spans="1:7">
      <c r="A206" s="423"/>
      <c r="B206" s="454"/>
      <c r="C206" s="454"/>
    </row>
    <row r="207" spans="1:7" ht="15.75">
      <c r="A207" s="458" t="s">
        <v>110</v>
      </c>
      <c r="B207" s="458"/>
      <c r="C207" s="458"/>
      <c r="D207" s="458"/>
      <c r="E207" s="458"/>
      <c r="F207" s="458"/>
      <c r="G207" s="458"/>
    </row>
    <row r="208" spans="1:7">
      <c r="A208" s="423" t="s">
        <v>2056</v>
      </c>
      <c r="B208" s="988" t="s">
        <v>20</v>
      </c>
      <c r="C208" s="988" t="s">
        <v>21</v>
      </c>
      <c r="D208" s="988" t="s">
        <v>22</v>
      </c>
      <c r="E208" s="988" t="s">
        <v>1994</v>
      </c>
      <c r="F208" s="440" t="s">
        <v>221</v>
      </c>
      <c r="G208" s="440" t="s">
        <v>123</v>
      </c>
    </row>
    <row r="209" spans="1:7">
      <c r="A209" s="422" t="s">
        <v>2055</v>
      </c>
      <c r="B209" s="989"/>
      <c r="C209" s="989"/>
      <c r="D209" s="989"/>
      <c r="E209" s="989"/>
      <c r="F209" s="440" t="s">
        <v>24</v>
      </c>
      <c r="G209" s="440" t="s">
        <v>25</v>
      </c>
    </row>
    <row r="210" spans="1:7" ht="13.5" customHeight="1">
      <c r="A210" s="423"/>
      <c r="B210" s="439" t="s">
        <v>873</v>
      </c>
      <c r="C210" s="439" t="s">
        <v>1487</v>
      </c>
      <c r="D210" s="440" t="s">
        <v>1991</v>
      </c>
      <c r="E210" s="439">
        <v>44894</v>
      </c>
      <c r="F210" s="439">
        <v>44901</v>
      </c>
      <c r="G210" s="439">
        <v>44924</v>
      </c>
    </row>
    <row r="211" spans="1:7" ht="13.5" customHeight="1">
      <c r="A211" s="423"/>
      <c r="B211" s="439" t="s">
        <v>141</v>
      </c>
      <c r="C211" s="439" t="s">
        <v>1486</v>
      </c>
      <c r="D211" s="440" t="s">
        <v>1991</v>
      </c>
      <c r="E211" s="439">
        <v>44901</v>
      </c>
      <c r="F211" s="439">
        <v>44908</v>
      </c>
      <c r="G211" s="439">
        <v>44931</v>
      </c>
    </row>
    <row r="212" spans="1:7" ht="13.5" customHeight="1">
      <c r="A212" s="423"/>
      <c r="B212" s="439" t="s">
        <v>874</v>
      </c>
      <c r="C212" s="439" t="s">
        <v>1485</v>
      </c>
      <c r="D212" s="440" t="s">
        <v>1991</v>
      </c>
      <c r="E212" s="439">
        <v>44908</v>
      </c>
      <c r="F212" s="439">
        <v>44915</v>
      </c>
      <c r="G212" s="439">
        <v>44938</v>
      </c>
    </row>
    <row r="213" spans="1:7" ht="13.5" customHeight="1">
      <c r="A213" s="423"/>
      <c r="B213" s="439" t="s">
        <v>2025</v>
      </c>
      <c r="C213" s="439" t="s">
        <v>3</v>
      </c>
      <c r="D213" s="440" t="s">
        <v>1991</v>
      </c>
      <c r="E213" s="439">
        <v>44915</v>
      </c>
      <c r="F213" s="439">
        <v>44922</v>
      </c>
      <c r="G213" s="439">
        <v>44945</v>
      </c>
    </row>
    <row r="214" spans="1:7" ht="13.5" customHeight="1">
      <c r="A214" s="423"/>
      <c r="B214" s="439"/>
      <c r="C214" s="439"/>
      <c r="D214" s="440" t="s">
        <v>1991</v>
      </c>
      <c r="E214" s="439">
        <v>44922</v>
      </c>
      <c r="F214" s="439">
        <v>44929</v>
      </c>
      <c r="G214" s="439">
        <v>44952</v>
      </c>
    </row>
    <row r="216" spans="1:7">
      <c r="A216" s="423" t="s">
        <v>2054</v>
      </c>
      <c r="B216" s="1011" t="s">
        <v>20</v>
      </c>
      <c r="C216" s="988" t="s">
        <v>21</v>
      </c>
      <c r="D216" s="988" t="s">
        <v>22</v>
      </c>
      <c r="E216" s="988" t="s">
        <v>1994</v>
      </c>
      <c r="F216" s="440" t="s">
        <v>221</v>
      </c>
      <c r="G216" s="440" t="s">
        <v>114</v>
      </c>
    </row>
    <row r="217" spans="1:7">
      <c r="A217" s="423" t="s">
        <v>2052</v>
      </c>
      <c r="B217" s="1011"/>
      <c r="C217" s="989"/>
      <c r="D217" s="989"/>
      <c r="E217" s="989"/>
      <c r="F217" s="440" t="s">
        <v>24</v>
      </c>
      <c r="G217" s="440" t="s">
        <v>25</v>
      </c>
    </row>
    <row r="218" spans="1:7" ht="13.5" customHeight="1">
      <c r="A218" s="423"/>
      <c r="B218" s="455" t="s">
        <v>859</v>
      </c>
      <c r="C218" s="455" t="s">
        <v>2051</v>
      </c>
      <c r="D218" s="997" t="s">
        <v>2022</v>
      </c>
      <c r="E218" s="455">
        <v>44895</v>
      </c>
      <c r="F218" s="455">
        <v>44902</v>
      </c>
      <c r="G218" s="455">
        <v>44937</v>
      </c>
    </row>
    <row r="219" spans="1:7" ht="13.5" customHeight="1">
      <c r="A219" s="423"/>
      <c r="B219" s="455" t="s">
        <v>860</v>
      </c>
      <c r="C219" s="455" t="s">
        <v>2050</v>
      </c>
      <c r="D219" s="997"/>
      <c r="E219" s="455">
        <v>44902</v>
      </c>
      <c r="F219" s="455">
        <v>44909</v>
      </c>
      <c r="G219" s="455">
        <v>44944</v>
      </c>
    </row>
    <row r="220" spans="1:7" ht="13.5" customHeight="1">
      <c r="A220" s="423"/>
      <c r="B220" s="455" t="s">
        <v>2049</v>
      </c>
      <c r="C220" s="455" t="s">
        <v>2048</v>
      </c>
      <c r="D220" s="997"/>
      <c r="E220" s="455">
        <v>44909</v>
      </c>
      <c r="F220" s="455">
        <v>44916</v>
      </c>
      <c r="G220" s="455">
        <v>44951</v>
      </c>
    </row>
    <row r="221" spans="1:7" ht="13.5" customHeight="1">
      <c r="A221" s="438"/>
      <c r="B221" s="455" t="s">
        <v>2047</v>
      </c>
      <c r="C221" s="455" t="s">
        <v>2046</v>
      </c>
      <c r="D221" s="997"/>
      <c r="E221" s="455">
        <v>44916</v>
      </c>
      <c r="F221" s="455">
        <v>44923</v>
      </c>
      <c r="G221" s="455">
        <v>44958</v>
      </c>
    </row>
    <row r="222" spans="1:7" ht="13.5" customHeight="1">
      <c r="A222" s="438"/>
      <c r="B222" s="455"/>
      <c r="C222" s="455"/>
      <c r="D222" s="997"/>
      <c r="E222" s="455">
        <v>44923</v>
      </c>
      <c r="F222" s="455">
        <v>44930</v>
      </c>
      <c r="G222" s="455">
        <v>44965</v>
      </c>
    </row>
    <row r="223" spans="1:7" ht="13.5" customHeight="1">
      <c r="A223" s="423"/>
      <c r="B223" s="456"/>
      <c r="C223" s="456"/>
      <c r="D223" s="457"/>
      <c r="E223" s="456"/>
      <c r="F223" s="456"/>
      <c r="G223" s="456"/>
    </row>
    <row r="224" spans="1:7" ht="13.5" customHeight="1">
      <c r="A224" s="423" t="s">
        <v>2045</v>
      </c>
      <c r="B224" s="1011" t="s">
        <v>20</v>
      </c>
      <c r="C224" s="988" t="s">
        <v>21</v>
      </c>
      <c r="D224" s="988" t="s">
        <v>22</v>
      </c>
      <c r="E224" s="988" t="s">
        <v>1994</v>
      </c>
      <c r="F224" s="440" t="s">
        <v>221</v>
      </c>
      <c r="G224" s="440" t="s">
        <v>114</v>
      </c>
    </row>
    <row r="225" spans="1:7" ht="13.5" customHeight="1">
      <c r="A225" s="423"/>
      <c r="B225" s="1011"/>
      <c r="C225" s="989"/>
      <c r="D225" s="989"/>
      <c r="E225" s="989"/>
      <c r="F225" s="440" t="s">
        <v>24</v>
      </c>
      <c r="G225" s="440" t="s">
        <v>25</v>
      </c>
    </row>
    <row r="226" spans="1:7" ht="13.5" customHeight="1">
      <c r="A226" s="423"/>
      <c r="B226" s="455" t="s">
        <v>2044</v>
      </c>
      <c r="C226" s="455" t="s">
        <v>2043</v>
      </c>
      <c r="D226" s="998" t="s">
        <v>2042</v>
      </c>
      <c r="E226" s="455">
        <v>44890</v>
      </c>
      <c r="F226" s="455">
        <v>44897</v>
      </c>
      <c r="G226" s="455">
        <v>44937</v>
      </c>
    </row>
    <row r="227" spans="1:7" ht="14.25" customHeight="1">
      <c r="A227" s="423"/>
      <c r="B227" s="455" t="s">
        <v>2041</v>
      </c>
      <c r="C227" s="455" t="s">
        <v>2040</v>
      </c>
      <c r="D227" s="999"/>
      <c r="E227" s="455">
        <v>44897</v>
      </c>
      <c r="F227" s="455">
        <v>44904</v>
      </c>
      <c r="G227" s="455">
        <v>44944</v>
      </c>
    </row>
    <row r="228" spans="1:7" ht="13.5" customHeight="1">
      <c r="A228" s="423"/>
      <c r="B228" s="455" t="s">
        <v>2039</v>
      </c>
      <c r="C228" s="455" t="s">
        <v>2038</v>
      </c>
      <c r="D228" s="999"/>
      <c r="E228" s="455">
        <v>44904</v>
      </c>
      <c r="F228" s="455">
        <v>44911</v>
      </c>
      <c r="G228" s="455">
        <v>44951</v>
      </c>
    </row>
    <row r="229" spans="1:7" ht="13.5" customHeight="1">
      <c r="A229" s="423"/>
      <c r="B229" s="455" t="s">
        <v>935</v>
      </c>
      <c r="C229" s="455" t="s">
        <v>1576</v>
      </c>
      <c r="D229" s="999"/>
      <c r="E229" s="455">
        <v>44911</v>
      </c>
      <c r="F229" s="455">
        <v>44918</v>
      </c>
      <c r="G229" s="455">
        <v>44958</v>
      </c>
    </row>
    <row r="230" spans="1:7" ht="13.5" customHeight="1">
      <c r="A230" s="423"/>
      <c r="B230" s="455" t="s">
        <v>2037</v>
      </c>
      <c r="C230" s="455" t="s">
        <v>683</v>
      </c>
      <c r="D230" s="999"/>
      <c r="E230" s="455">
        <v>44918</v>
      </c>
      <c r="F230" s="455">
        <v>44925</v>
      </c>
      <c r="G230" s="455">
        <v>44965</v>
      </c>
    </row>
    <row r="231" spans="1:7" ht="13.5" customHeight="1">
      <c r="A231" s="423"/>
      <c r="B231" s="455"/>
      <c r="C231" s="455"/>
      <c r="D231" s="1000"/>
      <c r="E231" s="455">
        <v>44925</v>
      </c>
      <c r="F231" s="455">
        <v>44932</v>
      </c>
      <c r="G231" s="455">
        <v>44972</v>
      </c>
    </row>
    <row r="232" spans="1:7">
      <c r="A232" s="423"/>
      <c r="B232" s="423"/>
      <c r="C232" s="450"/>
      <c r="D232" s="423"/>
      <c r="E232" s="443"/>
      <c r="F232" s="442"/>
      <c r="G232" s="442"/>
    </row>
    <row r="233" spans="1:7">
      <c r="A233" s="423" t="s">
        <v>116</v>
      </c>
      <c r="B233" s="988" t="s">
        <v>20</v>
      </c>
      <c r="C233" s="988" t="s">
        <v>21</v>
      </c>
      <c r="D233" s="988" t="s">
        <v>22</v>
      </c>
      <c r="E233" s="988" t="s">
        <v>1994</v>
      </c>
      <c r="F233" s="440" t="s">
        <v>221</v>
      </c>
      <c r="G233" s="440" t="s">
        <v>117</v>
      </c>
    </row>
    <row r="234" spans="1:7">
      <c r="A234" s="423" t="s">
        <v>2052</v>
      </c>
      <c r="B234" s="989"/>
      <c r="C234" s="989"/>
      <c r="D234" s="989"/>
      <c r="E234" s="989"/>
      <c r="F234" s="440" t="s">
        <v>24</v>
      </c>
      <c r="G234" s="440" t="s">
        <v>25</v>
      </c>
    </row>
    <row r="235" spans="1:7" ht="13.5" customHeight="1">
      <c r="A235" s="438"/>
      <c r="B235" s="455" t="s">
        <v>859</v>
      </c>
      <c r="C235" s="455" t="s">
        <v>2051</v>
      </c>
      <c r="D235" s="997" t="s">
        <v>2022</v>
      </c>
      <c r="E235" s="455">
        <v>44895</v>
      </c>
      <c r="F235" s="455">
        <v>44902</v>
      </c>
      <c r="G235" s="455">
        <v>44931</v>
      </c>
    </row>
    <row r="236" spans="1:7" ht="13.5" customHeight="1">
      <c r="A236" s="438"/>
      <c r="B236" s="455" t="s">
        <v>860</v>
      </c>
      <c r="C236" s="455" t="s">
        <v>2050</v>
      </c>
      <c r="D236" s="997"/>
      <c r="E236" s="455">
        <v>44902</v>
      </c>
      <c r="F236" s="455">
        <v>44909</v>
      </c>
      <c r="G236" s="455">
        <v>44938</v>
      </c>
    </row>
    <row r="237" spans="1:7" ht="13.5" customHeight="1">
      <c r="A237" s="438"/>
      <c r="B237" s="455" t="s">
        <v>2049</v>
      </c>
      <c r="C237" s="455" t="s">
        <v>2048</v>
      </c>
      <c r="D237" s="997"/>
      <c r="E237" s="455">
        <v>44909</v>
      </c>
      <c r="F237" s="455">
        <v>44916</v>
      </c>
      <c r="G237" s="455">
        <v>44945</v>
      </c>
    </row>
    <row r="238" spans="1:7" ht="13.5" customHeight="1">
      <c r="A238" s="438"/>
      <c r="B238" s="455" t="s">
        <v>2047</v>
      </c>
      <c r="C238" s="455" t="s">
        <v>2046</v>
      </c>
      <c r="D238" s="997"/>
      <c r="E238" s="455">
        <v>44916</v>
      </c>
      <c r="F238" s="455">
        <v>44923</v>
      </c>
      <c r="G238" s="455">
        <v>44952</v>
      </c>
    </row>
    <row r="239" spans="1:7" ht="13.5" customHeight="1">
      <c r="A239" s="438"/>
      <c r="B239" s="455"/>
      <c r="C239" s="455"/>
      <c r="D239" s="997"/>
      <c r="E239" s="455">
        <v>44923</v>
      </c>
      <c r="F239" s="455">
        <v>44930</v>
      </c>
      <c r="G239" s="455">
        <v>44959</v>
      </c>
    </row>
    <row r="240" spans="1:7" ht="13.5" customHeight="1">
      <c r="A240" s="423"/>
      <c r="B240" s="456"/>
      <c r="C240" s="456"/>
      <c r="D240" s="457"/>
      <c r="E240" s="456"/>
      <c r="F240" s="456"/>
      <c r="G240" s="456"/>
    </row>
    <row r="241" spans="1:7" ht="13.5" customHeight="1">
      <c r="A241" s="423" t="s">
        <v>2045</v>
      </c>
      <c r="B241" s="988" t="s">
        <v>20</v>
      </c>
      <c r="C241" s="988" t="s">
        <v>21</v>
      </c>
      <c r="D241" s="988" t="s">
        <v>22</v>
      </c>
      <c r="E241" s="988" t="s">
        <v>1994</v>
      </c>
      <c r="F241" s="440" t="s">
        <v>221</v>
      </c>
      <c r="G241" s="440" t="s">
        <v>117</v>
      </c>
    </row>
    <row r="242" spans="1:7" ht="13.5" customHeight="1">
      <c r="A242" s="423"/>
      <c r="B242" s="989"/>
      <c r="C242" s="989"/>
      <c r="D242" s="989"/>
      <c r="E242" s="989"/>
      <c r="F242" s="440" t="s">
        <v>24</v>
      </c>
      <c r="G242" s="440" t="s">
        <v>25</v>
      </c>
    </row>
    <row r="243" spans="1:7" ht="13.5" customHeight="1">
      <c r="A243" s="423"/>
      <c r="B243" s="455" t="s">
        <v>2044</v>
      </c>
      <c r="C243" s="455" t="s">
        <v>2043</v>
      </c>
      <c r="D243" s="998" t="s">
        <v>2042</v>
      </c>
      <c r="E243" s="455">
        <v>44890</v>
      </c>
      <c r="F243" s="455">
        <v>44897</v>
      </c>
      <c r="G243" s="455">
        <v>44927</v>
      </c>
    </row>
    <row r="244" spans="1:7" ht="13.5" customHeight="1">
      <c r="A244" s="423"/>
      <c r="B244" s="455" t="s">
        <v>2041</v>
      </c>
      <c r="C244" s="455" t="s">
        <v>2040</v>
      </c>
      <c r="D244" s="999"/>
      <c r="E244" s="455">
        <v>44897</v>
      </c>
      <c r="F244" s="455">
        <v>44904</v>
      </c>
      <c r="G244" s="455">
        <v>44934</v>
      </c>
    </row>
    <row r="245" spans="1:7" ht="13.5" customHeight="1">
      <c r="A245" s="423"/>
      <c r="B245" s="455" t="s">
        <v>2039</v>
      </c>
      <c r="C245" s="455" t="s">
        <v>2038</v>
      </c>
      <c r="D245" s="999"/>
      <c r="E245" s="455">
        <v>44904</v>
      </c>
      <c r="F245" s="455">
        <v>44911</v>
      </c>
      <c r="G245" s="455">
        <v>44941</v>
      </c>
    </row>
    <row r="246" spans="1:7" ht="13.5" customHeight="1">
      <c r="A246" s="423"/>
      <c r="B246" s="455" t="s">
        <v>935</v>
      </c>
      <c r="C246" s="455" t="s">
        <v>1576</v>
      </c>
      <c r="D246" s="999"/>
      <c r="E246" s="455">
        <v>44911</v>
      </c>
      <c r="F246" s="455">
        <v>44918</v>
      </c>
      <c r="G246" s="455">
        <v>44948</v>
      </c>
    </row>
    <row r="247" spans="1:7" ht="13.5" customHeight="1">
      <c r="A247" s="423"/>
      <c r="B247" s="455" t="s">
        <v>2037</v>
      </c>
      <c r="C247" s="455" t="s">
        <v>683</v>
      </c>
      <c r="D247" s="999"/>
      <c r="E247" s="455">
        <v>44918</v>
      </c>
      <c r="F247" s="455">
        <v>44925</v>
      </c>
      <c r="G247" s="455">
        <v>44955</v>
      </c>
    </row>
    <row r="248" spans="1:7" ht="13.5" customHeight="1">
      <c r="A248" s="423"/>
      <c r="B248" s="455"/>
      <c r="C248" s="455"/>
      <c r="D248" s="1000"/>
      <c r="E248" s="455">
        <v>44925</v>
      </c>
      <c r="F248" s="455">
        <v>44932</v>
      </c>
      <c r="G248" s="455">
        <v>44962</v>
      </c>
    </row>
    <row r="249" spans="1:7" ht="13.5" customHeight="1">
      <c r="B249" s="456"/>
      <c r="C249" s="456"/>
      <c r="D249" s="457"/>
      <c r="E249" s="456"/>
      <c r="F249" s="456"/>
      <c r="G249" s="456"/>
    </row>
    <row r="250" spans="1:7" ht="13.5" customHeight="1">
      <c r="A250" s="423" t="s">
        <v>2053</v>
      </c>
      <c r="B250" s="988" t="s">
        <v>20</v>
      </c>
      <c r="C250" s="988" t="s">
        <v>21</v>
      </c>
      <c r="D250" s="988" t="s">
        <v>22</v>
      </c>
      <c r="E250" s="988" t="s">
        <v>1994</v>
      </c>
      <c r="F250" s="440" t="s">
        <v>221</v>
      </c>
      <c r="G250" s="440" t="s">
        <v>113</v>
      </c>
    </row>
    <row r="251" spans="1:7" ht="13.5" customHeight="1">
      <c r="A251" s="423" t="s">
        <v>2052</v>
      </c>
      <c r="B251" s="989"/>
      <c r="C251" s="989"/>
      <c r="D251" s="989"/>
      <c r="E251" s="989"/>
      <c r="F251" s="440" t="s">
        <v>24</v>
      </c>
      <c r="G251" s="440" t="s">
        <v>25</v>
      </c>
    </row>
    <row r="252" spans="1:7" ht="13.5" customHeight="1">
      <c r="A252" s="438"/>
      <c r="B252" s="455" t="s">
        <v>859</v>
      </c>
      <c r="C252" s="455" t="s">
        <v>2051</v>
      </c>
      <c r="D252" s="998" t="s">
        <v>2022</v>
      </c>
      <c r="E252" s="455">
        <v>44895</v>
      </c>
      <c r="F252" s="455">
        <v>44902</v>
      </c>
      <c r="G252" s="455">
        <v>44939</v>
      </c>
    </row>
    <row r="253" spans="1:7" ht="13.5" customHeight="1">
      <c r="A253" s="438"/>
      <c r="B253" s="455" t="s">
        <v>860</v>
      </c>
      <c r="C253" s="455" t="s">
        <v>2050</v>
      </c>
      <c r="D253" s="999"/>
      <c r="E253" s="455">
        <v>44902</v>
      </c>
      <c r="F253" s="455">
        <v>44909</v>
      </c>
      <c r="G253" s="455">
        <v>44946</v>
      </c>
    </row>
    <row r="254" spans="1:7" ht="13.5" customHeight="1">
      <c r="A254" s="438"/>
      <c r="B254" s="455" t="s">
        <v>2049</v>
      </c>
      <c r="C254" s="455" t="s">
        <v>2048</v>
      </c>
      <c r="D254" s="999"/>
      <c r="E254" s="455">
        <v>44909</v>
      </c>
      <c r="F254" s="455">
        <v>44916</v>
      </c>
      <c r="G254" s="455">
        <v>44953</v>
      </c>
    </row>
    <row r="255" spans="1:7" ht="13.5" customHeight="1">
      <c r="A255" s="438"/>
      <c r="B255" s="455" t="s">
        <v>2047</v>
      </c>
      <c r="C255" s="455" t="s">
        <v>2046</v>
      </c>
      <c r="D255" s="999"/>
      <c r="E255" s="455">
        <v>44916</v>
      </c>
      <c r="F255" s="455">
        <v>44923</v>
      </c>
      <c r="G255" s="455">
        <v>44960</v>
      </c>
    </row>
    <row r="256" spans="1:7" ht="13.5" customHeight="1">
      <c r="A256" s="438"/>
      <c r="B256" s="455"/>
      <c r="C256" s="455"/>
      <c r="D256" s="1000"/>
      <c r="E256" s="455">
        <v>44923</v>
      </c>
      <c r="F256" s="455">
        <v>44930</v>
      </c>
      <c r="G256" s="455">
        <v>44967</v>
      </c>
    </row>
    <row r="257" spans="1:7" ht="13.5" customHeight="1">
      <c r="A257" s="423"/>
      <c r="B257" s="456"/>
      <c r="C257" s="456"/>
      <c r="D257" s="457"/>
      <c r="E257" s="456"/>
      <c r="F257" s="456"/>
      <c r="G257" s="456"/>
    </row>
    <row r="258" spans="1:7" ht="13.5" customHeight="1">
      <c r="A258" s="423" t="s">
        <v>2045</v>
      </c>
      <c r="B258" s="988" t="s">
        <v>20</v>
      </c>
      <c r="C258" s="988" t="s">
        <v>21</v>
      </c>
      <c r="D258" s="988" t="s">
        <v>22</v>
      </c>
      <c r="E258" s="988" t="s">
        <v>1994</v>
      </c>
      <c r="F258" s="440" t="s">
        <v>221</v>
      </c>
      <c r="G258" s="440" t="s">
        <v>113</v>
      </c>
    </row>
    <row r="259" spans="1:7" ht="13.5" customHeight="1">
      <c r="A259" s="423"/>
      <c r="B259" s="989"/>
      <c r="C259" s="989"/>
      <c r="D259" s="989"/>
      <c r="E259" s="989"/>
      <c r="F259" s="440" t="s">
        <v>24</v>
      </c>
      <c r="G259" s="440" t="s">
        <v>25</v>
      </c>
    </row>
    <row r="260" spans="1:7" ht="13.5" customHeight="1">
      <c r="A260" s="423"/>
      <c r="B260" s="455" t="s">
        <v>2044</v>
      </c>
      <c r="C260" s="455" t="s">
        <v>2043</v>
      </c>
      <c r="D260" s="997" t="s">
        <v>2042</v>
      </c>
      <c r="E260" s="455">
        <v>44897</v>
      </c>
      <c r="F260" s="455">
        <v>44904</v>
      </c>
      <c r="G260" s="455">
        <v>44941</v>
      </c>
    </row>
    <row r="261" spans="1:7" ht="13.5" customHeight="1">
      <c r="A261" s="423"/>
      <c r="B261" s="455" t="s">
        <v>2041</v>
      </c>
      <c r="C261" s="455" t="s">
        <v>2040</v>
      </c>
      <c r="D261" s="997"/>
      <c r="E261" s="455">
        <v>44904</v>
      </c>
      <c r="F261" s="455">
        <v>44911</v>
      </c>
      <c r="G261" s="455">
        <v>44948</v>
      </c>
    </row>
    <row r="262" spans="1:7" ht="13.5" customHeight="1">
      <c r="A262" s="423"/>
      <c r="B262" s="455" t="s">
        <v>2039</v>
      </c>
      <c r="C262" s="455" t="s">
        <v>2038</v>
      </c>
      <c r="D262" s="997"/>
      <c r="E262" s="455">
        <v>44911</v>
      </c>
      <c r="F262" s="455">
        <v>44918</v>
      </c>
      <c r="G262" s="455">
        <v>44955</v>
      </c>
    </row>
    <row r="263" spans="1:7" ht="13.5" customHeight="1">
      <c r="A263" s="423"/>
      <c r="B263" s="455" t="s">
        <v>935</v>
      </c>
      <c r="C263" s="455" t="s">
        <v>1576</v>
      </c>
      <c r="D263" s="997"/>
      <c r="E263" s="455">
        <v>44918</v>
      </c>
      <c r="F263" s="455">
        <v>44925</v>
      </c>
      <c r="G263" s="455">
        <v>44962</v>
      </c>
    </row>
    <row r="264" spans="1:7" ht="13.5" customHeight="1">
      <c r="A264" s="423"/>
      <c r="B264" s="455" t="s">
        <v>2037</v>
      </c>
      <c r="C264" s="455" t="s">
        <v>683</v>
      </c>
      <c r="D264" s="997"/>
      <c r="E264" s="455">
        <v>44925</v>
      </c>
      <c r="F264" s="455">
        <v>44932</v>
      </c>
      <c r="G264" s="455">
        <v>44969</v>
      </c>
    </row>
    <row r="265" spans="1:7">
      <c r="B265" s="455"/>
      <c r="C265" s="455"/>
      <c r="F265" s="454"/>
      <c r="G265" s="454"/>
    </row>
    <row r="266" spans="1:7">
      <c r="A266" s="423" t="s">
        <v>2036</v>
      </c>
      <c r="B266" s="995" t="s">
        <v>20</v>
      </c>
      <c r="C266" s="995" t="s">
        <v>21</v>
      </c>
      <c r="D266" s="995" t="s">
        <v>22</v>
      </c>
      <c r="E266" s="995" t="s">
        <v>1994</v>
      </c>
      <c r="F266" s="418" t="s">
        <v>221</v>
      </c>
      <c r="G266" s="418" t="s">
        <v>121</v>
      </c>
    </row>
    <row r="267" spans="1:7">
      <c r="A267" s="423" t="s">
        <v>2020</v>
      </c>
      <c r="B267" s="996"/>
      <c r="C267" s="996"/>
      <c r="D267" s="996"/>
      <c r="E267" s="996"/>
      <c r="F267" s="453" t="s">
        <v>24</v>
      </c>
      <c r="G267" s="453" t="s">
        <v>25</v>
      </c>
    </row>
    <row r="268" spans="1:7" ht="13.5" customHeight="1">
      <c r="B268" s="446" t="s">
        <v>2035</v>
      </c>
      <c r="C268" s="446" t="s">
        <v>2034</v>
      </c>
      <c r="D268" s="1001" t="s">
        <v>2022</v>
      </c>
      <c r="E268" s="446">
        <v>44894</v>
      </c>
      <c r="F268" s="446">
        <v>44900</v>
      </c>
      <c r="G268" s="446">
        <v>44936</v>
      </c>
    </row>
    <row r="269" spans="1:7" ht="13.5" customHeight="1">
      <c r="B269" s="446" t="s">
        <v>2033</v>
      </c>
      <c r="C269" s="446" t="s">
        <v>1184</v>
      </c>
      <c r="D269" s="1002"/>
      <c r="E269" s="446">
        <v>44901</v>
      </c>
      <c r="F269" s="446">
        <v>44907</v>
      </c>
      <c r="G269" s="446">
        <v>44943</v>
      </c>
    </row>
    <row r="270" spans="1:7" ht="13.5" customHeight="1">
      <c r="B270" s="446" t="s">
        <v>2032</v>
      </c>
      <c r="C270" s="446" t="s">
        <v>881</v>
      </c>
      <c r="D270" s="1002"/>
      <c r="E270" s="446">
        <v>44908</v>
      </c>
      <c r="F270" s="446">
        <v>44914</v>
      </c>
      <c r="G270" s="446">
        <v>44950</v>
      </c>
    </row>
    <row r="271" spans="1:7" ht="13.5" customHeight="1">
      <c r="B271" s="446" t="s">
        <v>878</v>
      </c>
      <c r="C271" s="446" t="s">
        <v>2031</v>
      </c>
      <c r="D271" s="1002"/>
      <c r="E271" s="446">
        <v>44915</v>
      </c>
      <c r="F271" s="446">
        <v>44921</v>
      </c>
      <c r="G271" s="446">
        <v>44957</v>
      </c>
    </row>
    <row r="272" spans="1:7" ht="13.5" customHeight="1">
      <c r="B272" s="446"/>
      <c r="C272" s="446"/>
      <c r="D272" s="1003"/>
      <c r="E272" s="446">
        <v>44922</v>
      </c>
      <c r="F272" s="446">
        <v>44928</v>
      </c>
      <c r="G272" s="446">
        <v>44964</v>
      </c>
    </row>
    <row r="274" spans="1:8" s="424" customFormat="1">
      <c r="A274" s="423" t="s">
        <v>119</v>
      </c>
      <c r="B274" s="994" t="s">
        <v>20</v>
      </c>
      <c r="C274" s="994" t="s">
        <v>21</v>
      </c>
      <c r="D274" s="994" t="s">
        <v>22</v>
      </c>
      <c r="E274" s="994" t="s">
        <v>1994</v>
      </c>
      <c r="F274" s="418" t="s">
        <v>221</v>
      </c>
      <c r="G274" s="418" t="s">
        <v>119</v>
      </c>
    </row>
    <row r="275" spans="1:8">
      <c r="A275" s="452" t="s">
        <v>2030</v>
      </c>
      <c r="B275" s="994"/>
      <c r="C275" s="994"/>
      <c r="D275" s="994"/>
      <c r="E275" s="994"/>
      <c r="F275" s="418" t="s">
        <v>24</v>
      </c>
      <c r="G275" s="418" t="s">
        <v>25</v>
      </c>
    </row>
    <row r="276" spans="1:8" ht="13.5" customHeight="1">
      <c r="B276" s="439" t="s">
        <v>873</v>
      </c>
      <c r="C276" s="439" t="s">
        <v>1487</v>
      </c>
      <c r="D276" s="1008" t="s">
        <v>2022</v>
      </c>
      <c r="E276" s="446">
        <v>44894</v>
      </c>
      <c r="F276" s="446">
        <v>44901</v>
      </c>
      <c r="G276" s="435">
        <v>44937</v>
      </c>
    </row>
    <row r="277" spans="1:8" ht="13.5" customHeight="1">
      <c r="B277" s="439" t="s">
        <v>141</v>
      </c>
      <c r="C277" s="439" t="s">
        <v>1486</v>
      </c>
      <c r="D277" s="1008"/>
      <c r="E277" s="446">
        <v>44901</v>
      </c>
      <c r="F277" s="446">
        <v>44908</v>
      </c>
      <c r="G277" s="435">
        <v>44944</v>
      </c>
    </row>
    <row r="278" spans="1:8" ht="13.5" customHeight="1">
      <c r="B278" s="439" t="s">
        <v>874</v>
      </c>
      <c r="C278" s="439" t="s">
        <v>1485</v>
      </c>
      <c r="D278" s="1008"/>
      <c r="E278" s="446">
        <v>44908</v>
      </c>
      <c r="F278" s="446">
        <v>44915</v>
      </c>
      <c r="G278" s="435">
        <v>44951</v>
      </c>
    </row>
    <row r="279" spans="1:8" ht="13.5" customHeight="1">
      <c r="B279" s="439" t="s">
        <v>2025</v>
      </c>
      <c r="C279" s="439" t="s">
        <v>3</v>
      </c>
      <c r="D279" s="1008"/>
      <c r="E279" s="446">
        <v>44915</v>
      </c>
      <c r="F279" s="446">
        <v>44922</v>
      </c>
      <c r="G279" s="435">
        <v>44958</v>
      </c>
    </row>
    <row r="280" spans="1:8" ht="13.5" customHeight="1">
      <c r="B280" s="439"/>
      <c r="C280" s="439"/>
      <c r="D280" s="1008"/>
      <c r="E280" s="446">
        <v>44922</v>
      </c>
      <c r="F280" s="446">
        <v>44929</v>
      </c>
      <c r="G280" s="435">
        <v>44965</v>
      </c>
    </row>
    <row r="281" spans="1:8">
      <c r="A281" s="423"/>
      <c r="B281" s="423"/>
      <c r="C281" s="450"/>
      <c r="D281" s="444"/>
      <c r="E281" s="444"/>
      <c r="F281" s="444"/>
      <c r="G281" s="444"/>
      <c r="H281" s="444"/>
    </row>
    <row r="282" spans="1:8">
      <c r="A282" s="420" t="s">
        <v>2029</v>
      </c>
      <c r="B282" s="990" t="s">
        <v>20</v>
      </c>
      <c r="C282" s="990" t="s">
        <v>21</v>
      </c>
      <c r="D282" s="995" t="s">
        <v>22</v>
      </c>
      <c r="E282" s="995" t="s">
        <v>1994</v>
      </c>
      <c r="F282" s="418" t="s">
        <v>221</v>
      </c>
      <c r="G282" s="418" t="s">
        <v>2</v>
      </c>
    </row>
    <row r="283" spans="1:8">
      <c r="A283" s="451" t="s">
        <v>2026</v>
      </c>
      <c r="B283" s="991"/>
      <c r="C283" s="991"/>
      <c r="D283" s="996"/>
      <c r="E283" s="996"/>
      <c r="F283" s="418" t="s">
        <v>24</v>
      </c>
      <c r="G283" s="418" t="s">
        <v>25</v>
      </c>
    </row>
    <row r="284" spans="1:8" s="426" customFormat="1" ht="13.5" customHeight="1">
      <c r="A284" s="447"/>
      <c r="B284" s="439" t="s">
        <v>873</v>
      </c>
      <c r="C284" s="439" t="s">
        <v>1487</v>
      </c>
      <c r="D284" s="980" t="s">
        <v>2028</v>
      </c>
      <c r="E284" s="445">
        <v>44894</v>
      </c>
      <c r="F284" s="445">
        <v>44901</v>
      </c>
      <c r="G284" s="445">
        <v>44942</v>
      </c>
    </row>
    <row r="285" spans="1:8" s="426" customFormat="1" ht="13.5" customHeight="1">
      <c r="A285" s="447"/>
      <c r="B285" s="439" t="s">
        <v>141</v>
      </c>
      <c r="C285" s="439" t="s">
        <v>1486</v>
      </c>
      <c r="D285" s="980"/>
      <c r="E285" s="445">
        <v>44901</v>
      </c>
      <c r="F285" s="445">
        <v>44908</v>
      </c>
      <c r="G285" s="445">
        <v>44949</v>
      </c>
    </row>
    <row r="286" spans="1:8" s="426" customFormat="1" ht="13.5" customHeight="1">
      <c r="A286" s="447"/>
      <c r="B286" s="439" t="s">
        <v>874</v>
      </c>
      <c r="C286" s="439" t="s">
        <v>1485</v>
      </c>
      <c r="D286" s="980"/>
      <c r="E286" s="445">
        <v>44908</v>
      </c>
      <c r="F286" s="445">
        <v>44915</v>
      </c>
      <c r="G286" s="445">
        <v>44956</v>
      </c>
    </row>
    <row r="287" spans="1:8" s="426" customFormat="1" ht="13.5" customHeight="1">
      <c r="A287" s="447"/>
      <c r="B287" s="439" t="s">
        <v>2025</v>
      </c>
      <c r="C287" s="439" t="s">
        <v>3</v>
      </c>
      <c r="D287" s="980"/>
      <c r="E287" s="445">
        <v>44915</v>
      </c>
      <c r="F287" s="445">
        <v>44922</v>
      </c>
      <c r="G287" s="445">
        <v>44963</v>
      </c>
    </row>
    <row r="288" spans="1:8" s="426" customFormat="1" ht="13.5" customHeight="1">
      <c r="A288" s="447"/>
      <c r="B288" s="439"/>
      <c r="C288" s="439"/>
      <c r="D288" s="980"/>
      <c r="E288" s="445">
        <v>44922</v>
      </c>
      <c r="F288" s="445">
        <v>44929</v>
      </c>
      <c r="G288" s="445">
        <v>44970</v>
      </c>
    </row>
    <row r="289" spans="1:7" s="426" customFormat="1" ht="13.5" customHeight="1">
      <c r="A289" s="447"/>
      <c r="B289" s="423"/>
      <c r="C289" s="450"/>
      <c r="D289" s="449"/>
      <c r="E289" s="448"/>
      <c r="F289" s="448"/>
      <c r="G289" s="448"/>
    </row>
    <row r="290" spans="1:7" s="426" customFormat="1" ht="13.5" customHeight="1">
      <c r="A290" s="447" t="s">
        <v>2027</v>
      </c>
      <c r="B290" s="990" t="s">
        <v>20</v>
      </c>
      <c r="C290" s="990" t="s">
        <v>21</v>
      </c>
      <c r="D290" s="995" t="s">
        <v>22</v>
      </c>
      <c r="E290" s="995" t="s">
        <v>1994</v>
      </c>
      <c r="F290" s="418" t="s">
        <v>221</v>
      </c>
      <c r="G290" s="418" t="s">
        <v>2027</v>
      </c>
    </row>
    <row r="291" spans="1:7" s="426" customFormat="1" ht="13.5" customHeight="1">
      <c r="A291" s="447" t="s">
        <v>2026</v>
      </c>
      <c r="B291" s="991"/>
      <c r="C291" s="991"/>
      <c r="D291" s="996"/>
      <c r="E291" s="996"/>
      <c r="F291" s="418" t="s">
        <v>24</v>
      </c>
      <c r="G291" s="418" t="s">
        <v>25</v>
      </c>
    </row>
    <row r="292" spans="1:7" s="426" customFormat="1" ht="13.5" customHeight="1">
      <c r="A292" s="447"/>
      <c r="B292" s="439" t="s">
        <v>873</v>
      </c>
      <c r="C292" s="439" t="s">
        <v>1487</v>
      </c>
      <c r="D292" s="980" t="s">
        <v>2022</v>
      </c>
      <c r="E292" s="446">
        <v>44894</v>
      </c>
      <c r="F292" s="446">
        <v>44901</v>
      </c>
      <c r="G292" s="445">
        <v>44931</v>
      </c>
    </row>
    <row r="293" spans="1:7" s="426" customFormat="1" ht="13.5" customHeight="1">
      <c r="A293" s="447"/>
      <c r="B293" s="439" t="s">
        <v>141</v>
      </c>
      <c r="C293" s="439" t="s">
        <v>1486</v>
      </c>
      <c r="D293" s="980"/>
      <c r="E293" s="446">
        <v>44901</v>
      </c>
      <c r="F293" s="446">
        <v>44908</v>
      </c>
      <c r="G293" s="445">
        <v>44938</v>
      </c>
    </row>
    <row r="294" spans="1:7" s="426" customFormat="1" ht="13.5" customHeight="1">
      <c r="A294" s="447"/>
      <c r="B294" s="439" t="s">
        <v>874</v>
      </c>
      <c r="C294" s="439" t="s">
        <v>1485</v>
      </c>
      <c r="D294" s="980"/>
      <c r="E294" s="446">
        <v>44908</v>
      </c>
      <c r="F294" s="446">
        <v>44915</v>
      </c>
      <c r="G294" s="445">
        <v>44945</v>
      </c>
    </row>
    <row r="295" spans="1:7" s="426" customFormat="1" ht="13.5" customHeight="1">
      <c r="A295" s="447"/>
      <c r="B295" s="439" t="s">
        <v>2025</v>
      </c>
      <c r="C295" s="439" t="s">
        <v>3</v>
      </c>
      <c r="D295" s="980"/>
      <c r="E295" s="446">
        <v>44915</v>
      </c>
      <c r="F295" s="446">
        <v>44922</v>
      </c>
      <c r="G295" s="445">
        <v>44952</v>
      </c>
    </row>
    <row r="296" spans="1:7" s="426" customFormat="1" ht="13.5" customHeight="1">
      <c r="A296" s="447"/>
      <c r="B296" s="439"/>
      <c r="C296" s="439"/>
      <c r="D296" s="980"/>
      <c r="E296" s="446">
        <v>44922</v>
      </c>
      <c r="F296" s="446">
        <v>44929</v>
      </c>
      <c r="G296" s="445">
        <v>44959</v>
      </c>
    </row>
    <row r="297" spans="1:7">
      <c r="B297" s="439"/>
      <c r="C297" s="439"/>
      <c r="D297" s="444"/>
      <c r="E297" s="443"/>
      <c r="F297" s="442"/>
      <c r="G297" s="442"/>
    </row>
    <row r="298" spans="1:7">
      <c r="A298" s="423" t="s">
        <v>2024</v>
      </c>
      <c r="B298" s="988" t="s">
        <v>20</v>
      </c>
      <c r="C298" s="988" t="s">
        <v>21</v>
      </c>
      <c r="D298" s="988" t="s">
        <v>22</v>
      </c>
      <c r="E298" s="988" t="s">
        <v>1994</v>
      </c>
      <c r="F298" s="440" t="s">
        <v>221</v>
      </c>
      <c r="G298" s="440" t="s">
        <v>203</v>
      </c>
    </row>
    <row r="299" spans="1:7">
      <c r="A299" s="423" t="s">
        <v>2023</v>
      </c>
      <c r="B299" s="989"/>
      <c r="C299" s="989"/>
      <c r="D299" s="989"/>
      <c r="E299" s="989"/>
      <c r="F299" s="440" t="s">
        <v>24</v>
      </c>
      <c r="G299" s="440" t="s">
        <v>25</v>
      </c>
    </row>
    <row r="300" spans="1:7" ht="13.5" customHeight="1">
      <c r="A300" s="415" t="s">
        <v>1874</v>
      </c>
      <c r="B300" s="439" t="s">
        <v>2019</v>
      </c>
      <c r="C300" s="439" t="s">
        <v>718</v>
      </c>
      <c r="D300" s="441" t="s">
        <v>2022</v>
      </c>
      <c r="E300" s="439">
        <v>44894</v>
      </c>
      <c r="F300" s="439">
        <v>44900</v>
      </c>
      <c r="G300" s="439">
        <v>44924</v>
      </c>
    </row>
    <row r="301" spans="1:7" ht="13.5" customHeight="1">
      <c r="A301" s="415" t="s">
        <v>1874</v>
      </c>
      <c r="B301" s="439" t="s">
        <v>2018</v>
      </c>
      <c r="C301" s="439" t="s">
        <v>209</v>
      </c>
      <c r="D301" s="441" t="s">
        <v>2022</v>
      </c>
      <c r="E301" s="439">
        <v>44901</v>
      </c>
      <c r="F301" s="439">
        <v>44907</v>
      </c>
      <c r="G301" s="439">
        <v>44931</v>
      </c>
    </row>
    <row r="302" spans="1:7" ht="13.5" customHeight="1">
      <c r="A302" s="415" t="s">
        <v>1874</v>
      </c>
      <c r="B302" s="439" t="s">
        <v>2017</v>
      </c>
      <c r="C302" s="439" t="s">
        <v>720</v>
      </c>
      <c r="D302" s="441" t="s">
        <v>2022</v>
      </c>
      <c r="E302" s="439">
        <v>44908</v>
      </c>
      <c r="F302" s="439">
        <v>44914</v>
      </c>
      <c r="G302" s="439">
        <v>44938</v>
      </c>
    </row>
    <row r="303" spans="1:7" ht="13.5" customHeight="1">
      <c r="A303" s="415" t="s">
        <v>1874</v>
      </c>
      <c r="B303" s="439" t="s">
        <v>2016</v>
      </c>
      <c r="C303" s="439" t="s">
        <v>722</v>
      </c>
      <c r="D303" s="441" t="s">
        <v>2022</v>
      </c>
      <c r="E303" s="439">
        <v>44915</v>
      </c>
      <c r="F303" s="439">
        <v>44921</v>
      </c>
      <c r="G303" s="439">
        <v>44945</v>
      </c>
    </row>
    <row r="304" spans="1:7" ht="13.5" customHeight="1">
      <c r="A304" s="415" t="s">
        <v>1874</v>
      </c>
      <c r="B304" s="439"/>
      <c r="C304" s="439"/>
      <c r="D304" s="441" t="s">
        <v>2022</v>
      </c>
      <c r="E304" s="439">
        <v>44922</v>
      </c>
      <c r="F304" s="439">
        <v>44928</v>
      </c>
      <c r="G304" s="439">
        <v>44952</v>
      </c>
    </row>
    <row r="306" spans="1:7" ht="13.5" customHeight="1">
      <c r="A306" s="423" t="s">
        <v>2021</v>
      </c>
      <c r="B306" s="988" t="s">
        <v>20</v>
      </c>
      <c r="C306" s="988" t="s">
        <v>21</v>
      </c>
      <c r="D306" s="988" t="s">
        <v>22</v>
      </c>
      <c r="E306" s="988" t="s">
        <v>1994</v>
      </c>
      <c r="F306" s="440" t="s">
        <v>221</v>
      </c>
      <c r="G306" s="440" t="s">
        <v>2021</v>
      </c>
    </row>
    <row r="307" spans="1:7" ht="13.5" customHeight="1">
      <c r="A307" s="423" t="s">
        <v>2020</v>
      </c>
      <c r="B307" s="989"/>
      <c r="C307" s="989"/>
      <c r="D307" s="989"/>
      <c r="E307" s="989"/>
      <c r="F307" s="440" t="s">
        <v>24</v>
      </c>
      <c r="G307" s="440" t="s">
        <v>25</v>
      </c>
    </row>
    <row r="308" spans="1:7" ht="13.5" customHeight="1">
      <c r="B308" s="439" t="s">
        <v>2019</v>
      </c>
      <c r="C308" s="439" t="s">
        <v>718</v>
      </c>
      <c r="D308" s="981" t="s">
        <v>1972</v>
      </c>
      <c r="E308" s="439">
        <v>44894</v>
      </c>
      <c r="F308" s="439">
        <v>44900</v>
      </c>
      <c r="G308" s="439">
        <v>44944</v>
      </c>
    </row>
    <row r="309" spans="1:7" ht="13.5" customHeight="1">
      <c r="B309" s="439" t="s">
        <v>2018</v>
      </c>
      <c r="C309" s="439" t="s">
        <v>209</v>
      </c>
      <c r="D309" s="981"/>
      <c r="E309" s="439">
        <v>44901</v>
      </c>
      <c r="F309" s="439">
        <v>44907</v>
      </c>
      <c r="G309" s="439">
        <v>44951</v>
      </c>
    </row>
    <row r="310" spans="1:7" ht="13.5" customHeight="1">
      <c r="B310" s="439" t="s">
        <v>2017</v>
      </c>
      <c r="C310" s="439" t="s">
        <v>720</v>
      </c>
      <c r="D310" s="981"/>
      <c r="E310" s="439">
        <v>44908</v>
      </c>
      <c r="F310" s="439">
        <v>44914</v>
      </c>
      <c r="G310" s="439">
        <v>44958</v>
      </c>
    </row>
    <row r="311" spans="1:7" ht="13.5" customHeight="1">
      <c r="B311" s="439" t="s">
        <v>2016</v>
      </c>
      <c r="C311" s="439" t="s">
        <v>722</v>
      </c>
      <c r="D311" s="981"/>
      <c r="E311" s="439">
        <v>44915</v>
      </c>
      <c r="F311" s="439">
        <v>44921</v>
      </c>
      <c r="G311" s="439">
        <v>44965</v>
      </c>
    </row>
    <row r="312" spans="1:7" ht="13.5" customHeight="1">
      <c r="B312" s="439"/>
      <c r="C312" s="439"/>
      <c r="D312" s="981"/>
      <c r="E312" s="439">
        <v>44922</v>
      </c>
      <c r="F312" s="439">
        <v>44928</v>
      </c>
      <c r="G312" s="439">
        <v>44972</v>
      </c>
    </row>
    <row r="313" spans="1:7" ht="13.5" customHeight="1">
      <c r="B313" s="439"/>
      <c r="C313" s="439"/>
    </row>
    <row r="314" spans="1:7">
      <c r="A314" s="423" t="s">
        <v>2005</v>
      </c>
      <c r="B314" s="995" t="s">
        <v>20</v>
      </c>
      <c r="C314" s="995" t="s">
        <v>21</v>
      </c>
      <c r="D314" s="995" t="s">
        <v>22</v>
      </c>
      <c r="E314" s="995" t="s">
        <v>1994</v>
      </c>
      <c r="F314" s="418" t="s">
        <v>221</v>
      </c>
      <c r="G314" s="418" t="s">
        <v>129</v>
      </c>
    </row>
    <row r="315" spans="1:7">
      <c r="A315" s="422" t="s">
        <v>2015</v>
      </c>
      <c r="B315" s="996"/>
      <c r="C315" s="996"/>
      <c r="D315" s="996"/>
      <c r="E315" s="996"/>
      <c r="F315" s="418" t="s">
        <v>24</v>
      </c>
      <c r="G315" s="418" t="s">
        <v>25</v>
      </c>
    </row>
    <row r="316" spans="1:7" ht="12.75" customHeight="1">
      <c r="A316" s="438"/>
      <c r="B316" s="435" t="s">
        <v>2014</v>
      </c>
      <c r="C316" s="435" t="s">
        <v>2013</v>
      </c>
      <c r="D316" s="982" t="s">
        <v>2012</v>
      </c>
      <c r="E316" s="435">
        <v>44893</v>
      </c>
      <c r="F316" s="435">
        <v>44899</v>
      </c>
      <c r="G316" s="435">
        <v>44914</v>
      </c>
    </row>
    <row r="317" spans="1:7" ht="12.75" customHeight="1">
      <c r="A317" s="438"/>
      <c r="B317" s="435" t="s">
        <v>2011</v>
      </c>
      <c r="C317" s="435" t="s">
        <v>2010</v>
      </c>
      <c r="D317" s="983"/>
      <c r="E317" s="435">
        <v>44900</v>
      </c>
      <c r="F317" s="435">
        <v>44906</v>
      </c>
      <c r="G317" s="435">
        <v>44921</v>
      </c>
    </row>
    <row r="318" spans="1:7" ht="12.75" customHeight="1">
      <c r="A318" s="438"/>
      <c r="B318" s="435" t="s">
        <v>2009</v>
      </c>
      <c r="C318" s="435" t="s">
        <v>2008</v>
      </c>
      <c r="D318" s="983"/>
      <c r="E318" s="435">
        <v>44907</v>
      </c>
      <c r="F318" s="435">
        <v>44913</v>
      </c>
      <c r="G318" s="435">
        <v>44928</v>
      </c>
    </row>
    <row r="319" spans="1:7" ht="12.75" customHeight="1">
      <c r="A319" s="438"/>
      <c r="B319" s="435" t="s">
        <v>2007</v>
      </c>
      <c r="C319" s="435" t="s">
        <v>2006</v>
      </c>
      <c r="D319" s="983"/>
      <c r="E319" s="435">
        <v>44914</v>
      </c>
      <c r="F319" s="435">
        <v>44920</v>
      </c>
      <c r="G319" s="435">
        <v>44935</v>
      </c>
    </row>
    <row r="320" spans="1:7" ht="12.75" customHeight="1">
      <c r="A320" s="438"/>
      <c r="B320" s="435"/>
      <c r="C320" s="435"/>
      <c r="D320" s="984"/>
      <c r="E320" s="435">
        <v>44921</v>
      </c>
      <c r="F320" s="435">
        <v>44927</v>
      </c>
      <c r="G320" s="435">
        <v>44942</v>
      </c>
    </row>
    <row r="321" spans="1:7">
      <c r="A321" s="423"/>
      <c r="B321" s="435"/>
      <c r="C321" s="435"/>
      <c r="D321" s="437"/>
      <c r="E321" s="436"/>
    </row>
    <row r="322" spans="1:7" ht="12.75" customHeight="1">
      <c r="A322" s="423" t="s">
        <v>2005</v>
      </c>
      <c r="B322" s="995" t="s">
        <v>20</v>
      </c>
      <c r="C322" s="995" t="s">
        <v>21</v>
      </c>
      <c r="D322" s="995" t="s">
        <v>22</v>
      </c>
      <c r="E322" s="995" t="s">
        <v>1994</v>
      </c>
      <c r="F322" s="418" t="s">
        <v>221</v>
      </c>
      <c r="G322" s="418" t="s">
        <v>129</v>
      </c>
    </row>
    <row r="323" spans="1:7" ht="12.75" customHeight="1">
      <c r="A323" s="423" t="s">
        <v>2004</v>
      </c>
      <c r="B323" s="996"/>
      <c r="C323" s="996"/>
      <c r="D323" s="996"/>
      <c r="E323" s="996"/>
      <c r="F323" s="418" t="s">
        <v>24</v>
      </c>
      <c r="G323" s="418" t="s">
        <v>25</v>
      </c>
    </row>
    <row r="324" spans="1:7" ht="13.5" customHeight="1">
      <c r="B324" s="435" t="s">
        <v>2003</v>
      </c>
      <c r="C324" s="435" t="s">
        <v>2002</v>
      </c>
      <c r="D324" s="985" t="s">
        <v>2001</v>
      </c>
      <c r="E324" s="435">
        <v>44894</v>
      </c>
      <c r="F324" s="435">
        <v>44900</v>
      </c>
      <c r="G324" s="435">
        <v>44915</v>
      </c>
    </row>
    <row r="325" spans="1:7" ht="13.5" customHeight="1">
      <c r="A325" s="423"/>
      <c r="B325" s="435" t="s">
        <v>2000</v>
      </c>
      <c r="C325" s="435" t="s">
        <v>1999</v>
      </c>
      <c r="D325" s="986"/>
      <c r="E325" s="435">
        <v>44901</v>
      </c>
      <c r="F325" s="435">
        <v>44907</v>
      </c>
      <c r="G325" s="435">
        <v>44922</v>
      </c>
    </row>
    <row r="326" spans="1:7" ht="13.5" customHeight="1">
      <c r="A326" s="423"/>
      <c r="B326" s="435" t="s">
        <v>1998</v>
      </c>
      <c r="C326" s="435" t="s">
        <v>1997</v>
      </c>
      <c r="D326" s="986"/>
      <c r="E326" s="435">
        <v>44908</v>
      </c>
      <c r="F326" s="435">
        <v>44914</v>
      </c>
      <c r="G326" s="435">
        <v>44929</v>
      </c>
    </row>
    <row r="327" spans="1:7" ht="12.75" customHeight="1">
      <c r="A327" s="423"/>
      <c r="B327" s="435" t="s">
        <v>1996</v>
      </c>
      <c r="C327" s="435" t="s">
        <v>1142</v>
      </c>
      <c r="D327" s="986"/>
      <c r="E327" s="435">
        <v>44915</v>
      </c>
      <c r="F327" s="435">
        <v>44921</v>
      </c>
      <c r="G327" s="435">
        <v>44936</v>
      </c>
    </row>
    <row r="328" spans="1:7" ht="12.75" customHeight="1">
      <c r="A328" s="423"/>
      <c r="B328" s="435"/>
      <c r="C328" s="435"/>
      <c r="D328" s="987"/>
      <c r="E328" s="435">
        <v>44922</v>
      </c>
      <c r="F328" s="435">
        <v>44928</v>
      </c>
      <c r="G328" s="435">
        <v>44943</v>
      </c>
    </row>
    <row r="329" spans="1:7" ht="12.75" customHeight="1"/>
    <row r="330" spans="1:7">
      <c r="A330" s="434" t="s">
        <v>1995</v>
      </c>
      <c r="B330" s="992" t="s">
        <v>20</v>
      </c>
      <c r="C330" s="992" t="s">
        <v>21</v>
      </c>
      <c r="D330" s="992" t="s">
        <v>22</v>
      </c>
      <c r="E330" s="990" t="s">
        <v>1994</v>
      </c>
      <c r="F330" s="435" t="s">
        <v>221</v>
      </c>
      <c r="G330" s="435" t="s">
        <v>129</v>
      </c>
    </row>
    <row r="331" spans="1:7" ht="12" customHeight="1">
      <c r="A331" s="434"/>
      <c r="B331" s="993"/>
      <c r="C331" s="993"/>
      <c r="D331" s="993"/>
      <c r="E331" s="991"/>
      <c r="F331" s="433" t="s">
        <v>24</v>
      </c>
      <c r="G331" s="418" t="s">
        <v>25</v>
      </c>
    </row>
    <row r="332" spans="1:7" ht="12" customHeight="1">
      <c r="A332" s="434"/>
      <c r="B332" s="433" t="s">
        <v>1993</v>
      </c>
      <c r="C332" s="433" t="s">
        <v>1992</v>
      </c>
      <c r="D332" s="985" t="s">
        <v>1991</v>
      </c>
      <c r="E332" s="433">
        <v>44890</v>
      </c>
      <c r="F332" s="433">
        <v>44897</v>
      </c>
      <c r="G332" s="433">
        <v>44912</v>
      </c>
    </row>
    <row r="333" spans="1:7" ht="12.75" customHeight="1">
      <c r="A333" s="434"/>
      <c r="B333" s="433" t="s">
        <v>1990</v>
      </c>
      <c r="C333" s="433" t="s">
        <v>1989</v>
      </c>
      <c r="D333" s="986"/>
      <c r="E333" s="433">
        <v>44897</v>
      </c>
      <c r="F333" s="433">
        <v>44904</v>
      </c>
      <c r="G333" s="433">
        <v>44919</v>
      </c>
    </row>
    <row r="334" spans="1:7" ht="12" customHeight="1">
      <c r="A334" s="434"/>
      <c r="B334" s="433" t="s">
        <v>1988</v>
      </c>
      <c r="C334" s="433" t="s">
        <v>1987</v>
      </c>
      <c r="D334" s="986"/>
      <c r="E334" s="433">
        <v>44904</v>
      </c>
      <c r="F334" s="433">
        <v>44911</v>
      </c>
      <c r="G334" s="433">
        <v>44926</v>
      </c>
    </row>
    <row r="335" spans="1:7" ht="12" customHeight="1">
      <c r="A335" s="434"/>
      <c r="B335" s="433" t="s">
        <v>1986</v>
      </c>
      <c r="C335" s="433" t="s">
        <v>1985</v>
      </c>
      <c r="D335" s="986"/>
      <c r="E335" s="433">
        <v>44911</v>
      </c>
      <c r="F335" s="433">
        <v>44918</v>
      </c>
      <c r="G335" s="433">
        <v>44933</v>
      </c>
    </row>
    <row r="336" spans="1:7" ht="12" customHeight="1">
      <c r="A336" s="434"/>
      <c r="B336" s="433" t="s">
        <v>1984</v>
      </c>
      <c r="C336" s="433" t="s">
        <v>1983</v>
      </c>
      <c r="D336" s="986"/>
      <c r="E336" s="433">
        <v>44918</v>
      </c>
      <c r="F336" s="433">
        <v>44925</v>
      </c>
      <c r="G336" s="433">
        <v>44940</v>
      </c>
    </row>
    <row r="337" spans="1:7" ht="12" customHeight="1">
      <c r="A337" s="434"/>
      <c r="B337" s="433"/>
      <c r="C337" s="433"/>
      <c r="D337" s="987"/>
      <c r="E337" s="433">
        <v>44925</v>
      </c>
      <c r="F337" s="433">
        <v>44932</v>
      </c>
      <c r="G337" s="433">
        <v>44947</v>
      </c>
    </row>
    <row r="338" spans="1:7" s="426" customFormat="1" ht="12.75" customHeight="1">
      <c r="B338" s="430"/>
      <c r="C338" s="430"/>
      <c r="D338" s="428"/>
      <c r="E338" s="428"/>
      <c r="F338" s="428"/>
      <c r="G338" s="428"/>
    </row>
    <row r="339" spans="1:7" s="426" customFormat="1" ht="12.75" customHeight="1">
      <c r="A339" s="428" t="s">
        <v>1982</v>
      </c>
      <c r="B339" s="1004" t="s">
        <v>20</v>
      </c>
      <c r="C339" s="1004" t="s">
        <v>21</v>
      </c>
      <c r="D339" s="1004" t="s">
        <v>22</v>
      </c>
      <c r="E339" s="1004" t="s">
        <v>1940</v>
      </c>
      <c r="F339" s="432" t="s">
        <v>221</v>
      </c>
      <c r="G339" s="432" t="s">
        <v>1981</v>
      </c>
    </row>
    <row r="340" spans="1:7" s="426" customFormat="1" ht="12.75" customHeight="1">
      <c r="A340" s="428" t="s">
        <v>1975</v>
      </c>
      <c r="B340" s="1005"/>
      <c r="C340" s="1005"/>
      <c r="D340" s="1005"/>
      <c r="E340" s="1005"/>
      <c r="F340" s="432" t="s">
        <v>24</v>
      </c>
      <c r="G340" s="432" t="s">
        <v>25</v>
      </c>
    </row>
    <row r="341" spans="1:7" s="426" customFormat="1" ht="12.75" customHeight="1">
      <c r="A341" s="428"/>
      <c r="B341" s="431" t="s">
        <v>1980</v>
      </c>
      <c r="C341" s="431" t="s">
        <v>1120</v>
      </c>
      <c r="D341" s="1023" t="s">
        <v>1972</v>
      </c>
      <c r="E341" s="431">
        <v>44894</v>
      </c>
      <c r="F341" s="431">
        <v>44901</v>
      </c>
      <c r="G341" s="431">
        <v>44921</v>
      </c>
    </row>
    <row r="342" spans="1:7" s="426" customFormat="1" ht="12.75" customHeight="1">
      <c r="A342" s="428"/>
      <c r="B342" s="431" t="s">
        <v>1971</v>
      </c>
      <c r="C342" s="431" t="s">
        <v>752</v>
      </c>
      <c r="D342" s="1023"/>
      <c r="E342" s="431">
        <v>44901</v>
      </c>
      <c r="F342" s="431">
        <v>44908</v>
      </c>
      <c r="G342" s="431">
        <v>44928</v>
      </c>
    </row>
    <row r="343" spans="1:7" s="426" customFormat="1" ht="12.75" customHeight="1">
      <c r="A343" s="428"/>
      <c r="B343" s="431" t="s">
        <v>1970</v>
      </c>
      <c r="C343" s="431" t="s">
        <v>1969</v>
      </c>
      <c r="D343" s="1023"/>
      <c r="E343" s="431">
        <v>44908</v>
      </c>
      <c r="F343" s="431">
        <v>44915</v>
      </c>
      <c r="G343" s="431">
        <v>44935</v>
      </c>
    </row>
    <row r="344" spans="1:7" s="426" customFormat="1" ht="12.75" customHeight="1">
      <c r="A344" s="428"/>
      <c r="B344" s="431" t="s">
        <v>1979</v>
      </c>
      <c r="C344" s="431" t="s">
        <v>1978</v>
      </c>
      <c r="D344" s="1023"/>
      <c r="E344" s="431">
        <v>44915</v>
      </c>
      <c r="F344" s="431">
        <v>44922</v>
      </c>
      <c r="G344" s="431">
        <v>44942</v>
      </c>
    </row>
    <row r="345" spans="1:7" s="426" customFormat="1" ht="12.75" customHeight="1">
      <c r="A345" s="428"/>
      <c r="B345" s="431"/>
      <c r="C345" s="431"/>
      <c r="D345" s="1023"/>
      <c r="E345" s="431">
        <v>44922</v>
      </c>
      <c r="F345" s="431">
        <v>44929</v>
      </c>
      <c r="G345" s="431">
        <v>44949</v>
      </c>
    </row>
    <row r="346" spans="1:7" s="426" customFormat="1" ht="12.75" customHeight="1">
      <c r="A346" s="430"/>
      <c r="B346" s="430"/>
      <c r="C346" s="430"/>
      <c r="D346" s="430"/>
      <c r="E346" s="430"/>
      <c r="F346" s="430"/>
      <c r="G346" s="430"/>
    </row>
    <row r="347" spans="1:7" s="426" customFormat="1" ht="12.75" customHeight="1">
      <c r="A347" s="428" t="s">
        <v>1977</v>
      </c>
      <c r="B347" s="1004" t="s">
        <v>20</v>
      </c>
      <c r="C347" s="1004" t="s">
        <v>21</v>
      </c>
      <c r="D347" s="1004" t="s">
        <v>22</v>
      </c>
      <c r="E347" s="1004" t="s">
        <v>1940</v>
      </c>
      <c r="F347" s="432" t="s">
        <v>221</v>
      </c>
      <c r="G347" s="432" t="s">
        <v>1976</v>
      </c>
    </row>
    <row r="348" spans="1:7" s="426" customFormat="1" ht="12.75" customHeight="1">
      <c r="A348" s="428" t="s">
        <v>1975</v>
      </c>
      <c r="B348" s="1005"/>
      <c r="C348" s="1005"/>
      <c r="D348" s="1005"/>
      <c r="E348" s="1005"/>
      <c r="F348" s="432" t="s">
        <v>24</v>
      </c>
      <c r="G348" s="432" t="s">
        <v>25</v>
      </c>
    </row>
    <row r="349" spans="1:7" s="426" customFormat="1" ht="12.75" customHeight="1">
      <c r="A349" s="428"/>
      <c r="B349" s="431" t="s">
        <v>1974</v>
      </c>
      <c r="C349" s="431" t="s">
        <v>1973</v>
      </c>
      <c r="D349" s="1024" t="s">
        <v>1972</v>
      </c>
      <c r="E349" s="431">
        <v>44894</v>
      </c>
      <c r="F349" s="431">
        <v>44901</v>
      </c>
      <c r="G349" s="431">
        <v>44922</v>
      </c>
    </row>
    <row r="350" spans="1:7" s="426" customFormat="1" ht="12.75" customHeight="1">
      <c r="A350" s="428"/>
      <c r="B350" s="431" t="s">
        <v>1971</v>
      </c>
      <c r="C350" s="431" t="s">
        <v>752</v>
      </c>
      <c r="D350" s="1024"/>
      <c r="E350" s="431">
        <v>44901</v>
      </c>
      <c r="F350" s="431">
        <v>44908</v>
      </c>
      <c r="G350" s="431">
        <v>44929</v>
      </c>
    </row>
    <row r="351" spans="1:7" s="426" customFormat="1" ht="12.75" customHeight="1">
      <c r="A351" s="428"/>
      <c r="B351" s="431" t="s">
        <v>1970</v>
      </c>
      <c r="C351" s="431" t="s">
        <v>1969</v>
      </c>
      <c r="D351" s="1024"/>
      <c r="E351" s="431">
        <v>44908</v>
      </c>
      <c r="F351" s="431">
        <v>44915</v>
      </c>
      <c r="G351" s="431">
        <v>44936</v>
      </c>
    </row>
    <row r="352" spans="1:7" s="426" customFormat="1" ht="12.75" customHeight="1">
      <c r="A352" s="428"/>
      <c r="B352" s="431" t="s">
        <v>1968</v>
      </c>
      <c r="C352" s="431" t="s">
        <v>1967</v>
      </c>
      <c r="D352" s="1024"/>
      <c r="E352" s="431">
        <v>44915</v>
      </c>
      <c r="F352" s="431">
        <v>44922</v>
      </c>
      <c r="G352" s="431">
        <v>44943</v>
      </c>
    </row>
    <row r="353" spans="1:7" s="426" customFormat="1" ht="12.75" customHeight="1">
      <c r="A353" s="428"/>
      <c r="B353" s="431"/>
      <c r="C353" s="431"/>
      <c r="D353" s="1024"/>
      <c r="E353" s="431">
        <v>44922</v>
      </c>
      <c r="F353" s="431">
        <v>44929</v>
      </c>
      <c r="G353" s="431">
        <v>44950</v>
      </c>
    </row>
    <row r="354" spans="1:7" s="426" customFormat="1" ht="12.75" customHeight="1">
      <c r="A354" s="428"/>
      <c r="B354" s="428"/>
      <c r="C354" s="428"/>
      <c r="D354" s="428"/>
      <c r="E354" s="430"/>
      <c r="F354" s="430"/>
      <c r="G354" s="430"/>
    </row>
    <row r="355" spans="1:7" s="426" customFormat="1" ht="12.75" customHeight="1">
      <c r="A355" s="428" t="s">
        <v>1966</v>
      </c>
      <c r="B355" s="1009" t="s">
        <v>20</v>
      </c>
      <c r="C355" s="1009" t="s">
        <v>21</v>
      </c>
      <c r="D355" s="1006" t="s">
        <v>22</v>
      </c>
      <c r="E355" s="1006" t="s">
        <v>1940</v>
      </c>
      <c r="F355" s="429" t="s">
        <v>221</v>
      </c>
      <c r="G355" s="429" t="s">
        <v>132</v>
      </c>
    </row>
    <row r="356" spans="1:7" s="426" customFormat="1" ht="12.75" customHeight="1">
      <c r="A356" s="428" t="s">
        <v>1965</v>
      </c>
      <c r="B356" s="1010"/>
      <c r="C356" s="1010"/>
      <c r="D356" s="1006"/>
      <c r="E356" s="1006"/>
      <c r="F356" s="429" t="s">
        <v>24</v>
      </c>
      <c r="G356" s="429" t="s">
        <v>25</v>
      </c>
    </row>
    <row r="357" spans="1:7" s="426" customFormat="1" ht="12.75" customHeight="1">
      <c r="A357" s="428"/>
      <c r="B357" s="427" t="s">
        <v>1964</v>
      </c>
      <c r="C357" s="427" t="s">
        <v>1963</v>
      </c>
      <c r="D357" s="1025" t="s">
        <v>1935</v>
      </c>
      <c r="E357" s="427">
        <v>44894</v>
      </c>
      <c r="F357" s="427">
        <v>44901</v>
      </c>
      <c r="G357" s="427">
        <v>44932</v>
      </c>
    </row>
    <row r="358" spans="1:7" s="426" customFormat="1" ht="12.75" customHeight="1">
      <c r="A358" s="428"/>
      <c r="B358" s="427" t="s">
        <v>1962</v>
      </c>
      <c r="C358" s="427" t="s">
        <v>1961</v>
      </c>
      <c r="D358" s="1026"/>
      <c r="E358" s="427">
        <v>44901</v>
      </c>
      <c r="F358" s="427">
        <v>44908</v>
      </c>
      <c r="G358" s="427">
        <v>44939</v>
      </c>
    </row>
    <row r="359" spans="1:7" s="426" customFormat="1" ht="12.75" customHeight="1">
      <c r="A359" s="428"/>
      <c r="B359" s="427" t="s">
        <v>1960</v>
      </c>
      <c r="C359" s="427" t="s">
        <v>1959</v>
      </c>
      <c r="D359" s="1026"/>
      <c r="E359" s="427">
        <v>44908</v>
      </c>
      <c r="F359" s="427">
        <v>44915</v>
      </c>
      <c r="G359" s="427">
        <v>44946</v>
      </c>
    </row>
    <row r="360" spans="1:7" s="426" customFormat="1" ht="12.75" customHeight="1">
      <c r="A360" s="428"/>
      <c r="B360" s="427" t="s">
        <v>1958</v>
      </c>
      <c r="C360" s="427" t="s">
        <v>1957</v>
      </c>
      <c r="D360" s="1026"/>
      <c r="E360" s="427">
        <v>44915</v>
      </c>
      <c r="F360" s="427">
        <v>44922</v>
      </c>
      <c r="G360" s="427">
        <v>44953</v>
      </c>
    </row>
    <row r="361" spans="1:7" s="426" customFormat="1" ht="12.75" customHeight="1">
      <c r="A361" s="428"/>
      <c r="B361" s="427"/>
      <c r="C361" s="427"/>
      <c r="D361" s="1027"/>
      <c r="E361" s="427">
        <v>44922</v>
      </c>
      <c r="F361" s="427">
        <v>44929</v>
      </c>
      <c r="G361" s="427">
        <v>44960</v>
      </c>
    </row>
    <row r="362" spans="1:7">
      <c r="C362" s="425"/>
      <c r="D362" s="425"/>
      <c r="E362" s="425"/>
      <c r="G362" s="424"/>
    </row>
    <row r="363" spans="1:7">
      <c r="A363" s="423" t="s">
        <v>1956</v>
      </c>
      <c r="B363" s="1006" t="s">
        <v>20</v>
      </c>
      <c r="C363" s="1006" t="s">
        <v>21</v>
      </c>
      <c r="D363" s="1007" t="s">
        <v>22</v>
      </c>
      <c r="E363" s="1007" t="s">
        <v>1940</v>
      </c>
      <c r="F363" s="418" t="s">
        <v>221</v>
      </c>
      <c r="G363" s="418" t="s">
        <v>213</v>
      </c>
    </row>
    <row r="364" spans="1:7">
      <c r="A364" s="422" t="s">
        <v>1955</v>
      </c>
      <c r="B364" s="1006"/>
      <c r="C364" s="1006"/>
      <c r="D364" s="1007"/>
      <c r="E364" s="1007"/>
      <c r="F364" s="418" t="s">
        <v>24</v>
      </c>
      <c r="G364" s="418" t="s">
        <v>25</v>
      </c>
    </row>
    <row r="365" spans="1:7" ht="13.5" customHeight="1">
      <c r="B365" s="417" t="s">
        <v>1954</v>
      </c>
      <c r="C365" s="417" t="s">
        <v>1590</v>
      </c>
      <c r="D365" s="992" t="s">
        <v>1953</v>
      </c>
      <c r="E365" s="417">
        <v>44889</v>
      </c>
      <c r="F365" s="417">
        <v>44896</v>
      </c>
      <c r="G365" s="417">
        <v>44935</v>
      </c>
    </row>
    <row r="366" spans="1:7" ht="13.5" customHeight="1">
      <c r="B366" s="417" t="s">
        <v>1952</v>
      </c>
      <c r="C366" s="417" t="s">
        <v>1617</v>
      </c>
      <c r="D366" s="1021"/>
      <c r="E366" s="417">
        <v>44896</v>
      </c>
      <c r="F366" s="417">
        <v>44903</v>
      </c>
      <c r="G366" s="417">
        <v>44942</v>
      </c>
    </row>
    <row r="367" spans="1:7" ht="13.5" customHeight="1">
      <c r="B367" s="417" t="s">
        <v>1951</v>
      </c>
      <c r="C367" s="417" t="s">
        <v>1576</v>
      </c>
      <c r="D367" s="1021"/>
      <c r="E367" s="417">
        <v>44903</v>
      </c>
      <c r="F367" s="417">
        <v>44910</v>
      </c>
      <c r="G367" s="417">
        <v>44949</v>
      </c>
    </row>
    <row r="368" spans="1:7" ht="13.5" customHeight="1">
      <c r="B368" s="417" t="s">
        <v>1950</v>
      </c>
      <c r="C368" s="417" t="s">
        <v>1615</v>
      </c>
      <c r="D368" s="1021"/>
      <c r="E368" s="417">
        <v>44910</v>
      </c>
      <c r="F368" s="417">
        <v>44917</v>
      </c>
      <c r="G368" s="417">
        <v>44956</v>
      </c>
    </row>
    <row r="369" spans="1:7" ht="13.5" customHeight="1">
      <c r="B369" s="417" t="s">
        <v>1949</v>
      </c>
      <c r="C369" s="417" t="s">
        <v>1827</v>
      </c>
      <c r="D369" s="1021"/>
      <c r="E369" s="417">
        <v>44917</v>
      </c>
      <c r="F369" s="417">
        <v>44924</v>
      </c>
      <c r="G369" s="417">
        <v>44963</v>
      </c>
    </row>
    <row r="370" spans="1:7" ht="13.5" customHeight="1">
      <c r="B370" s="417" t="s">
        <v>1948</v>
      </c>
      <c r="C370" s="417" t="s">
        <v>1947</v>
      </c>
      <c r="D370" s="993"/>
      <c r="E370" s="417">
        <v>44924</v>
      </c>
      <c r="F370" s="417">
        <v>44931</v>
      </c>
      <c r="G370" s="417">
        <v>44970</v>
      </c>
    </row>
    <row r="372" spans="1:7">
      <c r="A372" s="415" t="s">
        <v>1946</v>
      </c>
      <c r="B372" s="994" t="s">
        <v>20</v>
      </c>
      <c r="C372" s="994" t="s">
        <v>21</v>
      </c>
      <c r="D372" s="994" t="s">
        <v>22</v>
      </c>
      <c r="E372" s="994" t="s">
        <v>1940</v>
      </c>
      <c r="F372" s="418" t="s">
        <v>221</v>
      </c>
      <c r="G372" s="418" t="s">
        <v>1946</v>
      </c>
    </row>
    <row r="373" spans="1:7">
      <c r="A373" s="415" t="s">
        <v>1944</v>
      </c>
      <c r="B373" s="994"/>
      <c r="C373" s="994"/>
      <c r="D373" s="994"/>
      <c r="E373" s="994"/>
      <c r="F373" s="418" t="s">
        <v>24</v>
      </c>
      <c r="G373" s="418" t="s">
        <v>25</v>
      </c>
    </row>
    <row r="374" spans="1:7" ht="13.5" customHeight="1">
      <c r="A374" s="421"/>
      <c r="B374" s="417" t="s">
        <v>1937</v>
      </c>
      <c r="C374" s="417" t="s">
        <v>1936</v>
      </c>
      <c r="D374" s="992" t="s">
        <v>1943</v>
      </c>
      <c r="E374" s="417">
        <v>44895</v>
      </c>
      <c r="F374" s="417">
        <v>44900</v>
      </c>
      <c r="G374" s="417">
        <v>44912</v>
      </c>
    </row>
    <row r="375" spans="1:7" ht="13.5" customHeight="1">
      <c r="A375" s="421"/>
      <c r="B375" s="417" t="s">
        <v>1942</v>
      </c>
      <c r="C375" s="417" t="s">
        <v>1546</v>
      </c>
      <c r="D375" s="1021"/>
      <c r="E375" s="417">
        <v>44902</v>
      </c>
      <c r="F375" s="417">
        <v>44907</v>
      </c>
      <c r="G375" s="417">
        <v>44919</v>
      </c>
    </row>
    <row r="376" spans="1:7" ht="13.5" customHeight="1">
      <c r="A376" s="421"/>
      <c r="B376" s="417" t="s">
        <v>1933</v>
      </c>
      <c r="C376" s="417" t="s">
        <v>1932</v>
      </c>
      <c r="D376" s="1021"/>
      <c r="E376" s="417">
        <v>44909</v>
      </c>
      <c r="F376" s="417">
        <v>44914</v>
      </c>
      <c r="G376" s="417">
        <v>44926</v>
      </c>
    </row>
    <row r="377" spans="1:7" ht="13.5" customHeight="1">
      <c r="A377" s="421"/>
      <c r="B377" s="417" t="s">
        <v>1941</v>
      </c>
      <c r="C377" s="417" t="s">
        <v>1544</v>
      </c>
      <c r="D377" s="1021"/>
      <c r="E377" s="417">
        <v>44916</v>
      </c>
      <c r="F377" s="417">
        <v>44921</v>
      </c>
      <c r="G377" s="417">
        <v>44933</v>
      </c>
    </row>
    <row r="378" spans="1:7" ht="13.5" customHeight="1">
      <c r="A378" s="421"/>
      <c r="B378" s="417"/>
      <c r="C378" s="417"/>
      <c r="D378" s="993"/>
      <c r="E378" s="417">
        <v>44923</v>
      </c>
      <c r="F378" s="417">
        <v>44928</v>
      </c>
      <c r="G378" s="417">
        <v>44940</v>
      </c>
    </row>
    <row r="379" spans="1:7">
      <c r="B379" s="420"/>
      <c r="C379" s="420"/>
      <c r="D379" s="420"/>
      <c r="E379" s="420"/>
      <c r="F379" s="420"/>
      <c r="G379" s="420"/>
    </row>
    <row r="380" spans="1:7">
      <c r="A380" s="415" t="s">
        <v>1945</v>
      </c>
      <c r="B380" s="994" t="s">
        <v>20</v>
      </c>
      <c r="C380" s="994" t="s">
        <v>21</v>
      </c>
      <c r="D380" s="994" t="s">
        <v>22</v>
      </c>
      <c r="E380" s="994" t="s">
        <v>1940</v>
      </c>
      <c r="F380" s="418" t="s">
        <v>221</v>
      </c>
      <c r="G380" s="418" t="s">
        <v>67</v>
      </c>
    </row>
    <row r="381" spans="1:7">
      <c r="A381" s="415" t="s">
        <v>1944</v>
      </c>
      <c r="B381" s="994"/>
      <c r="C381" s="994"/>
      <c r="D381" s="994"/>
      <c r="E381" s="994"/>
      <c r="F381" s="418" t="s">
        <v>24</v>
      </c>
      <c r="G381" s="418" t="s">
        <v>25</v>
      </c>
    </row>
    <row r="382" spans="1:7" ht="13.5" customHeight="1">
      <c r="B382" s="417" t="s">
        <v>1937</v>
      </c>
      <c r="C382" s="417" t="s">
        <v>1936</v>
      </c>
      <c r="D382" s="992" t="s">
        <v>1943</v>
      </c>
      <c r="E382" s="417">
        <v>44895</v>
      </c>
      <c r="F382" s="417">
        <v>44900</v>
      </c>
      <c r="G382" s="417">
        <v>44916</v>
      </c>
    </row>
    <row r="383" spans="1:7" ht="13.5" customHeight="1">
      <c r="B383" s="417" t="s">
        <v>1942</v>
      </c>
      <c r="C383" s="417" t="s">
        <v>1546</v>
      </c>
      <c r="D383" s="1021"/>
      <c r="E383" s="417">
        <f t="shared" ref="E383:G387" si="2">E382+7</f>
        <v>44902</v>
      </c>
      <c r="F383" s="417">
        <f t="shared" si="2"/>
        <v>44907</v>
      </c>
      <c r="G383" s="417">
        <f t="shared" si="2"/>
        <v>44923</v>
      </c>
    </row>
    <row r="384" spans="1:7" ht="13.5" customHeight="1">
      <c r="B384" s="417" t="s">
        <v>1933</v>
      </c>
      <c r="C384" s="417" t="s">
        <v>1932</v>
      </c>
      <c r="D384" s="1021"/>
      <c r="E384" s="417">
        <f t="shared" si="2"/>
        <v>44909</v>
      </c>
      <c r="F384" s="417">
        <f t="shared" si="2"/>
        <v>44914</v>
      </c>
      <c r="G384" s="417">
        <f t="shared" si="2"/>
        <v>44930</v>
      </c>
    </row>
    <row r="385" spans="1:7" ht="14.25" customHeight="1">
      <c r="B385" s="417" t="s">
        <v>1941</v>
      </c>
      <c r="C385" s="417" t="s">
        <v>1544</v>
      </c>
      <c r="D385" s="1021"/>
      <c r="E385" s="417">
        <f t="shared" si="2"/>
        <v>44916</v>
      </c>
      <c r="F385" s="417">
        <f t="shared" si="2"/>
        <v>44921</v>
      </c>
      <c r="G385" s="417">
        <f t="shared" si="2"/>
        <v>44937</v>
      </c>
    </row>
    <row r="386" spans="1:7" ht="14.25" customHeight="1">
      <c r="B386" s="417"/>
      <c r="C386" s="417"/>
      <c r="D386" s="1021"/>
      <c r="E386" s="417">
        <f t="shared" si="2"/>
        <v>44923</v>
      </c>
      <c r="F386" s="417">
        <f t="shared" si="2"/>
        <v>44928</v>
      </c>
      <c r="G386" s="417">
        <f t="shared" si="2"/>
        <v>44944</v>
      </c>
    </row>
    <row r="387" spans="1:7" ht="13.5" customHeight="1">
      <c r="B387" s="417"/>
      <c r="C387" s="417"/>
      <c r="D387" s="993"/>
      <c r="E387" s="417">
        <f t="shared" si="2"/>
        <v>44930</v>
      </c>
      <c r="F387" s="417">
        <f t="shared" si="2"/>
        <v>44935</v>
      </c>
      <c r="G387" s="417">
        <f t="shared" si="2"/>
        <v>44951</v>
      </c>
    </row>
    <row r="388" spans="1:7">
      <c r="C388" s="419"/>
    </row>
    <row r="389" spans="1:7">
      <c r="A389" s="415" t="s">
        <v>1939</v>
      </c>
      <c r="B389" s="1009" t="s">
        <v>20</v>
      </c>
      <c r="C389" s="1009" t="s">
        <v>21</v>
      </c>
      <c r="D389" s="1007" t="s">
        <v>22</v>
      </c>
      <c r="E389" s="1007" t="s">
        <v>1940</v>
      </c>
      <c r="F389" s="418" t="s">
        <v>221</v>
      </c>
      <c r="G389" s="418" t="s">
        <v>1939</v>
      </c>
    </row>
    <row r="390" spans="1:7">
      <c r="A390" s="415" t="s">
        <v>1938</v>
      </c>
      <c r="B390" s="1010"/>
      <c r="C390" s="1010"/>
      <c r="D390" s="1007"/>
      <c r="E390" s="1007"/>
      <c r="F390" s="418" t="s">
        <v>24</v>
      </c>
      <c r="G390" s="418" t="s">
        <v>25</v>
      </c>
    </row>
    <row r="391" spans="1:7" ht="13.5" customHeight="1">
      <c r="B391" s="417" t="s">
        <v>1937</v>
      </c>
      <c r="C391" s="417" t="s">
        <v>1936</v>
      </c>
      <c r="D391" s="1022" t="s">
        <v>1935</v>
      </c>
      <c r="E391" s="417">
        <v>44896</v>
      </c>
      <c r="F391" s="417">
        <v>44902</v>
      </c>
      <c r="G391" s="417">
        <v>44917</v>
      </c>
    </row>
    <row r="392" spans="1:7" ht="13.5" customHeight="1">
      <c r="B392" s="417" t="s">
        <v>1934</v>
      </c>
      <c r="C392" s="417" t="s">
        <v>1525</v>
      </c>
      <c r="D392" s="1022"/>
      <c r="E392" s="417">
        <v>44903</v>
      </c>
      <c r="F392" s="417">
        <v>44909</v>
      </c>
      <c r="G392" s="417">
        <v>44924</v>
      </c>
    </row>
    <row r="393" spans="1:7" ht="13.5" customHeight="1">
      <c r="B393" s="417" t="s">
        <v>1933</v>
      </c>
      <c r="C393" s="417" t="s">
        <v>1932</v>
      </c>
      <c r="D393" s="1022"/>
      <c r="E393" s="417">
        <v>44910</v>
      </c>
      <c r="F393" s="417">
        <v>44916</v>
      </c>
      <c r="G393" s="417">
        <v>44931</v>
      </c>
    </row>
    <row r="394" spans="1:7" ht="13.5" customHeight="1">
      <c r="B394" s="417" t="s">
        <v>1931</v>
      </c>
      <c r="C394" s="417" t="s">
        <v>1522</v>
      </c>
      <c r="D394" s="1022"/>
      <c r="E394" s="417">
        <v>44917</v>
      </c>
      <c r="F394" s="417">
        <v>44923</v>
      </c>
      <c r="G394" s="417">
        <v>44938</v>
      </c>
    </row>
    <row r="395" spans="1:7" ht="13.5" customHeight="1">
      <c r="B395" s="417"/>
      <c r="C395" s="417"/>
      <c r="D395" s="1022"/>
      <c r="E395" s="416">
        <v>44924</v>
      </c>
      <c r="F395" s="416">
        <v>44930</v>
      </c>
      <c r="G395" s="416">
        <v>44945</v>
      </c>
    </row>
  </sheetData>
  <mergeCells count="220">
    <mergeCell ref="B306:B307"/>
    <mergeCell ref="D382:D387"/>
    <mergeCell ref="D391:D395"/>
    <mergeCell ref="C298:C299"/>
    <mergeCell ref="B314:B315"/>
    <mergeCell ref="B322:B323"/>
    <mergeCell ref="B355:B356"/>
    <mergeCell ref="B347:B348"/>
    <mergeCell ref="B298:B299"/>
    <mergeCell ref="B380:B381"/>
    <mergeCell ref="C380:C381"/>
    <mergeCell ref="D380:D381"/>
    <mergeCell ref="D347:D348"/>
    <mergeCell ref="D341:D345"/>
    <mergeCell ref="D349:D353"/>
    <mergeCell ref="D357:D361"/>
    <mergeCell ref="D365:D370"/>
    <mergeCell ref="D374:D378"/>
    <mergeCell ref="B266:B267"/>
    <mergeCell ref="B274:B275"/>
    <mergeCell ref="C314:C315"/>
    <mergeCell ref="B23:B24"/>
    <mergeCell ref="E47:E48"/>
    <mergeCell ref="C233:C234"/>
    <mergeCell ref="D241:D242"/>
    <mergeCell ref="C124:C125"/>
    <mergeCell ref="B132:B133"/>
    <mergeCell ref="D314:D315"/>
    <mergeCell ref="D282:D283"/>
    <mergeCell ref="C274:C275"/>
    <mergeCell ref="B258:B259"/>
    <mergeCell ref="B216:B217"/>
    <mergeCell ref="B290:B291"/>
    <mergeCell ref="C290:C291"/>
    <mergeCell ref="D290:D291"/>
    <mergeCell ref="D233:D234"/>
    <mergeCell ref="C250:C251"/>
    <mergeCell ref="B250:B251"/>
    <mergeCell ref="B241:B242"/>
    <mergeCell ref="C241:C242"/>
    <mergeCell ref="D258:D259"/>
    <mergeCell ref="C282:C283"/>
    <mergeCell ref="A1:G1"/>
    <mergeCell ref="A4:G4"/>
    <mergeCell ref="B7:B8"/>
    <mergeCell ref="B39:B40"/>
    <mergeCell ref="B63:B64"/>
    <mergeCell ref="E7:E8"/>
    <mergeCell ref="E39:E40"/>
    <mergeCell ref="E63:E64"/>
    <mergeCell ref="B55:B56"/>
    <mergeCell ref="D55:D56"/>
    <mergeCell ref="B31:B32"/>
    <mergeCell ref="C31:C32"/>
    <mergeCell ref="C7:C8"/>
    <mergeCell ref="D7:D8"/>
    <mergeCell ref="C55:C56"/>
    <mergeCell ref="D31:D32"/>
    <mergeCell ref="D39:D40"/>
    <mergeCell ref="C15:C16"/>
    <mergeCell ref="E23:E24"/>
    <mergeCell ref="E15:E16"/>
    <mergeCell ref="E31:E32"/>
    <mergeCell ref="C23:C24"/>
    <mergeCell ref="B15:B16"/>
    <mergeCell ref="D15:D16"/>
    <mergeCell ref="D23:D24"/>
    <mergeCell ref="C39:C40"/>
    <mergeCell ref="E72:E73"/>
    <mergeCell ref="D72:D73"/>
    <mergeCell ref="D63:D64"/>
    <mergeCell ref="D41:D45"/>
    <mergeCell ref="D49:D53"/>
    <mergeCell ref="E55:E56"/>
    <mergeCell ref="B72:B73"/>
    <mergeCell ref="D81:D82"/>
    <mergeCell ref="E81:E82"/>
    <mergeCell ref="D90:D91"/>
    <mergeCell ref="C90:C91"/>
    <mergeCell ref="B47:B48"/>
    <mergeCell ref="E90:E91"/>
    <mergeCell ref="C72:C73"/>
    <mergeCell ref="C47:C48"/>
    <mergeCell ref="D47:D48"/>
    <mergeCell ref="C63:C64"/>
    <mergeCell ref="B90:B91"/>
    <mergeCell ref="B81:B82"/>
    <mergeCell ref="C81:C82"/>
    <mergeCell ref="E98:E99"/>
    <mergeCell ref="D98:D99"/>
    <mergeCell ref="B156:B157"/>
    <mergeCell ref="B148:B149"/>
    <mergeCell ref="B173:B174"/>
    <mergeCell ref="B106:B107"/>
    <mergeCell ref="C106:C107"/>
    <mergeCell ref="B124:B125"/>
    <mergeCell ref="D140:D141"/>
    <mergeCell ref="D132:D133"/>
    <mergeCell ref="C98:C99"/>
    <mergeCell ref="B98:B99"/>
    <mergeCell ref="C132:C133"/>
    <mergeCell ref="B165:B166"/>
    <mergeCell ref="B140:B141"/>
    <mergeCell ref="E132:E133"/>
    <mergeCell ref="B116:B117"/>
    <mergeCell ref="D200:D205"/>
    <mergeCell ref="D218:D222"/>
    <mergeCell ref="D183:D187"/>
    <mergeCell ref="D191:D195"/>
    <mergeCell ref="E208:E209"/>
    <mergeCell ref="E216:E217"/>
    <mergeCell ref="C258:C259"/>
    <mergeCell ref="C165:C166"/>
    <mergeCell ref="D216:D217"/>
    <mergeCell ref="C116:C117"/>
    <mergeCell ref="D250:D251"/>
    <mergeCell ref="D124:D125"/>
    <mergeCell ref="D226:D231"/>
    <mergeCell ref="D224:D225"/>
    <mergeCell ref="B189:B190"/>
    <mergeCell ref="B181:B182"/>
    <mergeCell ref="B233:B234"/>
    <mergeCell ref="C224:C225"/>
    <mergeCell ref="B198:B199"/>
    <mergeCell ref="C198:C199"/>
    <mergeCell ref="B208:B209"/>
    <mergeCell ref="B224:B225"/>
    <mergeCell ref="C189:C190"/>
    <mergeCell ref="D189:D190"/>
    <mergeCell ref="C173:C174"/>
    <mergeCell ref="C156:C157"/>
    <mergeCell ref="D156:D157"/>
    <mergeCell ref="D165:D166"/>
    <mergeCell ref="C140:C141"/>
    <mergeCell ref="E224:E225"/>
    <mergeCell ref="D208:D209"/>
    <mergeCell ref="C208:C209"/>
    <mergeCell ref="D134:D138"/>
    <mergeCell ref="D142:D146"/>
    <mergeCell ref="D150:D154"/>
    <mergeCell ref="D158:D163"/>
    <mergeCell ref="D167:D171"/>
    <mergeCell ref="D175:D179"/>
    <mergeCell ref="C216:C217"/>
    <mergeCell ref="E124:E125"/>
    <mergeCell ref="E106:E107"/>
    <mergeCell ref="E156:E157"/>
    <mergeCell ref="D148:D149"/>
    <mergeCell ref="D173:D174"/>
    <mergeCell ref="E140:E141"/>
    <mergeCell ref="E165:E166"/>
    <mergeCell ref="D181:D182"/>
    <mergeCell ref="D106:D107"/>
    <mergeCell ref="D198:D199"/>
    <mergeCell ref="E181:E182"/>
    <mergeCell ref="E173:E174"/>
    <mergeCell ref="E148:E149"/>
    <mergeCell ref="E198:E199"/>
    <mergeCell ref="C148:C149"/>
    <mergeCell ref="E189:E190"/>
    <mergeCell ref="C181:C182"/>
    <mergeCell ref="E372:E373"/>
    <mergeCell ref="E363:E364"/>
    <mergeCell ref="D363:D364"/>
    <mergeCell ref="E290:E291"/>
    <mergeCell ref="E347:E348"/>
    <mergeCell ref="D276:D280"/>
    <mergeCell ref="B389:B390"/>
    <mergeCell ref="C389:C390"/>
    <mergeCell ref="D389:D390"/>
    <mergeCell ref="E389:E390"/>
    <mergeCell ref="E380:E381"/>
    <mergeCell ref="C372:C373"/>
    <mergeCell ref="D372:D373"/>
    <mergeCell ref="E298:E299"/>
    <mergeCell ref="E355:E356"/>
    <mergeCell ref="C355:C356"/>
    <mergeCell ref="B372:B373"/>
    <mergeCell ref="C347:C348"/>
    <mergeCell ref="C363:C364"/>
    <mergeCell ref="B363:B364"/>
    <mergeCell ref="B339:B340"/>
    <mergeCell ref="C322:C323"/>
    <mergeCell ref="B282:B283"/>
    <mergeCell ref="B330:B331"/>
    <mergeCell ref="E233:E234"/>
    <mergeCell ref="E339:E340"/>
    <mergeCell ref="E314:E315"/>
    <mergeCell ref="E306:E307"/>
    <mergeCell ref="E274:E275"/>
    <mergeCell ref="E266:E267"/>
    <mergeCell ref="E282:E283"/>
    <mergeCell ref="D355:D356"/>
    <mergeCell ref="D339:D340"/>
    <mergeCell ref="E250:E251"/>
    <mergeCell ref="D266:D267"/>
    <mergeCell ref="D235:D239"/>
    <mergeCell ref="D243:D248"/>
    <mergeCell ref="D252:D256"/>
    <mergeCell ref="D260:D264"/>
    <mergeCell ref="D268:D272"/>
    <mergeCell ref="C339:C340"/>
    <mergeCell ref="D298:D299"/>
    <mergeCell ref="E322:E323"/>
    <mergeCell ref="D306:D307"/>
    <mergeCell ref="E258:E259"/>
    <mergeCell ref="C266:C267"/>
    <mergeCell ref="C306:C307"/>
    <mergeCell ref="C330:C331"/>
    <mergeCell ref="D284:D288"/>
    <mergeCell ref="D292:D296"/>
    <mergeCell ref="D308:D312"/>
    <mergeCell ref="D316:D320"/>
    <mergeCell ref="D324:D328"/>
    <mergeCell ref="D332:D337"/>
    <mergeCell ref="E241:E242"/>
    <mergeCell ref="E330:E331"/>
    <mergeCell ref="D330:D331"/>
    <mergeCell ref="D274:D275"/>
    <mergeCell ref="D322:D323"/>
  </mergeCells>
  <phoneticPr fontId="11" type="noConversion"/>
  <hyperlinks>
    <hyperlink ref="A156" r:id="rId1" display="https://www.cma-cgm.com/ebusiness/schedules/port/detail?POLDescription=PIPAVAV%20%3B%20IN%20%3B%20INPAV&amp;ActualPOLDescription=PIPAVAV%20%3B%20IN%20%3B%20INPAV"/>
    <hyperlink ref="B83" r:id="rId2" display="https://ecomm.one-line.com/one-ecom/schedule/vessel-schedule?vslEngNmParam=UNAYZAH+EXPRESS+%28UZET%29&amp;vslCdParam=UZET&amp;f_cmd="/>
    <hyperlink ref="B112" r:id="rId3" display="https://ecomm.one-line.com/one-ecom/schedule/vessel-schedule?vslEngNmParam=PARIS+EXPRESS+%28PRET%29&amp;vslCdParam=PRET&amp;f_cmd="/>
    <hyperlink ref="B325" r:id="rId4" display="https://ecomm.one-line.com/one-ecom/schedule/vessel-schedule?vslEngNmParam=TO+BE+NOMINATED+%289F2T%29&amp;vslCdParam=9F2T&amp;f_cmd="/>
    <hyperlink ref="B126" r:id="rId5" location="/schedule?portname=CAPE%20FELTON" display="https://cn.wanhai.com/cec/ - /schedule?portname=CAPE%20FELTON"/>
    <hyperlink ref="B127" r:id="rId6" location="/schedule?portname=WAN%20HAI%20272" display="https://cn.wanhai.com/cec/ - /schedule?portname=WAN%20HAI%20272"/>
    <hyperlink ref="B128" r:id="rId7" location="/schedule?portname=CAPE%20FELTON" display="https://cn.wanhai.com/cec/ - /schedule?portname=CAPE%20FELTON"/>
    <hyperlink ref="B129" r:id="rId8" location="/schedule?portname=WAN%20HAI%20276" display="https://cn.wanhai.com/cec/ - /schedule?portname=WAN%20HAI%20276"/>
    <hyperlink ref="B130" r:id="rId9" location="/schedule?portname=CAPE%20FELTON" display="https://cn.wanhai.com/cec/ - /schedule?portname=CAPE%20FELTON"/>
    <hyperlink ref="B134" r:id="rId10" location="/schedule?portname=CAPE%20FELTON" display="https://cn.wanhai.com/cec/ - /schedule?portname=CAPE%20FELTON"/>
    <hyperlink ref="B135" r:id="rId11" location="/schedule?portname=BELAWAN" display="https://cn.wanhai.com/cec/ - /schedule?portname=BELAWAN"/>
    <hyperlink ref="B136" r:id="rId12" location="/schedule?portname=CAPE%20FELTON" display="https://cn.wanhai.com/cec/ - /schedule?portname=CAPE%20FELTON"/>
    <hyperlink ref="B137" r:id="rId13" location="/schedule?portname=BELAWAN" display="https://cn.wanhai.com/cec/ - /schedule?portname=BELAWAN"/>
    <hyperlink ref="B142" r:id="rId14" location="/schedule?portname=INTERASIA%20CATALYST" display="https://cn.wanhai.com/cec/ - /schedule?portname=INTERASIA%20CATALYST"/>
    <hyperlink ref="B143" r:id="rId15" location="/schedule?portname=WAN%20HAI%20502" display="https://cn.wanhai.com/cec/ - /schedule?portname=WAN%20HAI%20502"/>
    <hyperlink ref="B144" r:id="rId16" location="/schedule?portname=INTERASIA%20ENHANCE" display="https://cn.wanhai.com/cec/ - /schedule?portname=INTERASIA%20ENHANCE"/>
    <hyperlink ref="B145" r:id="rId17" location="/schedule?portname=XIN%20WEN%20ZHOU" display="https://cn.wanhai.com/cec/ - /schedule?portname=XIN%20WEN%20ZHOU"/>
    <hyperlink ref="B200" r:id="rId18" location="/schedule?portname=JAKARTA%20VOYAGER" display="https://cn.wanhai.com/cec/ - /schedule?portname=JAKARTA%20VOYAGER"/>
    <hyperlink ref="B201" r:id="rId19" location="/schedule?portname=WAN%20HAI%20502" display="https://cn.wanhai.com/cec/ - /schedule?portname=WAN%20HAI%20502"/>
    <hyperlink ref="B202" r:id="rId20" location="/schedule?portname=WAN%20HAI%20305" display="https://cn.wanhai.com/cec/ - /schedule?portname=WAN%20HAI%20305"/>
    <hyperlink ref="B203" r:id="rId21" location="/schedule?portname=ITAL%20UNICA" display="https://cn.wanhai.com/cec/ - /schedule?portname=ITAL%20UNICA"/>
    <hyperlink ref="B204" r:id="rId22" location="/schedule?portname=GABRIELA%20A" display="https://cn.wanhai.com/cec/ - /schedule?portname=GABRIELA%20A"/>
  </hyperlinks>
  <pageMargins left="0.69930555555555596" right="0.69930555555555596" top="0.75" bottom="0.75" header="0.3" footer="0.3"/>
  <pageSetup paperSize="9" orientation="portrait" horizontalDpi="200" verticalDpi="300" r:id="rId23"/>
  <drawing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65"/>
  <sheetViews>
    <sheetView zoomScale="115" zoomScaleNormal="115" workbookViewId="0">
      <selection activeCell="G893" sqref="G893"/>
    </sheetView>
  </sheetViews>
  <sheetFormatPr defaultRowHeight="15.75"/>
  <cols>
    <col min="1" max="1" width="4.375" style="501" customWidth="1"/>
    <col min="2" max="2" width="43.875" style="500" customWidth="1"/>
    <col min="3" max="3" width="15.125" style="499" customWidth="1"/>
    <col min="4" max="4" width="13.75" style="498" bestFit="1" customWidth="1"/>
    <col min="5" max="5" width="14.875" style="498" customWidth="1"/>
    <col min="6" max="6" width="13.125" style="498" customWidth="1"/>
    <col min="7" max="7" width="18.625" style="498" customWidth="1"/>
    <col min="8" max="8" width="23.25" style="498" customWidth="1"/>
    <col min="9" max="16384" width="9" style="498"/>
  </cols>
  <sheetData>
    <row r="1" spans="1:8" ht="67.5" customHeight="1">
      <c r="A1" s="1129" t="s">
        <v>2932</v>
      </c>
      <c r="B1" s="1130"/>
      <c r="C1" s="1129"/>
      <c r="D1" s="1129"/>
      <c r="E1" s="1129"/>
      <c r="F1" s="1130"/>
      <c r="G1" s="1129"/>
    </row>
    <row r="2" spans="1:8" ht="33.75" customHeight="1">
      <c r="A2" s="1131" t="s">
        <v>17</v>
      </c>
      <c r="B2" s="1132"/>
      <c r="C2" s="708"/>
      <c r="D2" s="707"/>
      <c r="E2" s="707"/>
      <c r="F2" s="707"/>
      <c r="G2" s="706">
        <v>44896</v>
      </c>
    </row>
    <row r="3" spans="1:8" s="499" customFormat="1" ht="21.75" customHeight="1">
      <c r="A3" s="705"/>
      <c r="B3" s="1133"/>
      <c r="C3" s="1134"/>
      <c r="D3" s="1134"/>
      <c r="E3" s="1134"/>
      <c r="F3" s="1134"/>
      <c r="G3" s="1134"/>
      <c r="H3" s="498"/>
    </row>
    <row r="4" spans="1:8" s="499" customFormat="1" ht="15" customHeight="1">
      <c r="A4" s="704" t="s">
        <v>18</v>
      </c>
      <c r="B4" s="704"/>
      <c r="C4" s="704"/>
      <c r="D4" s="704"/>
      <c r="E4" s="704"/>
      <c r="F4" s="704"/>
      <c r="G4" s="704"/>
    </row>
    <row r="5" spans="1:8" s="551" customFormat="1" ht="15" customHeight="1">
      <c r="A5" s="1146" t="s">
        <v>2931</v>
      </c>
      <c r="B5" s="1146"/>
      <c r="C5" s="703"/>
      <c r="D5" s="702"/>
      <c r="E5" s="702"/>
      <c r="F5" s="701"/>
      <c r="G5" s="701"/>
    </row>
    <row r="6" spans="1:8" s="502" customFormat="1" ht="15" customHeight="1">
      <c r="A6" s="675"/>
      <c r="B6" s="1029" t="s">
        <v>1350</v>
      </c>
      <c r="C6" s="1136" t="s">
        <v>21</v>
      </c>
      <c r="D6" s="1136" t="s">
        <v>2752</v>
      </c>
      <c r="E6" s="678" t="s">
        <v>2250</v>
      </c>
      <c r="F6" s="679" t="s">
        <v>6</v>
      </c>
      <c r="G6" s="678" t="s">
        <v>44</v>
      </c>
    </row>
    <row r="7" spans="1:8" s="502" customFormat="1" ht="15" customHeight="1">
      <c r="A7" s="675"/>
      <c r="B7" s="1029"/>
      <c r="C7" s="1136"/>
      <c r="D7" s="1136"/>
      <c r="E7" s="678" t="s">
        <v>2249</v>
      </c>
      <c r="F7" s="679" t="s">
        <v>24</v>
      </c>
      <c r="G7" s="678" t="s">
        <v>25</v>
      </c>
    </row>
    <row r="8" spans="1:8" s="502" customFormat="1" ht="15" customHeight="1">
      <c r="A8" s="675"/>
      <c r="B8" s="546" t="s">
        <v>2885</v>
      </c>
      <c r="C8" s="546" t="s">
        <v>2832</v>
      </c>
      <c r="D8" s="1116" t="s">
        <v>2930</v>
      </c>
      <c r="E8" s="700">
        <f>F8-6</f>
        <v>44891</v>
      </c>
      <c r="F8" s="508">
        <v>44897</v>
      </c>
      <c r="G8" s="508">
        <f>F8+40</f>
        <v>44937</v>
      </c>
    </row>
    <row r="9" spans="1:8" s="502" customFormat="1" ht="15" customHeight="1">
      <c r="A9" s="675"/>
      <c r="B9" s="546" t="s">
        <v>2884</v>
      </c>
      <c r="C9" s="546" t="s">
        <v>2879</v>
      </c>
      <c r="D9" s="1117"/>
      <c r="E9" s="700">
        <f>F9-6</f>
        <v>44898</v>
      </c>
      <c r="F9" s="508">
        <f>F8+7</f>
        <v>44904</v>
      </c>
      <c r="G9" s="508">
        <f>F9+40</f>
        <v>44944</v>
      </c>
    </row>
    <row r="10" spans="1:8" s="502" customFormat="1" ht="15" customHeight="1">
      <c r="A10" s="675"/>
      <c r="B10" s="546" t="s">
        <v>2883</v>
      </c>
      <c r="C10" s="546" t="s">
        <v>2882</v>
      </c>
      <c r="D10" s="1117"/>
      <c r="E10" s="700">
        <f>F10-6</f>
        <v>44905</v>
      </c>
      <c r="F10" s="508">
        <f>F9+7</f>
        <v>44911</v>
      </c>
      <c r="G10" s="508">
        <f>F10+40</f>
        <v>44951</v>
      </c>
    </row>
    <row r="11" spans="1:8" s="502" customFormat="1" ht="15" customHeight="1">
      <c r="A11" s="675"/>
      <c r="B11" s="546" t="s">
        <v>2881</v>
      </c>
      <c r="C11" s="546" t="s">
        <v>2879</v>
      </c>
      <c r="D11" s="1117"/>
      <c r="E11" s="700">
        <f>F11-6</f>
        <v>44912</v>
      </c>
      <c r="F11" s="508">
        <f>F10+7</f>
        <v>44918</v>
      </c>
      <c r="G11" s="508">
        <f>F11+40</f>
        <v>44958</v>
      </c>
    </row>
    <row r="12" spans="1:8" s="502" customFormat="1" ht="15" customHeight="1">
      <c r="A12" s="675"/>
      <c r="B12" s="546" t="s">
        <v>2880</v>
      </c>
      <c r="C12" s="546" t="s">
        <v>2879</v>
      </c>
      <c r="D12" s="1118"/>
      <c r="E12" s="700">
        <f>F12-6</f>
        <v>44919</v>
      </c>
      <c r="F12" s="508">
        <f>F11+7</f>
        <v>44925</v>
      </c>
      <c r="G12" s="508">
        <f>F12+40</f>
        <v>44965</v>
      </c>
    </row>
    <row r="13" spans="1:8" s="512" customFormat="1" ht="15" customHeight="1">
      <c r="A13" s="1135" t="s">
        <v>2928</v>
      </c>
      <c r="B13" s="1135"/>
      <c r="C13" s="687"/>
      <c r="D13" s="687"/>
      <c r="E13" s="681"/>
      <c r="F13" s="680"/>
      <c r="G13" s="680"/>
    </row>
    <row r="14" spans="1:8" s="502" customFormat="1" ht="15" customHeight="1">
      <c r="A14" s="675"/>
      <c r="B14" s="1029" t="s">
        <v>1350</v>
      </c>
      <c r="C14" s="1136" t="s">
        <v>21</v>
      </c>
      <c r="D14" s="1136" t="s">
        <v>5</v>
      </c>
      <c r="E14" s="678" t="s">
        <v>2250</v>
      </c>
      <c r="F14" s="679" t="s">
        <v>6</v>
      </c>
      <c r="G14" s="678" t="s">
        <v>2929</v>
      </c>
    </row>
    <row r="15" spans="1:8" s="502" customFormat="1" ht="15" customHeight="1">
      <c r="A15" s="675"/>
      <c r="B15" s="1029"/>
      <c r="C15" s="1136"/>
      <c r="D15" s="1136"/>
      <c r="E15" s="678" t="s">
        <v>2249</v>
      </c>
      <c r="F15" s="679" t="s">
        <v>24</v>
      </c>
      <c r="G15" s="678" t="s">
        <v>25</v>
      </c>
    </row>
    <row r="16" spans="1:8" s="502" customFormat="1" ht="15" customHeight="1">
      <c r="A16" s="675"/>
      <c r="B16" s="546" t="s">
        <v>2885</v>
      </c>
      <c r="C16" s="546" t="s">
        <v>2832</v>
      </c>
      <c r="D16" s="1082" t="s">
        <v>87</v>
      </c>
      <c r="E16" s="684">
        <f>F16-6</f>
        <v>44891</v>
      </c>
      <c r="F16" s="508">
        <v>44897</v>
      </c>
      <c r="G16" s="683">
        <f>F16+45</f>
        <v>44942</v>
      </c>
    </row>
    <row r="17" spans="1:7" s="502" customFormat="1" ht="15" customHeight="1">
      <c r="A17" s="675"/>
      <c r="B17" s="546" t="s">
        <v>2884</v>
      </c>
      <c r="C17" s="546" t="s">
        <v>2879</v>
      </c>
      <c r="D17" s="1082"/>
      <c r="E17" s="684">
        <f>F17-6</f>
        <v>44898</v>
      </c>
      <c r="F17" s="683">
        <f>F16+7</f>
        <v>44904</v>
      </c>
      <c r="G17" s="683">
        <f>F17+45</f>
        <v>44949</v>
      </c>
    </row>
    <row r="18" spans="1:7" s="502" customFormat="1" ht="15" customHeight="1">
      <c r="A18" s="675"/>
      <c r="B18" s="546" t="s">
        <v>2883</v>
      </c>
      <c r="C18" s="546" t="s">
        <v>2882</v>
      </c>
      <c r="D18" s="1082"/>
      <c r="E18" s="684">
        <f>F18-6</f>
        <v>44905</v>
      </c>
      <c r="F18" s="683">
        <f>F17+7</f>
        <v>44911</v>
      </c>
      <c r="G18" s="683">
        <f>F18+45</f>
        <v>44956</v>
      </c>
    </row>
    <row r="19" spans="1:7" s="641" customFormat="1" ht="15" customHeight="1">
      <c r="A19" s="675"/>
      <c r="B19" s="546" t="s">
        <v>2881</v>
      </c>
      <c r="C19" s="546" t="s">
        <v>2879</v>
      </c>
      <c r="D19" s="1082"/>
      <c r="E19" s="684">
        <f>F19-6</f>
        <v>44912</v>
      </c>
      <c r="F19" s="683">
        <f>F18+7</f>
        <v>44918</v>
      </c>
      <c r="G19" s="683">
        <f>F19+45</f>
        <v>44963</v>
      </c>
    </row>
    <row r="20" spans="1:7" s="641" customFormat="1" ht="15" customHeight="1">
      <c r="A20" s="675"/>
      <c r="B20" s="546" t="s">
        <v>2880</v>
      </c>
      <c r="C20" s="546" t="s">
        <v>2879</v>
      </c>
      <c r="D20" s="1082"/>
      <c r="E20" s="684">
        <f>F20-6</f>
        <v>44919</v>
      </c>
      <c r="F20" s="683">
        <f>F19+7</f>
        <v>44925</v>
      </c>
      <c r="G20" s="683">
        <f>F20+45</f>
        <v>44970</v>
      </c>
    </row>
    <row r="21" spans="1:7" s="502" customFormat="1" ht="15" hidden="1" customHeight="1">
      <c r="A21" s="675"/>
      <c r="B21" s="1142" t="s">
        <v>20</v>
      </c>
      <c r="C21" s="1141" t="s">
        <v>1249</v>
      </c>
      <c r="D21" s="1141" t="s">
        <v>5</v>
      </c>
      <c r="E21" s="689" t="s">
        <v>2250</v>
      </c>
      <c r="F21" s="699" t="s">
        <v>6</v>
      </c>
      <c r="G21" s="689" t="s">
        <v>2928</v>
      </c>
    </row>
    <row r="22" spans="1:7" s="502" customFormat="1" ht="15" hidden="1" customHeight="1">
      <c r="A22" s="675"/>
      <c r="B22" s="1143"/>
      <c r="C22" s="1136"/>
      <c r="D22" s="1136"/>
      <c r="E22" s="678" t="s">
        <v>2249</v>
      </c>
      <c r="F22" s="679" t="s">
        <v>24</v>
      </c>
      <c r="G22" s="678" t="s">
        <v>25</v>
      </c>
    </row>
    <row r="23" spans="1:7" s="502" customFormat="1" ht="15" hidden="1" customHeight="1">
      <c r="A23" s="675"/>
      <c r="B23" s="546" t="s">
        <v>2372</v>
      </c>
      <c r="C23" s="546" t="s">
        <v>2371</v>
      </c>
      <c r="D23" s="1082" t="s">
        <v>2146</v>
      </c>
      <c r="E23" s="684">
        <f>F23-5</f>
        <v>43950</v>
      </c>
      <c r="F23" s="508">
        <v>43955</v>
      </c>
      <c r="G23" s="683">
        <f>F23+35</f>
        <v>43990</v>
      </c>
    </row>
    <row r="24" spans="1:7" s="502" customFormat="1" ht="15" hidden="1" customHeight="1">
      <c r="A24" s="675"/>
      <c r="B24" s="546" t="s">
        <v>2927</v>
      </c>
      <c r="C24" s="546" t="s">
        <v>2871</v>
      </c>
      <c r="D24" s="1082"/>
      <c r="E24" s="684">
        <f>F24-5</f>
        <v>43957</v>
      </c>
      <c r="F24" s="683">
        <f>F23+7</f>
        <v>43962</v>
      </c>
      <c r="G24" s="683">
        <f>F24+35</f>
        <v>43997</v>
      </c>
    </row>
    <row r="25" spans="1:7" s="502" customFormat="1" ht="15" hidden="1" customHeight="1">
      <c r="A25" s="675"/>
      <c r="B25" s="546" t="s">
        <v>2372</v>
      </c>
      <c r="C25" s="546" t="s">
        <v>2371</v>
      </c>
      <c r="D25" s="1082"/>
      <c r="E25" s="684">
        <f>F25-5</f>
        <v>43964</v>
      </c>
      <c r="F25" s="683">
        <f>F24+7</f>
        <v>43969</v>
      </c>
      <c r="G25" s="683">
        <f>F25+35</f>
        <v>44004</v>
      </c>
    </row>
    <row r="26" spans="1:7" s="698" customFormat="1" ht="15" hidden="1" customHeight="1">
      <c r="A26" s="675"/>
      <c r="B26" s="546" t="s">
        <v>2926</v>
      </c>
      <c r="C26" s="628" t="s">
        <v>2871</v>
      </c>
      <c r="D26" s="1082"/>
      <c r="E26" s="684">
        <f>F26-5</f>
        <v>43971</v>
      </c>
      <c r="F26" s="683">
        <f>F25+7</f>
        <v>43976</v>
      </c>
      <c r="G26" s="683">
        <f>F26+35</f>
        <v>44011</v>
      </c>
    </row>
    <row r="27" spans="1:7" s="500" customFormat="1" ht="15" customHeight="1">
      <c r="A27" s="1135" t="s">
        <v>2925</v>
      </c>
      <c r="B27" s="1135"/>
      <c r="C27" s="687"/>
      <c r="D27" s="681"/>
      <c r="E27" s="681"/>
      <c r="F27" s="680"/>
      <c r="G27" s="680"/>
    </row>
    <row r="28" spans="1:7" s="502" customFormat="1" ht="15" customHeight="1">
      <c r="A28" s="675"/>
      <c r="B28" s="1029" t="s">
        <v>1350</v>
      </c>
      <c r="C28" s="1136" t="s">
        <v>21</v>
      </c>
      <c r="D28" s="1137" t="s">
        <v>5</v>
      </c>
      <c r="E28" s="678" t="s">
        <v>2250</v>
      </c>
      <c r="F28" s="679" t="s">
        <v>6</v>
      </c>
      <c r="G28" s="686" t="s">
        <v>2925</v>
      </c>
    </row>
    <row r="29" spans="1:7" s="502" customFormat="1" ht="15" customHeight="1">
      <c r="A29" s="675"/>
      <c r="B29" s="1029"/>
      <c r="C29" s="1136"/>
      <c r="D29" s="1141"/>
      <c r="E29" s="678" t="s">
        <v>2249</v>
      </c>
      <c r="F29" s="685" t="s">
        <v>24</v>
      </c>
      <c r="G29" s="678" t="s">
        <v>25</v>
      </c>
    </row>
    <row r="30" spans="1:7" s="502" customFormat="1" ht="15" customHeight="1">
      <c r="A30" s="675"/>
      <c r="B30" s="546" t="s">
        <v>2885</v>
      </c>
      <c r="C30" s="546" t="s">
        <v>2832</v>
      </c>
      <c r="D30" s="1082" t="s">
        <v>2924</v>
      </c>
      <c r="E30" s="684">
        <f>F30-6</f>
        <v>44893</v>
      </c>
      <c r="F30" s="508">
        <v>44899</v>
      </c>
      <c r="G30" s="683">
        <f>F30+42</f>
        <v>44941</v>
      </c>
    </row>
    <row r="31" spans="1:7" s="502" customFormat="1" ht="15" customHeight="1">
      <c r="A31" s="675"/>
      <c r="B31" s="546" t="s">
        <v>2884</v>
      </c>
      <c r="C31" s="546" t="s">
        <v>2879</v>
      </c>
      <c r="D31" s="1082"/>
      <c r="E31" s="684">
        <f>F31-6</f>
        <v>44900</v>
      </c>
      <c r="F31" s="683">
        <f>F30+7</f>
        <v>44906</v>
      </c>
      <c r="G31" s="683">
        <f>F31+42</f>
        <v>44948</v>
      </c>
    </row>
    <row r="32" spans="1:7" s="502" customFormat="1" ht="15" customHeight="1">
      <c r="A32" s="675"/>
      <c r="B32" s="546" t="s">
        <v>2883</v>
      </c>
      <c r="C32" s="546" t="s">
        <v>2882</v>
      </c>
      <c r="D32" s="1082"/>
      <c r="E32" s="684">
        <f>F32-6</f>
        <v>44907</v>
      </c>
      <c r="F32" s="683">
        <f>F31+7</f>
        <v>44913</v>
      </c>
      <c r="G32" s="683">
        <f>F32+42</f>
        <v>44955</v>
      </c>
    </row>
    <row r="33" spans="1:7" s="502" customFormat="1" ht="15.95" customHeight="1">
      <c r="A33" s="675"/>
      <c r="B33" s="546" t="s">
        <v>2881</v>
      </c>
      <c r="C33" s="546" t="s">
        <v>2879</v>
      </c>
      <c r="D33" s="1082"/>
      <c r="E33" s="684">
        <f>F33-6</f>
        <v>44914</v>
      </c>
      <c r="F33" s="683">
        <f>F32+7</f>
        <v>44920</v>
      </c>
      <c r="G33" s="683">
        <f>F33+42</f>
        <v>44962</v>
      </c>
    </row>
    <row r="34" spans="1:7" s="502" customFormat="1" ht="15" customHeight="1">
      <c r="A34" s="675"/>
      <c r="B34" s="546" t="s">
        <v>2880</v>
      </c>
      <c r="C34" s="546" t="s">
        <v>2879</v>
      </c>
      <c r="D34" s="1082"/>
      <c r="E34" s="684">
        <f>F34-6</f>
        <v>44921</v>
      </c>
      <c r="F34" s="683">
        <f>F33+7</f>
        <v>44927</v>
      </c>
      <c r="G34" s="683">
        <f>F34+42</f>
        <v>44969</v>
      </c>
    </row>
    <row r="35" spans="1:7" s="512" customFormat="1" ht="15" customHeight="1">
      <c r="A35" s="1135" t="s">
        <v>2923</v>
      </c>
      <c r="B35" s="1135"/>
      <c r="C35" s="687"/>
      <c r="D35" s="681"/>
      <c r="E35" s="681"/>
      <c r="F35" s="680"/>
      <c r="G35" s="680"/>
    </row>
    <row r="36" spans="1:7" s="502" customFormat="1" ht="15" customHeight="1">
      <c r="A36" s="675"/>
      <c r="B36" s="1029" t="s">
        <v>1350</v>
      </c>
      <c r="C36" s="1136" t="s">
        <v>21</v>
      </c>
      <c r="D36" s="1137" t="s">
        <v>5</v>
      </c>
      <c r="E36" s="678" t="s">
        <v>2250</v>
      </c>
      <c r="F36" s="679" t="s">
        <v>6</v>
      </c>
      <c r="G36" s="686" t="s">
        <v>35</v>
      </c>
    </row>
    <row r="37" spans="1:7" s="502" customFormat="1" ht="15" customHeight="1">
      <c r="A37" s="675"/>
      <c r="B37" s="1029"/>
      <c r="C37" s="1136"/>
      <c r="D37" s="1138"/>
      <c r="E37" s="678" t="s">
        <v>2249</v>
      </c>
      <c r="F37" s="685" t="s">
        <v>24</v>
      </c>
      <c r="G37" s="678" t="s">
        <v>25</v>
      </c>
    </row>
    <row r="38" spans="1:7" s="502" customFormat="1" ht="15" customHeight="1">
      <c r="A38" s="675"/>
      <c r="B38" s="546" t="s">
        <v>2885</v>
      </c>
      <c r="C38" s="546" t="s">
        <v>2832</v>
      </c>
      <c r="D38" s="1116" t="s">
        <v>87</v>
      </c>
      <c r="E38" s="684">
        <f>F38-6</f>
        <v>44891</v>
      </c>
      <c r="F38" s="508">
        <v>44897</v>
      </c>
      <c r="G38" s="683">
        <f>F38+41</f>
        <v>44938</v>
      </c>
    </row>
    <row r="39" spans="1:7" s="502" customFormat="1" ht="14.25" customHeight="1">
      <c r="A39" s="675"/>
      <c r="B39" s="546" t="s">
        <v>2884</v>
      </c>
      <c r="C39" s="546" t="s">
        <v>2879</v>
      </c>
      <c r="D39" s="1117"/>
      <c r="E39" s="684">
        <f>F39-6</f>
        <v>44898</v>
      </c>
      <c r="F39" s="683">
        <f>F38+7</f>
        <v>44904</v>
      </c>
      <c r="G39" s="683">
        <f>F39+41</f>
        <v>44945</v>
      </c>
    </row>
    <row r="40" spans="1:7" s="502" customFormat="1" ht="15" customHeight="1">
      <c r="A40" s="675"/>
      <c r="B40" s="546" t="s">
        <v>2883</v>
      </c>
      <c r="C40" s="546" t="s">
        <v>2882</v>
      </c>
      <c r="D40" s="1117"/>
      <c r="E40" s="684">
        <f>F40-6</f>
        <v>44905</v>
      </c>
      <c r="F40" s="683">
        <f>F39+7</f>
        <v>44911</v>
      </c>
      <c r="G40" s="683">
        <f>F40+41</f>
        <v>44952</v>
      </c>
    </row>
    <row r="41" spans="1:7" s="502" customFormat="1" ht="15" customHeight="1">
      <c r="A41" s="675"/>
      <c r="B41" s="546" t="s">
        <v>2881</v>
      </c>
      <c r="C41" s="546" t="s">
        <v>2879</v>
      </c>
      <c r="D41" s="1117"/>
      <c r="E41" s="684">
        <f>F41-6</f>
        <v>44912</v>
      </c>
      <c r="F41" s="683">
        <f>F40+7</f>
        <v>44918</v>
      </c>
      <c r="G41" s="683">
        <f>F41+41</f>
        <v>44959</v>
      </c>
    </row>
    <row r="42" spans="1:7" s="502" customFormat="1" ht="15" customHeight="1">
      <c r="A42" s="675"/>
      <c r="B42" s="546" t="s">
        <v>2880</v>
      </c>
      <c r="C42" s="546" t="s">
        <v>2879</v>
      </c>
      <c r="D42" s="1118"/>
      <c r="E42" s="684">
        <f>F42-6</f>
        <v>44919</v>
      </c>
      <c r="F42" s="683">
        <f>F41+7</f>
        <v>44925</v>
      </c>
      <c r="G42" s="683">
        <f>F42+41</f>
        <v>44966</v>
      </c>
    </row>
    <row r="43" spans="1:7" s="512" customFormat="1" ht="14.1" customHeight="1">
      <c r="A43" s="1135" t="s">
        <v>2922</v>
      </c>
      <c r="B43" s="1135"/>
      <c r="C43" s="687"/>
      <c r="D43" s="687"/>
      <c r="E43" s="681"/>
      <c r="F43" s="680"/>
      <c r="G43" s="680"/>
    </row>
    <row r="44" spans="1:7" s="502" customFormat="1" ht="15" customHeight="1">
      <c r="A44" s="675"/>
      <c r="B44" s="1029" t="s">
        <v>1350</v>
      </c>
      <c r="C44" s="1136" t="s">
        <v>21</v>
      </c>
      <c r="D44" s="1136" t="s">
        <v>5</v>
      </c>
      <c r="E44" s="678" t="s">
        <v>2250</v>
      </c>
      <c r="F44" s="679" t="s">
        <v>6</v>
      </c>
      <c r="G44" s="678" t="s">
        <v>45</v>
      </c>
    </row>
    <row r="45" spans="1:7" s="502" customFormat="1" ht="15" customHeight="1">
      <c r="A45" s="675"/>
      <c r="B45" s="1029"/>
      <c r="C45" s="1136"/>
      <c r="D45" s="1136"/>
      <c r="E45" s="678" t="s">
        <v>2249</v>
      </c>
      <c r="F45" s="679" t="s">
        <v>24</v>
      </c>
      <c r="G45" s="678" t="s">
        <v>25</v>
      </c>
    </row>
    <row r="46" spans="1:7" s="502" customFormat="1" ht="15" customHeight="1">
      <c r="A46" s="675"/>
      <c r="B46" s="546" t="s">
        <v>2885</v>
      </c>
      <c r="C46" s="546" t="s">
        <v>2832</v>
      </c>
      <c r="D46" s="1116" t="s">
        <v>2091</v>
      </c>
      <c r="E46" s="684">
        <f>F46-6</f>
        <v>44891</v>
      </c>
      <c r="F46" s="508">
        <v>44897</v>
      </c>
      <c r="G46" s="683">
        <f>F46+42</f>
        <v>44939</v>
      </c>
    </row>
    <row r="47" spans="1:7" s="502" customFormat="1" ht="15" customHeight="1">
      <c r="A47" s="675"/>
      <c r="B47" s="546" t="s">
        <v>2884</v>
      </c>
      <c r="C47" s="546" t="s">
        <v>2879</v>
      </c>
      <c r="D47" s="1117"/>
      <c r="E47" s="684">
        <f>F47-6</f>
        <v>44898</v>
      </c>
      <c r="F47" s="683">
        <f>F46+7</f>
        <v>44904</v>
      </c>
      <c r="G47" s="683">
        <f>F47+42</f>
        <v>44946</v>
      </c>
    </row>
    <row r="48" spans="1:7" s="502" customFormat="1" ht="15" customHeight="1">
      <c r="A48" s="675"/>
      <c r="B48" s="546" t="s">
        <v>2883</v>
      </c>
      <c r="C48" s="546" t="s">
        <v>2882</v>
      </c>
      <c r="D48" s="1117"/>
      <c r="E48" s="684">
        <f>F48-6</f>
        <v>44905</v>
      </c>
      <c r="F48" s="683">
        <f>F47+7</f>
        <v>44911</v>
      </c>
      <c r="G48" s="683">
        <f>F48+42</f>
        <v>44953</v>
      </c>
    </row>
    <row r="49" spans="1:56" s="698" customFormat="1" ht="15" customHeight="1">
      <c r="A49" s="675"/>
      <c r="B49" s="546" t="s">
        <v>2881</v>
      </c>
      <c r="C49" s="546" t="s">
        <v>2879</v>
      </c>
      <c r="D49" s="1117"/>
      <c r="E49" s="684">
        <f>F49-6</f>
        <v>44912</v>
      </c>
      <c r="F49" s="683">
        <f>F48+7</f>
        <v>44918</v>
      </c>
      <c r="G49" s="683">
        <f>F49+42</f>
        <v>44960</v>
      </c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</row>
    <row r="50" spans="1:56" s="641" customFormat="1" ht="15" customHeight="1">
      <c r="A50" s="675"/>
      <c r="B50" s="546" t="s">
        <v>2880</v>
      </c>
      <c r="C50" s="546" t="s">
        <v>2879</v>
      </c>
      <c r="D50" s="1118"/>
      <c r="E50" s="684">
        <f>F50-6</f>
        <v>44919</v>
      </c>
      <c r="F50" s="683">
        <f>F49+7</f>
        <v>44925</v>
      </c>
      <c r="G50" s="683">
        <f>F50+42</f>
        <v>44967</v>
      </c>
      <c r="H50" s="502"/>
      <c r="J50" s="502"/>
    </row>
    <row r="51" spans="1:56" s="512" customFormat="1" ht="15" customHeight="1">
      <c r="A51" s="1135" t="s">
        <v>2237</v>
      </c>
      <c r="B51" s="1135"/>
      <c r="C51" s="681"/>
      <c r="D51" s="680"/>
      <c r="E51" s="680"/>
      <c r="F51" s="680"/>
      <c r="G51" s="697"/>
      <c r="J51" s="502"/>
    </row>
    <row r="52" spans="1:56" s="502" customFormat="1" ht="15" customHeight="1">
      <c r="A52" s="696"/>
      <c r="B52" s="1029" t="s">
        <v>1350</v>
      </c>
      <c r="C52" s="1136" t="s">
        <v>21</v>
      </c>
      <c r="D52" s="1136" t="s">
        <v>5</v>
      </c>
      <c r="E52" s="678" t="s">
        <v>2250</v>
      </c>
      <c r="F52" s="679" t="s">
        <v>6</v>
      </c>
      <c r="G52" s="678" t="s">
        <v>19</v>
      </c>
    </row>
    <row r="53" spans="1:56" s="502" customFormat="1" ht="15" customHeight="1">
      <c r="A53" s="696"/>
      <c r="B53" s="1029"/>
      <c r="C53" s="1136"/>
      <c r="D53" s="1136"/>
      <c r="E53" s="678" t="s">
        <v>2249</v>
      </c>
      <c r="F53" s="679" t="s">
        <v>24</v>
      </c>
      <c r="G53" s="678" t="s">
        <v>25</v>
      </c>
    </row>
    <row r="54" spans="1:56" s="502" customFormat="1" ht="15" customHeight="1">
      <c r="A54" s="675"/>
      <c r="B54" s="546" t="s">
        <v>2885</v>
      </c>
      <c r="C54" s="546" t="s">
        <v>2832</v>
      </c>
      <c r="D54" s="1116" t="s">
        <v>130</v>
      </c>
      <c r="E54" s="684">
        <f>F54-6</f>
        <v>44891</v>
      </c>
      <c r="F54" s="508">
        <v>44897</v>
      </c>
      <c r="G54" s="683">
        <f>F54+37</f>
        <v>44934</v>
      </c>
    </row>
    <row r="55" spans="1:56" s="502" customFormat="1" ht="15" customHeight="1">
      <c r="A55" s="675"/>
      <c r="B55" s="546" t="s">
        <v>2884</v>
      </c>
      <c r="C55" s="546" t="s">
        <v>2879</v>
      </c>
      <c r="D55" s="1117"/>
      <c r="E55" s="684">
        <f>F55-6</f>
        <v>44898</v>
      </c>
      <c r="F55" s="683">
        <f>F54+7</f>
        <v>44904</v>
      </c>
      <c r="G55" s="683">
        <f>F55+37</f>
        <v>44941</v>
      </c>
    </row>
    <row r="56" spans="1:56" s="502" customFormat="1" ht="15" customHeight="1">
      <c r="A56" s="675"/>
      <c r="B56" s="546" t="s">
        <v>2883</v>
      </c>
      <c r="C56" s="546" t="s">
        <v>2882</v>
      </c>
      <c r="D56" s="1117"/>
      <c r="E56" s="684">
        <f>F56-6</f>
        <v>44905</v>
      </c>
      <c r="F56" s="683">
        <f>F55+7</f>
        <v>44911</v>
      </c>
      <c r="G56" s="683">
        <f>F56+37</f>
        <v>44948</v>
      </c>
    </row>
    <row r="57" spans="1:56" s="502" customFormat="1" ht="14.25" customHeight="1">
      <c r="A57" s="675"/>
      <c r="B57" s="546" t="s">
        <v>2881</v>
      </c>
      <c r="C57" s="546" t="s">
        <v>2879</v>
      </c>
      <c r="D57" s="1117"/>
      <c r="E57" s="684">
        <f>F57-6</f>
        <v>44912</v>
      </c>
      <c r="F57" s="683">
        <f>F56+7</f>
        <v>44918</v>
      </c>
      <c r="G57" s="683">
        <f>F57+37</f>
        <v>44955</v>
      </c>
    </row>
    <row r="58" spans="1:56" s="502" customFormat="1" ht="14.25" customHeight="1">
      <c r="A58" s="675"/>
      <c r="B58" s="546" t="s">
        <v>2880</v>
      </c>
      <c r="C58" s="546" t="s">
        <v>2879</v>
      </c>
      <c r="D58" s="1118"/>
      <c r="E58" s="684">
        <f>F58-6</f>
        <v>44919</v>
      </c>
      <c r="F58" s="683">
        <f>F57+7</f>
        <v>44925</v>
      </c>
      <c r="G58" s="683">
        <f>F58+37</f>
        <v>44962</v>
      </c>
    </row>
    <row r="59" spans="1:56" s="512" customFormat="1" ht="15">
      <c r="A59" s="1135" t="s">
        <v>2921</v>
      </c>
      <c r="B59" s="1135"/>
      <c r="C59" s="687"/>
      <c r="D59" s="681"/>
      <c r="E59" s="681"/>
      <c r="F59" s="680"/>
      <c r="G59" s="680"/>
    </row>
    <row r="60" spans="1:56" s="502" customFormat="1" ht="15" hidden="1" customHeight="1">
      <c r="A60" s="696"/>
      <c r="B60" s="1147" t="s">
        <v>20</v>
      </c>
      <c r="C60" s="1136" t="s">
        <v>21</v>
      </c>
      <c r="D60" s="1136" t="s">
        <v>5</v>
      </c>
      <c r="E60" s="678" t="s">
        <v>2250</v>
      </c>
      <c r="F60" s="679" t="s">
        <v>6</v>
      </c>
      <c r="G60" s="678" t="s">
        <v>33</v>
      </c>
    </row>
    <row r="61" spans="1:56" s="502" customFormat="1" ht="15" hidden="1" customHeight="1">
      <c r="A61" s="696"/>
      <c r="B61" s="1147"/>
      <c r="C61" s="1136"/>
      <c r="D61" s="1136"/>
      <c r="E61" s="678" t="s">
        <v>2249</v>
      </c>
      <c r="F61" s="679" t="s">
        <v>24</v>
      </c>
      <c r="G61" s="678" t="s">
        <v>25</v>
      </c>
    </row>
    <row r="62" spans="1:56" s="502" customFormat="1" ht="15" hidden="1" customHeight="1">
      <c r="A62" s="675"/>
      <c r="B62" s="546" t="s">
        <v>2603</v>
      </c>
      <c r="C62" s="546" t="s">
        <v>2918</v>
      </c>
      <c r="D62" s="1116" t="s">
        <v>2920</v>
      </c>
      <c r="E62" s="684">
        <f>F62-5</f>
        <v>43554</v>
      </c>
      <c r="F62" s="508">
        <v>43559</v>
      </c>
      <c r="G62" s="683">
        <f>F62+33</f>
        <v>43592</v>
      </c>
    </row>
    <row r="63" spans="1:56" s="502" customFormat="1" ht="15" hidden="1" customHeight="1">
      <c r="A63" s="675"/>
      <c r="B63" s="546" t="s">
        <v>2601</v>
      </c>
      <c r="C63" s="546" t="s">
        <v>2919</v>
      </c>
      <c r="D63" s="1117"/>
      <c r="E63" s="684">
        <f>F63-5</f>
        <v>43561</v>
      </c>
      <c r="F63" s="683">
        <f>F62+7</f>
        <v>43566</v>
      </c>
      <c r="G63" s="683">
        <f>F63+33</f>
        <v>43599</v>
      </c>
    </row>
    <row r="64" spans="1:56" s="502" customFormat="1" ht="15" hidden="1" customHeight="1">
      <c r="A64" s="675"/>
      <c r="B64" s="522" t="s">
        <v>2885</v>
      </c>
      <c r="C64" s="546" t="s">
        <v>2918</v>
      </c>
      <c r="D64" s="1117"/>
      <c r="E64" s="684">
        <f>F64-5</f>
        <v>43568</v>
      </c>
      <c r="F64" s="683">
        <f>F63+7</f>
        <v>43573</v>
      </c>
      <c r="G64" s="683">
        <f>F64+33</f>
        <v>43606</v>
      </c>
    </row>
    <row r="65" spans="1:7" s="502" customFormat="1" ht="14.25" hidden="1" customHeight="1">
      <c r="A65" s="675"/>
      <c r="B65" s="546" t="s">
        <v>2884</v>
      </c>
      <c r="C65" s="628" t="s">
        <v>2917</v>
      </c>
      <c r="D65" s="1117"/>
      <c r="E65" s="684">
        <f>F65-5</f>
        <v>43575</v>
      </c>
      <c r="F65" s="683">
        <f>F64+7</f>
        <v>43580</v>
      </c>
      <c r="G65" s="683">
        <f>F65+33</f>
        <v>43613</v>
      </c>
    </row>
    <row r="66" spans="1:7" s="502" customFormat="1" ht="14.25" hidden="1" customHeight="1">
      <c r="A66" s="675"/>
      <c r="B66" s="546" t="s">
        <v>2883</v>
      </c>
      <c r="C66" s="628" t="s">
        <v>2916</v>
      </c>
      <c r="D66" s="1118"/>
      <c r="E66" s="684">
        <f>F66-5</f>
        <v>43582</v>
      </c>
      <c r="F66" s="683">
        <f>F65+7</f>
        <v>43587</v>
      </c>
      <c r="G66" s="683">
        <f>F66+33</f>
        <v>43620</v>
      </c>
    </row>
    <row r="67" spans="1:7" s="502" customFormat="1" ht="15" hidden="1" customHeight="1">
      <c r="A67" s="696"/>
      <c r="B67" s="1148" t="s">
        <v>20</v>
      </c>
      <c r="C67" s="1136" t="s">
        <v>21</v>
      </c>
      <c r="D67" s="1136" t="s">
        <v>5</v>
      </c>
      <c r="E67" s="678" t="s">
        <v>2250</v>
      </c>
      <c r="F67" s="679" t="s">
        <v>6</v>
      </c>
      <c r="G67" s="678" t="s">
        <v>33</v>
      </c>
    </row>
    <row r="68" spans="1:7" s="502" customFormat="1" ht="15" hidden="1" customHeight="1">
      <c r="A68" s="696"/>
      <c r="B68" s="1148"/>
      <c r="C68" s="1136"/>
      <c r="D68" s="1136"/>
      <c r="E68" s="678" t="s">
        <v>2249</v>
      </c>
      <c r="F68" s="679" t="s">
        <v>24</v>
      </c>
      <c r="G68" s="678" t="s">
        <v>25</v>
      </c>
    </row>
    <row r="69" spans="1:7" s="502" customFormat="1" ht="15" hidden="1" customHeight="1">
      <c r="A69" s="675"/>
      <c r="B69" s="546"/>
      <c r="C69" s="546"/>
      <c r="D69" s="1116" t="s">
        <v>154</v>
      </c>
      <c r="E69" s="684">
        <f>F69-5</f>
        <v>44256</v>
      </c>
      <c r="F69" s="508">
        <v>44261</v>
      </c>
      <c r="G69" s="683">
        <f>F69+35</f>
        <v>44296</v>
      </c>
    </row>
    <row r="70" spans="1:7" s="502" customFormat="1" ht="15" hidden="1" customHeight="1">
      <c r="A70" s="675"/>
      <c r="B70" s="546"/>
      <c r="C70" s="546"/>
      <c r="D70" s="1117"/>
      <c r="E70" s="684">
        <f>F70-5</f>
        <v>44263</v>
      </c>
      <c r="F70" s="683">
        <f>F69+7</f>
        <v>44268</v>
      </c>
      <c r="G70" s="683">
        <f>F70+35</f>
        <v>44303</v>
      </c>
    </row>
    <row r="71" spans="1:7" s="502" customFormat="1" ht="15" hidden="1" customHeight="1">
      <c r="A71" s="675"/>
      <c r="B71" s="546"/>
      <c r="C71" s="546"/>
      <c r="D71" s="1117"/>
      <c r="E71" s="684">
        <f>F71-5</f>
        <v>44270</v>
      </c>
      <c r="F71" s="683">
        <f>F70+7</f>
        <v>44275</v>
      </c>
      <c r="G71" s="683">
        <f>F71+35</f>
        <v>44310</v>
      </c>
    </row>
    <row r="72" spans="1:7" s="502" customFormat="1" ht="14.25" hidden="1" customHeight="1">
      <c r="A72" s="675"/>
      <c r="B72" s="538"/>
      <c r="C72" s="546"/>
      <c r="D72" s="1117"/>
      <c r="E72" s="684">
        <f>F72-5</f>
        <v>44277</v>
      </c>
      <c r="F72" s="683">
        <f>F71+7</f>
        <v>44282</v>
      </c>
      <c r="G72" s="683">
        <f>F72+35</f>
        <v>44317</v>
      </c>
    </row>
    <row r="73" spans="1:7" s="502" customFormat="1" ht="14.25" hidden="1" customHeight="1">
      <c r="A73" s="675"/>
      <c r="B73" s="538"/>
      <c r="C73" s="546"/>
      <c r="D73" s="1118"/>
      <c r="E73" s="684">
        <f>F73-5</f>
        <v>44284</v>
      </c>
      <c r="F73" s="683">
        <f>F72+7</f>
        <v>44289</v>
      </c>
      <c r="G73" s="683">
        <f>F73+35</f>
        <v>44324</v>
      </c>
    </row>
    <row r="74" spans="1:7" s="502" customFormat="1" ht="15" customHeight="1">
      <c r="A74" s="696"/>
      <c r="B74" s="1029" t="s">
        <v>1350</v>
      </c>
      <c r="C74" s="1136" t="s">
        <v>21</v>
      </c>
      <c r="D74" s="1136" t="s">
        <v>5</v>
      </c>
      <c r="E74" s="678" t="s">
        <v>2250</v>
      </c>
      <c r="F74" s="679" t="s">
        <v>6</v>
      </c>
      <c r="G74" s="678" t="s">
        <v>33</v>
      </c>
    </row>
    <row r="75" spans="1:7" s="502" customFormat="1" ht="15" customHeight="1">
      <c r="A75" s="696"/>
      <c r="B75" s="1029"/>
      <c r="C75" s="1136"/>
      <c r="D75" s="1136"/>
      <c r="E75" s="678" t="s">
        <v>2249</v>
      </c>
      <c r="F75" s="679" t="s">
        <v>24</v>
      </c>
      <c r="G75" s="678" t="s">
        <v>25</v>
      </c>
    </row>
    <row r="76" spans="1:7" s="502" customFormat="1" ht="15" customHeight="1">
      <c r="A76" s="675"/>
      <c r="B76" s="674" t="s">
        <v>2905</v>
      </c>
      <c r="C76" s="673" t="s">
        <v>2904</v>
      </c>
      <c r="D76" s="1116" t="s">
        <v>2091</v>
      </c>
      <c r="E76" s="684">
        <f>F76-5</f>
        <v>44892</v>
      </c>
      <c r="F76" s="508">
        <v>44897</v>
      </c>
      <c r="G76" s="683">
        <f>F76+35</f>
        <v>44932</v>
      </c>
    </row>
    <row r="77" spans="1:7" s="502" customFormat="1" ht="15" customHeight="1">
      <c r="A77" s="675"/>
      <c r="B77" s="674" t="s">
        <v>2903</v>
      </c>
      <c r="C77" s="673" t="s">
        <v>2902</v>
      </c>
      <c r="D77" s="1117"/>
      <c r="E77" s="684">
        <f>F77-5</f>
        <v>44899</v>
      </c>
      <c r="F77" s="683">
        <f>F76+7</f>
        <v>44904</v>
      </c>
      <c r="G77" s="683">
        <f>F77+35</f>
        <v>44939</v>
      </c>
    </row>
    <row r="78" spans="1:7" s="502" customFormat="1" ht="15" customHeight="1">
      <c r="A78" s="675"/>
      <c r="B78" s="674" t="s">
        <v>2901</v>
      </c>
      <c r="C78" s="673" t="s">
        <v>2900</v>
      </c>
      <c r="D78" s="1117"/>
      <c r="E78" s="684">
        <f>F78-5</f>
        <v>44906</v>
      </c>
      <c r="F78" s="683">
        <f>F77+7</f>
        <v>44911</v>
      </c>
      <c r="G78" s="683">
        <f>F78+35</f>
        <v>44946</v>
      </c>
    </row>
    <row r="79" spans="1:7" s="502" customFormat="1" ht="14.25" customHeight="1">
      <c r="A79" s="675"/>
      <c r="B79" s="538" t="s">
        <v>2899</v>
      </c>
      <c r="C79" s="538" t="s">
        <v>2898</v>
      </c>
      <c r="D79" s="1117"/>
      <c r="E79" s="684">
        <f>F79-5</f>
        <v>44913</v>
      </c>
      <c r="F79" s="683">
        <f>F78+7</f>
        <v>44918</v>
      </c>
      <c r="G79" s="683">
        <f>F79+35</f>
        <v>44953</v>
      </c>
    </row>
    <row r="80" spans="1:7" s="502" customFormat="1" ht="14.25" customHeight="1">
      <c r="A80" s="675"/>
      <c r="B80" s="674" t="s">
        <v>2897</v>
      </c>
      <c r="C80" s="673" t="s">
        <v>2896</v>
      </c>
      <c r="D80" s="1118"/>
      <c r="E80" s="684">
        <f>F80-5</f>
        <v>44920</v>
      </c>
      <c r="F80" s="683">
        <f>F79+7</f>
        <v>44925</v>
      </c>
      <c r="G80" s="683">
        <f>F80+35</f>
        <v>44960</v>
      </c>
    </row>
    <row r="81" spans="1:7" s="512" customFormat="1" ht="15" customHeight="1">
      <c r="A81" s="1135" t="s">
        <v>2915</v>
      </c>
      <c r="B81" s="1135"/>
      <c r="C81" s="687"/>
      <c r="D81" s="681"/>
      <c r="E81" s="681"/>
      <c r="F81" s="680"/>
      <c r="G81" s="695"/>
    </row>
    <row r="82" spans="1:7" s="502" customFormat="1" ht="15" hidden="1" customHeight="1">
      <c r="A82" s="675"/>
      <c r="B82" s="1143" t="s">
        <v>20</v>
      </c>
      <c r="C82" s="1137" t="s">
        <v>21</v>
      </c>
      <c r="D82" s="1136" t="s">
        <v>5</v>
      </c>
      <c r="E82" s="678" t="s">
        <v>2250</v>
      </c>
      <c r="F82" s="679" t="s">
        <v>6</v>
      </c>
      <c r="G82" s="678" t="s">
        <v>2906</v>
      </c>
    </row>
    <row r="83" spans="1:7" s="502" customFormat="1" ht="15" hidden="1" customHeight="1">
      <c r="A83" s="675"/>
      <c r="B83" s="1143"/>
      <c r="C83" s="1141"/>
      <c r="D83" s="1136"/>
      <c r="E83" s="678" t="s">
        <v>2249</v>
      </c>
      <c r="F83" s="679" t="s">
        <v>24</v>
      </c>
      <c r="G83" s="678" t="s">
        <v>25</v>
      </c>
    </row>
    <row r="84" spans="1:7" s="502" customFormat="1" ht="15" hidden="1" customHeight="1">
      <c r="A84" s="675"/>
      <c r="B84" s="546" t="s">
        <v>2914</v>
      </c>
      <c r="C84" s="546" t="s">
        <v>2640</v>
      </c>
      <c r="D84" s="1082" t="s">
        <v>2868</v>
      </c>
      <c r="E84" s="694">
        <f>F84-5</f>
        <v>43710</v>
      </c>
      <c r="F84" s="557">
        <v>43715</v>
      </c>
      <c r="G84" s="557">
        <f>F84+48</f>
        <v>43763</v>
      </c>
    </row>
    <row r="85" spans="1:7" s="502" customFormat="1" ht="15" hidden="1" customHeight="1">
      <c r="A85" s="675"/>
      <c r="B85" s="546" t="s">
        <v>2913</v>
      </c>
      <c r="C85" s="546" t="s">
        <v>2638</v>
      </c>
      <c r="D85" s="1082"/>
      <c r="E85" s="694">
        <f>F85-5</f>
        <v>43717</v>
      </c>
      <c r="F85" s="557">
        <f>F84+7</f>
        <v>43722</v>
      </c>
      <c r="G85" s="557">
        <f>F85+48</f>
        <v>43770</v>
      </c>
    </row>
    <row r="86" spans="1:7" s="502" customFormat="1" ht="15" hidden="1" customHeight="1">
      <c r="A86" s="675"/>
      <c r="B86" s="546" t="s">
        <v>2710</v>
      </c>
      <c r="C86" s="546" t="s">
        <v>2636</v>
      </c>
      <c r="D86" s="1082"/>
      <c r="E86" s="694">
        <f>F86-5</f>
        <v>43724</v>
      </c>
      <c r="F86" s="557">
        <f>F85+7</f>
        <v>43729</v>
      </c>
      <c r="G86" s="557">
        <f>F86+48</f>
        <v>43777</v>
      </c>
    </row>
    <row r="87" spans="1:7" s="502" customFormat="1" ht="15" hidden="1" customHeight="1">
      <c r="A87" s="675"/>
      <c r="B87" s="546" t="s">
        <v>2834</v>
      </c>
      <c r="C87" s="546" t="s">
        <v>2634</v>
      </c>
      <c r="D87" s="1082"/>
      <c r="E87" s="694">
        <f>F87-5</f>
        <v>43731</v>
      </c>
      <c r="F87" s="557">
        <f>F86+7</f>
        <v>43736</v>
      </c>
      <c r="G87" s="557">
        <f>F87+48</f>
        <v>43784</v>
      </c>
    </row>
    <row r="88" spans="1:7" s="502" customFormat="1" ht="15" hidden="1" customHeight="1">
      <c r="A88" s="675"/>
      <c r="B88" s="522" t="s">
        <v>2371</v>
      </c>
      <c r="C88" s="522" t="s">
        <v>2371</v>
      </c>
      <c r="D88" s="1082"/>
      <c r="E88" s="694">
        <f>F88-5</f>
        <v>43738</v>
      </c>
      <c r="F88" s="557">
        <f>F87+7</f>
        <v>43743</v>
      </c>
      <c r="G88" s="557">
        <f>F88+48</f>
        <v>43791</v>
      </c>
    </row>
    <row r="89" spans="1:7" s="502" customFormat="1" ht="15" hidden="1" customHeight="1">
      <c r="A89" s="675"/>
      <c r="B89" s="1149" t="s">
        <v>1350</v>
      </c>
      <c r="C89" s="1137" t="s">
        <v>21</v>
      </c>
      <c r="D89" s="1136" t="s">
        <v>5</v>
      </c>
      <c r="E89" s="678" t="s">
        <v>2250</v>
      </c>
      <c r="F89" s="679" t="s">
        <v>6</v>
      </c>
      <c r="G89" s="678" t="s">
        <v>2906</v>
      </c>
    </row>
    <row r="90" spans="1:7" s="502" customFormat="1" ht="15" hidden="1" customHeight="1">
      <c r="A90" s="675"/>
      <c r="B90" s="1150"/>
      <c r="C90" s="1141"/>
      <c r="D90" s="1136"/>
      <c r="E90" s="678" t="s">
        <v>2249</v>
      </c>
      <c r="F90" s="679" t="s">
        <v>24</v>
      </c>
      <c r="G90" s="678" t="s">
        <v>25</v>
      </c>
    </row>
    <row r="91" spans="1:7" s="502" customFormat="1" ht="15" hidden="1" customHeight="1">
      <c r="A91" s="675"/>
      <c r="B91" s="522" t="s">
        <v>2912</v>
      </c>
      <c r="C91" s="538" t="s">
        <v>2887</v>
      </c>
      <c r="D91" s="1082" t="s">
        <v>2146</v>
      </c>
      <c r="E91" s="694">
        <f>F91-5</f>
        <v>43556</v>
      </c>
      <c r="F91" s="557">
        <v>43561</v>
      </c>
      <c r="G91" s="557">
        <f>F91+44</f>
        <v>43605</v>
      </c>
    </row>
    <row r="92" spans="1:7" s="502" customFormat="1" ht="15" hidden="1" customHeight="1">
      <c r="A92" s="675"/>
      <c r="B92" s="522" t="s">
        <v>2911</v>
      </c>
      <c r="C92" s="538" t="s">
        <v>2359</v>
      </c>
      <c r="D92" s="1082"/>
      <c r="E92" s="694">
        <f>F92-5</f>
        <v>43563</v>
      </c>
      <c r="F92" s="557">
        <f>F91+7</f>
        <v>43568</v>
      </c>
      <c r="G92" s="557">
        <f>F92+44</f>
        <v>43612</v>
      </c>
    </row>
    <row r="93" spans="1:7" s="502" customFormat="1" ht="15" hidden="1" customHeight="1">
      <c r="A93" s="675"/>
      <c r="B93" s="522" t="s">
        <v>2910</v>
      </c>
      <c r="C93" s="538" t="s">
        <v>57</v>
      </c>
      <c r="D93" s="1082"/>
      <c r="E93" s="694">
        <f>F93-5</f>
        <v>43570</v>
      </c>
      <c r="F93" s="557">
        <f>F92+7</f>
        <v>43575</v>
      </c>
      <c r="G93" s="557">
        <f>F93+44</f>
        <v>43619</v>
      </c>
    </row>
    <row r="94" spans="1:7" s="502" customFormat="1" ht="15" hidden="1" customHeight="1">
      <c r="A94" s="675"/>
      <c r="B94" s="522" t="s">
        <v>2909</v>
      </c>
      <c r="C94" s="614" t="s">
        <v>57</v>
      </c>
      <c r="D94" s="1082"/>
      <c r="E94" s="694">
        <f>F94-5</f>
        <v>43577</v>
      </c>
      <c r="F94" s="557">
        <f>F93+7</f>
        <v>43582</v>
      </c>
      <c r="G94" s="557">
        <f>F94+44</f>
        <v>43626</v>
      </c>
    </row>
    <row r="95" spans="1:7" s="502" customFormat="1" ht="15" hidden="1" customHeight="1">
      <c r="A95" s="675"/>
      <c r="B95" s="522" t="s">
        <v>2908</v>
      </c>
      <c r="C95" s="538" t="s">
        <v>2907</v>
      </c>
      <c r="D95" s="1082"/>
      <c r="E95" s="694">
        <f>F95-5</f>
        <v>43584</v>
      </c>
      <c r="F95" s="557">
        <f>F94+7</f>
        <v>43589</v>
      </c>
      <c r="G95" s="557">
        <f>F95+44</f>
        <v>43633</v>
      </c>
    </row>
    <row r="96" spans="1:7" s="502" customFormat="1" ht="15" customHeight="1">
      <c r="A96" s="675"/>
      <c r="B96" s="1029" t="s">
        <v>1350</v>
      </c>
      <c r="C96" s="1137" t="s">
        <v>21</v>
      </c>
      <c r="D96" s="1136" t="s">
        <v>5</v>
      </c>
      <c r="E96" s="678" t="s">
        <v>2250</v>
      </c>
      <c r="F96" s="679" t="s">
        <v>6</v>
      </c>
      <c r="G96" s="678" t="s">
        <v>2906</v>
      </c>
    </row>
    <row r="97" spans="1:7" s="502" customFormat="1" ht="15" customHeight="1">
      <c r="A97" s="675"/>
      <c r="B97" s="1029"/>
      <c r="C97" s="1141"/>
      <c r="D97" s="1136"/>
      <c r="E97" s="678" t="s">
        <v>2249</v>
      </c>
      <c r="F97" s="679" t="s">
        <v>24</v>
      </c>
      <c r="G97" s="678" t="s">
        <v>25</v>
      </c>
    </row>
    <row r="98" spans="1:7" s="502" customFormat="1" ht="15" customHeight="1">
      <c r="A98" s="675"/>
      <c r="B98" s="674" t="s">
        <v>2905</v>
      </c>
      <c r="C98" s="673" t="s">
        <v>2904</v>
      </c>
      <c r="D98" s="1082" t="s">
        <v>2095</v>
      </c>
      <c r="E98" s="694">
        <f>F98-7</f>
        <v>44890</v>
      </c>
      <c r="F98" s="557">
        <v>44897</v>
      </c>
      <c r="G98" s="557">
        <f>F98+41</f>
        <v>44938</v>
      </c>
    </row>
    <row r="99" spans="1:7" s="502" customFormat="1" ht="15" customHeight="1">
      <c r="A99" s="675"/>
      <c r="B99" s="674" t="s">
        <v>2903</v>
      </c>
      <c r="C99" s="673" t="s">
        <v>2902</v>
      </c>
      <c r="D99" s="1082"/>
      <c r="E99" s="694">
        <f>F99-7</f>
        <v>44897</v>
      </c>
      <c r="F99" s="557">
        <f>F98+7</f>
        <v>44904</v>
      </c>
      <c r="G99" s="557">
        <f>F99+41</f>
        <v>44945</v>
      </c>
    </row>
    <row r="100" spans="1:7" s="502" customFormat="1" ht="15" customHeight="1">
      <c r="A100" s="675"/>
      <c r="B100" s="674" t="s">
        <v>2901</v>
      </c>
      <c r="C100" s="673" t="s">
        <v>2900</v>
      </c>
      <c r="D100" s="1082"/>
      <c r="E100" s="694">
        <f>F100-7</f>
        <v>44904</v>
      </c>
      <c r="F100" s="557">
        <f>F99+7</f>
        <v>44911</v>
      </c>
      <c r="G100" s="557">
        <f>F100+41</f>
        <v>44952</v>
      </c>
    </row>
    <row r="101" spans="1:7" s="502" customFormat="1" ht="15" customHeight="1">
      <c r="A101" s="675"/>
      <c r="B101" s="538" t="s">
        <v>2899</v>
      </c>
      <c r="C101" s="538" t="s">
        <v>2898</v>
      </c>
      <c r="D101" s="1082"/>
      <c r="E101" s="694">
        <f>F101-7</f>
        <v>44911</v>
      </c>
      <c r="F101" s="557">
        <f>F100+7</f>
        <v>44918</v>
      </c>
      <c r="G101" s="557">
        <f>F101+41</f>
        <v>44959</v>
      </c>
    </row>
    <row r="102" spans="1:7" s="502" customFormat="1" ht="15" customHeight="1">
      <c r="A102" s="675"/>
      <c r="B102" s="674" t="s">
        <v>2897</v>
      </c>
      <c r="C102" s="673" t="s">
        <v>2896</v>
      </c>
      <c r="D102" s="1082"/>
      <c r="E102" s="694">
        <f>F102-7</f>
        <v>44918</v>
      </c>
      <c r="F102" s="557">
        <f>F101+7</f>
        <v>44925</v>
      </c>
      <c r="G102" s="557">
        <f>F102+41</f>
        <v>44966</v>
      </c>
    </row>
    <row r="103" spans="1:7" s="512" customFormat="1" ht="15.95" customHeight="1">
      <c r="A103" s="1135" t="s">
        <v>1816</v>
      </c>
      <c r="B103" s="1135"/>
      <c r="C103" s="680"/>
      <c r="F103" s="681"/>
    </row>
    <row r="104" spans="1:7" s="502" customFormat="1" ht="15" customHeight="1">
      <c r="A104" s="675"/>
      <c r="B104" s="1029" t="s">
        <v>1350</v>
      </c>
      <c r="C104" s="1137" t="s">
        <v>21</v>
      </c>
      <c r="D104" s="1137" t="s">
        <v>5</v>
      </c>
      <c r="E104" s="678" t="s">
        <v>2250</v>
      </c>
      <c r="F104" s="679" t="s">
        <v>6</v>
      </c>
      <c r="G104" s="678" t="s">
        <v>39</v>
      </c>
    </row>
    <row r="105" spans="1:7" s="502" customFormat="1" ht="15" customHeight="1">
      <c r="A105" s="675"/>
      <c r="B105" s="1029"/>
      <c r="C105" s="1141"/>
      <c r="D105" s="1141"/>
      <c r="E105" s="678" t="s">
        <v>2249</v>
      </c>
      <c r="F105" s="693" t="s">
        <v>24</v>
      </c>
      <c r="G105" s="686" t="s">
        <v>25</v>
      </c>
    </row>
    <row r="106" spans="1:7" s="502" customFormat="1" ht="15" customHeight="1">
      <c r="A106" s="688"/>
      <c r="B106" s="674" t="s">
        <v>2631</v>
      </c>
      <c r="C106" s="674" t="s">
        <v>2631</v>
      </c>
      <c r="D106" s="1151" t="s">
        <v>2216</v>
      </c>
      <c r="E106" s="692">
        <f>F106-6</f>
        <v>44895</v>
      </c>
      <c r="F106" s="557">
        <v>44901</v>
      </c>
      <c r="G106" s="535">
        <f>F106+33</f>
        <v>44934</v>
      </c>
    </row>
    <row r="107" spans="1:7" s="502" customFormat="1" ht="15" customHeight="1">
      <c r="A107" s="688"/>
      <c r="B107" s="674" t="s">
        <v>2631</v>
      </c>
      <c r="C107" s="674" t="s">
        <v>2631</v>
      </c>
      <c r="D107" s="1151"/>
      <c r="E107" s="692">
        <f>F107-6</f>
        <v>44902</v>
      </c>
      <c r="F107" s="535">
        <f>F106+7</f>
        <v>44908</v>
      </c>
      <c r="G107" s="535">
        <f>F107+33</f>
        <v>44941</v>
      </c>
    </row>
    <row r="108" spans="1:7" s="502" customFormat="1" ht="15" customHeight="1">
      <c r="A108" s="688"/>
      <c r="B108" s="674" t="s">
        <v>2894</v>
      </c>
      <c r="C108" s="673" t="s">
        <v>2893</v>
      </c>
      <c r="D108" s="1151"/>
      <c r="E108" s="692">
        <f>F108-6</f>
        <v>44909</v>
      </c>
      <c r="F108" s="535">
        <f>F107+7</f>
        <v>44915</v>
      </c>
      <c r="G108" s="535">
        <f>F108+33</f>
        <v>44948</v>
      </c>
    </row>
    <row r="109" spans="1:7" s="502" customFormat="1" ht="15" customHeight="1">
      <c r="A109" s="688"/>
      <c r="B109" s="674" t="s">
        <v>2892</v>
      </c>
      <c r="C109" s="673" t="s">
        <v>2891</v>
      </c>
      <c r="D109" s="1151"/>
      <c r="E109" s="692">
        <f>F109-6</f>
        <v>44916</v>
      </c>
      <c r="F109" s="535">
        <f>F108+7</f>
        <v>44922</v>
      </c>
      <c r="G109" s="535">
        <f>F109+33</f>
        <v>44955</v>
      </c>
    </row>
    <row r="110" spans="1:7" s="502" customFormat="1" ht="15" customHeight="1">
      <c r="A110" s="688"/>
      <c r="B110" s="674" t="s">
        <v>2890</v>
      </c>
      <c r="C110" s="673" t="s">
        <v>2889</v>
      </c>
      <c r="D110" s="1151"/>
      <c r="E110" s="692">
        <f>F110-6</f>
        <v>44923</v>
      </c>
      <c r="F110" s="535">
        <f>F109+7</f>
        <v>44929</v>
      </c>
      <c r="G110" s="535">
        <f>F110+33</f>
        <v>44962</v>
      </c>
    </row>
    <row r="111" spans="1:7" s="512" customFormat="1" ht="15" customHeight="1">
      <c r="A111" s="1152" t="s">
        <v>2198</v>
      </c>
      <c r="B111" s="1152"/>
      <c r="C111" s="691"/>
      <c r="D111" s="681"/>
      <c r="E111" s="681"/>
      <c r="F111" s="680"/>
      <c r="G111" s="690"/>
    </row>
    <row r="112" spans="1:7" s="502" customFormat="1" ht="15" customHeight="1">
      <c r="A112" s="688"/>
      <c r="B112" s="1029" t="s">
        <v>1350</v>
      </c>
      <c r="C112" s="1153" t="s">
        <v>21</v>
      </c>
      <c r="D112" s="1136" t="s">
        <v>5</v>
      </c>
      <c r="E112" s="678" t="s">
        <v>2250</v>
      </c>
      <c r="F112" s="679" t="s">
        <v>6</v>
      </c>
      <c r="G112" s="678" t="s">
        <v>2895</v>
      </c>
    </row>
    <row r="113" spans="1:11" s="502" customFormat="1" ht="15" customHeight="1">
      <c r="A113" s="688"/>
      <c r="B113" s="1029"/>
      <c r="C113" s="1154"/>
      <c r="D113" s="1136"/>
      <c r="E113" s="678" t="s">
        <v>2249</v>
      </c>
      <c r="F113" s="679" t="s">
        <v>24</v>
      </c>
      <c r="G113" s="689" t="s">
        <v>25</v>
      </c>
    </row>
    <row r="114" spans="1:11" s="502" customFormat="1" ht="15" customHeight="1">
      <c r="A114" s="688"/>
      <c r="B114" s="674" t="s">
        <v>2631</v>
      </c>
      <c r="C114" s="674" t="s">
        <v>2631</v>
      </c>
      <c r="D114" s="1155" t="s">
        <v>2095</v>
      </c>
      <c r="E114" s="568">
        <f>F114-7</f>
        <v>44894</v>
      </c>
      <c r="F114" s="557">
        <v>44901</v>
      </c>
      <c r="G114" s="557">
        <f>F114+40</f>
        <v>44941</v>
      </c>
    </row>
    <row r="115" spans="1:11" s="502" customFormat="1" ht="15" customHeight="1">
      <c r="A115" s="688"/>
      <c r="B115" s="674" t="s">
        <v>2631</v>
      </c>
      <c r="C115" s="674" t="s">
        <v>2631</v>
      </c>
      <c r="D115" s="1155"/>
      <c r="E115" s="568">
        <f>F115-7</f>
        <v>44901</v>
      </c>
      <c r="F115" s="557">
        <f>F114+7</f>
        <v>44908</v>
      </c>
      <c r="G115" s="557">
        <f>F115+40</f>
        <v>44948</v>
      </c>
    </row>
    <row r="116" spans="1:11" s="502" customFormat="1" ht="15" customHeight="1">
      <c r="A116" s="688"/>
      <c r="B116" s="674" t="s">
        <v>2894</v>
      </c>
      <c r="C116" s="673" t="s">
        <v>2893</v>
      </c>
      <c r="D116" s="1155"/>
      <c r="E116" s="568">
        <f>F116-7</f>
        <v>44908</v>
      </c>
      <c r="F116" s="557">
        <f>F115+7</f>
        <v>44915</v>
      </c>
      <c r="G116" s="557">
        <f>F116+40</f>
        <v>44955</v>
      </c>
    </row>
    <row r="117" spans="1:11" s="502" customFormat="1" ht="15" customHeight="1">
      <c r="A117" s="688"/>
      <c r="B117" s="674" t="s">
        <v>2892</v>
      </c>
      <c r="C117" s="673" t="s">
        <v>2891</v>
      </c>
      <c r="D117" s="1155"/>
      <c r="E117" s="568">
        <f>F117-7</f>
        <v>44915</v>
      </c>
      <c r="F117" s="557">
        <f>F116+7</f>
        <v>44922</v>
      </c>
      <c r="G117" s="557">
        <f>F117+40</f>
        <v>44962</v>
      </c>
    </row>
    <row r="118" spans="1:11" s="502" customFormat="1" ht="15" customHeight="1">
      <c r="A118" s="688"/>
      <c r="B118" s="674" t="s">
        <v>2890</v>
      </c>
      <c r="C118" s="673" t="s">
        <v>2889</v>
      </c>
      <c r="D118" s="1155"/>
      <c r="E118" s="568">
        <f>F118-7</f>
        <v>44922</v>
      </c>
      <c r="F118" s="557">
        <f>F117+7</f>
        <v>44929</v>
      </c>
      <c r="G118" s="557">
        <f>F118+40</f>
        <v>44969</v>
      </c>
    </row>
    <row r="119" spans="1:11" s="512" customFormat="1" ht="17.25" customHeight="1">
      <c r="A119" s="1135" t="s">
        <v>2888</v>
      </c>
      <c r="B119" s="1135"/>
      <c r="C119" s="687"/>
      <c r="D119" s="681"/>
      <c r="E119" s="681"/>
      <c r="F119" s="680"/>
      <c r="G119" s="680"/>
      <c r="H119" s="647"/>
    </row>
    <row r="120" spans="1:11" s="502" customFormat="1" ht="15" hidden="1" customHeight="1">
      <c r="A120" s="675"/>
      <c r="B120" s="1156" t="s">
        <v>1350</v>
      </c>
      <c r="C120" s="1137" t="s">
        <v>1249</v>
      </c>
      <c r="D120" s="1137" t="s">
        <v>5</v>
      </c>
      <c r="E120" s="686" t="s">
        <v>2250</v>
      </c>
      <c r="F120" s="679" t="s">
        <v>6</v>
      </c>
      <c r="G120" s="686" t="s">
        <v>2870</v>
      </c>
      <c r="H120" s="672"/>
    </row>
    <row r="121" spans="1:11" s="502" customFormat="1" ht="15" hidden="1" customHeight="1">
      <c r="A121" s="675"/>
      <c r="B121" s="1157"/>
      <c r="C121" s="1141"/>
      <c r="D121" s="1138"/>
      <c r="E121" s="678" t="s">
        <v>2249</v>
      </c>
      <c r="F121" s="685" t="s">
        <v>24</v>
      </c>
      <c r="G121" s="678" t="s">
        <v>25</v>
      </c>
      <c r="H121" s="641"/>
    </row>
    <row r="122" spans="1:11" s="502" customFormat="1" ht="15" hidden="1" customHeight="1">
      <c r="A122" s="675"/>
      <c r="B122" s="546" t="s">
        <v>2885</v>
      </c>
      <c r="C122" s="546" t="s">
        <v>2887</v>
      </c>
      <c r="D122" s="1082" t="s">
        <v>87</v>
      </c>
      <c r="E122" s="684">
        <f>F122-5</f>
        <v>43799</v>
      </c>
      <c r="F122" s="508">
        <v>43804</v>
      </c>
      <c r="G122" s="683">
        <f>F122+40</f>
        <v>43844</v>
      </c>
    </row>
    <row r="123" spans="1:11" s="502" customFormat="1" ht="15" hidden="1" customHeight="1">
      <c r="A123" s="675"/>
      <c r="B123" s="546" t="s">
        <v>2884</v>
      </c>
      <c r="C123" s="546" t="s">
        <v>2604</v>
      </c>
      <c r="D123" s="1082"/>
      <c r="E123" s="684">
        <f>F123-5</f>
        <v>43806</v>
      </c>
      <c r="F123" s="683">
        <f>F122+7</f>
        <v>43811</v>
      </c>
      <c r="G123" s="683">
        <f>F123+40</f>
        <v>43851</v>
      </c>
    </row>
    <row r="124" spans="1:11" s="502" customFormat="1" ht="15" hidden="1" customHeight="1">
      <c r="A124" s="675"/>
      <c r="B124" s="546" t="s">
        <v>2883</v>
      </c>
      <c r="C124" s="546" t="s">
        <v>2359</v>
      </c>
      <c r="D124" s="1082"/>
      <c r="E124" s="684">
        <f>F124-5</f>
        <v>43813</v>
      </c>
      <c r="F124" s="683">
        <f>F123+7</f>
        <v>43818</v>
      </c>
      <c r="G124" s="683">
        <f>F124+40</f>
        <v>43858</v>
      </c>
    </row>
    <row r="125" spans="1:11" s="502" customFormat="1" ht="15" hidden="1">
      <c r="A125" s="675"/>
      <c r="B125" s="546" t="s">
        <v>2881</v>
      </c>
      <c r="C125" s="628" t="s">
        <v>2604</v>
      </c>
      <c r="D125" s="1082"/>
      <c r="E125" s="684">
        <f>F125-5</f>
        <v>43820</v>
      </c>
      <c r="F125" s="683">
        <f>F124+7</f>
        <v>43825</v>
      </c>
      <c r="G125" s="683">
        <f>F125+40</f>
        <v>43865</v>
      </c>
      <c r="H125" s="641"/>
      <c r="I125" s="641"/>
      <c r="J125" s="641"/>
      <c r="K125" s="641"/>
    </row>
    <row r="126" spans="1:11" s="502" customFormat="1" ht="15" hidden="1">
      <c r="A126" s="675"/>
      <c r="B126" s="546" t="s">
        <v>2886</v>
      </c>
      <c r="C126" s="628" t="s">
        <v>2359</v>
      </c>
      <c r="D126" s="1082"/>
      <c r="E126" s="684">
        <f>F126-5</f>
        <v>43827</v>
      </c>
      <c r="F126" s="683">
        <f>F125+7</f>
        <v>43832</v>
      </c>
      <c r="G126" s="683">
        <f>F126+40</f>
        <v>43872</v>
      </c>
      <c r="H126" s="641"/>
      <c r="I126" s="641"/>
      <c r="J126" s="641"/>
      <c r="K126" s="641"/>
    </row>
    <row r="127" spans="1:11" s="502" customFormat="1" ht="15" customHeight="1">
      <c r="A127" s="675"/>
      <c r="B127" s="1029" t="s">
        <v>1350</v>
      </c>
      <c r="C127" s="1136" t="s">
        <v>21</v>
      </c>
      <c r="D127" s="1137" t="s">
        <v>5</v>
      </c>
      <c r="E127" s="686" t="s">
        <v>2250</v>
      </c>
      <c r="F127" s="679" t="s">
        <v>6</v>
      </c>
      <c r="G127" s="686" t="s">
        <v>2870</v>
      </c>
      <c r="H127" s="672"/>
    </row>
    <row r="128" spans="1:11" s="502" customFormat="1" ht="15" customHeight="1">
      <c r="A128" s="675"/>
      <c r="B128" s="1029"/>
      <c r="C128" s="1136"/>
      <c r="D128" s="1138"/>
      <c r="E128" s="678" t="s">
        <v>2249</v>
      </c>
      <c r="F128" s="685" t="s">
        <v>24</v>
      </c>
      <c r="G128" s="678" t="s">
        <v>25</v>
      </c>
      <c r="H128" s="641"/>
    </row>
    <row r="129" spans="1:11" s="502" customFormat="1" ht="15" customHeight="1">
      <c r="A129" s="675"/>
      <c r="B129" s="546" t="s">
        <v>2885</v>
      </c>
      <c r="C129" s="546" t="s">
        <v>2832</v>
      </c>
      <c r="D129" s="1082" t="s">
        <v>2091</v>
      </c>
      <c r="E129" s="684">
        <f>F129-6</f>
        <v>44891</v>
      </c>
      <c r="F129" s="508">
        <v>44897</v>
      </c>
      <c r="G129" s="683">
        <f>F129+40</f>
        <v>44937</v>
      </c>
    </row>
    <row r="130" spans="1:11" s="502" customFormat="1" ht="15" customHeight="1">
      <c r="A130" s="675"/>
      <c r="B130" s="546" t="s">
        <v>2884</v>
      </c>
      <c r="C130" s="546" t="s">
        <v>2879</v>
      </c>
      <c r="D130" s="1082"/>
      <c r="E130" s="684">
        <f>F130-6</f>
        <v>44898</v>
      </c>
      <c r="F130" s="683">
        <f>F129+7</f>
        <v>44904</v>
      </c>
      <c r="G130" s="683">
        <f>F130+40</f>
        <v>44944</v>
      </c>
    </row>
    <row r="131" spans="1:11" s="502" customFormat="1" ht="15" customHeight="1">
      <c r="A131" s="675"/>
      <c r="B131" s="546" t="s">
        <v>2883</v>
      </c>
      <c r="C131" s="546" t="s">
        <v>2882</v>
      </c>
      <c r="D131" s="1082"/>
      <c r="E131" s="684">
        <f>F131-6</f>
        <v>44905</v>
      </c>
      <c r="F131" s="683">
        <f>F130+7</f>
        <v>44911</v>
      </c>
      <c r="G131" s="683">
        <f>F131+40</f>
        <v>44951</v>
      </c>
    </row>
    <row r="132" spans="1:11" s="502" customFormat="1" ht="15">
      <c r="A132" s="675"/>
      <c r="B132" s="546" t="s">
        <v>2881</v>
      </c>
      <c r="C132" s="546" t="s">
        <v>2879</v>
      </c>
      <c r="D132" s="1082"/>
      <c r="E132" s="684">
        <f>F132-6</f>
        <v>44912</v>
      </c>
      <c r="F132" s="683">
        <f>F131+7</f>
        <v>44918</v>
      </c>
      <c r="G132" s="683">
        <f>F132+40</f>
        <v>44958</v>
      </c>
      <c r="H132" s="641"/>
      <c r="I132" s="641"/>
      <c r="J132" s="641"/>
      <c r="K132" s="641"/>
    </row>
    <row r="133" spans="1:11" s="502" customFormat="1" ht="15">
      <c r="A133" s="675"/>
      <c r="B133" s="546" t="s">
        <v>2880</v>
      </c>
      <c r="C133" s="546" t="s">
        <v>2879</v>
      </c>
      <c r="D133" s="1082"/>
      <c r="E133" s="684">
        <f>F133-6</f>
        <v>44919</v>
      </c>
      <c r="F133" s="683">
        <f>F132+7</f>
        <v>44925</v>
      </c>
      <c r="G133" s="683">
        <f>F133+40</f>
        <v>44965</v>
      </c>
      <c r="H133" s="641"/>
      <c r="I133" s="641"/>
      <c r="J133" s="641"/>
      <c r="K133" s="641"/>
    </row>
    <row r="134" spans="1:11" s="502" customFormat="1" ht="15" hidden="1" customHeight="1">
      <c r="A134" s="675"/>
      <c r="B134" s="1156" t="s">
        <v>20</v>
      </c>
      <c r="C134" s="1137" t="s">
        <v>21</v>
      </c>
      <c r="D134" s="1137" t="s">
        <v>5</v>
      </c>
      <c r="E134" s="686" t="s">
        <v>2250</v>
      </c>
      <c r="F134" s="679" t="s">
        <v>6</v>
      </c>
      <c r="G134" s="686" t="s">
        <v>2870</v>
      </c>
      <c r="H134" s="672"/>
    </row>
    <row r="135" spans="1:11" s="502" customFormat="1" ht="15" hidden="1" customHeight="1">
      <c r="A135" s="675"/>
      <c r="B135" s="1157"/>
      <c r="C135" s="1141"/>
      <c r="D135" s="1141"/>
      <c r="E135" s="678" t="s">
        <v>2249</v>
      </c>
      <c r="F135" s="685" t="s">
        <v>24</v>
      </c>
      <c r="G135" s="678" t="s">
        <v>25</v>
      </c>
      <c r="H135" s="641"/>
    </row>
    <row r="136" spans="1:11" s="502" customFormat="1" ht="15" hidden="1" customHeight="1">
      <c r="A136" s="675"/>
      <c r="B136" s="546" t="s">
        <v>2878</v>
      </c>
      <c r="C136" s="546" t="s">
        <v>2877</v>
      </c>
      <c r="D136" s="1116" t="s">
        <v>2868</v>
      </c>
      <c r="E136" s="684">
        <f>F136-5</f>
        <v>43800</v>
      </c>
      <c r="F136" s="508">
        <v>43805</v>
      </c>
      <c r="G136" s="683">
        <f>F136+42</f>
        <v>43847</v>
      </c>
    </row>
    <row r="137" spans="1:11" s="502" customFormat="1" ht="15" hidden="1" customHeight="1">
      <c r="A137" s="675"/>
      <c r="B137" s="546" t="s">
        <v>2842</v>
      </c>
      <c r="C137" s="546" t="s">
        <v>2876</v>
      </c>
      <c r="D137" s="1117"/>
      <c r="E137" s="684">
        <f>F137-5</f>
        <v>43807</v>
      </c>
      <c r="F137" s="683">
        <f>F136+7</f>
        <v>43812</v>
      </c>
      <c r="G137" s="683">
        <f>F137+42</f>
        <v>43854</v>
      </c>
    </row>
    <row r="138" spans="1:11" s="502" customFormat="1" ht="15" hidden="1" customHeight="1">
      <c r="A138" s="675"/>
      <c r="B138" s="546" t="s">
        <v>2875</v>
      </c>
      <c r="C138" s="546" t="s">
        <v>2874</v>
      </c>
      <c r="D138" s="1117"/>
      <c r="E138" s="684">
        <f>F138-5</f>
        <v>43814</v>
      </c>
      <c r="F138" s="683">
        <f>F137+7</f>
        <v>43819</v>
      </c>
      <c r="G138" s="683">
        <f>F138+42</f>
        <v>43861</v>
      </c>
    </row>
    <row r="139" spans="1:11" s="502" customFormat="1" ht="15" hidden="1">
      <c r="A139" s="675"/>
      <c r="B139" s="546" t="s">
        <v>2873</v>
      </c>
      <c r="C139" s="546" t="s">
        <v>2872</v>
      </c>
      <c r="D139" s="1117"/>
      <c r="E139" s="684">
        <f>F139-5</f>
        <v>43821</v>
      </c>
      <c r="F139" s="683">
        <f>F138+7</f>
        <v>43826</v>
      </c>
      <c r="G139" s="683">
        <f>F139+42</f>
        <v>43868</v>
      </c>
      <c r="H139" s="641"/>
      <c r="I139" s="641"/>
      <c r="J139" s="641"/>
      <c r="K139" s="641"/>
    </row>
    <row r="140" spans="1:11" s="502" customFormat="1" ht="15" hidden="1">
      <c r="A140" s="675"/>
      <c r="B140" s="546" t="s">
        <v>2836</v>
      </c>
      <c r="C140" s="546" t="s">
        <v>2871</v>
      </c>
      <c r="D140" s="1118"/>
      <c r="E140" s="684">
        <f>F140-5</f>
        <v>43828</v>
      </c>
      <c r="F140" s="683">
        <f>F139+7</f>
        <v>43833</v>
      </c>
      <c r="G140" s="683">
        <f>F140+42</f>
        <v>43875</v>
      </c>
      <c r="H140" s="641"/>
      <c r="I140" s="641"/>
      <c r="J140" s="641"/>
      <c r="K140" s="641"/>
    </row>
    <row r="141" spans="1:11" s="502" customFormat="1" ht="15" customHeight="1">
      <c r="A141" s="675"/>
      <c r="B141" s="1029" t="s">
        <v>1350</v>
      </c>
      <c r="C141" s="1137" t="s">
        <v>1249</v>
      </c>
      <c r="D141" s="1137" t="s">
        <v>5</v>
      </c>
      <c r="E141" s="686" t="s">
        <v>2250</v>
      </c>
      <c r="F141" s="679" t="s">
        <v>6</v>
      </c>
      <c r="G141" s="686" t="s">
        <v>2870</v>
      </c>
      <c r="H141" s="672"/>
    </row>
    <row r="142" spans="1:11" s="502" customFormat="1" ht="15" customHeight="1">
      <c r="A142" s="675"/>
      <c r="B142" s="1029"/>
      <c r="C142" s="1141"/>
      <c r="D142" s="1138"/>
      <c r="E142" s="678" t="s">
        <v>2249</v>
      </c>
      <c r="F142" s="685" t="s">
        <v>24</v>
      </c>
      <c r="G142" s="678" t="s">
        <v>25</v>
      </c>
      <c r="H142" s="641"/>
    </row>
    <row r="143" spans="1:11" s="502" customFormat="1" ht="15" customHeight="1">
      <c r="A143" s="675"/>
      <c r="B143" s="546" t="s">
        <v>2869</v>
      </c>
      <c r="C143" s="546" t="s">
        <v>1833</v>
      </c>
      <c r="D143" s="1082" t="s">
        <v>2868</v>
      </c>
      <c r="E143" s="684">
        <f>F143-7</f>
        <v>44890</v>
      </c>
      <c r="F143" s="508">
        <v>44897</v>
      </c>
      <c r="G143" s="683">
        <f>F143+42</f>
        <v>44939</v>
      </c>
    </row>
    <row r="144" spans="1:11" s="502" customFormat="1" ht="15" customHeight="1">
      <c r="A144" s="675"/>
      <c r="B144" s="546" t="s">
        <v>2867</v>
      </c>
      <c r="C144" s="546" t="s">
        <v>2141</v>
      </c>
      <c r="D144" s="1082"/>
      <c r="E144" s="684">
        <f>F144-7</f>
        <v>44897</v>
      </c>
      <c r="F144" s="683">
        <f>F143+7</f>
        <v>44904</v>
      </c>
      <c r="G144" s="683">
        <f>F144+42</f>
        <v>44946</v>
      </c>
    </row>
    <row r="145" spans="1:11" s="502" customFormat="1" ht="15" customHeight="1">
      <c r="A145" s="675"/>
      <c r="B145" s="546" t="s">
        <v>2866</v>
      </c>
      <c r="C145" s="546" t="s">
        <v>2865</v>
      </c>
      <c r="D145" s="1082"/>
      <c r="E145" s="684">
        <f>F145-7</f>
        <v>44904</v>
      </c>
      <c r="F145" s="683">
        <f>F144+7</f>
        <v>44911</v>
      </c>
      <c r="G145" s="683">
        <f>F145+42</f>
        <v>44953</v>
      </c>
    </row>
    <row r="146" spans="1:11" s="502" customFormat="1" ht="15">
      <c r="A146" s="675"/>
      <c r="B146" s="546" t="s">
        <v>2864</v>
      </c>
      <c r="C146" s="546" t="s">
        <v>2863</v>
      </c>
      <c r="D146" s="1082"/>
      <c r="E146" s="684">
        <f>F146-7</f>
        <v>44911</v>
      </c>
      <c r="F146" s="683">
        <f>F145+7</f>
        <v>44918</v>
      </c>
      <c r="G146" s="683">
        <f>F146+42</f>
        <v>44960</v>
      </c>
      <c r="H146" s="641"/>
      <c r="I146" s="641"/>
      <c r="J146" s="641"/>
      <c r="K146" s="641"/>
    </row>
    <row r="147" spans="1:11" s="502" customFormat="1" ht="15">
      <c r="A147" s="675"/>
      <c r="B147" s="546" t="s">
        <v>2862</v>
      </c>
      <c r="C147" s="546" t="s">
        <v>2861</v>
      </c>
      <c r="D147" s="1082"/>
      <c r="E147" s="684">
        <f>F147-7</f>
        <v>44918</v>
      </c>
      <c r="F147" s="683">
        <f>F146+7</f>
        <v>44925</v>
      </c>
      <c r="G147" s="683">
        <f>F147+42</f>
        <v>44967</v>
      </c>
      <c r="H147" s="641"/>
      <c r="I147" s="641"/>
      <c r="J147" s="641"/>
      <c r="K147" s="641"/>
    </row>
    <row r="148" spans="1:11" s="512" customFormat="1" ht="15">
      <c r="A148" s="1135" t="s">
        <v>2860</v>
      </c>
      <c r="B148" s="1135"/>
      <c r="C148" s="546"/>
      <c r="D148" s="681"/>
      <c r="E148" s="681"/>
      <c r="F148" s="680"/>
      <c r="G148" s="680"/>
      <c r="H148" s="647"/>
      <c r="I148" s="647"/>
      <c r="J148" s="647"/>
      <c r="K148" s="647"/>
    </row>
    <row r="149" spans="1:11" s="502" customFormat="1" ht="15">
      <c r="A149" s="675"/>
      <c r="B149" s="1029" t="s">
        <v>1350</v>
      </c>
      <c r="C149" s="1136" t="s">
        <v>21</v>
      </c>
      <c r="D149" s="1136" t="s">
        <v>5</v>
      </c>
      <c r="E149" s="678" t="s">
        <v>2250</v>
      </c>
      <c r="F149" s="679" t="s">
        <v>6</v>
      </c>
      <c r="G149" s="678" t="s">
        <v>2851</v>
      </c>
      <c r="H149" s="641"/>
      <c r="I149" s="641"/>
      <c r="J149" s="641"/>
      <c r="K149" s="641"/>
    </row>
    <row r="150" spans="1:11" s="502" customFormat="1" ht="15">
      <c r="A150" s="675"/>
      <c r="B150" s="1029"/>
      <c r="C150" s="1137"/>
      <c r="D150" s="1136"/>
      <c r="E150" s="678" t="s">
        <v>2249</v>
      </c>
      <c r="F150" s="679" t="s">
        <v>24</v>
      </c>
      <c r="G150" s="678" t="s">
        <v>25</v>
      </c>
      <c r="H150" s="677"/>
      <c r="I150" s="641"/>
      <c r="J150" s="641"/>
      <c r="K150" s="641"/>
    </row>
    <row r="151" spans="1:11" s="502" customFormat="1" ht="15">
      <c r="A151" s="675"/>
      <c r="B151" s="674" t="s">
        <v>2833</v>
      </c>
      <c r="C151" s="546" t="s">
        <v>2832</v>
      </c>
      <c r="D151" s="1158" t="s">
        <v>2859</v>
      </c>
      <c r="E151" s="568">
        <f>F151-8</f>
        <v>44888</v>
      </c>
      <c r="F151" s="508">
        <v>44896</v>
      </c>
      <c r="G151" s="557">
        <f>F151+31</f>
        <v>44927</v>
      </c>
      <c r="H151" s="641"/>
      <c r="I151" s="641"/>
      <c r="J151" s="641"/>
      <c r="K151" s="641"/>
    </row>
    <row r="152" spans="1:11" s="502" customFormat="1" ht="15">
      <c r="A152" s="675"/>
      <c r="B152" s="546" t="s">
        <v>2631</v>
      </c>
      <c r="C152" s="546" t="s">
        <v>2631</v>
      </c>
      <c r="D152" s="1159"/>
      <c r="E152" s="568">
        <f>F152-8</f>
        <v>44895</v>
      </c>
      <c r="F152" s="557">
        <f>F151+7</f>
        <v>44903</v>
      </c>
      <c r="G152" s="557">
        <f>F152+31</f>
        <v>44934</v>
      </c>
      <c r="H152" s="641"/>
      <c r="I152" s="641"/>
      <c r="J152" s="641"/>
      <c r="K152" s="641"/>
    </row>
    <row r="153" spans="1:11" s="502" customFormat="1" ht="15">
      <c r="A153" s="675"/>
      <c r="B153" s="674" t="s">
        <v>2831</v>
      </c>
      <c r="C153" s="673" t="s">
        <v>2830</v>
      </c>
      <c r="D153" s="1159"/>
      <c r="E153" s="568">
        <f>F153-8</f>
        <v>44902</v>
      </c>
      <c r="F153" s="557">
        <f>F152+7</f>
        <v>44910</v>
      </c>
      <c r="G153" s="557">
        <f>F153+31</f>
        <v>44941</v>
      </c>
      <c r="H153" s="641"/>
      <c r="I153" s="641"/>
      <c r="J153" s="641"/>
      <c r="K153" s="641"/>
    </row>
    <row r="154" spans="1:11" s="499" customFormat="1">
      <c r="A154" s="583"/>
      <c r="B154" s="674" t="s">
        <v>2829</v>
      </c>
      <c r="C154" s="673" t="s">
        <v>2828</v>
      </c>
      <c r="D154" s="1159"/>
      <c r="E154" s="568">
        <f>F154-8</f>
        <v>44909</v>
      </c>
      <c r="F154" s="557">
        <f>F153+7</f>
        <v>44917</v>
      </c>
      <c r="G154" s="557">
        <f>F154+31</f>
        <v>44948</v>
      </c>
      <c r="H154" s="672"/>
      <c r="I154" s="648"/>
      <c r="J154" s="648"/>
      <c r="K154" s="648"/>
    </row>
    <row r="155" spans="1:11">
      <c r="B155" s="546" t="s">
        <v>2631</v>
      </c>
      <c r="C155" s="546" t="s">
        <v>2631</v>
      </c>
      <c r="D155" s="1160"/>
      <c r="E155" s="568">
        <f>F155-8</f>
        <v>44916</v>
      </c>
      <c r="F155" s="557">
        <f>F154+7</f>
        <v>44924</v>
      </c>
      <c r="G155" s="557">
        <f>F155+31</f>
        <v>44955</v>
      </c>
    </row>
    <row r="156" spans="1:11" s="502" customFormat="1" ht="15" hidden="1">
      <c r="A156" s="675"/>
      <c r="B156" s="1148" t="s">
        <v>20</v>
      </c>
      <c r="C156" s="1136" t="s">
        <v>21</v>
      </c>
      <c r="D156" s="1136" t="s">
        <v>5</v>
      </c>
      <c r="E156" s="678" t="s">
        <v>2250</v>
      </c>
      <c r="F156" s="679" t="s">
        <v>6</v>
      </c>
      <c r="G156" s="678" t="s">
        <v>2851</v>
      </c>
      <c r="H156" s="641"/>
      <c r="I156" s="641"/>
      <c r="J156" s="641"/>
      <c r="K156" s="641"/>
    </row>
    <row r="157" spans="1:11" s="502" customFormat="1" ht="15" hidden="1">
      <c r="A157" s="675"/>
      <c r="B157" s="1156"/>
      <c r="C157" s="1137"/>
      <c r="D157" s="1136"/>
      <c r="E157" s="678" t="s">
        <v>2249</v>
      </c>
      <c r="F157" s="679" t="s">
        <v>24</v>
      </c>
      <c r="G157" s="678" t="s">
        <v>25</v>
      </c>
      <c r="H157" s="677"/>
      <c r="I157" s="641"/>
      <c r="J157" s="641"/>
      <c r="K157" s="641"/>
    </row>
    <row r="158" spans="1:11" s="502" customFormat="1" ht="15" hidden="1">
      <c r="A158" s="675"/>
      <c r="B158" s="520" t="s">
        <v>2858</v>
      </c>
      <c r="C158" s="520" t="s">
        <v>2857</v>
      </c>
      <c r="D158" s="1158" t="s">
        <v>2743</v>
      </c>
      <c r="E158" s="568">
        <f>F158-7</f>
        <v>44286</v>
      </c>
      <c r="F158" s="676">
        <v>44293</v>
      </c>
      <c r="G158" s="557">
        <f>F158+35</f>
        <v>44328</v>
      </c>
      <c r="H158" s="641"/>
      <c r="I158" s="641"/>
      <c r="J158" s="641"/>
      <c r="K158" s="641"/>
    </row>
    <row r="159" spans="1:11" s="502" customFormat="1" ht="15" hidden="1">
      <c r="A159" s="675"/>
      <c r="B159" s="520" t="s">
        <v>2856</v>
      </c>
      <c r="C159" s="628" t="s">
        <v>2852</v>
      </c>
      <c r="D159" s="1159"/>
      <c r="E159" s="568">
        <f>F159-7</f>
        <v>44293</v>
      </c>
      <c r="F159" s="557">
        <f>F158+7</f>
        <v>44300</v>
      </c>
      <c r="G159" s="557">
        <f>F159+35</f>
        <v>44335</v>
      </c>
      <c r="H159" s="641"/>
      <c r="I159" s="641"/>
      <c r="J159" s="641"/>
      <c r="K159" s="641"/>
    </row>
    <row r="160" spans="1:11" s="502" customFormat="1" ht="15" hidden="1">
      <c r="A160" s="675"/>
      <c r="B160" s="520" t="s">
        <v>2372</v>
      </c>
      <c r="C160" s="628" t="s">
        <v>2371</v>
      </c>
      <c r="D160" s="1159"/>
      <c r="E160" s="568">
        <f>F160-7</f>
        <v>44300</v>
      </c>
      <c r="F160" s="557">
        <f>F159+7</f>
        <v>44307</v>
      </c>
      <c r="G160" s="557">
        <f>F160+35</f>
        <v>44342</v>
      </c>
      <c r="H160" s="641"/>
      <c r="I160" s="641"/>
      <c r="J160" s="641"/>
      <c r="K160" s="641"/>
    </row>
    <row r="161" spans="1:11" s="499" customFormat="1" hidden="1">
      <c r="A161" s="583"/>
      <c r="B161" s="520" t="s">
        <v>2855</v>
      </c>
      <c r="C161" s="628" t="s">
        <v>2854</v>
      </c>
      <c r="D161" s="1159"/>
      <c r="E161" s="568">
        <f>F161-7</f>
        <v>44307</v>
      </c>
      <c r="F161" s="557">
        <f>F160+7</f>
        <v>44314</v>
      </c>
      <c r="G161" s="557">
        <f>F161+35</f>
        <v>44349</v>
      </c>
      <c r="H161" s="672"/>
      <c r="I161" s="648"/>
      <c r="J161" s="648"/>
      <c r="K161" s="648"/>
    </row>
    <row r="162" spans="1:11" hidden="1">
      <c r="B162" s="520" t="s">
        <v>2853</v>
      </c>
      <c r="C162" s="628" t="s">
        <v>2852</v>
      </c>
      <c r="D162" s="1160"/>
      <c r="E162" s="568">
        <f>F162-7</f>
        <v>44314</v>
      </c>
      <c r="F162" s="557">
        <f>F161+7</f>
        <v>44321</v>
      </c>
      <c r="G162" s="557">
        <f>F162+35</f>
        <v>44356</v>
      </c>
    </row>
    <row r="163" spans="1:11" s="502" customFormat="1" ht="15" hidden="1">
      <c r="A163" s="675"/>
      <c r="B163" s="1143" t="s">
        <v>20</v>
      </c>
      <c r="C163" s="1136" t="s">
        <v>21</v>
      </c>
      <c r="D163" s="1136" t="s">
        <v>5</v>
      </c>
      <c r="E163" s="678" t="s">
        <v>2250</v>
      </c>
      <c r="F163" s="679" t="s">
        <v>6</v>
      </c>
      <c r="G163" s="678" t="s">
        <v>2851</v>
      </c>
      <c r="H163" s="641"/>
      <c r="I163" s="641"/>
      <c r="J163" s="641"/>
      <c r="K163" s="641"/>
    </row>
    <row r="164" spans="1:11" s="502" customFormat="1" ht="15" hidden="1">
      <c r="A164" s="675"/>
      <c r="B164" s="1161"/>
      <c r="C164" s="1137"/>
      <c r="D164" s="1136"/>
      <c r="E164" s="678" t="s">
        <v>2249</v>
      </c>
      <c r="F164" s="679" t="s">
        <v>24</v>
      </c>
      <c r="G164" s="678" t="s">
        <v>25</v>
      </c>
      <c r="H164" s="677"/>
      <c r="I164" s="641"/>
      <c r="J164" s="641"/>
      <c r="K164" s="641"/>
    </row>
    <row r="165" spans="1:11" s="502" customFormat="1" ht="15" hidden="1">
      <c r="A165" s="675"/>
      <c r="B165" s="520" t="s">
        <v>2850</v>
      </c>
      <c r="C165" s="628" t="s">
        <v>2849</v>
      </c>
      <c r="D165" s="1158" t="s">
        <v>2095</v>
      </c>
      <c r="E165" s="568">
        <f>F165-5</f>
        <v>43832</v>
      </c>
      <c r="F165" s="676">
        <v>43837</v>
      </c>
      <c r="G165" s="557">
        <f>F165+33</f>
        <v>43870</v>
      </c>
      <c r="H165" s="641"/>
      <c r="I165" s="641"/>
      <c r="J165" s="641"/>
      <c r="K165" s="641"/>
    </row>
    <row r="166" spans="1:11" s="502" customFormat="1" ht="15" hidden="1">
      <c r="A166" s="675"/>
      <c r="B166" s="520" t="s">
        <v>2848</v>
      </c>
      <c r="C166" s="628" t="s">
        <v>2847</v>
      </c>
      <c r="D166" s="1159"/>
      <c r="E166" s="568">
        <f>F166-5</f>
        <v>43839</v>
      </c>
      <c r="F166" s="557">
        <f>F165+7</f>
        <v>43844</v>
      </c>
      <c r="G166" s="557">
        <f>F166+33</f>
        <v>43877</v>
      </c>
      <c r="H166" s="641"/>
      <c r="I166" s="641"/>
      <c r="J166" s="641"/>
      <c r="K166" s="641"/>
    </row>
    <row r="167" spans="1:11" s="502" customFormat="1" ht="15" hidden="1">
      <c r="A167" s="675"/>
      <c r="B167" s="520" t="s">
        <v>2371</v>
      </c>
      <c r="C167" s="628" t="s">
        <v>2371</v>
      </c>
      <c r="D167" s="1159"/>
      <c r="E167" s="568">
        <f>F167-5</f>
        <v>43846</v>
      </c>
      <c r="F167" s="557">
        <f>F166+7</f>
        <v>43851</v>
      </c>
      <c r="G167" s="557">
        <f>F167+33</f>
        <v>43884</v>
      </c>
      <c r="H167" s="641"/>
      <c r="I167" s="641"/>
      <c r="J167" s="641"/>
      <c r="K167" s="641"/>
    </row>
    <row r="168" spans="1:11" s="499" customFormat="1" hidden="1">
      <c r="A168" s="583"/>
      <c r="B168" s="520" t="s">
        <v>2846</v>
      </c>
      <c r="C168" s="628" t="s">
        <v>2845</v>
      </c>
      <c r="D168" s="1159"/>
      <c r="E168" s="568">
        <f>F168-5</f>
        <v>43853</v>
      </c>
      <c r="F168" s="557">
        <f>F167+7</f>
        <v>43858</v>
      </c>
      <c r="G168" s="557">
        <f>F168+33</f>
        <v>43891</v>
      </c>
      <c r="H168" s="672"/>
      <c r="I168" s="648"/>
      <c r="J168" s="648"/>
      <c r="K168" s="648"/>
    </row>
    <row r="169" spans="1:11" hidden="1">
      <c r="B169" s="520" t="s">
        <v>2371</v>
      </c>
      <c r="C169" s="628" t="s">
        <v>2371</v>
      </c>
      <c r="D169" s="1160"/>
      <c r="E169" s="568">
        <f>F169-5</f>
        <v>43860</v>
      </c>
      <c r="F169" s="557">
        <f>F168+7</f>
        <v>43865</v>
      </c>
      <c r="G169" s="557">
        <f>F169+33</f>
        <v>43898</v>
      </c>
    </row>
    <row r="170" spans="1:11" s="512" customFormat="1" ht="14.1" customHeight="1">
      <c r="A170" s="1135" t="s">
        <v>2844</v>
      </c>
      <c r="B170" s="1135"/>
      <c r="C170" s="680"/>
      <c r="D170" s="681"/>
      <c r="E170" s="681"/>
      <c r="F170" s="680"/>
      <c r="G170" s="680"/>
      <c r="H170" s="647"/>
      <c r="I170" s="647"/>
      <c r="J170" s="647"/>
      <c r="K170" s="647"/>
    </row>
    <row r="171" spans="1:11" s="502" customFormat="1" ht="15" hidden="1">
      <c r="A171" s="675"/>
      <c r="B171" s="1161" t="s">
        <v>20</v>
      </c>
      <c r="C171" s="1137" t="s">
        <v>1249</v>
      </c>
      <c r="D171" s="1137" t="s">
        <v>5</v>
      </c>
      <c r="E171" s="678" t="s">
        <v>2250</v>
      </c>
      <c r="F171" s="679" t="s">
        <v>6</v>
      </c>
      <c r="G171" s="678" t="s">
        <v>12</v>
      </c>
      <c r="H171" s="641"/>
      <c r="I171" s="641"/>
      <c r="J171" s="641"/>
      <c r="K171" s="641"/>
    </row>
    <row r="172" spans="1:11" s="502" customFormat="1" ht="15" hidden="1">
      <c r="A172" s="675"/>
      <c r="B172" s="1142"/>
      <c r="C172" s="1141"/>
      <c r="D172" s="1141"/>
      <c r="E172" s="678" t="s">
        <v>2249</v>
      </c>
      <c r="F172" s="679" t="s">
        <v>24</v>
      </c>
      <c r="G172" s="678" t="s">
        <v>25</v>
      </c>
      <c r="H172" s="677"/>
      <c r="I172" s="641"/>
      <c r="J172" s="641"/>
      <c r="K172" s="641"/>
    </row>
    <row r="173" spans="1:11" s="502" customFormat="1" ht="15" hidden="1">
      <c r="A173" s="675"/>
      <c r="B173" s="520" t="s">
        <v>2843</v>
      </c>
      <c r="C173" s="520" t="s">
        <v>2828</v>
      </c>
      <c r="D173" s="1158" t="s">
        <v>154</v>
      </c>
      <c r="E173" s="568">
        <f>F173-7</f>
        <v>44071</v>
      </c>
      <c r="F173" s="676">
        <v>44078</v>
      </c>
      <c r="G173" s="557">
        <f>F173+34</f>
        <v>44112</v>
      </c>
      <c r="H173" s="641"/>
      <c r="I173" s="641"/>
      <c r="J173" s="641"/>
      <c r="K173" s="641"/>
    </row>
    <row r="174" spans="1:11" s="502" customFormat="1" ht="15" hidden="1">
      <c r="A174" s="675"/>
      <c r="B174" s="520" t="s">
        <v>2842</v>
      </c>
      <c r="C174" s="520" t="s">
        <v>2841</v>
      </c>
      <c r="D174" s="1159"/>
      <c r="E174" s="568">
        <f>F174-7</f>
        <v>44078</v>
      </c>
      <c r="F174" s="557">
        <f>F173+7</f>
        <v>44085</v>
      </c>
      <c r="G174" s="557">
        <f>F174+34</f>
        <v>44119</v>
      </c>
      <c r="H174" s="641"/>
      <c r="I174" s="641"/>
      <c r="J174" s="641"/>
      <c r="K174" s="641"/>
    </row>
    <row r="175" spans="1:11" s="502" customFormat="1" ht="15" hidden="1">
      <c r="A175" s="675"/>
      <c r="B175" s="520" t="s">
        <v>2840</v>
      </c>
      <c r="C175" s="520" t="s">
        <v>2839</v>
      </c>
      <c r="D175" s="1159"/>
      <c r="E175" s="568">
        <f>F175-7</f>
        <v>44085</v>
      </c>
      <c r="F175" s="557">
        <f>F174+7</f>
        <v>44092</v>
      </c>
      <c r="G175" s="557">
        <f>F175+34</f>
        <v>44126</v>
      </c>
      <c r="H175" s="641"/>
      <c r="I175" s="641"/>
      <c r="J175" s="641"/>
      <c r="K175" s="641"/>
    </row>
    <row r="176" spans="1:11" s="499" customFormat="1" hidden="1">
      <c r="A176" s="583"/>
      <c r="B176" s="520" t="s">
        <v>2838</v>
      </c>
      <c r="C176" s="520" t="s">
        <v>2837</v>
      </c>
      <c r="D176" s="1159"/>
      <c r="E176" s="568">
        <f>F176-7</f>
        <v>44092</v>
      </c>
      <c r="F176" s="557">
        <f>F175+7</f>
        <v>44099</v>
      </c>
      <c r="G176" s="557">
        <f>F176+34</f>
        <v>44133</v>
      </c>
      <c r="H176" s="672"/>
      <c r="I176" s="648"/>
      <c r="J176" s="648"/>
      <c r="K176" s="648"/>
    </row>
    <row r="177" spans="1:11" hidden="1">
      <c r="B177" s="520" t="s">
        <v>2836</v>
      </c>
      <c r="C177" s="520" t="s">
        <v>2835</v>
      </c>
      <c r="D177" s="1160"/>
      <c r="E177" s="568">
        <f>F177-7</f>
        <v>44099</v>
      </c>
      <c r="F177" s="557">
        <f>F176+7</f>
        <v>44106</v>
      </c>
      <c r="G177" s="557">
        <f>F177+34</f>
        <v>44140</v>
      </c>
    </row>
    <row r="178" spans="1:11" s="502" customFormat="1" ht="15">
      <c r="A178" s="675"/>
      <c r="B178" s="1029" t="s">
        <v>1350</v>
      </c>
      <c r="C178" s="1137" t="s">
        <v>1249</v>
      </c>
      <c r="D178" s="1137" t="s">
        <v>5</v>
      </c>
      <c r="E178" s="678" t="s">
        <v>2250</v>
      </c>
      <c r="F178" s="679" t="s">
        <v>6</v>
      </c>
      <c r="G178" s="678" t="s">
        <v>12</v>
      </c>
      <c r="H178" s="641"/>
      <c r="I178" s="641"/>
      <c r="J178" s="641"/>
      <c r="K178" s="641"/>
    </row>
    <row r="179" spans="1:11" s="502" customFormat="1" ht="15">
      <c r="A179" s="675"/>
      <c r="B179" s="1029"/>
      <c r="C179" s="1141"/>
      <c r="D179" s="1141"/>
      <c r="E179" s="678" t="s">
        <v>2249</v>
      </c>
      <c r="F179" s="679" t="s">
        <v>24</v>
      </c>
      <c r="G179" s="678" t="s">
        <v>25</v>
      </c>
      <c r="H179" s="677"/>
      <c r="I179" s="641"/>
      <c r="J179" s="641"/>
      <c r="K179" s="641"/>
    </row>
    <row r="180" spans="1:11" s="502" customFormat="1" ht="15">
      <c r="A180" s="675"/>
      <c r="B180" s="546" t="s">
        <v>2834</v>
      </c>
      <c r="C180" s="546" t="s">
        <v>2712</v>
      </c>
      <c r="D180" s="1158" t="s">
        <v>2711</v>
      </c>
      <c r="E180" s="568">
        <f>F180-7</f>
        <v>44889</v>
      </c>
      <c r="F180" s="676">
        <v>44896</v>
      </c>
      <c r="G180" s="557">
        <f>F180+34</f>
        <v>44930</v>
      </c>
      <c r="H180" s="641"/>
      <c r="I180" s="641"/>
      <c r="J180" s="641"/>
      <c r="K180" s="641"/>
    </row>
    <row r="181" spans="1:11" s="502" customFormat="1" ht="15">
      <c r="A181" s="675"/>
      <c r="B181" s="546" t="s">
        <v>2710</v>
      </c>
      <c r="C181" s="546" t="s">
        <v>2709</v>
      </c>
      <c r="D181" s="1159"/>
      <c r="E181" s="568">
        <f>F181-7</f>
        <v>44896</v>
      </c>
      <c r="F181" s="557">
        <f>F180+7</f>
        <v>44903</v>
      </c>
      <c r="G181" s="557">
        <f>F181+34</f>
        <v>44937</v>
      </c>
      <c r="H181" s="641"/>
      <c r="I181" s="641"/>
      <c r="J181" s="641"/>
      <c r="K181" s="641"/>
    </row>
    <row r="182" spans="1:11" s="502" customFormat="1" ht="15">
      <c r="A182" s="675"/>
      <c r="B182" s="546" t="s">
        <v>2708</v>
      </c>
      <c r="C182" s="546" t="s">
        <v>2707</v>
      </c>
      <c r="D182" s="1159"/>
      <c r="E182" s="568">
        <f>F182-7</f>
        <v>44903</v>
      </c>
      <c r="F182" s="557">
        <f>F181+7</f>
        <v>44910</v>
      </c>
      <c r="G182" s="557">
        <f>F182+34</f>
        <v>44944</v>
      </c>
      <c r="H182" s="641"/>
      <c r="I182" s="641"/>
      <c r="J182" s="641"/>
      <c r="K182" s="641"/>
    </row>
    <row r="183" spans="1:11" s="499" customFormat="1">
      <c r="A183" s="583"/>
      <c r="B183" s="546" t="s">
        <v>2706</v>
      </c>
      <c r="C183" s="546" t="s">
        <v>2705</v>
      </c>
      <c r="D183" s="1159"/>
      <c r="E183" s="568">
        <f>F183-7</f>
        <v>44910</v>
      </c>
      <c r="F183" s="557">
        <f>F182+7</f>
        <v>44917</v>
      </c>
      <c r="G183" s="557">
        <f>F183+34</f>
        <v>44951</v>
      </c>
      <c r="H183" s="672"/>
      <c r="I183" s="648"/>
      <c r="J183" s="648"/>
      <c r="K183" s="648"/>
    </row>
    <row r="184" spans="1:11">
      <c r="B184" s="546" t="s">
        <v>2704</v>
      </c>
      <c r="C184" s="546" t="s">
        <v>2703</v>
      </c>
      <c r="D184" s="1160"/>
      <c r="E184" s="568">
        <f>F184-7</f>
        <v>44917</v>
      </c>
      <c r="F184" s="557">
        <f>F183+7</f>
        <v>44924</v>
      </c>
      <c r="G184" s="557">
        <f>F184+34</f>
        <v>44958</v>
      </c>
    </row>
    <row r="185" spans="1:11">
      <c r="B185" s="661"/>
      <c r="C185" s="520"/>
      <c r="D185" s="682"/>
      <c r="E185" s="568"/>
      <c r="F185" s="557"/>
      <c r="G185" s="557"/>
    </row>
    <row r="186" spans="1:11" s="502" customFormat="1" ht="15">
      <c r="A186" s="675"/>
      <c r="B186" s="1029" t="s">
        <v>1350</v>
      </c>
      <c r="C186" s="1137" t="s">
        <v>1249</v>
      </c>
      <c r="D186" s="1137" t="s">
        <v>5</v>
      </c>
      <c r="E186" s="678" t="s">
        <v>2250</v>
      </c>
      <c r="F186" s="679" t="s">
        <v>6</v>
      </c>
      <c r="G186" s="678" t="s">
        <v>12</v>
      </c>
      <c r="H186" s="641"/>
      <c r="I186" s="641"/>
      <c r="J186" s="641"/>
      <c r="K186" s="641"/>
    </row>
    <row r="187" spans="1:11" s="502" customFormat="1" ht="15">
      <c r="A187" s="675"/>
      <c r="B187" s="1029"/>
      <c r="C187" s="1141"/>
      <c r="D187" s="1141"/>
      <c r="E187" s="678" t="s">
        <v>2249</v>
      </c>
      <c r="F187" s="679" t="s">
        <v>24</v>
      </c>
      <c r="G187" s="678" t="s">
        <v>25</v>
      </c>
      <c r="H187" s="677"/>
      <c r="I187" s="641"/>
      <c r="J187" s="641"/>
      <c r="K187" s="641"/>
    </row>
    <row r="188" spans="1:11" s="502" customFormat="1" ht="15.75" customHeight="1">
      <c r="A188" s="675"/>
      <c r="B188" s="674" t="s">
        <v>2833</v>
      </c>
      <c r="C188" s="546" t="s">
        <v>2832</v>
      </c>
      <c r="D188" s="1151" t="s">
        <v>2146</v>
      </c>
      <c r="E188" s="568">
        <f>F188-7</f>
        <v>44889</v>
      </c>
      <c r="F188" s="676">
        <v>44896</v>
      </c>
      <c r="G188" s="557">
        <f>F188+34</f>
        <v>44930</v>
      </c>
      <c r="H188" s="641"/>
      <c r="I188" s="641"/>
      <c r="J188" s="641"/>
      <c r="K188" s="641"/>
    </row>
    <row r="189" spans="1:11" s="502" customFormat="1" ht="15">
      <c r="A189" s="675"/>
      <c r="B189" s="546" t="s">
        <v>2631</v>
      </c>
      <c r="C189" s="546" t="s">
        <v>2631</v>
      </c>
      <c r="D189" s="1151"/>
      <c r="E189" s="568">
        <f>F189-7</f>
        <v>44896</v>
      </c>
      <c r="F189" s="557">
        <f>F188+7</f>
        <v>44903</v>
      </c>
      <c r="G189" s="557">
        <f>F189+34</f>
        <v>44937</v>
      </c>
      <c r="H189" s="641"/>
      <c r="I189" s="641"/>
      <c r="J189" s="641"/>
      <c r="K189" s="641"/>
    </row>
    <row r="190" spans="1:11" s="502" customFormat="1" ht="15">
      <c r="A190" s="675"/>
      <c r="B190" s="674" t="s">
        <v>2831</v>
      </c>
      <c r="C190" s="673" t="s">
        <v>2830</v>
      </c>
      <c r="D190" s="1151"/>
      <c r="E190" s="568">
        <f>F190-7</f>
        <v>44903</v>
      </c>
      <c r="F190" s="557">
        <f>F189+7</f>
        <v>44910</v>
      </c>
      <c r="G190" s="557">
        <f>F190+34</f>
        <v>44944</v>
      </c>
      <c r="H190" s="641"/>
      <c r="I190" s="641"/>
      <c r="J190" s="641"/>
      <c r="K190" s="641"/>
    </row>
    <row r="191" spans="1:11" s="499" customFormat="1">
      <c r="A191" s="583"/>
      <c r="B191" s="674" t="s">
        <v>2829</v>
      </c>
      <c r="C191" s="673" t="s">
        <v>2828</v>
      </c>
      <c r="D191" s="1151"/>
      <c r="E191" s="568">
        <f>F191-7</f>
        <v>44910</v>
      </c>
      <c r="F191" s="557">
        <f>F190+7</f>
        <v>44917</v>
      </c>
      <c r="G191" s="557">
        <f>F191+34</f>
        <v>44951</v>
      </c>
      <c r="H191" s="672"/>
      <c r="I191" s="648"/>
      <c r="J191" s="648"/>
      <c r="K191" s="648"/>
    </row>
    <row r="192" spans="1:11">
      <c r="B192" s="546" t="s">
        <v>2631</v>
      </c>
      <c r="C192" s="546" t="s">
        <v>2631</v>
      </c>
      <c r="D192" s="1151"/>
      <c r="E192" s="568">
        <f>F192-7</f>
        <v>44917</v>
      </c>
      <c r="F192" s="557">
        <f>F191+7</f>
        <v>44924</v>
      </c>
      <c r="G192" s="557">
        <f>F192+34</f>
        <v>44958</v>
      </c>
    </row>
    <row r="193" spans="1:11" s="512" customFormat="1" ht="14.1" customHeight="1">
      <c r="A193" s="1135" t="s">
        <v>2154</v>
      </c>
      <c r="B193" s="1135"/>
      <c r="C193" s="680"/>
      <c r="D193" s="681"/>
      <c r="E193" s="681"/>
      <c r="F193" s="680"/>
      <c r="G193" s="680"/>
      <c r="I193" s="647"/>
      <c r="J193" s="647"/>
      <c r="K193" s="647"/>
    </row>
    <row r="194" spans="1:11" s="502" customFormat="1" ht="15">
      <c r="A194" s="675"/>
      <c r="B194" s="1029" t="s">
        <v>1350</v>
      </c>
      <c r="C194" s="1137" t="s">
        <v>1249</v>
      </c>
      <c r="D194" s="1136" t="s">
        <v>5</v>
      </c>
      <c r="E194" s="678" t="s">
        <v>2250</v>
      </c>
      <c r="F194" s="679" t="s">
        <v>6</v>
      </c>
      <c r="G194" s="678" t="s">
        <v>151</v>
      </c>
      <c r="H194" s="647"/>
      <c r="I194" s="641"/>
      <c r="J194" s="641"/>
      <c r="K194" s="641"/>
    </row>
    <row r="195" spans="1:11" s="502" customFormat="1" ht="15">
      <c r="A195" s="675"/>
      <c r="B195" s="1029"/>
      <c r="C195" s="1141"/>
      <c r="D195" s="1136"/>
      <c r="E195" s="678" t="s">
        <v>2249</v>
      </c>
      <c r="F195" s="679" t="s">
        <v>24</v>
      </c>
      <c r="G195" s="678" t="s">
        <v>25</v>
      </c>
      <c r="H195" s="677"/>
      <c r="I195" s="641"/>
      <c r="J195" s="641"/>
      <c r="K195" s="641"/>
    </row>
    <row r="196" spans="1:11" s="502" customFormat="1" ht="15">
      <c r="A196" s="675"/>
      <c r="B196" s="674" t="s">
        <v>2833</v>
      </c>
      <c r="C196" s="546" t="s">
        <v>2832</v>
      </c>
      <c r="D196" s="1158" t="s">
        <v>2146</v>
      </c>
      <c r="E196" s="568">
        <f>F196-6</f>
        <v>44890</v>
      </c>
      <c r="F196" s="676">
        <v>44896</v>
      </c>
      <c r="G196" s="557">
        <f>F196+36</f>
        <v>44932</v>
      </c>
      <c r="H196" s="641"/>
      <c r="I196" s="641"/>
      <c r="J196" s="641"/>
      <c r="K196" s="641"/>
    </row>
    <row r="197" spans="1:11" s="502" customFormat="1" ht="15">
      <c r="A197" s="675"/>
      <c r="B197" s="546" t="s">
        <v>2631</v>
      </c>
      <c r="C197" s="546" t="s">
        <v>2631</v>
      </c>
      <c r="D197" s="1159"/>
      <c r="E197" s="568">
        <f>F197-6</f>
        <v>44897</v>
      </c>
      <c r="F197" s="557">
        <f>F196+7</f>
        <v>44903</v>
      </c>
      <c r="G197" s="557">
        <f>F197+36</f>
        <v>44939</v>
      </c>
      <c r="H197" s="641"/>
      <c r="I197" s="641"/>
      <c r="J197" s="641"/>
      <c r="K197" s="641"/>
    </row>
    <row r="198" spans="1:11" s="502" customFormat="1" ht="15">
      <c r="A198" s="675"/>
      <c r="B198" s="674" t="s">
        <v>2831</v>
      </c>
      <c r="C198" s="673" t="s">
        <v>2830</v>
      </c>
      <c r="D198" s="1159"/>
      <c r="E198" s="568">
        <f>F198-6</f>
        <v>44904</v>
      </c>
      <c r="F198" s="557">
        <f>F197+7</f>
        <v>44910</v>
      </c>
      <c r="G198" s="557">
        <f>F198+36</f>
        <v>44946</v>
      </c>
      <c r="H198" s="641"/>
      <c r="I198" s="641"/>
      <c r="J198" s="641"/>
      <c r="K198" s="641"/>
    </row>
    <row r="199" spans="1:11" s="499" customFormat="1">
      <c r="A199" s="583"/>
      <c r="B199" s="674" t="s">
        <v>2829</v>
      </c>
      <c r="C199" s="673" t="s">
        <v>2828</v>
      </c>
      <c r="D199" s="1159"/>
      <c r="E199" s="568">
        <f>F199-6</f>
        <v>44911</v>
      </c>
      <c r="F199" s="557">
        <f>F198+7</f>
        <v>44917</v>
      </c>
      <c r="G199" s="557">
        <f>F199+36</f>
        <v>44953</v>
      </c>
      <c r="H199" s="672"/>
      <c r="I199" s="648"/>
      <c r="J199" s="648"/>
      <c r="K199" s="648"/>
    </row>
    <row r="200" spans="1:11">
      <c r="B200" s="546" t="s">
        <v>2631</v>
      </c>
      <c r="C200" s="546" t="s">
        <v>2631</v>
      </c>
      <c r="D200" s="1160"/>
      <c r="E200" s="568">
        <f>F200-6</f>
        <v>44918</v>
      </c>
      <c r="F200" s="557">
        <f>F199+7</f>
        <v>44924</v>
      </c>
      <c r="G200" s="557">
        <f>F200+36</f>
        <v>44960</v>
      </c>
    </row>
    <row r="201" spans="1:11" s="499" customFormat="1" ht="15">
      <c r="A201" s="1079" t="s">
        <v>2827</v>
      </c>
      <c r="B201" s="1079"/>
      <c r="C201" s="1079"/>
      <c r="D201" s="1079"/>
      <c r="E201" s="1079"/>
      <c r="F201" s="1079"/>
      <c r="G201" s="1079"/>
    </row>
    <row r="202" spans="1:11" s="512" customFormat="1" ht="15">
      <c r="A202" s="1043" t="s">
        <v>2826</v>
      </c>
      <c r="B202" s="1043"/>
      <c r="C202" s="637"/>
      <c r="F202" s="637"/>
      <c r="G202" s="637"/>
      <c r="H202" s="647"/>
      <c r="I202" s="647"/>
      <c r="J202" s="647"/>
      <c r="K202" s="647"/>
    </row>
    <row r="203" spans="1:11" s="502" customFormat="1" ht="15" customHeight="1">
      <c r="A203" s="589"/>
      <c r="B203" s="1029" t="s">
        <v>1350</v>
      </c>
      <c r="C203" s="1075" t="s">
        <v>1249</v>
      </c>
      <c r="D203" s="1075" t="s">
        <v>5</v>
      </c>
      <c r="E203" s="538" t="s">
        <v>2250</v>
      </c>
      <c r="F203" s="538" t="s">
        <v>6</v>
      </c>
      <c r="G203" s="538" t="s">
        <v>2822</v>
      </c>
      <c r="H203" s="667"/>
      <c r="I203" s="641"/>
      <c r="J203" s="641"/>
      <c r="K203" s="641"/>
    </row>
    <row r="204" spans="1:11" s="502" customFormat="1" ht="15" customHeight="1">
      <c r="A204" s="589"/>
      <c r="B204" s="1029"/>
      <c r="C204" s="1128"/>
      <c r="D204" s="1128"/>
      <c r="E204" s="651" t="s">
        <v>2249</v>
      </c>
      <c r="F204" s="651" t="s">
        <v>24</v>
      </c>
      <c r="G204" s="651" t="s">
        <v>25</v>
      </c>
      <c r="H204" s="667"/>
      <c r="I204" s="641"/>
      <c r="J204" s="641"/>
      <c r="K204" s="641"/>
    </row>
    <row r="205" spans="1:11" s="502" customFormat="1" ht="15" customHeight="1">
      <c r="A205" s="589"/>
      <c r="B205" s="610" t="s">
        <v>2567</v>
      </c>
      <c r="C205" s="610" t="s">
        <v>2825</v>
      </c>
      <c r="D205" s="1140" t="s">
        <v>2146</v>
      </c>
      <c r="E205" s="535">
        <f>F205-4</f>
        <v>44893</v>
      </c>
      <c r="F205" s="557">
        <v>44897</v>
      </c>
      <c r="G205" s="557">
        <f>F205+34</f>
        <v>44931</v>
      </c>
      <c r="H205" s="667"/>
      <c r="I205" s="641"/>
      <c r="J205" s="641"/>
      <c r="K205" s="641"/>
    </row>
    <row r="206" spans="1:11" s="502" customFormat="1" ht="15" customHeight="1">
      <c r="A206" s="589"/>
      <c r="B206" s="610" t="s">
        <v>2631</v>
      </c>
      <c r="C206" s="611" t="s">
        <v>2631</v>
      </c>
      <c r="D206" s="1041"/>
      <c r="E206" s="535">
        <f>F206-4</f>
        <v>44900</v>
      </c>
      <c r="F206" s="557">
        <f>F205+7</f>
        <v>44904</v>
      </c>
      <c r="G206" s="557">
        <f>F206+34</f>
        <v>44938</v>
      </c>
      <c r="H206" s="667"/>
      <c r="I206" s="641"/>
      <c r="J206" s="641"/>
      <c r="K206" s="641"/>
    </row>
    <row r="207" spans="1:11" s="502" customFormat="1" ht="15" customHeight="1">
      <c r="A207" s="589"/>
      <c r="B207" s="610" t="s">
        <v>2824</v>
      </c>
      <c r="C207" s="610" t="s">
        <v>2795</v>
      </c>
      <c r="D207" s="1041"/>
      <c r="E207" s="535">
        <f>F207-4</f>
        <v>44907</v>
      </c>
      <c r="F207" s="557">
        <f>F206+7</f>
        <v>44911</v>
      </c>
      <c r="G207" s="557">
        <f>F207+34</f>
        <v>44945</v>
      </c>
      <c r="H207" s="667"/>
      <c r="I207" s="641"/>
      <c r="J207" s="641"/>
      <c r="K207" s="641"/>
    </row>
    <row r="208" spans="1:11" s="502" customFormat="1" ht="15" customHeight="1">
      <c r="A208" s="589"/>
      <c r="B208" s="610" t="s">
        <v>2631</v>
      </c>
      <c r="C208" s="610" t="s">
        <v>2631</v>
      </c>
      <c r="D208" s="1041"/>
      <c r="E208" s="535">
        <f>F208-4</f>
        <v>44914</v>
      </c>
      <c r="F208" s="557">
        <f>F207+7</f>
        <v>44918</v>
      </c>
      <c r="G208" s="557">
        <f>F208+34</f>
        <v>44952</v>
      </c>
      <c r="H208" s="667"/>
      <c r="I208" s="641"/>
      <c r="J208" s="641"/>
      <c r="K208" s="641"/>
    </row>
    <row r="209" spans="1:11" s="502" customFormat="1" ht="15" customHeight="1">
      <c r="A209" s="589"/>
      <c r="B209" s="639" t="s">
        <v>2823</v>
      </c>
      <c r="C209" s="611" t="s">
        <v>2670</v>
      </c>
      <c r="D209" s="1042"/>
      <c r="E209" s="535">
        <f>F209-4</f>
        <v>44921</v>
      </c>
      <c r="F209" s="557">
        <f>F208+7</f>
        <v>44925</v>
      </c>
      <c r="G209" s="557">
        <f>F209+34</f>
        <v>44959</v>
      </c>
      <c r="H209" s="667"/>
      <c r="I209" s="641"/>
      <c r="J209" s="641"/>
      <c r="K209" s="641"/>
    </row>
    <row r="210" spans="1:11" s="502" customFormat="1" ht="15" hidden="1" customHeight="1">
      <c r="A210" s="589"/>
      <c r="B210" s="1054" t="s">
        <v>20</v>
      </c>
      <c r="C210" s="1075" t="s">
        <v>21</v>
      </c>
      <c r="D210" s="1075" t="s">
        <v>5</v>
      </c>
      <c r="E210" s="538" t="s">
        <v>2250</v>
      </c>
      <c r="F210" s="538" t="s">
        <v>6</v>
      </c>
      <c r="G210" s="538" t="s">
        <v>2822</v>
      </c>
      <c r="H210" s="667"/>
      <c r="I210" s="641"/>
      <c r="J210" s="641"/>
      <c r="K210" s="641"/>
    </row>
    <row r="211" spans="1:11" s="502" customFormat="1" ht="15" hidden="1" customHeight="1">
      <c r="A211" s="589"/>
      <c r="B211" s="1122"/>
      <c r="C211" s="1128"/>
      <c r="D211" s="1128"/>
      <c r="E211" s="651" t="s">
        <v>2249</v>
      </c>
      <c r="F211" s="651" t="s">
        <v>24</v>
      </c>
      <c r="G211" s="651" t="s">
        <v>25</v>
      </c>
      <c r="H211" s="667"/>
      <c r="I211" s="641"/>
      <c r="J211" s="641"/>
      <c r="K211" s="641"/>
    </row>
    <row r="212" spans="1:11" s="502" customFormat="1" ht="15" hidden="1" customHeight="1">
      <c r="A212" s="589"/>
      <c r="B212" s="610"/>
      <c r="C212" s="611"/>
      <c r="D212" s="1078" t="s">
        <v>130</v>
      </c>
      <c r="E212" s="671">
        <f>F212-5</f>
        <v>43768</v>
      </c>
      <c r="F212" s="657">
        <v>43773</v>
      </c>
      <c r="G212" s="657">
        <f>F212+34</f>
        <v>43807</v>
      </c>
      <c r="H212" s="667"/>
      <c r="I212" s="641"/>
      <c r="J212" s="641"/>
      <c r="K212" s="641"/>
    </row>
    <row r="213" spans="1:11" s="502" customFormat="1" ht="15" hidden="1" customHeight="1">
      <c r="A213" s="589"/>
      <c r="B213" s="610"/>
      <c r="C213" s="611"/>
      <c r="D213" s="1078"/>
      <c r="E213" s="671">
        <f>F213-5</f>
        <v>43775</v>
      </c>
      <c r="F213" s="657">
        <f>F212+7</f>
        <v>43780</v>
      </c>
      <c r="G213" s="657">
        <f>F213+34</f>
        <v>43814</v>
      </c>
      <c r="H213" s="667"/>
      <c r="I213" s="641"/>
      <c r="J213" s="641"/>
      <c r="K213" s="641"/>
    </row>
    <row r="214" spans="1:11" s="502" customFormat="1" ht="15" hidden="1" customHeight="1">
      <c r="A214" s="589"/>
      <c r="B214" s="610"/>
      <c r="C214" s="611"/>
      <c r="D214" s="1078"/>
      <c r="E214" s="671">
        <f>F214-5</f>
        <v>43782</v>
      </c>
      <c r="F214" s="657">
        <f>F213+7</f>
        <v>43787</v>
      </c>
      <c r="G214" s="657">
        <f>F214+34</f>
        <v>43821</v>
      </c>
      <c r="H214" s="667"/>
      <c r="I214" s="641"/>
      <c r="J214" s="641"/>
      <c r="K214" s="641"/>
    </row>
    <row r="215" spans="1:11" s="502" customFormat="1" ht="15" hidden="1" customHeight="1">
      <c r="A215" s="589"/>
      <c r="B215" s="610"/>
      <c r="C215" s="611"/>
      <c r="D215" s="1078"/>
      <c r="E215" s="671">
        <f>F215-5</f>
        <v>43789</v>
      </c>
      <c r="F215" s="657">
        <f>F214+7</f>
        <v>43794</v>
      </c>
      <c r="G215" s="657">
        <f>F215+34</f>
        <v>43828</v>
      </c>
      <c r="H215" s="667"/>
      <c r="I215" s="641"/>
      <c r="J215" s="641"/>
      <c r="K215" s="641"/>
    </row>
    <row r="216" spans="1:11" s="502" customFormat="1" ht="18" hidden="1" customHeight="1">
      <c r="A216" s="583"/>
      <c r="B216" s="610"/>
      <c r="C216" s="611"/>
      <c r="D216" s="1078"/>
      <c r="E216" s="671">
        <f>F216-5</f>
        <v>43796</v>
      </c>
      <c r="F216" s="657">
        <f>F215+7</f>
        <v>43801</v>
      </c>
      <c r="G216" s="657">
        <f>F216+34</f>
        <v>43835</v>
      </c>
      <c r="H216" s="667"/>
      <c r="I216" s="641"/>
      <c r="J216" s="641"/>
      <c r="K216" s="641"/>
    </row>
    <row r="217" spans="1:11" s="502" customFormat="1" ht="15" customHeight="1">
      <c r="A217" s="589"/>
      <c r="B217" s="1029" t="s">
        <v>1350</v>
      </c>
      <c r="C217" s="1075" t="s">
        <v>1249</v>
      </c>
      <c r="D217" s="1075" t="s">
        <v>5</v>
      </c>
      <c r="E217" s="538" t="s">
        <v>2250</v>
      </c>
      <c r="F217" s="538" t="s">
        <v>6</v>
      </c>
      <c r="G217" s="538" t="s">
        <v>2822</v>
      </c>
      <c r="H217" s="667"/>
      <c r="I217" s="641"/>
      <c r="J217" s="641"/>
      <c r="K217" s="641"/>
    </row>
    <row r="218" spans="1:11" s="502" customFormat="1" ht="15" customHeight="1">
      <c r="A218" s="589"/>
      <c r="B218" s="1029"/>
      <c r="C218" s="1128"/>
      <c r="D218" s="1128"/>
      <c r="E218" s="651" t="s">
        <v>2249</v>
      </c>
      <c r="F218" s="651" t="s">
        <v>24</v>
      </c>
      <c r="G218" s="651" t="s">
        <v>25</v>
      </c>
      <c r="H218" s="667"/>
      <c r="I218" s="641"/>
      <c r="J218" s="641"/>
      <c r="K218" s="641"/>
    </row>
    <row r="219" spans="1:11" s="502" customFormat="1" ht="15" customHeight="1">
      <c r="A219" s="589"/>
      <c r="B219" s="610" t="s">
        <v>2819</v>
      </c>
      <c r="C219" s="610" t="s">
        <v>2818</v>
      </c>
      <c r="D219" s="1078" t="s">
        <v>2216</v>
      </c>
      <c r="E219" s="671">
        <f>F219-5</f>
        <v>44895</v>
      </c>
      <c r="F219" s="657">
        <v>44900</v>
      </c>
      <c r="G219" s="657">
        <f>F219+32</f>
        <v>44932</v>
      </c>
      <c r="H219" s="667"/>
      <c r="I219" s="641"/>
      <c r="J219" s="641"/>
      <c r="K219" s="641"/>
    </row>
    <row r="220" spans="1:11" s="502" customFormat="1" ht="15" customHeight="1">
      <c r="A220" s="589"/>
      <c r="B220" s="546" t="s">
        <v>2817</v>
      </c>
      <c r="C220" s="546" t="s">
        <v>2816</v>
      </c>
      <c r="D220" s="1078"/>
      <c r="E220" s="671">
        <f>F220-5</f>
        <v>44902</v>
      </c>
      <c r="F220" s="657">
        <f>F219+7</f>
        <v>44907</v>
      </c>
      <c r="G220" s="657">
        <f>F220+32</f>
        <v>44939</v>
      </c>
      <c r="H220" s="667"/>
      <c r="I220" s="641"/>
      <c r="J220" s="641"/>
      <c r="K220" s="641"/>
    </row>
    <row r="221" spans="1:11" s="502" customFormat="1" ht="15" customHeight="1">
      <c r="A221" s="589"/>
      <c r="B221" s="639" t="s">
        <v>2815</v>
      </c>
      <c r="C221" s="611" t="s">
        <v>2814</v>
      </c>
      <c r="D221" s="1078"/>
      <c r="E221" s="671">
        <f>F221-5</f>
        <v>44909</v>
      </c>
      <c r="F221" s="657">
        <f>F220+7</f>
        <v>44914</v>
      </c>
      <c r="G221" s="657">
        <f>F221+32</f>
        <v>44946</v>
      </c>
      <c r="H221" s="667"/>
      <c r="I221" s="641"/>
      <c r="J221" s="641"/>
      <c r="K221" s="641"/>
    </row>
    <row r="222" spans="1:11" s="502" customFormat="1" ht="15" customHeight="1">
      <c r="A222" s="589"/>
      <c r="B222" s="639" t="s">
        <v>1160</v>
      </c>
      <c r="C222" s="611" t="s">
        <v>2813</v>
      </c>
      <c r="D222" s="1078"/>
      <c r="E222" s="671">
        <f>F222-5</f>
        <v>44916</v>
      </c>
      <c r="F222" s="657">
        <f>F221+7</f>
        <v>44921</v>
      </c>
      <c r="G222" s="657">
        <f>F222+32</f>
        <v>44953</v>
      </c>
      <c r="H222" s="667"/>
      <c r="I222" s="641"/>
      <c r="J222" s="641"/>
      <c r="K222" s="641"/>
    </row>
    <row r="223" spans="1:11" s="502" customFormat="1" ht="18" customHeight="1">
      <c r="A223" s="583"/>
      <c r="B223" s="610" t="s">
        <v>2812</v>
      </c>
      <c r="C223" s="611" t="s">
        <v>2760</v>
      </c>
      <c r="D223" s="1078"/>
      <c r="E223" s="671">
        <f>F223-5</f>
        <v>44923</v>
      </c>
      <c r="F223" s="657">
        <f>F222+7</f>
        <v>44928</v>
      </c>
      <c r="G223" s="657">
        <f>F223+32</f>
        <v>44960</v>
      </c>
      <c r="H223" s="667"/>
      <c r="I223" s="641"/>
      <c r="J223" s="641"/>
      <c r="K223" s="641"/>
    </row>
    <row r="224" spans="1:11" s="512" customFormat="1" ht="15" customHeight="1">
      <c r="A224" s="1144" t="s">
        <v>1180</v>
      </c>
      <c r="B224" s="1145"/>
      <c r="C224" s="670"/>
      <c r="D224" s="573"/>
      <c r="E224" s="669"/>
      <c r="F224" s="637"/>
      <c r="G224" s="637"/>
      <c r="H224" s="668"/>
      <c r="I224" s="647"/>
      <c r="J224" s="647"/>
      <c r="K224" s="647"/>
    </row>
    <row r="225" spans="1:11" s="502" customFormat="1" ht="15" hidden="1" customHeight="1">
      <c r="A225" s="589"/>
      <c r="B225" s="1089" t="s">
        <v>20</v>
      </c>
      <c r="C225" s="1075" t="s">
        <v>21</v>
      </c>
      <c r="D225" s="1075" t="s">
        <v>5</v>
      </c>
      <c r="E225" s="538" t="s">
        <v>2250</v>
      </c>
      <c r="F225" s="538" t="s">
        <v>6</v>
      </c>
      <c r="G225" s="538" t="s">
        <v>1178</v>
      </c>
      <c r="H225" s="667"/>
      <c r="I225" s="641"/>
      <c r="J225" s="641"/>
      <c r="K225" s="641"/>
    </row>
    <row r="226" spans="1:11" s="502" customFormat="1" ht="15" hidden="1" customHeight="1">
      <c r="A226" s="589"/>
      <c r="B226" s="1139"/>
      <c r="C226" s="1128"/>
      <c r="D226" s="1128"/>
      <c r="E226" s="651" t="s">
        <v>2249</v>
      </c>
      <c r="F226" s="651" t="s">
        <v>24</v>
      </c>
      <c r="G226" s="651" t="s">
        <v>25</v>
      </c>
      <c r="H226" s="667"/>
      <c r="I226" s="641"/>
      <c r="J226" s="641"/>
      <c r="K226" s="641"/>
    </row>
    <row r="227" spans="1:11" s="502" customFormat="1" ht="15" hidden="1" customHeight="1">
      <c r="A227" s="589"/>
      <c r="B227" s="610" t="s">
        <v>2780</v>
      </c>
      <c r="C227" s="520" t="s">
        <v>2757</v>
      </c>
      <c r="D227" s="1106" t="s">
        <v>140</v>
      </c>
      <c r="E227" s="535">
        <f>F227-5</f>
        <v>43679</v>
      </c>
      <c r="F227" s="557">
        <v>43684</v>
      </c>
      <c r="G227" s="557">
        <f>F227+35</f>
        <v>43719</v>
      </c>
      <c r="H227" s="667"/>
      <c r="I227" s="641"/>
      <c r="J227" s="641"/>
      <c r="K227" s="641"/>
    </row>
    <row r="228" spans="1:11" s="502" customFormat="1" ht="15" hidden="1" customHeight="1">
      <c r="A228" s="589"/>
      <c r="B228" s="610" t="s">
        <v>2821</v>
      </c>
      <c r="C228" s="520" t="s">
        <v>2575</v>
      </c>
      <c r="D228" s="1125"/>
      <c r="E228" s="535">
        <f>F228-5</f>
        <v>43686</v>
      </c>
      <c r="F228" s="557">
        <f>F227+7</f>
        <v>43691</v>
      </c>
      <c r="G228" s="557">
        <f>F228+35</f>
        <v>43726</v>
      </c>
      <c r="H228" s="667"/>
      <c r="I228" s="641"/>
      <c r="J228" s="641"/>
      <c r="K228" s="641"/>
    </row>
    <row r="229" spans="1:11" s="502" customFormat="1" ht="15" hidden="1" customHeight="1">
      <c r="A229" s="589"/>
      <c r="B229" s="610" t="s">
        <v>2689</v>
      </c>
      <c r="C229" s="520" t="s">
        <v>2686</v>
      </c>
      <c r="D229" s="1125"/>
      <c r="E229" s="535">
        <f>F229-5</f>
        <v>43693</v>
      </c>
      <c r="F229" s="557">
        <f>F228+7</f>
        <v>43698</v>
      </c>
      <c r="G229" s="557">
        <f>F229+35</f>
        <v>43733</v>
      </c>
      <c r="H229" s="667"/>
      <c r="I229" s="641"/>
      <c r="J229" s="641"/>
      <c r="K229" s="641"/>
    </row>
    <row r="230" spans="1:11" s="502" customFormat="1" ht="15" hidden="1" customHeight="1">
      <c r="A230" s="589"/>
      <c r="B230" s="661" t="s">
        <v>2820</v>
      </c>
      <c r="C230" s="520" t="s">
        <v>2737</v>
      </c>
      <c r="D230" s="1125"/>
      <c r="E230" s="535">
        <f>F230-5</f>
        <v>43700</v>
      </c>
      <c r="F230" s="557">
        <f>F229+7</f>
        <v>43705</v>
      </c>
      <c r="G230" s="557">
        <f>F230+35</f>
        <v>43740</v>
      </c>
      <c r="H230" s="667"/>
      <c r="I230" s="641"/>
      <c r="J230" s="641"/>
      <c r="K230" s="641"/>
    </row>
    <row r="231" spans="1:11" s="502" customFormat="1" ht="15" hidden="1" customHeight="1">
      <c r="A231" s="589"/>
      <c r="B231" s="610" t="s">
        <v>141</v>
      </c>
      <c r="C231" s="520" t="s">
        <v>2665</v>
      </c>
      <c r="D231" s="1097"/>
      <c r="E231" s="535">
        <f>F231-5</f>
        <v>43707</v>
      </c>
      <c r="F231" s="557">
        <f>F230+7</f>
        <v>43712</v>
      </c>
      <c r="G231" s="557">
        <f>F231+35</f>
        <v>43747</v>
      </c>
      <c r="H231" s="667"/>
      <c r="I231" s="641"/>
      <c r="J231" s="641"/>
      <c r="K231" s="641"/>
    </row>
    <row r="232" spans="1:11" s="502" customFormat="1" ht="15" customHeight="1">
      <c r="A232" s="589"/>
      <c r="B232" s="1029" t="s">
        <v>1350</v>
      </c>
      <c r="C232" s="1075" t="s">
        <v>21</v>
      </c>
      <c r="D232" s="1075" t="s">
        <v>5</v>
      </c>
      <c r="E232" s="538" t="s">
        <v>2250</v>
      </c>
      <c r="F232" s="538" t="s">
        <v>6</v>
      </c>
      <c r="G232" s="538" t="s">
        <v>1178</v>
      </c>
      <c r="H232" s="667"/>
      <c r="I232" s="641"/>
      <c r="J232" s="641"/>
      <c r="K232" s="641"/>
    </row>
    <row r="233" spans="1:11" s="502" customFormat="1" ht="15" customHeight="1">
      <c r="A233" s="589"/>
      <c r="B233" s="1029"/>
      <c r="C233" s="1128"/>
      <c r="D233" s="1128"/>
      <c r="E233" s="651" t="s">
        <v>2249</v>
      </c>
      <c r="F233" s="651" t="s">
        <v>24</v>
      </c>
      <c r="G233" s="651" t="s">
        <v>25</v>
      </c>
      <c r="H233" s="667"/>
      <c r="I233" s="641"/>
      <c r="J233" s="641"/>
      <c r="K233" s="641"/>
    </row>
    <row r="234" spans="1:11" s="502" customFormat="1" ht="15" customHeight="1">
      <c r="A234" s="589"/>
      <c r="B234" s="610" t="s">
        <v>2819</v>
      </c>
      <c r="C234" s="610" t="s">
        <v>2818</v>
      </c>
      <c r="D234" s="1106" t="s">
        <v>2216</v>
      </c>
      <c r="E234" s="535">
        <f>F234-5</f>
        <v>44895</v>
      </c>
      <c r="F234" s="557">
        <v>44900</v>
      </c>
      <c r="G234" s="557">
        <f>F234+35</f>
        <v>44935</v>
      </c>
      <c r="H234" s="667"/>
      <c r="I234" s="641"/>
      <c r="J234" s="641"/>
      <c r="K234" s="641"/>
    </row>
    <row r="235" spans="1:11" s="502" customFormat="1" ht="15" customHeight="1">
      <c r="A235" s="589"/>
      <c r="B235" s="546" t="s">
        <v>2817</v>
      </c>
      <c r="C235" s="546" t="s">
        <v>2816</v>
      </c>
      <c r="D235" s="1125"/>
      <c r="E235" s="535">
        <f>F235-5</f>
        <v>44902</v>
      </c>
      <c r="F235" s="557">
        <f>F234+7</f>
        <v>44907</v>
      </c>
      <c r="G235" s="557">
        <f>F235+35</f>
        <v>44942</v>
      </c>
      <c r="H235" s="667"/>
      <c r="I235" s="641"/>
      <c r="J235" s="641"/>
      <c r="K235" s="641"/>
    </row>
    <row r="236" spans="1:11" s="502" customFormat="1" ht="15" customHeight="1">
      <c r="A236" s="589"/>
      <c r="B236" s="639" t="s">
        <v>2815</v>
      </c>
      <c r="C236" s="611" t="s">
        <v>2814</v>
      </c>
      <c r="D236" s="1125"/>
      <c r="E236" s="535">
        <f>F236-5</f>
        <v>44909</v>
      </c>
      <c r="F236" s="557">
        <f>F235+7</f>
        <v>44914</v>
      </c>
      <c r="G236" s="557">
        <f>F236+35</f>
        <v>44949</v>
      </c>
      <c r="H236" s="667"/>
      <c r="I236" s="641"/>
      <c r="J236" s="641"/>
      <c r="K236" s="641"/>
    </row>
    <row r="237" spans="1:11" s="502" customFormat="1" ht="15" customHeight="1">
      <c r="A237" s="589"/>
      <c r="B237" s="639" t="s">
        <v>1160</v>
      </c>
      <c r="C237" s="611" t="s">
        <v>2813</v>
      </c>
      <c r="D237" s="1125"/>
      <c r="E237" s="535">
        <f>F237-5</f>
        <v>44916</v>
      </c>
      <c r="F237" s="557">
        <f>F236+7</f>
        <v>44921</v>
      </c>
      <c r="G237" s="557">
        <f>F237+35</f>
        <v>44956</v>
      </c>
      <c r="H237" s="667"/>
      <c r="I237" s="641"/>
      <c r="J237" s="641"/>
      <c r="K237" s="641"/>
    </row>
    <row r="238" spans="1:11" s="502" customFormat="1" ht="15" customHeight="1">
      <c r="A238" s="589"/>
      <c r="B238" s="610" t="s">
        <v>2812</v>
      </c>
      <c r="C238" s="611" t="s">
        <v>2760</v>
      </c>
      <c r="D238" s="1097"/>
      <c r="E238" s="535">
        <f>F238-5</f>
        <v>44923</v>
      </c>
      <c r="F238" s="557">
        <f>F237+7</f>
        <v>44928</v>
      </c>
      <c r="G238" s="557">
        <f>F238+35</f>
        <v>44963</v>
      </c>
      <c r="H238" s="667"/>
      <c r="I238" s="641"/>
      <c r="J238" s="641"/>
      <c r="K238" s="641"/>
    </row>
    <row r="239" spans="1:11" s="500" customFormat="1" ht="15">
      <c r="A239" s="1126" t="s">
        <v>2811</v>
      </c>
      <c r="B239" s="1126"/>
      <c r="C239" s="1126"/>
      <c r="D239" s="1126"/>
      <c r="E239" s="1126"/>
      <c r="F239" s="1126"/>
      <c r="G239" s="1126"/>
      <c r="H239" s="666"/>
      <c r="I239" s="665"/>
      <c r="J239" s="653"/>
      <c r="K239" s="653"/>
    </row>
    <row r="240" spans="1:11" s="500" customFormat="1" ht="15" hidden="1" customHeight="1">
      <c r="A240" s="659"/>
      <c r="B240" s="1052" t="s">
        <v>20</v>
      </c>
      <c r="C240" s="1078" t="s">
        <v>21</v>
      </c>
      <c r="D240" s="1078" t="s">
        <v>5</v>
      </c>
      <c r="E240" s="610" t="s">
        <v>2250</v>
      </c>
      <c r="F240" s="610" t="s">
        <v>6</v>
      </c>
      <c r="G240" s="610" t="s">
        <v>2759</v>
      </c>
    </row>
    <row r="241" spans="1:7" s="500" customFormat="1" ht="15" hidden="1" customHeight="1">
      <c r="A241" s="659"/>
      <c r="B241" s="1127"/>
      <c r="C241" s="1123"/>
      <c r="D241" s="1123"/>
      <c r="E241" s="610" t="s">
        <v>2249</v>
      </c>
      <c r="F241" s="610" t="s">
        <v>24</v>
      </c>
      <c r="G241" s="610" t="s">
        <v>25</v>
      </c>
    </row>
    <row r="242" spans="1:7" s="500" customFormat="1" ht="15" hidden="1" customHeight="1">
      <c r="A242" s="659"/>
      <c r="B242" s="610" t="s">
        <v>2371</v>
      </c>
      <c r="C242" s="520" t="s">
        <v>2371</v>
      </c>
      <c r="D242" s="1082" t="s">
        <v>2749</v>
      </c>
      <c r="E242" s="658">
        <f>F242-5</f>
        <v>43917</v>
      </c>
      <c r="F242" s="657">
        <v>43922</v>
      </c>
      <c r="G242" s="657">
        <f>F242+15</f>
        <v>43937</v>
      </c>
    </row>
    <row r="243" spans="1:7" s="500" customFormat="1" ht="15" hidden="1" customHeight="1">
      <c r="A243" s="659"/>
      <c r="B243" s="610" t="s">
        <v>2810</v>
      </c>
      <c r="C243" s="520" t="s">
        <v>2807</v>
      </c>
      <c r="D243" s="1082"/>
      <c r="E243" s="658">
        <f>F243-5</f>
        <v>43924</v>
      </c>
      <c r="F243" s="657">
        <f>F242+7</f>
        <v>43929</v>
      </c>
      <c r="G243" s="657">
        <f>F243+15</f>
        <v>43944</v>
      </c>
    </row>
    <row r="244" spans="1:7" s="500" customFormat="1" ht="15" hidden="1" customHeight="1">
      <c r="A244" s="659"/>
      <c r="B244" s="610" t="s">
        <v>2727</v>
      </c>
      <c r="C244" s="520" t="s">
        <v>2807</v>
      </c>
      <c r="D244" s="1082"/>
      <c r="E244" s="658">
        <f>F244-5</f>
        <v>43931</v>
      </c>
      <c r="F244" s="657">
        <f>F243+7</f>
        <v>43936</v>
      </c>
      <c r="G244" s="657">
        <f>F244+15</f>
        <v>43951</v>
      </c>
    </row>
    <row r="245" spans="1:7" s="500" customFormat="1" ht="15" hidden="1" customHeight="1">
      <c r="A245" s="659"/>
      <c r="B245" s="610" t="s">
        <v>2809</v>
      </c>
      <c r="C245" s="520" t="s">
        <v>2807</v>
      </c>
      <c r="D245" s="1082"/>
      <c r="E245" s="658">
        <f>F245-5</f>
        <v>43938</v>
      </c>
      <c r="F245" s="657">
        <f>F244+7</f>
        <v>43943</v>
      </c>
      <c r="G245" s="657">
        <f>F245+15</f>
        <v>43958</v>
      </c>
    </row>
    <row r="246" spans="1:7" s="500" customFormat="1" ht="15" hidden="1">
      <c r="A246" s="659"/>
      <c r="B246" s="610" t="s">
        <v>2808</v>
      </c>
      <c r="C246" s="520" t="s">
        <v>2807</v>
      </c>
      <c r="D246" s="1082"/>
      <c r="E246" s="658">
        <f>F246-5</f>
        <v>43945</v>
      </c>
      <c r="F246" s="657">
        <f>F245+7</f>
        <v>43950</v>
      </c>
      <c r="G246" s="657">
        <f>F246+15</f>
        <v>43965</v>
      </c>
    </row>
    <row r="247" spans="1:7" s="500" customFormat="1" ht="15" hidden="1">
      <c r="A247" s="659"/>
      <c r="B247" s="610"/>
      <c r="C247" s="520"/>
      <c r="D247" s="664"/>
      <c r="E247" s="658"/>
      <c r="F247" s="657"/>
      <c r="G247" s="657"/>
    </row>
    <row r="248" spans="1:7" s="500" customFormat="1" ht="15" hidden="1" customHeight="1">
      <c r="A248" s="659"/>
      <c r="B248" s="1054" t="s">
        <v>20</v>
      </c>
      <c r="C248" s="1078" t="s">
        <v>21</v>
      </c>
      <c r="D248" s="1078" t="s">
        <v>5</v>
      </c>
      <c r="E248" s="610" t="s">
        <v>2250</v>
      </c>
      <c r="F248" s="610" t="s">
        <v>6</v>
      </c>
      <c r="G248" s="610" t="s">
        <v>2759</v>
      </c>
    </row>
    <row r="249" spans="1:7" s="500" customFormat="1" ht="15" hidden="1" customHeight="1">
      <c r="A249" s="659"/>
      <c r="B249" s="1122"/>
      <c r="C249" s="1123"/>
      <c r="D249" s="1123"/>
      <c r="E249" s="610" t="s">
        <v>2249</v>
      </c>
      <c r="F249" s="610" t="s">
        <v>24</v>
      </c>
      <c r="G249" s="610" t="s">
        <v>25</v>
      </c>
    </row>
    <row r="250" spans="1:7" s="500" customFormat="1" ht="15" hidden="1" customHeight="1">
      <c r="A250" s="659"/>
      <c r="B250" s="610" t="s">
        <v>2776</v>
      </c>
      <c r="C250" s="520" t="s">
        <v>2806</v>
      </c>
      <c r="D250" s="1082" t="s">
        <v>2679</v>
      </c>
      <c r="E250" s="658">
        <f>F250-4</f>
        <v>44011</v>
      </c>
      <c r="F250" s="657">
        <v>44015</v>
      </c>
      <c r="G250" s="657">
        <f>F250+17</f>
        <v>44032</v>
      </c>
    </row>
    <row r="251" spans="1:7" s="500" customFormat="1" ht="15" hidden="1" customHeight="1">
      <c r="A251" s="659"/>
      <c r="B251" s="610" t="s">
        <v>2805</v>
      </c>
      <c r="C251" s="520" t="s">
        <v>2804</v>
      </c>
      <c r="D251" s="1082"/>
      <c r="E251" s="658">
        <f>F251-4</f>
        <v>44018</v>
      </c>
      <c r="F251" s="657">
        <f>F250+7</f>
        <v>44022</v>
      </c>
      <c r="G251" s="657">
        <f>F251+17</f>
        <v>44039</v>
      </c>
    </row>
    <row r="252" spans="1:7" s="500" customFormat="1" ht="15" hidden="1" customHeight="1">
      <c r="A252" s="659"/>
      <c r="B252" s="639" t="s">
        <v>2772</v>
      </c>
      <c r="C252" s="520" t="s">
        <v>2803</v>
      </c>
      <c r="D252" s="1082"/>
      <c r="E252" s="658">
        <f>F252-4</f>
        <v>44025</v>
      </c>
      <c r="F252" s="657">
        <f>F251+7</f>
        <v>44029</v>
      </c>
      <c r="G252" s="657">
        <f>F252+17</f>
        <v>44046</v>
      </c>
    </row>
    <row r="253" spans="1:7" s="500" customFormat="1" ht="15" hidden="1" customHeight="1">
      <c r="A253" s="659"/>
      <c r="B253" s="610" t="s">
        <v>2802</v>
      </c>
      <c r="C253" s="520" t="s">
        <v>2801</v>
      </c>
      <c r="D253" s="1082"/>
      <c r="E253" s="658">
        <f>F253-4</f>
        <v>44032</v>
      </c>
      <c r="F253" s="657">
        <f>F252+7</f>
        <v>44036</v>
      </c>
      <c r="G253" s="657">
        <f>F253+17</f>
        <v>44053</v>
      </c>
    </row>
    <row r="254" spans="1:7" s="500" customFormat="1" ht="15" hidden="1">
      <c r="A254" s="659"/>
      <c r="B254" s="610" t="s">
        <v>2772</v>
      </c>
      <c r="C254" s="520" t="s">
        <v>2800</v>
      </c>
      <c r="D254" s="1082"/>
      <c r="E254" s="658">
        <f>F254-4</f>
        <v>44039</v>
      </c>
      <c r="F254" s="657">
        <f>F253+7</f>
        <v>44043</v>
      </c>
      <c r="G254" s="657">
        <f>F254+17</f>
        <v>44060</v>
      </c>
    </row>
    <row r="255" spans="1:7" s="500" customFormat="1" ht="15" hidden="1" customHeight="1">
      <c r="A255" s="659"/>
      <c r="B255" s="1119" t="s">
        <v>20</v>
      </c>
      <c r="C255" s="1121" t="s">
        <v>21</v>
      </c>
      <c r="D255" s="1121" t="s">
        <v>5</v>
      </c>
      <c r="E255" s="610" t="s">
        <v>2250</v>
      </c>
      <c r="F255" s="610" t="s">
        <v>6</v>
      </c>
      <c r="G255" s="610" t="s">
        <v>2759</v>
      </c>
    </row>
    <row r="256" spans="1:7" s="500" customFormat="1" ht="15" hidden="1" customHeight="1">
      <c r="A256" s="659"/>
      <c r="B256" s="1120"/>
      <c r="C256" s="1046"/>
      <c r="D256" s="1046"/>
      <c r="E256" s="610" t="s">
        <v>2249</v>
      </c>
      <c r="F256" s="610" t="s">
        <v>24</v>
      </c>
      <c r="G256" s="610" t="s">
        <v>25</v>
      </c>
    </row>
    <row r="257" spans="1:8" s="500" customFormat="1" ht="15" hidden="1" customHeight="1">
      <c r="A257" s="659"/>
      <c r="B257" s="610" t="s">
        <v>2799</v>
      </c>
      <c r="C257" s="520" t="s">
        <v>2717</v>
      </c>
      <c r="D257" s="1082" t="s">
        <v>2091</v>
      </c>
      <c r="E257" s="658">
        <f>F257-5</f>
        <v>43920</v>
      </c>
      <c r="F257" s="657">
        <v>43925</v>
      </c>
      <c r="G257" s="657">
        <f>F257+21</f>
        <v>43946</v>
      </c>
    </row>
    <row r="258" spans="1:8" s="500" customFormat="1" ht="15" hidden="1" customHeight="1">
      <c r="A258" s="659"/>
      <c r="B258" s="610" t="s">
        <v>2798</v>
      </c>
      <c r="C258" s="520" t="s">
        <v>2797</v>
      </c>
      <c r="D258" s="1082"/>
      <c r="E258" s="658">
        <f>F258-5</f>
        <v>43927</v>
      </c>
      <c r="F258" s="657">
        <f>F257+7</f>
        <v>43932</v>
      </c>
      <c r="G258" s="657">
        <f>F258+21</f>
        <v>43953</v>
      </c>
    </row>
    <row r="259" spans="1:8" s="500" customFormat="1" ht="15" hidden="1" customHeight="1">
      <c r="A259" s="659"/>
      <c r="B259" s="639" t="s">
        <v>2796</v>
      </c>
      <c r="C259" s="520" t="s">
        <v>2795</v>
      </c>
      <c r="D259" s="1082"/>
      <c r="E259" s="658">
        <f>F259-5</f>
        <v>43934</v>
      </c>
      <c r="F259" s="657">
        <f>F258+7</f>
        <v>43939</v>
      </c>
      <c r="G259" s="657">
        <f>F259+21</f>
        <v>43960</v>
      </c>
    </row>
    <row r="260" spans="1:8" s="500" customFormat="1" ht="15" hidden="1" customHeight="1">
      <c r="A260" s="659"/>
      <c r="B260" s="610" t="s">
        <v>2794</v>
      </c>
      <c r="C260" s="520" t="s">
        <v>2793</v>
      </c>
      <c r="D260" s="1082"/>
      <c r="E260" s="658">
        <f>F260-5</f>
        <v>43941</v>
      </c>
      <c r="F260" s="657">
        <f>F259+7</f>
        <v>43946</v>
      </c>
      <c r="G260" s="657">
        <f>F260+21</f>
        <v>43967</v>
      </c>
    </row>
    <row r="261" spans="1:8" s="500" customFormat="1" ht="15" hidden="1">
      <c r="A261" s="659"/>
      <c r="B261" s="610" t="s">
        <v>2792</v>
      </c>
      <c r="C261" s="520" t="s">
        <v>2791</v>
      </c>
      <c r="D261" s="1082"/>
      <c r="E261" s="658">
        <f>F261-5</f>
        <v>43948</v>
      </c>
      <c r="F261" s="657">
        <f>F260+7</f>
        <v>43953</v>
      </c>
      <c r="G261" s="657">
        <f>F261+21</f>
        <v>43974</v>
      </c>
    </row>
    <row r="262" spans="1:8" s="499" customFormat="1" ht="15">
      <c r="A262" s="589"/>
      <c r="B262" s="1029" t="s">
        <v>1350</v>
      </c>
      <c r="C262" s="1075" t="s">
        <v>21</v>
      </c>
      <c r="D262" s="1075" t="s">
        <v>5</v>
      </c>
      <c r="E262" s="538" t="s">
        <v>2250</v>
      </c>
      <c r="F262" s="538" t="s">
        <v>6</v>
      </c>
      <c r="G262" s="610" t="s">
        <v>2759</v>
      </c>
      <c r="H262" s="656"/>
    </row>
    <row r="263" spans="1:8" s="499" customFormat="1" ht="15">
      <c r="A263" s="589"/>
      <c r="B263" s="1029"/>
      <c r="C263" s="1050"/>
      <c r="D263" s="1050"/>
      <c r="E263" s="538" t="s">
        <v>2249</v>
      </c>
      <c r="F263" s="538" t="s">
        <v>24</v>
      </c>
      <c r="G263" s="538" t="s">
        <v>25</v>
      </c>
      <c r="H263" s="656"/>
    </row>
    <row r="264" spans="1:8" s="499" customFormat="1" ht="15" customHeight="1">
      <c r="A264" s="589"/>
      <c r="B264" s="611" t="s">
        <v>2764</v>
      </c>
      <c r="C264" s="611" t="s">
        <v>2672</v>
      </c>
      <c r="D264" s="1116" t="s">
        <v>2146</v>
      </c>
      <c r="E264" s="535">
        <f>F264-6</f>
        <v>44893</v>
      </c>
      <c r="F264" s="557">
        <v>44899</v>
      </c>
      <c r="G264" s="557">
        <f>F264+24</f>
        <v>44923</v>
      </c>
    </row>
    <row r="265" spans="1:8" s="499" customFormat="1" ht="15" customHeight="1">
      <c r="A265" s="589"/>
      <c r="B265" s="546" t="s">
        <v>2631</v>
      </c>
      <c r="C265" s="546" t="s">
        <v>2631</v>
      </c>
      <c r="D265" s="1117"/>
      <c r="E265" s="535">
        <f>F265-6</f>
        <v>44900</v>
      </c>
      <c r="F265" s="557">
        <f>F264+7</f>
        <v>44906</v>
      </c>
      <c r="G265" s="557">
        <f>F265+24</f>
        <v>44930</v>
      </c>
    </row>
    <row r="266" spans="1:8" s="499" customFormat="1" ht="15" customHeight="1">
      <c r="A266" s="589"/>
      <c r="B266" s="546" t="s">
        <v>2763</v>
      </c>
      <c r="C266" s="546" t="s">
        <v>2762</v>
      </c>
      <c r="D266" s="1117"/>
      <c r="E266" s="535">
        <f>F266-6</f>
        <v>44907</v>
      </c>
      <c r="F266" s="557">
        <f>F265+7</f>
        <v>44913</v>
      </c>
      <c r="G266" s="557">
        <f>F266+24</f>
        <v>44937</v>
      </c>
    </row>
    <row r="267" spans="1:8" s="499" customFormat="1" ht="15" customHeight="1">
      <c r="A267" s="589"/>
      <c r="B267" s="546" t="s">
        <v>2631</v>
      </c>
      <c r="C267" s="546" t="s">
        <v>2631</v>
      </c>
      <c r="D267" s="1117"/>
      <c r="E267" s="535">
        <f>F267-6</f>
        <v>44914</v>
      </c>
      <c r="F267" s="557">
        <f>F266+7</f>
        <v>44920</v>
      </c>
      <c r="G267" s="557">
        <f>F267+24</f>
        <v>44944</v>
      </c>
    </row>
    <row r="268" spans="1:8" s="499" customFormat="1" ht="15" customHeight="1">
      <c r="A268" s="583"/>
      <c r="B268" s="611" t="s">
        <v>2761</v>
      </c>
      <c r="C268" s="611" t="s">
        <v>2760</v>
      </c>
      <c r="D268" s="1118"/>
      <c r="E268" s="535">
        <f>F268-6</f>
        <v>44921</v>
      </c>
      <c r="F268" s="557">
        <f>F267+7</f>
        <v>44927</v>
      </c>
      <c r="G268" s="557">
        <f>F268+24</f>
        <v>44951</v>
      </c>
    </row>
    <row r="269" spans="1:8" s="500" customFormat="1" ht="15" hidden="1" customHeight="1">
      <c r="A269" s="659"/>
      <c r="B269" s="1119" t="s">
        <v>1350</v>
      </c>
      <c r="C269" s="1121" t="s">
        <v>1249</v>
      </c>
      <c r="D269" s="1121" t="s">
        <v>5</v>
      </c>
      <c r="E269" s="610" t="s">
        <v>2250</v>
      </c>
      <c r="F269" s="610" t="s">
        <v>6</v>
      </c>
      <c r="G269" s="610" t="s">
        <v>2759</v>
      </c>
    </row>
    <row r="270" spans="1:8" s="500" customFormat="1" ht="15" hidden="1" customHeight="1">
      <c r="A270" s="659"/>
      <c r="B270" s="1120"/>
      <c r="C270" s="1046"/>
      <c r="D270" s="1046"/>
      <c r="E270" s="610" t="s">
        <v>2249</v>
      </c>
      <c r="F270" s="610" t="s">
        <v>24</v>
      </c>
      <c r="G270" s="610" t="s">
        <v>25</v>
      </c>
    </row>
    <row r="271" spans="1:8" s="500" customFormat="1" ht="15" hidden="1" customHeight="1">
      <c r="A271" s="659"/>
      <c r="B271" s="610" t="s">
        <v>2668</v>
      </c>
      <c r="C271" s="520" t="s">
        <v>2682</v>
      </c>
      <c r="D271" s="1116" t="s">
        <v>2216</v>
      </c>
      <c r="E271" s="658">
        <f>F271-5</f>
        <v>44044</v>
      </c>
      <c r="F271" s="657">
        <v>44049</v>
      </c>
      <c r="G271" s="657">
        <f>F271+17</f>
        <v>44066</v>
      </c>
    </row>
    <row r="272" spans="1:8" s="500" customFormat="1" ht="15" hidden="1" customHeight="1">
      <c r="A272" s="659"/>
      <c r="B272" s="610" t="s">
        <v>2669</v>
      </c>
      <c r="C272" s="520" t="s">
        <v>2719</v>
      </c>
      <c r="D272" s="1117"/>
      <c r="E272" s="658">
        <f>F272-5</f>
        <v>44051</v>
      </c>
      <c r="F272" s="657">
        <f>F271+7</f>
        <v>44056</v>
      </c>
      <c r="G272" s="657">
        <f>F272+17</f>
        <v>44073</v>
      </c>
    </row>
    <row r="273" spans="1:7" s="500" customFormat="1" ht="15" hidden="1" customHeight="1">
      <c r="A273" s="659"/>
      <c r="B273" s="610" t="s">
        <v>2790</v>
      </c>
      <c r="C273" s="520" t="s">
        <v>2789</v>
      </c>
      <c r="D273" s="1117"/>
      <c r="E273" s="658">
        <f>F273-5</f>
        <v>44058</v>
      </c>
      <c r="F273" s="657">
        <f>F272+7</f>
        <v>44063</v>
      </c>
      <c r="G273" s="657">
        <f>F273+17</f>
        <v>44080</v>
      </c>
    </row>
    <row r="274" spans="1:7" s="500" customFormat="1" ht="15" hidden="1" customHeight="1">
      <c r="A274" s="659"/>
      <c r="B274" s="520" t="s">
        <v>2788</v>
      </c>
      <c r="C274" s="520" t="s">
        <v>2648</v>
      </c>
      <c r="D274" s="1117"/>
      <c r="E274" s="658">
        <f>F274-5</f>
        <v>44065</v>
      </c>
      <c r="F274" s="657">
        <f>F273+7</f>
        <v>44070</v>
      </c>
      <c r="G274" s="657">
        <f>F274+17</f>
        <v>44087</v>
      </c>
    </row>
    <row r="275" spans="1:7" s="500" customFormat="1" ht="15" hidden="1" customHeight="1">
      <c r="A275" s="659"/>
      <c r="B275" s="610" t="s">
        <v>2666</v>
      </c>
      <c r="C275" s="520" t="s">
        <v>2787</v>
      </c>
      <c r="D275" s="1118"/>
      <c r="E275" s="658">
        <f>F275-5</f>
        <v>44072</v>
      </c>
      <c r="F275" s="657">
        <f>F274+7</f>
        <v>44077</v>
      </c>
      <c r="G275" s="657">
        <f>F275+17</f>
        <v>44094</v>
      </c>
    </row>
    <row r="276" spans="1:7" s="500" customFormat="1" ht="15" customHeight="1">
      <c r="A276" s="659"/>
      <c r="B276" s="1029" t="s">
        <v>1350</v>
      </c>
      <c r="C276" s="1121" t="s">
        <v>1249</v>
      </c>
      <c r="D276" s="1121" t="s">
        <v>5</v>
      </c>
      <c r="E276" s="610" t="s">
        <v>2250</v>
      </c>
      <c r="F276" s="610" t="s">
        <v>6</v>
      </c>
      <c r="G276" s="610" t="s">
        <v>2759</v>
      </c>
    </row>
    <row r="277" spans="1:7" s="500" customFormat="1" ht="15" customHeight="1">
      <c r="A277" s="659"/>
      <c r="B277" s="1029"/>
      <c r="C277" s="1046"/>
      <c r="D277" s="1046"/>
      <c r="E277" s="610" t="s">
        <v>2249</v>
      </c>
      <c r="F277" s="610" t="s">
        <v>24</v>
      </c>
      <c r="G277" s="610" t="s">
        <v>25</v>
      </c>
    </row>
    <row r="278" spans="1:7" s="500" customFormat="1" ht="15" customHeight="1">
      <c r="A278" s="659"/>
      <c r="B278" s="546" t="s">
        <v>2786</v>
      </c>
      <c r="C278" s="546" t="s">
        <v>2785</v>
      </c>
      <c r="D278" s="1116" t="s">
        <v>2216</v>
      </c>
      <c r="E278" s="658">
        <f>F278-8</f>
        <v>44889</v>
      </c>
      <c r="F278" s="657">
        <v>44897</v>
      </c>
      <c r="G278" s="657">
        <f>F278+17</f>
        <v>44914</v>
      </c>
    </row>
    <row r="279" spans="1:7" s="500" customFormat="1" ht="15" customHeight="1">
      <c r="A279" s="659"/>
      <c r="B279" s="639" t="s">
        <v>2784</v>
      </c>
      <c r="C279" s="610" t="s">
        <v>2783</v>
      </c>
      <c r="D279" s="1117"/>
      <c r="E279" s="658">
        <f>F279-8</f>
        <v>44896</v>
      </c>
      <c r="F279" s="657">
        <f>F278+7</f>
        <v>44904</v>
      </c>
      <c r="G279" s="657">
        <f>F279+17</f>
        <v>44921</v>
      </c>
    </row>
    <row r="280" spans="1:7" s="500" customFormat="1" ht="15" customHeight="1">
      <c r="A280" s="659"/>
      <c r="B280" s="611" t="s">
        <v>2782</v>
      </c>
      <c r="C280" s="611" t="s">
        <v>2781</v>
      </c>
      <c r="D280" s="1117"/>
      <c r="E280" s="658">
        <f>F280-8</f>
        <v>44903</v>
      </c>
      <c r="F280" s="657">
        <f>F279+7</f>
        <v>44911</v>
      </c>
      <c r="G280" s="657">
        <f>F280+17</f>
        <v>44928</v>
      </c>
    </row>
    <row r="281" spans="1:7" s="500" customFormat="1" ht="15" customHeight="1">
      <c r="A281" s="659"/>
      <c r="B281" s="639" t="s">
        <v>2780</v>
      </c>
      <c r="C281" s="611" t="s">
        <v>2753</v>
      </c>
      <c r="D281" s="1117"/>
      <c r="E281" s="658">
        <f>F281-8</f>
        <v>44910</v>
      </c>
      <c r="F281" s="657">
        <f>F280+7</f>
        <v>44918</v>
      </c>
      <c r="G281" s="657">
        <f>F281+17</f>
        <v>44935</v>
      </c>
    </row>
    <row r="282" spans="1:7" s="500" customFormat="1" ht="15" customHeight="1">
      <c r="A282" s="659"/>
      <c r="B282" s="639" t="s">
        <v>2779</v>
      </c>
      <c r="C282" s="611" t="s">
        <v>2715</v>
      </c>
      <c r="D282" s="1118"/>
      <c r="E282" s="658">
        <f>F282-8</f>
        <v>44917</v>
      </c>
      <c r="F282" s="657">
        <f>F281+7</f>
        <v>44925</v>
      </c>
      <c r="G282" s="657">
        <f>F282+17</f>
        <v>44942</v>
      </c>
    </row>
    <row r="283" spans="1:7" s="500" customFormat="1" ht="15" customHeight="1">
      <c r="A283" s="659"/>
      <c r="B283" s="1029" t="s">
        <v>1350</v>
      </c>
      <c r="C283" s="1121" t="s">
        <v>1249</v>
      </c>
      <c r="D283" s="1121" t="s">
        <v>5</v>
      </c>
      <c r="E283" s="610" t="s">
        <v>2250</v>
      </c>
      <c r="F283" s="610" t="s">
        <v>6</v>
      </c>
      <c r="G283" s="610" t="s">
        <v>2759</v>
      </c>
    </row>
    <row r="284" spans="1:7" s="500" customFormat="1" ht="15" customHeight="1">
      <c r="A284" s="659"/>
      <c r="B284" s="1029"/>
      <c r="C284" s="1046"/>
      <c r="D284" s="1046"/>
      <c r="E284" s="610" t="s">
        <v>2249</v>
      </c>
      <c r="F284" s="610" t="s">
        <v>24</v>
      </c>
      <c r="G284" s="610" t="s">
        <v>25</v>
      </c>
    </row>
    <row r="285" spans="1:7" s="500" customFormat="1" ht="15" customHeight="1">
      <c r="A285" s="659"/>
      <c r="B285" s="610" t="s">
        <v>2644</v>
      </c>
      <c r="C285" s="520" t="s">
        <v>2663</v>
      </c>
      <c r="D285" s="1116" t="s">
        <v>2091</v>
      </c>
      <c r="E285" s="658">
        <f>F285-8</f>
        <v>44888</v>
      </c>
      <c r="F285" s="508">
        <v>44896</v>
      </c>
      <c r="G285" s="657">
        <f>F285+20</f>
        <v>44916</v>
      </c>
    </row>
    <row r="286" spans="1:7" s="500" customFormat="1" ht="15" customHeight="1">
      <c r="A286" s="659"/>
      <c r="B286" s="520" t="s">
        <v>2693</v>
      </c>
      <c r="C286" s="520" t="s">
        <v>2692</v>
      </c>
      <c r="D286" s="1117"/>
      <c r="E286" s="658">
        <f>F286-8</f>
        <v>44895</v>
      </c>
      <c r="F286" s="657">
        <f>F285+7</f>
        <v>44903</v>
      </c>
      <c r="G286" s="657">
        <f>F286+20</f>
        <v>44923</v>
      </c>
    </row>
    <row r="287" spans="1:7" s="500" customFormat="1" ht="15" customHeight="1">
      <c r="A287" s="659"/>
      <c r="B287" s="546" t="s">
        <v>2631</v>
      </c>
      <c r="C287" s="546" t="s">
        <v>2631</v>
      </c>
      <c r="D287" s="1117"/>
      <c r="E287" s="658">
        <f>F287-8</f>
        <v>44902</v>
      </c>
      <c r="F287" s="657">
        <f>F286+7</f>
        <v>44910</v>
      </c>
      <c r="G287" s="657">
        <f>F287+20</f>
        <v>44930</v>
      </c>
    </row>
    <row r="288" spans="1:7" s="500" customFormat="1" ht="15" customHeight="1">
      <c r="A288" s="659"/>
      <c r="B288" s="610" t="s">
        <v>2691</v>
      </c>
      <c r="C288" s="520" t="s">
        <v>2690</v>
      </c>
      <c r="D288" s="1117"/>
      <c r="E288" s="658">
        <f>F288-8</f>
        <v>44909</v>
      </c>
      <c r="F288" s="657">
        <f>F287+7</f>
        <v>44917</v>
      </c>
      <c r="G288" s="657">
        <f>F288+20</f>
        <v>44937</v>
      </c>
    </row>
    <row r="289" spans="1:7" s="500" customFormat="1" ht="15" customHeight="1">
      <c r="A289" s="659"/>
      <c r="B289" s="639" t="s">
        <v>2631</v>
      </c>
      <c r="C289" s="611" t="s">
        <v>2631</v>
      </c>
      <c r="D289" s="1118"/>
      <c r="E289" s="658">
        <f>F289-8</f>
        <v>44916</v>
      </c>
      <c r="F289" s="657">
        <f>F288+7</f>
        <v>44924</v>
      </c>
      <c r="G289" s="657">
        <f>F289+20</f>
        <v>44944</v>
      </c>
    </row>
    <row r="290" spans="1:7" s="500" customFormat="1" ht="15" hidden="1" customHeight="1">
      <c r="A290" s="659"/>
      <c r="B290" s="1124" t="s">
        <v>1350</v>
      </c>
      <c r="C290" s="1121" t="s">
        <v>1249</v>
      </c>
      <c r="D290" s="1121" t="s">
        <v>5</v>
      </c>
      <c r="E290" s="610" t="s">
        <v>2250</v>
      </c>
      <c r="F290" s="610" t="s">
        <v>6</v>
      </c>
      <c r="G290" s="610" t="s">
        <v>2759</v>
      </c>
    </row>
    <row r="291" spans="1:7" s="500" customFormat="1" ht="15" hidden="1" customHeight="1">
      <c r="A291" s="659"/>
      <c r="B291" s="1124"/>
      <c r="C291" s="1046"/>
      <c r="D291" s="1046"/>
      <c r="E291" s="610" t="s">
        <v>2249</v>
      </c>
      <c r="F291" s="610" t="s">
        <v>24</v>
      </c>
      <c r="G291" s="610" t="s">
        <v>25</v>
      </c>
    </row>
    <row r="292" spans="1:7" s="500" customFormat="1" ht="15" hidden="1" customHeight="1">
      <c r="A292" s="659"/>
      <c r="B292" s="546" t="s">
        <v>2778</v>
      </c>
      <c r="C292" s="546" t="s">
        <v>2777</v>
      </c>
      <c r="D292" s="1116" t="s">
        <v>2095</v>
      </c>
      <c r="E292" s="658">
        <f>F292-8</f>
        <v>44741</v>
      </c>
      <c r="F292" s="508">
        <v>44749</v>
      </c>
      <c r="G292" s="657">
        <f>F292+17</f>
        <v>44766</v>
      </c>
    </row>
    <row r="293" spans="1:7" s="500" customFormat="1" ht="15" hidden="1" customHeight="1">
      <c r="A293" s="659"/>
      <c r="B293" s="546" t="s">
        <v>2776</v>
      </c>
      <c r="C293" s="546" t="s">
        <v>2775</v>
      </c>
      <c r="D293" s="1117"/>
      <c r="E293" s="658">
        <f>F293-8</f>
        <v>44748</v>
      </c>
      <c r="F293" s="657">
        <f>F292+7</f>
        <v>44756</v>
      </c>
      <c r="G293" s="657">
        <f>F293+17</f>
        <v>44773</v>
      </c>
    </row>
    <row r="294" spans="1:7" s="500" customFormat="1" ht="15" hidden="1" customHeight="1">
      <c r="A294" s="659"/>
      <c r="B294" s="611" t="s">
        <v>2774</v>
      </c>
      <c r="C294" s="611" t="s">
        <v>2773</v>
      </c>
      <c r="D294" s="1117"/>
      <c r="E294" s="658">
        <f>F294-8</f>
        <v>44755</v>
      </c>
      <c r="F294" s="657">
        <f>F293+7</f>
        <v>44763</v>
      </c>
      <c r="G294" s="657">
        <f>F294+17</f>
        <v>44780</v>
      </c>
    </row>
    <row r="295" spans="1:7" s="500" customFormat="1" ht="15" hidden="1" customHeight="1">
      <c r="A295" s="659"/>
      <c r="B295" s="639" t="s">
        <v>2772</v>
      </c>
      <c r="C295" s="611" t="s">
        <v>2771</v>
      </c>
      <c r="D295" s="1117"/>
      <c r="E295" s="658">
        <f>F295-8</f>
        <v>44762</v>
      </c>
      <c r="F295" s="657">
        <f>F294+7</f>
        <v>44770</v>
      </c>
      <c r="G295" s="657">
        <f>F295+17</f>
        <v>44787</v>
      </c>
    </row>
    <row r="296" spans="1:7" s="500" customFormat="1" ht="15" hidden="1" customHeight="1">
      <c r="A296" s="659"/>
      <c r="B296" s="639" t="s">
        <v>2372</v>
      </c>
      <c r="C296" s="611" t="s">
        <v>2371</v>
      </c>
      <c r="D296" s="1118"/>
      <c r="E296" s="658">
        <f>F296-8</f>
        <v>44769</v>
      </c>
      <c r="F296" s="657">
        <f>F295+7</f>
        <v>44777</v>
      </c>
      <c r="G296" s="657">
        <f>F296+17</f>
        <v>44794</v>
      </c>
    </row>
    <row r="297" spans="1:7" s="500" customFormat="1" ht="15" hidden="1" customHeight="1">
      <c r="A297" s="659"/>
      <c r="B297" s="610"/>
      <c r="C297" s="520"/>
      <c r="D297" s="663"/>
      <c r="E297" s="658"/>
      <c r="F297" s="657"/>
      <c r="G297" s="657"/>
    </row>
    <row r="298" spans="1:7" s="500" customFormat="1" ht="15" hidden="1" customHeight="1">
      <c r="A298" s="659"/>
      <c r="B298" s="1054" t="s">
        <v>20</v>
      </c>
      <c r="C298" s="1078" t="s">
        <v>21</v>
      </c>
      <c r="D298" s="1078" t="s">
        <v>5</v>
      </c>
      <c r="E298" s="610" t="s">
        <v>2250</v>
      </c>
      <c r="F298" s="610" t="s">
        <v>6</v>
      </c>
      <c r="G298" s="610" t="s">
        <v>2759</v>
      </c>
    </row>
    <row r="299" spans="1:7" s="500" customFormat="1" ht="15" hidden="1" customHeight="1">
      <c r="A299" s="659"/>
      <c r="B299" s="1122"/>
      <c r="C299" s="1123"/>
      <c r="D299" s="1123"/>
      <c r="E299" s="610" t="s">
        <v>2249</v>
      </c>
      <c r="F299" s="610" t="s">
        <v>24</v>
      </c>
      <c r="G299" s="610" t="s">
        <v>25</v>
      </c>
    </row>
    <row r="300" spans="1:7" s="500" customFormat="1" ht="15" hidden="1" customHeight="1">
      <c r="A300" s="659"/>
      <c r="B300" s="610" t="s">
        <v>2651</v>
      </c>
      <c r="C300" s="520" t="s">
        <v>2650</v>
      </c>
      <c r="D300" s="1082" t="s">
        <v>2091</v>
      </c>
      <c r="E300" s="658">
        <f>F300-6</f>
        <v>44070</v>
      </c>
      <c r="F300" s="657">
        <v>44076</v>
      </c>
      <c r="G300" s="657">
        <f>F300+15</f>
        <v>44091</v>
      </c>
    </row>
    <row r="301" spans="1:7" s="500" customFormat="1" ht="15" hidden="1" customHeight="1">
      <c r="A301" s="659"/>
      <c r="B301" s="610" t="s">
        <v>2649</v>
      </c>
      <c r="C301" s="520" t="s">
        <v>2648</v>
      </c>
      <c r="D301" s="1082"/>
      <c r="E301" s="658">
        <f>F301-6</f>
        <v>44077</v>
      </c>
      <c r="F301" s="657">
        <f>F300+7</f>
        <v>44083</v>
      </c>
      <c r="G301" s="657">
        <f>F301+15</f>
        <v>44098</v>
      </c>
    </row>
    <row r="302" spans="1:7" s="500" customFormat="1" ht="15" hidden="1" customHeight="1">
      <c r="A302" s="659"/>
      <c r="B302" s="610" t="s">
        <v>2647</v>
      </c>
      <c r="C302" s="610" t="s">
        <v>2645</v>
      </c>
      <c r="D302" s="1082"/>
      <c r="E302" s="658">
        <f>F302-6</f>
        <v>44084</v>
      </c>
      <c r="F302" s="657">
        <f>F301+7</f>
        <v>44090</v>
      </c>
      <c r="G302" s="657">
        <f>F302+15</f>
        <v>44105</v>
      </c>
    </row>
    <row r="303" spans="1:7" s="500" customFormat="1" ht="15" hidden="1" customHeight="1">
      <c r="A303" s="659"/>
      <c r="B303" s="610" t="s">
        <v>2646</v>
      </c>
      <c r="C303" s="520" t="s">
        <v>2645</v>
      </c>
      <c r="D303" s="1082"/>
      <c r="E303" s="658">
        <f>F303-6</f>
        <v>44091</v>
      </c>
      <c r="F303" s="657">
        <f>F302+7</f>
        <v>44097</v>
      </c>
      <c r="G303" s="657">
        <f>F303+15</f>
        <v>44112</v>
      </c>
    </row>
    <row r="304" spans="1:7" s="500" customFormat="1" ht="15" hidden="1">
      <c r="A304" s="659"/>
      <c r="B304" s="610" t="s">
        <v>2644</v>
      </c>
      <c r="C304" s="520" t="s">
        <v>2643</v>
      </c>
      <c r="D304" s="1082"/>
      <c r="E304" s="658">
        <f>F304-6</f>
        <v>44098</v>
      </c>
      <c r="F304" s="657">
        <f>F303+7</f>
        <v>44104</v>
      </c>
      <c r="G304" s="657">
        <f>F304+15</f>
        <v>44119</v>
      </c>
    </row>
    <row r="305" spans="1:8" s="500" customFormat="1" ht="15" hidden="1" customHeight="1">
      <c r="A305" s="659"/>
      <c r="B305" s="1115" t="s">
        <v>1350</v>
      </c>
      <c r="C305" s="1046" t="s">
        <v>21</v>
      </c>
      <c r="D305" s="1046" t="s">
        <v>5</v>
      </c>
      <c r="E305" s="662" t="s">
        <v>2250</v>
      </c>
      <c r="F305" s="662" t="s">
        <v>6</v>
      </c>
      <c r="G305" s="662" t="s">
        <v>2759</v>
      </c>
    </row>
    <row r="306" spans="1:8" s="500" customFormat="1" ht="15" hidden="1" customHeight="1">
      <c r="A306" s="659"/>
      <c r="B306" s="1122"/>
      <c r="C306" s="1123"/>
      <c r="D306" s="1123"/>
      <c r="E306" s="610" t="s">
        <v>2249</v>
      </c>
      <c r="F306" s="610" t="s">
        <v>24</v>
      </c>
      <c r="G306" s="610" t="s">
        <v>25</v>
      </c>
    </row>
    <row r="307" spans="1:8" s="500" customFormat="1" ht="15" hidden="1" customHeight="1">
      <c r="A307" s="659"/>
      <c r="B307" s="610" t="s">
        <v>2696</v>
      </c>
      <c r="C307" s="520" t="s">
        <v>2770</v>
      </c>
      <c r="D307" s="1082" t="s">
        <v>2095</v>
      </c>
      <c r="E307" s="658">
        <f>F307-5</f>
        <v>43765</v>
      </c>
      <c r="F307" s="657">
        <v>43770</v>
      </c>
      <c r="G307" s="657">
        <f>F307+15</f>
        <v>43785</v>
      </c>
    </row>
    <row r="308" spans="1:8" s="500" customFormat="1" ht="15" hidden="1" customHeight="1">
      <c r="A308" s="659"/>
      <c r="B308" s="610" t="s">
        <v>2666</v>
      </c>
      <c r="C308" s="520" t="s">
        <v>2769</v>
      </c>
      <c r="D308" s="1082"/>
      <c r="E308" s="658">
        <f>F308-5</f>
        <v>43772</v>
      </c>
      <c r="F308" s="657">
        <f>F307+7</f>
        <v>43777</v>
      </c>
      <c r="G308" s="657">
        <f>F308+15</f>
        <v>43792</v>
      </c>
    </row>
    <row r="309" spans="1:8" s="500" customFormat="1" ht="15" hidden="1" customHeight="1">
      <c r="A309" s="659"/>
      <c r="B309" s="610" t="s">
        <v>2664</v>
      </c>
      <c r="C309" s="520" t="s">
        <v>2768</v>
      </c>
      <c r="D309" s="1082"/>
      <c r="E309" s="658">
        <f>F309-5</f>
        <v>43779</v>
      </c>
      <c r="F309" s="657">
        <f>F308+7</f>
        <v>43784</v>
      </c>
      <c r="G309" s="657">
        <f>F309+15</f>
        <v>43799</v>
      </c>
    </row>
    <row r="310" spans="1:8" s="500" customFormat="1" ht="15" hidden="1" customHeight="1">
      <c r="A310" s="659"/>
      <c r="B310" s="661" t="s">
        <v>2668</v>
      </c>
      <c r="C310" s="520" t="s">
        <v>2767</v>
      </c>
      <c r="D310" s="1082"/>
      <c r="E310" s="658">
        <f>F310-5</f>
        <v>43786</v>
      </c>
      <c r="F310" s="657">
        <f>F309+7</f>
        <v>43791</v>
      </c>
      <c r="G310" s="657">
        <f>F310+15</f>
        <v>43806</v>
      </c>
    </row>
    <row r="311" spans="1:8" s="500" customFormat="1" ht="15" hidden="1">
      <c r="A311" s="659"/>
      <c r="B311" s="610" t="s">
        <v>2671</v>
      </c>
      <c r="C311" s="520" t="s">
        <v>2766</v>
      </c>
      <c r="D311" s="1082"/>
      <c r="E311" s="658">
        <f>F311-5</f>
        <v>43793</v>
      </c>
      <c r="F311" s="657">
        <f>F310+7</f>
        <v>43798</v>
      </c>
      <c r="G311" s="657">
        <f>F311+15</f>
        <v>43813</v>
      </c>
    </row>
    <row r="312" spans="1:8" s="500" customFormat="1" ht="16.5" customHeight="1">
      <c r="A312" s="1043" t="s">
        <v>2765</v>
      </c>
      <c r="B312" s="1043"/>
      <c r="C312" s="1043"/>
      <c r="D312" s="1043"/>
      <c r="E312" s="1043"/>
      <c r="F312" s="1043"/>
      <c r="G312" s="1043"/>
      <c r="H312" s="660"/>
    </row>
    <row r="313" spans="1:8" s="500" customFormat="1" ht="15" hidden="1" customHeight="1">
      <c r="A313" s="659"/>
      <c r="B313" s="1054" t="s">
        <v>20</v>
      </c>
      <c r="C313" s="1078" t="s">
        <v>21</v>
      </c>
      <c r="D313" s="1078" t="s">
        <v>5</v>
      </c>
      <c r="E313" s="610" t="s">
        <v>2250</v>
      </c>
      <c r="F313" s="610" t="s">
        <v>6</v>
      </c>
      <c r="G313" s="610" t="s">
        <v>2759</v>
      </c>
    </row>
    <row r="314" spans="1:8" s="500" customFormat="1" ht="15" hidden="1" customHeight="1">
      <c r="A314" s="659"/>
      <c r="B314" s="1122"/>
      <c r="C314" s="1123"/>
      <c r="D314" s="1123"/>
      <c r="E314" s="610" t="s">
        <v>2249</v>
      </c>
      <c r="F314" s="610" t="s">
        <v>24</v>
      </c>
      <c r="G314" s="610" t="s">
        <v>25</v>
      </c>
    </row>
    <row r="315" spans="1:8" s="500" customFormat="1" ht="15" hidden="1" customHeight="1">
      <c r="A315" s="659"/>
      <c r="B315" s="610" t="s">
        <v>2647</v>
      </c>
      <c r="C315" s="520" t="s">
        <v>2701</v>
      </c>
      <c r="D315" s="1082" t="s">
        <v>2091</v>
      </c>
      <c r="E315" s="658">
        <f>F315-5</f>
        <v>43583</v>
      </c>
      <c r="F315" s="657">
        <v>43588</v>
      </c>
      <c r="G315" s="657">
        <f>F315+15</f>
        <v>43603</v>
      </c>
    </row>
    <row r="316" spans="1:8" s="500" customFormat="1" ht="15" hidden="1" customHeight="1">
      <c r="A316" s="659"/>
      <c r="B316" s="610" t="s">
        <v>2700</v>
      </c>
      <c r="C316" s="520" t="s">
        <v>2699</v>
      </c>
      <c r="D316" s="1082"/>
      <c r="E316" s="658">
        <f>F316-5</f>
        <v>43590</v>
      </c>
      <c r="F316" s="657">
        <f>F315+7</f>
        <v>43595</v>
      </c>
      <c r="G316" s="657">
        <f>F316+15</f>
        <v>43610</v>
      </c>
    </row>
    <row r="317" spans="1:8" s="500" customFormat="1" ht="15" hidden="1" customHeight="1">
      <c r="A317" s="659"/>
      <c r="B317" s="610" t="s">
        <v>2371</v>
      </c>
      <c r="C317" s="610" t="s">
        <v>2371</v>
      </c>
      <c r="D317" s="1082"/>
      <c r="E317" s="658">
        <f>F317-5</f>
        <v>43597</v>
      </c>
      <c r="F317" s="657">
        <f>F316+7</f>
        <v>43602</v>
      </c>
      <c r="G317" s="657">
        <f>F317+15</f>
        <v>43617</v>
      </c>
    </row>
    <row r="318" spans="1:8" s="500" customFormat="1" ht="15" hidden="1" customHeight="1">
      <c r="A318" s="659"/>
      <c r="B318" s="610" t="s">
        <v>2584</v>
      </c>
      <c r="C318" s="520" t="s">
        <v>2698</v>
      </c>
      <c r="D318" s="1082"/>
      <c r="E318" s="658">
        <f>F318-5</f>
        <v>43604</v>
      </c>
      <c r="F318" s="657">
        <f>F317+7</f>
        <v>43609</v>
      </c>
      <c r="G318" s="657">
        <f>F318+15</f>
        <v>43624</v>
      </c>
    </row>
    <row r="319" spans="1:8" s="500" customFormat="1" ht="15" hidden="1">
      <c r="A319" s="659"/>
      <c r="B319" s="610" t="s">
        <v>2697</v>
      </c>
      <c r="C319" s="520" t="s">
        <v>2583</v>
      </c>
      <c r="D319" s="1082"/>
      <c r="E319" s="658">
        <f>F319-5</f>
        <v>43611</v>
      </c>
      <c r="F319" s="657">
        <f>F318+7</f>
        <v>43616</v>
      </c>
      <c r="G319" s="657">
        <f>F319+15</f>
        <v>43631</v>
      </c>
    </row>
    <row r="320" spans="1:8" s="499" customFormat="1" ht="15">
      <c r="A320" s="589"/>
      <c r="B320" s="1029" t="s">
        <v>1350</v>
      </c>
      <c r="C320" s="1075" t="s">
        <v>21</v>
      </c>
      <c r="D320" s="1075" t="s">
        <v>2752</v>
      </c>
      <c r="E320" s="538" t="s">
        <v>2250</v>
      </c>
      <c r="F320" s="538" t="s">
        <v>6</v>
      </c>
      <c r="G320" s="538" t="s">
        <v>1188</v>
      </c>
      <c r="H320" s="656"/>
    </row>
    <row r="321" spans="1:8" s="499" customFormat="1" ht="15">
      <c r="A321" s="589"/>
      <c r="B321" s="1029"/>
      <c r="C321" s="1050"/>
      <c r="D321" s="1050"/>
      <c r="E321" s="538" t="s">
        <v>2249</v>
      </c>
      <c r="F321" s="538" t="s">
        <v>24</v>
      </c>
      <c r="G321" s="538" t="s">
        <v>25</v>
      </c>
      <c r="H321" s="656"/>
    </row>
    <row r="322" spans="1:8" s="499" customFormat="1" ht="15" customHeight="1">
      <c r="A322" s="589"/>
      <c r="B322" s="611" t="s">
        <v>2764</v>
      </c>
      <c r="C322" s="611" t="s">
        <v>2672</v>
      </c>
      <c r="D322" s="1116" t="s">
        <v>2146</v>
      </c>
      <c r="E322" s="535">
        <f>F322-5</f>
        <v>44894</v>
      </c>
      <c r="F322" s="557">
        <v>44899</v>
      </c>
      <c r="G322" s="557">
        <f>F322+24</f>
        <v>44923</v>
      </c>
    </row>
    <row r="323" spans="1:8" s="499" customFormat="1" ht="15" customHeight="1">
      <c r="A323" s="589"/>
      <c r="B323" s="546" t="s">
        <v>2631</v>
      </c>
      <c r="C323" s="546" t="s">
        <v>2631</v>
      </c>
      <c r="D323" s="1117"/>
      <c r="E323" s="535">
        <f>F323-5</f>
        <v>44901</v>
      </c>
      <c r="F323" s="557">
        <f>F322+7</f>
        <v>44906</v>
      </c>
      <c r="G323" s="557">
        <f>F323+24</f>
        <v>44930</v>
      </c>
    </row>
    <row r="324" spans="1:8" s="499" customFormat="1" ht="15" customHeight="1">
      <c r="A324" s="589"/>
      <c r="B324" s="546" t="s">
        <v>2763</v>
      </c>
      <c r="C324" s="546" t="s">
        <v>2762</v>
      </c>
      <c r="D324" s="1117"/>
      <c r="E324" s="535">
        <f>F324-5</f>
        <v>44908</v>
      </c>
      <c r="F324" s="557">
        <f>F323+7</f>
        <v>44913</v>
      </c>
      <c r="G324" s="557">
        <f>F324+24</f>
        <v>44937</v>
      </c>
    </row>
    <row r="325" spans="1:8" s="499" customFormat="1" ht="15" customHeight="1">
      <c r="A325" s="589"/>
      <c r="B325" s="546" t="s">
        <v>2631</v>
      </c>
      <c r="C325" s="546" t="s">
        <v>2631</v>
      </c>
      <c r="D325" s="1117"/>
      <c r="E325" s="535">
        <f>F325-5</f>
        <v>44915</v>
      </c>
      <c r="F325" s="557">
        <f>F324+7</f>
        <v>44920</v>
      </c>
      <c r="G325" s="557">
        <f>F325+24</f>
        <v>44944</v>
      </c>
    </row>
    <row r="326" spans="1:8" s="499" customFormat="1" ht="15" customHeight="1">
      <c r="A326" s="583"/>
      <c r="B326" s="611" t="s">
        <v>2761</v>
      </c>
      <c r="C326" s="611" t="s">
        <v>2760</v>
      </c>
      <c r="D326" s="1118"/>
      <c r="E326" s="535">
        <f>F326-5</f>
        <v>44922</v>
      </c>
      <c r="F326" s="557">
        <f>F325+7</f>
        <v>44927</v>
      </c>
      <c r="G326" s="557">
        <f>F326+24</f>
        <v>44951</v>
      </c>
    </row>
    <row r="327" spans="1:8" s="500" customFormat="1" ht="16.5" customHeight="1">
      <c r="A327" s="1043" t="s">
        <v>2751</v>
      </c>
      <c r="B327" s="1043"/>
      <c r="C327" s="1043"/>
      <c r="D327" s="1043"/>
      <c r="E327" s="1043"/>
      <c r="F327" s="1043"/>
      <c r="G327" s="1043"/>
      <c r="H327" s="660"/>
    </row>
    <row r="328" spans="1:8" s="500" customFormat="1" ht="15" hidden="1" customHeight="1">
      <c r="A328" s="659"/>
      <c r="B328" s="1054" t="s">
        <v>20</v>
      </c>
      <c r="C328" s="1078" t="s">
        <v>21</v>
      </c>
      <c r="D328" s="1078" t="s">
        <v>5</v>
      </c>
      <c r="E328" s="610" t="s">
        <v>2250</v>
      </c>
      <c r="F328" s="610" t="s">
        <v>6</v>
      </c>
      <c r="G328" s="610" t="s">
        <v>2759</v>
      </c>
    </row>
    <row r="329" spans="1:8" s="500" customFormat="1" ht="15" hidden="1" customHeight="1">
      <c r="A329" s="659"/>
      <c r="B329" s="1122"/>
      <c r="C329" s="1123"/>
      <c r="D329" s="1123"/>
      <c r="E329" s="610" t="s">
        <v>2249</v>
      </c>
      <c r="F329" s="610" t="s">
        <v>24</v>
      </c>
      <c r="G329" s="610" t="s">
        <v>25</v>
      </c>
    </row>
    <row r="330" spans="1:8" s="500" customFormat="1" ht="15" hidden="1" customHeight="1">
      <c r="A330" s="659"/>
      <c r="B330" s="610" t="s">
        <v>2647</v>
      </c>
      <c r="C330" s="520" t="s">
        <v>2701</v>
      </c>
      <c r="D330" s="1082" t="s">
        <v>2091</v>
      </c>
      <c r="E330" s="658">
        <f>F330-5</f>
        <v>43583</v>
      </c>
      <c r="F330" s="657">
        <v>43588</v>
      </c>
      <c r="G330" s="657">
        <f>F330+15</f>
        <v>43603</v>
      </c>
    </row>
    <row r="331" spans="1:8" s="500" customFormat="1" ht="15" hidden="1" customHeight="1">
      <c r="A331" s="659"/>
      <c r="B331" s="610" t="s">
        <v>2700</v>
      </c>
      <c r="C331" s="520" t="s">
        <v>2699</v>
      </c>
      <c r="D331" s="1082"/>
      <c r="E331" s="658">
        <f>F331-5</f>
        <v>43590</v>
      </c>
      <c r="F331" s="657">
        <f>F330+7</f>
        <v>43595</v>
      </c>
      <c r="G331" s="657">
        <f>F331+15</f>
        <v>43610</v>
      </c>
    </row>
    <row r="332" spans="1:8" s="500" customFormat="1" ht="15" hidden="1" customHeight="1">
      <c r="A332" s="659"/>
      <c r="B332" s="610" t="s">
        <v>2371</v>
      </c>
      <c r="C332" s="610" t="s">
        <v>2371</v>
      </c>
      <c r="D332" s="1082"/>
      <c r="E332" s="658">
        <f>F332-5</f>
        <v>43597</v>
      </c>
      <c r="F332" s="657">
        <f>F331+7</f>
        <v>43602</v>
      </c>
      <c r="G332" s="657">
        <f>F332+15</f>
        <v>43617</v>
      </c>
    </row>
    <row r="333" spans="1:8" s="500" customFormat="1" ht="15" hidden="1" customHeight="1">
      <c r="A333" s="659"/>
      <c r="B333" s="610" t="s">
        <v>2584</v>
      </c>
      <c r="C333" s="520" t="s">
        <v>2698</v>
      </c>
      <c r="D333" s="1082"/>
      <c r="E333" s="658">
        <f>F333-5</f>
        <v>43604</v>
      </c>
      <c r="F333" s="657">
        <f>F332+7</f>
        <v>43609</v>
      </c>
      <c r="G333" s="657">
        <f>F333+15</f>
        <v>43624</v>
      </c>
    </row>
    <row r="334" spans="1:8" s="500" customFormat="1" ht="15" hidden="1">
      <c r="A334" s="659"/>
      <c r="B334" s="610" t="s">
        <v>2697</v>
      </c>
      <c r="C334" s="520" t="s">
        <v>2583</v>
      </c>
      <c r="D334" s="1082"/>
      <c r="E334" s="658">
        <f>F334-5</f>
        <v>43611</v>
      </c>
      <c r="F334" s="657">
        <f>F333+7</f>
        <v>43616</v>
      </c>
      <c r="G334" s="657">
        <f>F334+15</f>
        <v>43631</v>
      </c>
    </row>
    <row r="335" spans="1:8" s="499" customFormat="1" ht="15">
      <c r="B335" s="1029" t="s">
        <v>1350</v>
      </c>
      <c r="C335" s="1075" t="s">
        <v>21</v>
      </c>
      <c r="D335" s="1075" t="s">
        <v>2752</v>
      </c>
      <c r="E335" s="538" t="s">
        <v>2250</v>
      </c>
      <c r="F335" s="538" t="s">
        <v>6</v>
      </c>
      <c r="G335" s="538" t="s">
        <v>2751</v>
      </c>
      <c r="H335" s="656"/>
    </row>
    <row r="336" spans="1:8" s="499" customFormat="1" ht="15">
      <c r="A336" s="589"/>
      <c r="B336" s="1029"/>
      <c r="C336" s="1050"/>
      <c r="D336" s="1050"/>
      <c r="E336" s="538" t="s">
        <v>2249</v>
      </c>
      <c r="F336" s="538" t="s">
        <v>24</v>
      </c>
      <c r="G336" s="538" t="s">
        <v>25</v>
      </c>
      <c r="H336" s="656"/>
    </row>
    <row r="337" spans="1:8" s="499" customFormat="1" ht="15" customHeight="1">
      <c r="A337" s="589"/>
      <c r="B337" s="611" t="s">
        <v>2764</v>
      </c>
      <c r="C337" s="611" t="s">
        <v>2672</v>
      </c>
      <c r="D337" s="1116" t="s">
        <v>2146</v>
      </c>
      <c r="E337" s="535">
        <f>F337-5</f>
        <v>44894</v>
      </c>
      <c r="F337" s="557">
        <v>44899</v>
      </c>
      <c r="G337" s="557">
        <f>F337+28</f>
        <v>44927</v>
      </c>
    </row>
    <row r="338" spans="1:8" s="499" customFormat="1" ht="15" customHeight="1">
      <c r="A338" s="589"/>
      <c r="B338" s="546" t="s">
        <v>2631</v>
      </c>
      <c r="C338" s="546" t="s">
        <v>2631</v>
      </c>
      <c r="D338" s="1117"/>
      <c r="E338" s="535">
        <f>F338-5</f>
        <v>44901</v>
      </c>
      <c r="F338" s="557">
        <f>F337+7</f>
        <v>44906</v>
      </c>
      <c r="G338" s="557">
        <f>F338+28</f>
        <v>44934</v>
      </c>
    </row>
    <row r="339" spans="1:8" s="499" customFormat="1" ht="15" customHeight="1">
      <c r="A339" s="589"/>
      <c r="B339" s="546" t="s">
        <v>2763</v>
      </c>
      <c r="C339" s="546" t="s">
        <v>2762</v>
      </c>
      <c r="D339" s="1117"/>
      <c r="E339" s="535">
        <f>F339-5</f>
        <v>44908</v>
      </c>
      <c r="F339" s="557">
        <f>F338+7</f>
        <v>44913</v>
      </c>
      <c r="G339" s="557">
        <f>F339+28</f>
        <v>44941</v>
      </c>
    </row>
    <row r="340" spans="1:8" s="499" customFormat="1" ht="15" customHeight="1">
      <c r="A340" s="589"/>
      <c r="B340" s="546" t="s">
        <v>2631</v>
      </c>
      <c r="C340" s="546" t="s">
        <v>2631</v>
      </c>
      <c r="D340" s="1117"/>
      <c r="E340" s="535">
        <f>F340-5</f>
        <v>44915</v>
      </c>
      <c r="F340" s="557">
        <f>F339+7</f>
        <v>44920</v>
      </c>
      <c r="G340" s="557">
        <f>F340+28</f>
        <v>44948</v>
      </c>
    </row>
    <row r="341" spans="1:8" s="499" customFormat="1" ht="15" customHeight="1">
      <c r="A341" s="589"/>
      <c r="B341" s="611" t="s">
        <v>2761</v>
      </c>
      <c r="C341" s="611" t="s">
        <v>2760</v>
      </c>
      <c r="D341" s="1118"/>
      <c r="E341" s="535">
        <f>F341-5</f>
        <v>44922</v>
      </c>
      <c r="F341" s="557">
        <f>F340+7</f>
        <v>44927</v>
      </c>
      <c r="G341" s="557">
        <f>F341+28</f>
        <v>44955</v>
      </c>
    </row>
    <row r="342" spans="1:8" s="500" customFormat="1" ht="15" hidden="1" customHeight="1">
      <c r="A342" s="583"/>
      <c r="B342" s="1054" t="s">
        <v>20</v>
      </c>
      <c r="C342" s="1078" t="s">
        <v>21</v>
      </c>
      <c r="D342" s="1078" t="s">
        <v>5</v>
      </c>
      <c r="E342" s="610" t="s">
        <v>2250</v>
      </c>
      <c r="F342" s="610" t="s">
        <v>6</v>
      </c>
      <c r="G342" s="610" t="s">
        <v>2759</v>
      </c>
    </row>
    <row r="343" spans="1:8" s="500" customFormat="1" ht="15" hidden="1" customHeight="1">
      <c r="A343" s="659"/>
      <c r="B343" s="1122"/>
      <c r="C343" s="1123"/>
      <c r="D343" s="1123"/>
      <c r="E343" s="610" t="s">
        <v>2249</v>
      </c>
      <c r="F343" s="610" t="s">
        <v>24</v>
      </c>
      <c r="G343" s="610" t="s">
        <v>25</v>
      </c>
    </row>
    <row r="344" spans="1:8" s="500" customFormat="1" ht="15" hidden="1" customHeight="1">
      <c r="A344" s="659"/>
      <c r="B344" s="610" t="s">
        <v>2647</v>
      </c>
      <c r="C344" s="520" t="s">
        <v>2701</v>
      </c>
      <c r="D344" s="1082" t="s">
        <v>2091</v>
      </c>
      <c r="E344" s="658">
        <f>F344-5</f>
        <v>43583</v>
      </c>
      <c r="F344" s="657">
        <v>43588</v>
      </c>
      <c r="G344" s="657">
        <f>F344+15</f>
        <v>43603</v>
      </c>
    </row>
    <row r="345" spans="1:8" s="500" customFormat="1" ht="15" hidden="1" customHeight="1">
      <c r="A345" s="659"/>
      <c r="B345" s="610" t="s">
        <v>2700</v>
      </c>
      <c r="C345" s="520" t="s">
        <v>2699</v>
      </c>
      <c r="D345" s="1082"/>
      <c r="E345" s="658">
        <f>F345-5</f>
        <v>43590</v>
      </c>
      <c r="F345" s="657">
        <f>F344+7</f>
        <v>43595</v>
      </c>
      <c r="G345" s="657">
        <f>F345+15</f>
        <v>43610</v>
      </c>
    </row>
    <row r="346" spans="1:8" s="500" customFormat="1" ht="15" hidden="1" customHeight="1">
      <c r="A346" s="659"/>
      <c r="B346" s="610" t="s">
        <v>2371</v>
      </c>
      <c r="C346" s="610" t="s">
        <v>2371</v>
      </c>
      <c r="D346" s="1082"/>
      <c r="E346" s="658">
        <f>F346-5</f>
        <v>43597</v>
      </c>
      <c r="F346" s="657">
        <f>F345+7</f>
        <v>43602</v>
      </c>
      <c r="G346" s="657">
        <f>F346+15</f>
        <v>43617</v>
      </c>
    </row>
    <row r="347" spans="1:8" s="500" customFormat="1" ht="15" hidden="1" customHeight="1">
      <c r="A347" s="659"/>
      <c r="B347" s="610" t="s">
        <v>2584</v>
      </c>
      <c r="C347" s="520" t="s">
        <v>2698</v>
      </c>
      <c r="D347" s="1082"/>
      <c r="E347" s="658">
        <f>F347-5</f>
        <v>43604</v>
      </c>
      <c r="F347" s="657">
        <f>F346+7</f>
        <v>43609</v>
      </c>
      <c r="G347" s="657">
        <f>F347+15</f>
        <v>43624</v>
      </c>
    </row>
    <row r="348" spans="1:8" s="500" customFormat="1" ht="15" hidden="1">
      <c r="A348" s="659"/>
      <c r="B348" s="610" t="s">
        <v>2697</v>
      </c>
      <c r="C348" s="520" t="s">
        <v>2583</v>
      </c>
      <c r="D348" s="1082"/>
      <c r="E348" s="658">
        <f>F348-5</f>
        <v>43611</v>
      </c>
      <c r="F348" s="657">
        <f>F347+7</f>
        <v>43616</v>
      </c>
      <c r="G348" s="657">
        <f>F348+15</f>
        <v>43631</v>
      </c>
    </row>
    <row r="349" spans="1:8" s="499" customFormat="1" ht="15" hidden="1">
      <c r="A349" s="589"/>
      <c r="B349" s="1119" t="s">
        <v>20</v>
      </c>
      <c r="C349" s="1106" t="s">
        <v>21</v>
      </c>
      <c r="D349" s="1106" t="s">
        <v>2752</v>
      </c>
      <c r="E349" s="538" t="s">
        <v>2250</v>
      </c>
      <c r="F349" s="538" t="s">
        <v>6</v>
      </c>
      <c r="G349" s="538" t="s">
        <v>2751</v>
      </c>
      <c r="H349" s="656"/>
    </row>
    <row r="350" spans="1:8" s="499" customFormat="1" ht="15" hidden="1">
      <c r="A350" s="589"/>
      <c r="B350" s="1120"/>
      <c r="C350" s="1097"/>
      <c r="D350" s="1097"/>
      <c r="E350" s="538" t="s">
        <v>2249</v>
      </c>
      <c r="F350" s="538" t="s">
        <v>24</v>
      </c>
      <c r="G350" s="538" t="s">
        <v>25</v>
      </c>
      <c r="H350" s="656"/>
    </row>
    <row r="351" spans="1:8" s="499" customFormat="1" ht="15" hidden="1" customHeight="1">
      <c r="A351" s="589"/>
      <c r="B351" s="635" t="s">
        <v>2372</v>
      </c>
      <c r="C351" s="635" t="s">
        <v>2371</v>
      </c>
      <c r="D351" s="1116" t="s">
        <v>2146</v>
      </c>
      <c r="E351" s="535">
        <f>F351-5</f>
        <v>44039</v>
      </c>
      <c r="F351" s="557">
        <v>44044</v>
      </c>
      <c r="G351" s="557">
        <f>F351+28</f>
        <v>44072</v>
      </c>
    </row>
    <row r="352" spans="1:8" s="499" customFormat="1" ht="15" hidden="1" customHeight="1">
      <c r="A352" s="589"/>
      <c r="B352" s="635" t="s">
        <v>2733</v>
      </c>
      <c r="C352" s="635" t="s">
        <v>2690</v>
      </c>
      <c r="D352" s="1117"/>
      <c r="E352" s="535">
        <f>F352-5</f>
        <v>44046</v>
      </c>
      <c r="F352" s="557">
        <f>F351+7</f>
        <v>44051</v>
      </c>
      <c r="G352" s="557">
        <f>F352+28</f>
        <v>44079</v>
      </c>
    </row>
    <row r="353" spans="1:11" s="499" customFormat="1" ht="15" hidden="1" customHeight="1">
      <c r="A353" s="589"/>
      <c r="B353" s="522" t="s">
        <v>2758</v>
      </c>
      <c r="C353" s="522" t="s">
        <v>2757</v>
      </c>
      <c r="D353" s="1117"/>
      <c r="E353" s="535">
        <f>F353-5</f>
        <v>44053</v>
      </c>
      <c r="F353" s="557">
        <f>F352+7</f>
        <v>44058</v>
      </c>
      <c r="G353" s="557">
        <f>F353+28</f>
        <v>44086</v>
      </c>
    </row>
    <row r="354" spans="1:11" s="499" customFormat="1" ht="15" hidden="1" customHeight="1">
      <c r="A354" s="589"/>
      <c r="B354" s="546" t="s">
        <v>2756</v>
      </c>
      <c r="C354" s="522" t="s">
        <v>2755</v>
      </c>
      <c r="D354" s="1117"/>
      <c r="E354" s="535">
        <f>F354-5</f>
        <v>44060</v>
      </c>
      <c r="F354" s="557">
        <f>F353+7</f>
        <v>44065</v>
      </c>
      <c r="G354" s="557">
        <f>F354+28</f>
        <v>44093</v>
      </c>
    </row>
    <row r="355" spans="1:11" s="499" customFormat="1" ht="15" hidden="1" customHeight="1">
      <c r="A355" s="583"/>
      <c r="B355" s="520" t="s">
        <v>2754</v>
      </c>
      <c r="C355" s="546" t="s">
        <v>2753</v>
      </c>
      <c r="D355" s="1118"/>
      <c r="E355" s="535">
        <f>F355-5</f>
        <v>44067</v>
      </c>
      <c r="F355" s="557">
        <f>F354+7</f>
        <v>44072</v>
      </c>
      <c r="G355" s="557">
        <f>F355+28</f>
        <v>44100</v>
      </c>
    </row>
    <row r="356" spans="1:11" s="499" customFormat="1" ht="15">
      <c r="A356" s="589"/>
      <c r="B356" s="1029" t="s">
        <v>1350</v>
      </c>
      <c r="C356" s="1121" t="s">
        <v>1249</v>
      </c>
      <c r="D356" s="1106" t="s">
        <v>2752</v>
      </c>
      <c r="E356" s="538" t="s">
        <v>2250</v>
      </c>
      <c r="F356" s="538" t="s">
        <v>6</v>
      </c>
      <c r="G356" s="538" t="s">
        <v>2751</v>
      </c>
      <c r="H356" s="656"/>
    </row>
    <row r="357" spans="1:11" s="499" customFormat="1" ht="15">
      <c r="A357" s="589"/>
      <c r="B357" s="1029"/>
      <c r="C357" s="1046"/>
      <c r="D357" s="1097"/>
      <c r="E357" s="538" t="s">
        <v>2249</v>
      </c>
      <c r="F357" s="538" t="s">
        <v>24</v>
      </c>
      <c r="G357" s="538" t="s">
        <v>25</v>
      </c>
      <c r="H357" s="656"/>
    </row>
    <row r="358" spans="1:11" s="499" customFormat="1" ht="15" customHeight="1">
      <c r="A358" s="589"/>
      <c r="B358" s="610" t="s">
        <v>2644</v>
      </c>
      <c r="C358" s="520" t="s">
        <v>2663</v>
      </c>
      <c r="D358" s="1116" t="s">
        <v>2091</v>
      </c>
      <c r="E358" s="535">
        <f>F358-6</f>
        <v>44890</v>
      </c>
      <c r="F358" s="508">
        <v>44896</v>
      </c>
      <c r="G358" s="557">
        <f>F358+25</f>
        <v>44921</v>
      </c>
    </row>
    <row r="359" spans="1:11" s="499" customFormat="1" ht="15" customHeight="1">
      <c r="A359" s="589"/>
      <c r="B359" s="520" t="s">
        <v>2693</v>
      </c>
      <c r="C359" s="520" t="s">
        <v>2692</v>
      </c>
      <c r="D359" s="1117"/>
      <c r="E359" s="535">
        <f>F359-6</f>
        <v>44897</v>
      </c>
      <c r="F359" s="557">
        <f>F358+7</f>
        <v>44903</v>
      </c>
      <c r="G359" s="557">
        <f>F359+25</f>
        <v>44928</v>
      </c>
    </row>
    <row r="360" spans="1:11" s="499" customFormat="1" ht="15" customHeight="1">
      <c r="A360" s="589"/>
      <c r="B360" s="546" t="s">
        <v>2631</v>
      </c>
      <c r="C360" s="546" t="s">
        <v>2631</v>
      </c>
      <c r="D360" s="1117"/>
      <c r="E360" s="535">
        <f>F360-6</f>
        <v>44904</v>
      </c>
      <c r="F360" s="557">
        <f>F359+7</f>
        <v>44910</v>
      </c>
      <c r="G360" s="557">
        <f>F360+25</f>
        <v>44935</v>
      </c>
    </row>
    <row r="361" spans="1:11" s="499" customFormat="1" ht="15" customHeight="1">
      <c r="A361" s="589"/>
      <c r="B361" s="610" t="s">
        <v>2691</v>
      </c>
      <c r="C361" s="520" t="s">
        <v>2690</v>
      </c>
      <c r="D361" s="1117"/>
      <c r="E361" s="535">
        <f>F361-6</f>
        <v>44911</v>
      </c>
      <c r="F361" s="557">
        <f>F360+7</f>
        <v>44917</v>
      </c>
      <c r="G361" s="557">
        <f>F361+25</f>
        <v>44942</v>
      </c>
    </row>
    <row r="362" spans="1:11" s="499" customFormat="1" ht="15" customHeight="1">
      <c r="A362" s="583"/>
      <c r="B362" s="639" t="s">
        <v>2631</v>
      </c>
      <c r="C362" s="611" t="s">
        <v>2631</v>
      </c>
      <c r="D362" s="1118"/>
      <c r="E362" s="535">
        <f>F362-6</f>
        <v>44918</v>
      </c>
      <c r="F362" s="557">
        <f>F361+7</f>
        <v>44924</v>
      </c>
      <c r="G362" s="557">
        <f>F362+25</f>
        <v>44949</v>
      </c>
    </row>
    <row r="363" spans="1:11" s="500" customFormat="1" ht="14.1" customHeight="1">
      <c r="A363" s="1043" t="s">
        <v>2750</v>
      </c>
      <c r="B363" s="1043"/>
      <c r="C363" s="566"/>
      <c r="D363" s="638"/>
      <c r="E363" s="542"/>
      <c r="F363" s="637"/>
      <c r="G363" s="637"/>
      <c r="H363" s="615"/>
    </row>
    <row r="364" spans="1:11" s="499" customFormat="1" ht="15" customHeight="1">
      <c r="A364" s="589"/>
      <c r="B364" s="1029" t="s">
        <v>1350</v>
      </c>
      <c r="C364" s="1106" t="s">
        <v>21</v>
      </c>
      <c r="D364" s="1106" t="s">
        <v>5</v>
      </c>
      <c r="E364" s="538" t="s">
        <v>2250</v>
      </c>
      <c r="F364" s="652" t="s">
        <v>6</v>
      </c>
      <c r="G364" s="538" t="s">
        <v>1187</v>
      </c>
      <c r="H364" s="650"/>
    </row>
    <row r="365" spans="1:11" s="499" customFormat="1" ht="15" customHeight="1">
      <c r="A365" s="589"/>
      <c r="B365" s="1029"/>
      <c r="C365" s="1097"/>
      <c r="D365" s="1097"/>
      <c r="E365" s="538" t="s">
        <v>2249</v>
      </c>
      <c r="F365" s="652" t="s">
        <v>24</v>
      </c>
      <c r="G365" s="538" t="s">
        <v>25</v>
      </c>
      <c r="H365" s="650"/>
    </row>
    <row r="366" spans="1:11" s="499" customFormat="1" ht="15" customHeight="1">
      <c r="A366" s="589"/>
      <c r="B366" s="610" t="s">
        <v>2631</v>
      </c>
      <c r="C366" s="520" t="s">
        <v>2631</v>
      </c>
      <c r="D366" s="1110" t="s">
        <v>2146</v>
      </c>
      <c r="E366" s="535">
        <f>F366-5</f>
        <v>44893</v>
      </c>
      <c r="F366" s="557">
        <v>44898</v>
      </c>
      <c r="G366" s="557">
        <f>F366+19</f>
        <v>44917</v>
      </c>
      <c r="H366" s="649"/>
    </row>
    <row r="367" spans="1:11" s="499" customFormat="1" ht="15" customHeight="1">
      <c r="A367" s="589"/>
      <c r="B367" s="610" t="s">
        <v>2735</v>
      </c>
      <c r="C367" s="520" t="s">
        <v>2734</v>
      </c>
      <c r="D367" s="1111"/>
      <c r="E367" s="535">
        <f>F367-5</f>
        <v>44900</v>
      </c>
      <c r="F367" s="557">
        <f>F366+7</f>
        <v>44905</v>
      </c>
      <c r="G367" s="557">
        <f>F367+19</f>
        <v>44924</v>
      </c>
      <c r="H367" s="649"/>
      <c r="I367" s="648"/>
      <c r="J367" s="648"/>
      <c r="K367" s="648"/>
    </row>
    <row r="368" spans="1:11" s="499" customFormat="1" ht="15" customHeight="1">
      <c r="A368" s="589"/>
      <c r="B368" s="610" t="s">
        <v>2631</v>
      </c>
      <c r="C368" s="520" t="s">
        <v>2631</v>
      </c>
      <c r="D368" s="1111"/>
      <c r="E368" s="535">
        <f>F368-5</f>
        <v>44907</v>
      </c>
      <c r="F368" s="557">
        <f>F367+7</f>
        <v>44912</v>
      </c>
      <c r="G368" s="557">
        <f>F368+19</f>
        <v>44931</v>
      </c>
      <c r="H368" s="649"/>
      <c r="I368" s="648"/>
      <c r="J368" s="648"/>
      <c r="K368" s="648"/>
    </row>
    <row r="369" spans="1:11" s="499" customFormat="1" ht="15" customHeight="1">
      <c r="A369" s="589"/>
      <c r="B369" s="639" t="s">
        <v>2733</v>
      </c>
      <c r="C369" s="611" t="s">
        <v>2732</v>
      </c>
      <c r="D369" s="1111"/>
      <c r="E369" s="535">
        <f>F369-5</f>
        <v>44914</v>
      </c>
      <c r="F369" s="557">
        <f>F368+7</f>
        <v>44919</v>
      </c>
      <c r="G369" s="557">
        <f>F369+19</f>
        <v>44938</v>
      </c>
      <c r="H369" s="649"/>
      <c r="I369" s="648"/>
      <c r="J369" s="648"/>
      <c r="K369" s="648"/>
    </row>
    <row r="370" spans="1:11" s="499" customFormat="1" ht="15" customHeight="1">
      <c r="A370" s="589"/>
      <c r="B370" s="639" t="s">
        <v>2631</v>
      </c>
      <c r="C370" s="611" t="s">
        <v>2631</v>
      </c>
      <c r="D370" s="1112"/>
      <c r="E370" s="535">
        <f>F370-5</f>
        <v>44921</v>
      </c>
      <c r="F370" s="557">
        <f>F369+7</f>
        <v>44926</v>
      </c>
      <c r="G370" s="557">
        <f>F370+19</f>
        <v>44945</v>
      </c>
      <c r="H370" s="649"/>
      <c r="I370" s="648"/>
      <c r="J370" s="648"/>
      <c r="K370" s="648"/>
    </row>
    <row r="371" spans="1:11" s="500" customFormat="1" ht="15.75" customHeight="1">
      <c r="A371" s="1043" t="s">
        <v>1110</v>
      </c>
      <c r="B371" s="1043"/>
      <c r="C371" s="566"/>
      <c r="D371" s="638"/>
      <c r="E371" s="542"/>
      <c r="F371" s="637"/>
      <c r="G371" s="655"/>
      <c r="H371" s="654"/>
      <c r="I371" s="653"/>
      <c r="J371" s="653"/>
      <c r="K371" s="653"/>
    </row>
    <row r="372" spans="1:11" s="499" customFormat="1" ht="15" hidden="1" customHeight="1">
      <c r="A372" s="589"/>
      <c r="B372" s="1114" t="s">
        <v>20</v>
      </c>
      <c r="C372" s="1106" t="s">
        <v>21</v>
      </c>
      <c r="D372" s="1106" t="s">
        <v>5</v>
      </c>
      <c r="E372" s="538" t="s">
        <v>2250</v>
      </c>
      <c r="F372" s="652" t="s">
        <v>6</v>
      </c>
      <c r="G372" s="538" t="s">
        <v>1100</v>
      </c>
      <c r="H372" s="650"/>
      <c r="I372" s="648"/>
      <c r="J372" s="648"/>
      <c r="K372" s="648"/>
    </row>
    <row r="373" spans="1:11" s="499" customFormat="1" ht="15" hidden="1" customHeight="1">
      <c r="A373" s="589"/>
      <c r="B373" s="1115"/>
      <c r="C373" s="1097"/>
      <c r="D373" s="1097"/>
      <c r="E373" s="538" t="s">
        <v>2249</v>
      </c>
      <c r="F373" s="652" t="s">
        <v>24</v>
      </c>
      <c r="G373" s="651" t="s">
        <v>25</v>
      </c>
      <c r="H373" s="650"/>
      <c r="I373" s="648"/>
      <c r="J373" s="648"/>
      <c r="K373" s="648"/>
    </row>
    <row r="374" spans="1:11" s="499" customFormat="1" ht="15" hidden="1" customHeight="1">
      <c r="A374" s="589"/>
      <c r="B374" s="610" t="s">
        <v>2372</v>
      </c>
      <c r="C374" s="520" t="s">
        <v>2371</v>
      </c>
      <c r="D374" s="1105" t="s">
        <v>2749</v>
      </c>
      <c r="E374" s="535">
        <f>F374-5</f>
        <v>44010</v>
      </c>
      <c r="F374" s="557">
        <v>44015</v>
      </c>
      <c r="G374" s="557">
        <f>F374+14</f>
        <v>44029</v>
      </c>
      <c r="H374" s="649"/>
    </row>
    <row r="375" spans="1:11" s="499" customFormat="1" ht="15" hidden="1" customHeight="1">
      <c r="A375" s="589"/>
      <c r="B375" s="610" t="s">
        <v>2748</v>
      </c>
      <c r="C375" s="520" t="s">
        <v>2744</v>
      </c>
      <c r="D375" s="1092"/>
      <c r="E375" s="535">
        <f>F375-5</f>
        <v>44017</v>
      </c>
      <c r="F375" s="557">
        <f>F374+7</f>
        <v>44022</v>
      </c>
      <c r="G375" s="557">
        <f>F375+14</f>
        <v>44036</v>
      </c>
      <c r="H375" s="649"/>
      <c r="I375" s="648"/>
      <c r="J375" s="648"/>
      <c r="K375" s="648"/>
    </row>
    <row r="376" spans="1:11" s="499" customFormat="1" ht="15" hidden="1" customHeight="1">
      <c r="A376" s="589"/>
      <c r="B376" s="610" t="s">
        <v>2747</v>
      </c>
      <c r="C376" s="520" t="s">
        <v>2744</v>
      </c>
      <c r="D376" s="1092"/>
      <c r="E376" s="535">
        <f>F376-5</f>
        <v>44024</v>
      </c>
      <c r="F376" s="557">
        <f>F375+7</f>
        <v>44029</v>
      </c>
      <c r="G376" s="557">
        <f>F376+14</f>
        <v>44043</v>
      </c>
      <c r="H376" s="649"/>
      <c r="I376" s="648"/>
      <c r="J376" s="648"/>
      <c r="K376" s="648"/>
    </row>
    <row r="377" spans="1:11" s="499" customFormat="1" ht="15" hidden="1" customHeight="1">
      <c r="A377" s="589"/>
      <c r="B377" s="610" t="s">
        <v>2746</v>
      </c>
      <c r="C377" s="520" t="s">
        <v>2744</v>
      </c>
      <c r="D377" s="1092"/>
      <c r="E377" s="535">
        <f>F377-5</f>
        <v>44031</v>
      </c>
      <c r="F377" s="557">
        <f>F376+7</f>
        <v>44036</v>
      </c>
      <c r="G377" s="557">
        <f>F377+14</f>
        <v>44050</v>
      </c>
      <c r="H377" s="649"/>
      <c r="I377" s="648"/>
      <c r="J377" s="648"/>
      <c r="K377" s="648"/>
    </row>
    <row r="378" spans="1:11" s="499" customFormat="1" ht="15" hidden="1" customHeight="1">
      <c r="A378" s="589"/>
      <c r="B378" s="610" t="s">
        <v>2745</v>
      </c>
      <c r="C378" s="520" t="s">
        <v>2744</v>
      </c>
      <c r="D378" s="1093"/>
      <c r="E378" s="535">
        <f>F378-5</f>
        <v>44038</v>
      </c>
      <c r="F378" s="557">
        <f>F377+7</f>
        <v>44043</v>
      </c>
      <c r="G378" s="557">
        <f>F378+14</f>
        <v>44057</v>
      </c>
      <c r="H378" s="649"/>
      <c r="I378" s="648"/>
      <c r="J378" s="648"/>
      <c r="K378" s="648"/>
    </row>
    <row r="379" spans="1:11" s="499" customFormat="1" ht="15" customHeight="1">
      <c r="A379" s="589"/>
      <c r="B379" s="1029" t="s">
        <v>1350</v>
      </c>
      <c r="C379" s="1106" t="s">
        <v>21</v>
      </c>
      <c r="D379" s="1075" t="s">
        <v>5</v>
      </c>
      <c r="E379" s="538" t="s">
        <v>2250</v>
      </c>
      <c r="F379" s="652" t="s">
        <v>6</v>
      </c>
      <c r="G379" s="538" t="s">
        <v>1100</v>
      </c>
      <c r="H379" s="650"/>
      <c r="I379" s="648"/>
      <c r="J379" s="648"/>
      <c r="K379" s="648"/>
    </row>
    <row r="380" spans="1:11" s="499" customFormat="1" ht="15" customHeight="1">
      <c r="A380" s="589"/>
      <c r="B380" s="1029"/>
      <c r="C380" s="1097"/>
      <c r="D380" s="1050"/>
      <c r="E380" s="538" t="s">
        <v>2249</v>
      </c>
      <c r="F380" s="652" t="s">
        <v>24</v>
      </c>
      <c r="G380" s="651" t="s">
        <v>25</v>
      </c>
      <c r="H380" s="650"/>
      <c r="I380" s="648"/>
      <c r="J380" s="648"/>
      <c r="K380" s="648"/>
    </row>
    <row r="381" spans="1:11" s="499" customFormat="1" ht="15" customHeight="1">
      <c r="A381" s="589"/>
      <c r="B381" s="610" t="s">
        <v>2631</v>
      </c>
      <c r="C381" s="520" t="s">
        <v>2631</v>
      </c>
      <c r="D381" s="1110" t="s">
        <v>2743</v>
      </c>
      <c r="E381" s="535">
        <f>F381-4</f>
        <v>44894</v>
      </c>
      <c r="F381" s="557">
        <v>44898</v>
      </c>
      <c r="G381" s="557">
        <f>F381+23</f>
        <v>44921</v>
      </c>
      <c r="H381" s="649"/>
    </row>
    <row r="382" spans="1:11" s="499" customFormat="1" ht="15" customHeight="1">
      <c r="A382" s="589"/>
      <c r="B382" s="610" t="s">
        <v>2735</v>
      </c>
      <c r="C382" s="520" t="s">
        <v>2734</v>
      </c>
      <c r="D382" s="1111"/>
      <c r="E382" s="535">
        <f>F382-4</f>
        <v>44901</v>
      </c>
      <c r="F382" s="557">
        <f>F381+7</f>
        <v>44905</v>
      </c>
      <c r="G382" s="557">
        <f>F382+23</f>
        <v>44928</v>
      </c>
      <c r="H382" s="649"/>
      <c r="I382" s="648"/>
      <c r="J382" s="648"/>
      <c r="K382" s="648"/>
    </row>
    <row r="383" spans="1:11" s="499" customFormat="1" ht="15" customHeight="1">
      <c r="A383" s="589"/>
      <c r="B383" s="610" t="s">
        <v>2631</v>
      </c>
      <c r="C383" s="520" t="s">
        <v>2631</v>
      </c>
      <c r="D383" s="1111"/>
      <c r="E383" s="535">
        <f>F383-4</f>
        <v>44908</v>
      </c>
      <c r="F383" s="557">
        <f>F382+7</f>
        <v>44912</v>
      </c>
      <c r="G383" s="557">
        <f>F383+23</f>
        <v>44935</v>
      </c>
      <c r="H383" s="649"/>
      <c r="I383" s="648"/>
      <c r="J383" s="648"/>
      <c r="K383" s="648"/>
    </row>
    <row r="384" spans="1:11" s="499" customFormat="1" ht="15" customHeight="1">
      <c r="A384" s="589"/>
      <c r="B384" s="639" t="s">
        <v>2733</v>
      </c>
      <c r="C384" s="611" t="s">
        <v>2732</v>
      </c>
      <c r="D384" s="1111"/>
      <c r="E384" s="535">
        <f>F384-4</f>
        <v>44915</v>
      </c>
      <c r="F384" s="557">
        <f>F383+7</f>
        <v>44919</v>
      </c>
      <c r="G384" s="557">
        <f>F384+23</f>
        <v>44942</v>
      </c>
      <c r="H384" s="649"/>
      <c r="I384" s="648"/>
      <c r="J384" s="648"/>
      <c r="K384" s="648"/>
    </row>
    <row r="385" spans="1:11" s="499" customFormat="1" ht="15" customHeight="1">
      <c r="A385" s="589"/>
      <c r="B385" s="639" t="s">
        <v>2631</v>
      </c>
      <c r="C385" s="611" t="s">
        <v>2631</v>
      </c>
      <c r="D385" s="1112"/>
      <c r="E385" s="535">
        <f>F385-4</f>
        <v>44922</v>
      </c>
      <c r="F385" s="557">
        <f>F384+7</f>
        <v>44926</v>
      </c>
      <c r="G385" s="557">
        <f>F385+23</f>
        <v>44949</v>
      </c>
      <c r="H385" s="649"/>
      <c r="I385" s="648"/>
      <c r="J385" s="648"/>
      <c r="K385" s="648"/>
    </row>
    <row r="386" spans="1:11" s="512" customFormat="1" ht="15" customHeight="1">
      <c r="A386" s="1043" t="s">
        <v>2742</v>
      </c>
      <c r="B386" s="1051"/>
      <c r="C386" s="566"/>
      <c r="D386" s="638"/>
      <c r="E386" s="542"/>
      <c r="F386" s="637"/>
      <c r="G386" s="637"/>
      <c r="H386" s="636"/>
      <c r="I386" s="647"/>
      <c r="J386" s="647"/>
      <c r="K386" s="647"/>
    </row>
    <row r="387" spans="1:11" s="502" customFormat="1" ht="15" hidden="1" customHeight="1">
      <c r="A387" s="589"/>
      <c r="B387" s="1089" t="s">
        <v>20</v>
      </c>
      <c r="C387" s="1075" t="s">
        <v>21</v>
      </c>
      <c r="D387" s="1102" t="s">
        <v>5</v>
      </c>
      <c r="E387" s="593" t="s">
        <v>2250</v>
      </c>
      <c r="F387" s="593" t="s">
        <v>6</v>
      </c>
      <c r="G387" s="593" t="s">
        <v>224</v>
      </c>
      <c r="H387" s="632"/>
      <c r="I387" s="641"/>
      <c r="J387" s="641"/>
      <c r="K387" s="641"/>
    </row>
    <row r="388" spans="1:11" s="502" customFormat="1" ht="15" hidden="1" customHeight="1">
      <c r="A388" s="589"/>
      <c r="B388" s="1113"/>
      <c r="C388" s="1109"/>
      <c r="D388" s="1063"/>
      <c r="E388" s="633" t="s">
        <v>2249</v>
      </c>
      <c r="F388" s="633" t="s">
        <v>24</v>
      </c>
      <c r="G388" s="633" t="s">
        <v>25</v>
      </c>
      <c r="H388" s="632"/>
      <c r="I388" s="641"/>
      <c r="J388" s="641"/>
      <c r="K388" s="641"/>
    </row>
    <row r="389" spans="1:11" s="502" customFormat="1" ht="15" hidden="1" customHeight="1">
      <c r="A389" s="589"/>
      <c r="B389" s="635" t="s">
        <v>2584</v>
      </c>
      <c r="C389" s="635" t="s">
        <v>2670</v>
      </c>
      <c r="D389" s="1105" t="s">
        <v>2741</v>
      </c>
      <c r="E389" s="646">
        <f>F389-5</f>
        <v>43553</v>
      </c>
      <c r="F389" s="640">
        <v>43558</v>
      </c>
      <c r="G389" s="640">
        <f>F389+24</f>
        <v>43582</v>
      </c>
      <c r="H389" s="632"/>
      <c r="I389" s="641"/>
      <c r="J389" s="641"/>
      <c r="K389" s="641"/>
    </row>
    <row r="390" spans="1:11" s="502" customFormat="1" ht="15" hidden="1" customHeight="1">
      <c r="A390" s="589"/>
      <c r="B390" s="546" t="s">
        <v>2740</v>
      </c>
      <c r="C390" s="546" t="s">
        <v>2739</v>
      </c>
      <c r="D390" s="1092"/>
      <c r="E390" s="646">
        <f>F390-5</f>
        <v>43560</v>
      </c>
      <c r="F390" s="640">
        <f>F389+7</f>
        <v>43565</v>
      </c>
      <c r="G390" s="640">
        <f>F390+24</f>
        <v>43589</v>
      </c>
      <c r="H390" s="632"/>
      <c r="I390" s="641"/>
      <c r="J390" s="641"/>
      <c r="K390" s="641"/>
    </row>
    <row r="391" spans="1:11" s="502" customFormat="1" ht="15" hidden="1" customHeight="1">
      <c r="A391" s="589"/>
      <c r="B391" s="522" t="s">
        <v>2738</v>
      </c>
      <c r="C391" s="522" t="s">
        <v>2737</v>
      </c>
      <c r="D391" s="1092"/>
      <c r="E391" s="646">
        <f>F391-5</f>
        <v>43567</v>
      </c>
      <c r="F391" s="640">
        <f>F390+7</f>
        <v>43572</v>
      </c>
      <c r="G391" s="640">
        <f>F391+24</f>
        <v>43596</v>
      </c>
      <c r="H391" s="632"/>
      <c r="I391" s="641"/>
      <c r="J391" s="641"/>
      <c r="K391" s="641"/>
    </row>
    <row r="392" spans="1:11" s="502" customFormat="1" ht="15" hidden="1" customHeight="1">
      <c r="A392" s="589"/>
      <c r="B392" s="522" t="s">
        <v>2644</v>
      </c>
      <c r="C392" s="522" t="s">
        <v>2736</v>
      </c>
      <c r="D392" s="1092"/>
      <c r="E392" s="646">
        <f>F392-5</f>
        <v>43574</v>
      </c>
      <c r="F392" s="640">
        <f>F391+7</f>
        <v>43579</v>
      </c>
      <c r="G392" s="640">
        <f>F392+24</f>
        <v>43603</v>
      </c>
      <c r="H392" s="632"/>
      <c r="I392" s="641"/>
      <c r="J392" s="641"/>
      <c r="K392" s="641"/>
    </row>
    <row r="393" spans="1:11" s="502" customFormat="1" ht="15" hidden="1" customHeight="1">
      <c r="A393" s="589"/>
      <c r="B393" s="522" t="s">
        <v>2647</v>
      </c>
      <c r="C393" s="546" t="s">
        <v>2701</v>
      </c>
      <c r="D393" s="1093"/>
      <c r="E393" s="646">
        <f>F393-5</f>
        <v>43581</v>
      </c>
      <c r="F393" s="640">
        <f>F392+7</f>
        <v>43586</v>
      </c>
      <c r="G393" s="640">
        <f>F393+24</f>
        <v>43610</v>
      </c>
      <c r="H393" s="632"/>
      <c r="I393" s="641"/>
      <c r="J393" s="641"/>
      <c r="K393" s="641"/>
    </row>
    <row r="394" spans="1:11" s="502" customFormat="1" ht="15" hidden="1" customHeight="1">
      <c r="A394" s="589"/>
      <c r="B394" s="522"/>
      <c r="C394" s="546"/>
      <c r="D394" s="645"/>
      <c r="E394" s="572"/>
      <c r="F394" s="644"/>
      <c r="G394" s="644"/>
      <c r="H394" s="632"/>
      <c r="I394" s="641"/>
      <c r="J394" s="641"/>
      <c r="K394" s="641"/>
    </row>
    <row r="395" spans="1:11" s="502" customFormat="1" ht="15" customHeight="1">
      <c r="A395" s="589"/>
      <c r="B395" s="1029" t="s">
        <v>1350</v>
      </c>
      <c r="C395" s="1106" t="s">
        <v>21</v>
      </c>
      <c r="D395" s="1102" t="s">
        <v>5</v>
      </c>
      <c r="E395" s="593" t="s">
        <v>2250</v>
      </c>
      <c r="F395" s="593" t="s">
        <v>6</v>
      </c>
      <c r="G395" s="593" t="s">
        <v>224</v>
      </c>
      <c r="H395" s="632"/>
      <c r="I395" s="641"/>
      <c r="J395" s="641"/>
      <c r="K395" s="641"/>
    </row>
    <row r="396" spans="1:11" s="502" customFormat="1" ht="15" customHeight="1">
      <c r="A396" s="589"/>
      <c r="B396" s="1029"/>
      <c r="C396" s="1097"/>
      <c r="D396" s="1063"/>
      <c r="E396" s="633" t="s">
        <v>2249</v>
      </c>
      <c r="F396" s="633" t="s">
        <v>24</v>
      </c>
      <c r="G396" s="633" t="s">
        <v>25</v>
      </c>
      <c r="H396" s="632"/>
      <c r="I396" s="641"/>
      <c r="J396" s="641"/>
      <c r="K396" s="641"/>
    </row>
    <row r="397" spans="1:11" s="502" customFormat="1" ht="15" customHeight="1">
      <c r="A397" s="589"/>
      <c r="B397" s="610" t="s">
        <v>2631</v>
      </c>
      <c r="C397" s="520" t="s">
        <v>2631</v>
      </c>
      <c r="D397" s="1105" t="s">
        <v>2146</v>
      </c>
      <c r="E397" s="646">
        <f>F397-5</f>
        <v>44893</v>
      </c>
      <c r="F397" s="557">
        <v>44898</v>
      </c>
      <c r="G397" s="640">
        <f>F397+28</f>
        <v>44926</v>
      </c>
      <c r="H397" s="632"/>
      <c r="I397" s="641"/>
      <c r="J397" s="641"/>
      <c r="K397" s="641"/>
    </row>
    <row r="398" spans="1:11" s="502" customFormat="1" ht="15" customHeight="1">
      <c r="A398" s="589"/>
      <c r="B398" s="610" t="s">
        <v>2735</v>
      </c>
      <c r="C398" s="520" t="s">
        <v>2734</v>
      </c>
      <c r="D398" s="1092"/>
      <c r="E398" s="646">
        <f>F398-5</f>
        <v>44900</v>
      </c>
      <c r="F398" s="640">
        <f>F397+7</f>
        <v>44905</v>
      </c>
      <c r="G398" s="640">
        <f>F398+28</f>
        <v>44933</v>
      </c>
      <c r="H398" s="632"/>
      <c r="I398" s="641"/>
      <c r="J398" s="641"/>
      <c r="K398" s="641"/>
    </row>
    <row r="399" spans="1:11" s="502" customFormat="1" ht="15" customHeight="1">
      <c r="A399" s="589"/>
      <c r="B399" s="610" t="s">
        <v>2631</v>
      </c>
      <c r="C399" s="520" t="s">
        <v>2631</v>
      </c>
      <c r="D399" s="1092"/>
      <c r="E399" s="646">
        <f>F399-5</f>
        <v>44907</v>
      </c>
      <c r="F399" s="640">
        <f>F398+7</f>
        <v>44912</v>
      </c>
      <c r="G399" s="640">
        <f>F399+28</f>
        <v>44940</v>
      </c>
      <c r="H399" s="632"/>
      <c r="I399" s="641"/>
      <c r="J399" s="641"/>
      <c r="K399" s="641"/>
    </row>
    <row r="400" spans="1:11" s="502" customFormat="1" ht="15" customHeight="1">
      <c r="A400" s="589"/>
      <c r="B400" s="639" t="s">
        <v>2733</v>
      </c>
      <c r="C400" s="611" t="s">
        <v>2732</v>
      </c>
      <c r="D400" s="1092"/>
      <c r="E400" s="646">
        <f>F400-5</f>
        <v>44914</v>
      </c>
      <c r="F400" s="640">
        <f>F399+7</f>
        <v>44919</v>
      </c>
      <c r="G400" s="640">
        <f>F400+28</f>
        <v>44947</v>
      </c>
      <c r="H400" s="632"/>
      <c r="I400" s="641"/>
      <c r="J400" s="641"/>
      <c r="K400" s="641"/>
    </row>
    <row r="401" spans="1:11" s="502" customFormat="1" ht="15" customHeight="1">
      <c r="A401" s="589"/>
      <c r="B401" s="639" t="s">
        <v>2631</v>
      </c>
      <c r="C401" s="611" t="s">
        <v>2631</v>
      </c>
      <c r="D401" s="1093"/>
      <c r="E401" s="646">
        <f>F401-5</f>
        <v>44921</v>
      </c>
      <c r="F401" s="640">
        <f>F400+7</f>
        <v>44926</v>
      </c>
      <c r="G401" s="640">
        <f>F401+28</f>
        <v>44954</v>
      </c>
      <c r="H401" s="632"/>
      <c r="I401" s="641"/>
      <c r="J401" s="641"/>
      <c r="K401" s="641"/>
    </row>
    <row r="402" spans="1:11" s="502" customFormat="1" ht="15" hidden="1" customHeight="1">
      <c r="A402" s="589"/>
      <c r="B402" s="1052" t="s">
        <v>20</v>
      </c>
      <c r="C402" s="1075" t="s">
        <v>21</v>
      </c>
      <c r="D402" s="1102" t="s">
        <v>5</v>
      </c>
      <c r="E402" s="593" t="s">
        <v>2250</v>
      </c>
      <c r="F402" s="593" t="s">
        <v>6</v>
      </c>
      <c r="G402" s="593" t="s">
        <v>224</v>
      </c>
      <c r="H402" s="632"/>
      <c r="I402" s="641"/>
      <c r="J402" s="641"/>
      <c r="K402" s="641"/>
    </row>
    <row r="403" spans="1:11" s="502" customFormat="1" ht="15" hidden="1" customHeight="1">
      <c r="A403" s="589"/>
      <c r="B403" s="1108"/>
      <c r="C403" s="1109"/>
      <c r="D403" s="1063"/>
      <c r="E403" s="633" t="s">
        <v>2249</v>
      </c>
      <c r="F403" s="633" t="s">
        <v>24</v>
      </c>
      <c r="G403" s="633" t="s">
        <v>25</v>
      </c>
      <c r="H403" s="632"/>
      <c r="I403" s="641"/>
      <c r="J403" s="641"/>
      <c r="K403" s="641"/>
    </row>
    <row r="404" spans="1:11" s="502" customFormat="1" ht="15" hidden="1" customHeight="1">
      <c r="A404" s="589"/>
      <c r="B404" s="610" t="s">
        <v>2730</v>
      </c>
      <c r="C404" s="520" t="s">
        <v>2729</v>
      </c>
      <c r="D404" s="1105" t="s">
        <v>2728</v>
      </c>
      <c r="E404" s="646">
        <f>F404-5</f>
        <v>44043</v>
      </c>
      <c r="F404" s="640">
        <v>44048</v>
      </c>
      <c r="G404" s="640">
        <f>F404+22</f>
        <v>44070</v>
      </c>
      <c r="H404" s="632"/>
      <c r="I404" s="641"/>
      <c r="J404" s="641"/>
      <c r="K404" s="641"/>
    </row>
    <row r="405" spans="1:11" s="502" customFormat="1" ht="15" hidden="1" customHeight="1">
      <c r="A405" s="589"/>
      <c r="B405" s="610" t="s">
        <v>2727</v>
      </c>
      <c r="C405" s="520" t="s">
        <v>2723</v>
      </c>
      <c r="D405" s="1092"/>
      <c r="E405" s="646">
        <f>F405-5</f>
        <v>44050</v>
      </c>
      <c r="F405" s="640">
        <f>F404+7</f>
        <v>44055</v>
      </c>
      <c r="G405" s="640">
        <f>F405+22</f>
        <v>44077</v>
      </c>
      <c r="H405" s="632"/>
      <c r="I405" s="641"/>
      <c r="J405" s="641"/>
      <c r="K405" s="641"/>
    </row>
    <row r="406" spans="1:11" s="502" customFormat="1" ht="15" hidden="1" customHeight="1">
      <c r="A406" s="589"/>
      <c r="B406" s="610" t="s">
        <v>2726</v>
      </c>
      <c r="C406" s="520" t="s">
        <v>2723</v>
      </c>
      <c r="D406" s="1092"/>
      <c r="E406" s="646">
        <f>F406-5</f>
        <v>44057</v>
      </c>
      <c r="F406" s="640">
        <f>F405+7</f>
        <v>44062</v>
      </c>
      <c r="G406" s="640">
        <f>F406+22</f>
        <v>44084</v>
      </c>
      <c r="H406" s="632"/>
      <c r="I406" s="641"/>
      <c r="J406" s="641"/>
      <c r="K406" s="641"/>
    </row>
    <row r="407" spans="1:11" s="502" customFormat="1" ht="15" hidden="1" customHeight="1">
      <c r="A407" s="589"/>
      <c r="B407" s="610" t="s">
        <v>2725</v>
      </c>
      <c r="C407" s="520" t="s">
        <v>2723</v>
      </c>
      <c r="D407" s="1092"/>
      <c r="E407" s="646">
        <f>F407-5</f>
        <v>44064</v>
      </c>
      <c r="F407" s="640">
        <f>F406+7</f>
        <v>44069</v>
      </c>
      <c r="G407" s="640">
        <f>F407+22</f>
        <v>44091</v>
      </c>
      <c r="H407" s="632"/>
      <c r="I407" s="641"/>
      <c r="J407" s="641"/>
      <c r="K407" s="641"/>
    </row>
    <row r="408" spans="1:11" s="502" customFormat="1" ht="15" hidden="1" customHeight="1">
      <c r="A408" s="589"/>
      <c r="B408" s="610" t="s">
        <v>2724</v>
      </c>
      <c r="C408" s="520" t="s">
        <v>2723</v>
      </c>
      <c r="D408" s="1093"/>
      <c r="E408" s="646">
        <f>F408-5</f>
        <v>44071</v>
      </c>
      <c r="F408" s="640">
        <f>F407+7</f>
        <v>44076</v>
      </c>
      <c r="G408" s="640">
        <f>F408+22</f>
        <v>44098</v>
      </c>
      <c r="H408" s="632"/>
      <c r="I408" s="641"/>
      <c r="J408" s="641"/>
      <c r="K408" s="641"/>
    </row>
    <row r="409" spans="1:11" s="502" customFormat="1" ht="15" hidden="1" customHeight="1">
      <c r="A409" s="589"/>
      <c r="B409" s="600"/>
      <c r="C409" s="567"/>
      <c r="D409" s="645"/>
      <c r="E409" s="572"/>
      <c r="F409" s="644"/>
      <c r="G409" s="644"/>
      <c r="H409" s="632"/>
      <c r="I409" s="641"/>
      <c r="J409" s="641"/>
      <c r="K409" s="641"/>
    </row>
    <row r="410" spans="1:11" s="502" customFormat="1" ht="15" customHeight="1">
      <c r="A410" s="589"/>
      <c r="B410" s="1029" t="s">
        <v>1350</v>
      </c>
      <c r="C410" s="1106" t="s">
        <v>21</v>
      </c>
      <c r="D410" s="1107" t="s">
        <v>5</v>
      </c>
      <c r="E410" s="643" t="s">
        <v>2250</v>
      </c>
      <c r="F410" s="643" t="s">
        <v>6</v>
      </c>
      <c r="G410" s="643" t="s">
        <v>224</v>
      </c>
      <c r="H410" s="632"/>
      <c r="I410" s="641"/>
      <c r="J410" s="641"/>
      <c r="K410" s="641"/>
    </row>
    <row r="411" spans="1:11" s="502" customFormat="1" ht="15" customHeight="1">
      <c r="A411" s="589"/>
      <c r="B411" s="1029"/>
      <c r="C411" s="1097"/>
      <c r="D411" s="1086"/>
      <c r="E411" s="642" t="s">
        <v>2249</v>
      </c>
      <c r="F411" s="642" t="s">
        <v>24</v>
      </c>
      <c r="G411" s="642" t="s">
        <v>25</v>
      </c>
      <c r="H411" s="632"/>
      <c r="I411" s="641"/>
      <c r="J411" s="641"/>
      <c r="K411" s="641"/>
    </row>
    <row r="412" spans="1:11" s="502" customFormat="1" ht="15" customHeight="1">
      <c r="A412" s="589"/>
      <c r="B412" s="610" t="s">
        <v>2644</v>
      </c>
      <c r="C412" s="520" t="s">
        <v>2663</v>
      </c>
      <c r="D412" s="1095" t="s">
        <v>2076</v>
      </c>
      <c r="E412" s="646">
        <f>F412-5</f>
        <v>44891</v>
      </c>
      <c r="F412" s="508">
        <v>44896</v>
      </c>
      <c r="G412" s="640">
        <f>F412+24</f>
        <v>44920</v>
      </c>
      <c r="H412" s="632"/>
      <c r="I412" s="641"/>
      <c r="J412" s="641"/>
      <c r="K412" s="641"/>
    </row>
    <row r="413" spans="1:11" s="502" customFormat="1" ht="15" customHeight="1">
      <c r="A413" s="589"/>
      <c r="B413" s="520" t="s">
        <v>2693</v>
      </c>
      <c r="C413" s="520" t="s">
        <v>2692</v>
      </c>
      <c r="D413" s="1092"/>
      <c r="E413" s="646">
        <f>F413-5</f>
        <v>44898</v>
      </c>
      <c r="F413" s="640">
        <f>F412+7</f>
        <v>44903</v>
      </c>
      <c r="G413" s="640">
        <f>F413+24</f>
        <v>44927</v>
      </c>
      <c r="H413" s="632"/>
      <c r="I413" s="641"/>
      <c r="J413" s="641"/>
      <c r="K413" s="641"/>
    </row>
    <row r="414" spans="1:11" s="502" customFormat="1" ht="15" customHeight="1">
      <c r="A414" s="589"/>
      <c r="B414" s="546" t="s">
        <v>2631</v>
      </c>
      <c r="C414" s="546" t="s">
        <v>2631</v>
      </c>
      <c r="D414" s="1092"/>
      <c r="E414" s="646">
        <f>F414-5</f>
        <v>44905</v>
      </c>
      <c r="F414" s="640">
        <f>F413+7</f>
        <v>44910</v>
      </c>
      <c r="G414" s="640">
        <f>F414+24</f>
        <v>44934</v>
      </c>
      <c r="H414" s="632"/>
      <c r="I414" s="641"/>
      <c r="J414" s="641"/>
      <c r="K414" s="641"/>
    </row>
    <row r="415" spans="1:11" s="502" customFormat="1" ht="15" customHeight="1">
      <c r="A415" s="589"/>
      <c r="B415" s="610" t="s">
        <v>2691</v>
      </c>
      <c r="C415" s="520" t="s">
        <v>2690</v>
      </c>
      <c r="D415" s="1092"/>
      <c r="E415" s="646">
        <f>F415-5</f>
        <v>44912</v>
      </c>
      <c r="F415" s="640">
        <f>F414+7</f>
        <v>44917</v>
      </c>
      <c r="G415" s="640">
        <f>F415+24</f>
        <v>44941</v>
      </c>
      <c r="H415" s="632"/>
      <c r="I415" s="641"/>
      <c r="J415" s="641"/>
      <c r="K415" s="641"/>
    </row>
    <row r="416" spans="1:11" s="502" customFormat="1" ht="15" customHeight="1">
      <c r="A416" s="589"/>
      <c r="B416" s="639" t="s">
        <v>2631</v>
      </c>
      <c r="C416" s="611" t="s">
        <v>2631</v>
      </c>
      <c r="D416" s="1093"/>
      <c r="E416" s="646">
        <f>F416-5</f>
        <v>44919</v>
      </c>
      <c r="F416" s="640">
        <f>F415+7</f>
        <v>44924</v>
      </c>
      <c r="G416" s="640">
        <f>F416+24</f>
        <v>44948</v>
      </c>
      <c r="H416" s="632"/>
      <c r="I416" s="641"/>
      <c r="J416" s="641"/>
      <c r="K416" s="641"/>
    </row>
    <row r="417" spans="1:11" s="512" customFormat="1" ht="15" customHeight="1">
      <c r="A417" s="1043" t="s">
        <v>2731</v>
      </c>
      <c r="B417" s="1051"/>
      <c r="C417" s="566"/>
      <c r="D417" s="638"/>
      <c r="E417" s="542"/>
      <c r="F417" s="637"/>
      <c r="G417" s="637"/>
      <c r="H417" s="636"/>
      <c r="I417" s="647"/>
      <c r="J417" s="647"/>
      <c r="K417" s="647"/>
    </row>
    <row r="418" spans="1:11" s="502" customFormat="1" ht="15" customHeight="1">
      <c r="A418" s="589"/>
      <c r="B418" s="1029" t="s">
        <v>1350</v>
      </c>
      <c r="C418" s="1096" t="s">
        <v>21</v>
      </c>
      <c r="D418" s="1102" t="s">
        <v>5</v>
      </c>
      <c r="E418" s="593" t="s">
        <v>2250</v>
      </c>
      <c r="F418" s="593" t="s">
        <v>6</v>
      </c>
      <c r="G418" s="593" t="s">
        <v>224</v>
      </c>
      <c r="H418" s="632"/>
      <c r="I418" s="641"/>
      <c r="J418" s="641"/>
      <c r="K418" s="641"/>
    </row>
    <row r="419" spans="1:11" s="502" customFormat="1" ht="15" customHeight="1">
      <c r="A419" s="589"/>
      <c r="B419" s="1029"/>
      <c r="C419" s="1097"/>
      <c r="D419" s="1063"/>
      <c r="E419" s="633" t="s">
        <v>2249</v>
      </c>
      <c r="F419" s="633" t="s">
        <v>24</v>
      </c>
      <c r="G419" s="633" t="s">
        <v>25</v>
      </c>
      <c r="H419" s="632"/>
      <c r="I419" s="641"/>
      <c r="J419" s="641"/>
      <c r="K419" s="641"/>
    </row>
    <row r="420" spans="1:11" s="502" customFormat="1" ht="15" customHeight="1">
      <c r="A420" s="589"/>
      <c r="B420" s="610" t="s">
        <v>2631</v>
      </c>
      <c r="C420" s="520" t="s">
        <v>2631</v>
      </c>
      <c r="D420" s="1095" t="s">
        <v>2146</v>
      </c>
      <c r="E420" s="646">
        <f>F420-5</f>
        <v>44893</v>
      </c>
      <c r="F420" s="557">
        <v>44898</v>
      </c>
      <c r="G420" s="640">
        <f>F420+28</f>
        <v>44926</v>
      </c>
      <c r="H420" s="632"/>
      <c r="I420" s="641"/>
      <c r="J420" s="641"/>
      <c r="K420" s="641"/>
    </row>
    <row r="421" spans="1:11" s="502" customFormat="1" ht="15" customHeight="1">
      <c r="A421" s="589"/>
      <c r="B421" s="610" t="s">
        <v>2735</v>
      </c>
      <c r="C421" s="520" t="s">
        <v>2734</v>
      </c>
      <c r="D421" s="1092"/>
      <c r="E421" s="646">
        <f>F421-5</f>
        <v>44900</v>
      </c>
      <c r="F421" s="640">
        <f>F420+7</f>
        <v>44905</v>
      </c>
      <c r="G421" s="640">
        <f>F421+28</f>
        <v>44933</v>
      </c>
      <c r="H421" s="632"/>
      <c r="I421" s="641"/>
      <c r="J421" s="641"/>
      <c r="K421" s="641"/>
    </row>
    <row r="422" spans="1:11" s="502" customFormat="1" ht="15" customHeight="1">
      <c r="A422" s="589"/>
      <c r="B422" s="610" t="s">
        <v>2631</v>
      </c>
      <c r="C422" s="520" t="s">
        <v>2631</v>
      </c>
      <c r="D422" s="1092"/>
      <c r="E422" s="646">
        <f>F422-5</f>
        <v>44907</v>
      </c>
      <c r="F422" s="640">
        <f>F421+7</f>
        <v>44912</v>
      </c>
      <c r="G422" s="640">
        <f>F422+28</f>
        <v>44940</v>
      </c>
      <c r="H422" s="632"/>
      <c r="I422" s="641"/>
      <c r="J422" s="641"/>
      <c r="K422" s="641"/>
    </row>
    <row r="423" spans="1:11" s="502" customFormat="1" ht="15" customHeight="1">
      <c r="A423" s="589"/>
      <c r="B423" s="639" t="s">
        <v>2733</v>
      </c>
      <c r="C423" s="611" t="s">
        <v>2732</v>
      </c>
      <c r="D423" s="1092"/>
      <c r="E423" s="646">
        <f>F423-5</f>
        <v>44914</v>
      </c>
      <c r="F423" s="640">
        <f>F422+7</f>
        <v>44919</v>
      </c>
      <c r="G423" s="640">
        <f>F423+28</f>
        <v>44947</v>
      </c>
      <c r="H423" s="632"/>
      <c r="I423" s="641"/>
      <c r="J423" s="641"/>
      <c r="K423" s="641"/>
    </row>
    <row r="424" spans="1:11" s="502" customFormat="1" ht="15" customHeight="1">
      <c r="A424" s="589"/>
      <c r="B424" s="639" t="s">
        <v>2631</v>
      </c>
      <c r="C424" s="611" t="s">
        <v>2631</v>
      </c>
      <c r="D424" s="1093"/>
      <c r="E424" s="646">
        <f>F424-5</f>
        <v>44921</v>
      </c>
      <c r="F424" s="640">
        <f>F423+7</f>
        <v>44926</v>
      </c>
      <c r="G424" s="640">
        <f>F424+28</f>
        <v>44954</v>
      </c>
      <c r="H424" s="632"/>
      <c r="I424" s="641"/>
      <c r="J424" s="641"/>
      <c r="K424" s="641"/>
    </row>
    <row r="425" spans="1:11" s="502" customFormat="1" ht="15" hidden="1" customHeight="1">
      <c r="A425" s="589"/>
      <c r="B425" s="1052" t="s">
        <v>20</v>
      </c>
      <c r="C425" s="1075" t="s">
        <v>21</v>
      </c>
      <c r="D425" s="1102" t="s">
        <v>5</v>
      </c>
      <c r="E425" s="593" t="s">
        <v>2250</v>
      </c>
      <c r="F425" s="593" t="s">
        <v>6</v>
      </c>
      <c r="G425" s="593" t="s">
        <v>2731</v>
      </c>
      <c r="H425" s="632"/>
      <c r="I425" s="641"/>
      <c r="J425" s="641"/>
      <c r="K425" s="641"/>
    </row>
    <row r="426" spans="1:11" s="502" customFormat="1" ht="15" hidden="1" customHeight="1">
      <c r="A426" s="589"/>
      <c r="B426" s="1103"/>
      <c r="C426" s="1104"/>
      <c r="D426" s="1063"/>
      <c r="E426" s="633" t="s">
        <v>2249</v>
      </c>
      <c r="F426" s="633" t="s">
        <v>24</v>
      </c>
      <c r="G426" s="633" t="s">
        <v>25</v>
      </c>
      <c r="H426" s="632"/>
      <c r="I426" s="641"/>
      <c r="J426" s="641"/>
      <c r="K426" s="641"/>
    </row>
    <row r="427" spans="1:11" s="502" customFormat="1" ht="15" hidden="1" customHeight="1">
      <c r="A427" s="589"/>
      <c r="B427" s="610" t="s">
        <v>2730</v>
      </c>
      <c r="C427" s="520" t="s">
        <v>2729</v>
      </c>
      <c r="D427" s="1095" t="s">
        <v>2728</v>
      </c>
      <c r="E427" s="646">
        <f>F427-5</f>
        <v>44043</v>
      </c>
      <c r="F427" s="640">
        <v>44048</v>
      </c>
      <c r="G427" s="640">
        <f>F427+24</f>
        <v>44072</v>
      </c>
      <c r="H427" s="632"/>
      <c r="I427" s="641"/>
      <c r="J427" s="641"/>
      <c r="K427" s="641"/>
    </row>
    <row r="428" spans="1:11" s="502" customFormat="1" ht="15" hidden="1" customHeight="1">
      <c r="A428" s="589"/>
      <c r="B428" s="610" t="s">
        <v>2727</v>
      </c>
      <c r="C428" s="520" t="s">
        <v>2723</v>
      </c>
      <c r="D428" s="1092"/>
      <c r="E428" s="646">
        <f>F428-5</f>
        <v>44050</v>
      </c>
      <c r="F428" s="640">
        <f>F427+7</f>
        <v>44055</v>
      </c>
      <c r="G428" s="640">
        <f>F428+24</f>
        <v>44079</v>
      </c>
      <c r="H428" s="632"/>
      <c r="I428" s="641"/>
      <c r="J428" s="641"/>
      <c r="K428" s="641"/>
    </row>
    <row r="429" spans="1:11" s="502" customFormat="1" ht="15" hidden="1" customHeight="1">
      <c r="A429" s="589"/>
      <c r="B429" s="610" t="s">
        <v>2726</v>
      </c>
      <c r="C429" s="520" t="s">
        <v>2723</v>
      </c>
      <c r="D429" s="1092"/>
      <c r="E429" s="646">
        <f>F429-5</f>
        <v>44057</v>
      </c>
      <c r="F429" s="640">
        <f>F428+7</f>
        <v>44062</v>
      </c>
      <c r="G429" s="640">
        <f>F429+24</f>
        <v>44086</v>
      </c>
      <c r="H429" s="632"/>
      <c r="I429" s="641"/>
      <c r="J429" s="641"/>
      <c r="K429" s="641"/>
    </row>
    <row r="430" spans="1:11" s="502" customFormat="1" ht="15" hidden="1" customHeight="1">
      <c r="A430" s="589"/>
      <c r="B430" s="610" t="s">
        <v>2725</v>
      </c>
      <c r="C430" s="520" t="s">
        <v>2723</v>
      </c>
      <c r="D430" s="1092"/>
      <c r="E430" s="646">
        <f>F430-5</f>
        <v>44064</v>
      </c>
      <c r="F430" s="640">
        <f>F429+7</f>
        <v>44069</v>
      </c>
      <c r="G430" s="640">
        <f>F430+24</f>
        <v>44093</v>
      </c>
      <c r="H430" s="632"/>
      <c r="I430" s="641"/>
      <c r="J430" s="641"/>
      <c r="K430" s="641"/>
    </row>
    <row r="431" spans="1:11" s="502" customFormat="1" ht="15" hidden="1" customHeight="1">
      <c r="A431" s="589"/>
      <c r="B431" s="610" t="s">
        <v>2724</v>
      </c>
      <c r="C431" s="520" t="s">
        <v>2723</v>
      </c>
      <c r="D431" s="1093"/>
      <c r="E431" s="646">
        <f>F431-5</f>
        <v>44071</v>
      </c>
      <c r="F431" s="640">
        <f>F430+7</f>
        <v>44076</v>
      </c>
      <c r="G431" s="640">
        <f>F431+24</f>
        <v>44100</v>
      </c>
      <c r="H431" s="632"/>
      <c r="I431" s="641"/>
      <c r="J431" s="641"/>
      <c r="K431" s="641"/>
    </row>
    <row r="432" spans="1:11" s="502" customFormat="1" ht="15" hidden="1" customHeight="1">
      <c r="A432" s="589"/>
      <c r="B432" s="600"/>
      <c r="C432" s="567"/>
      <c r="D432" s="645"/>
      <c r="E432" s="572"/>
      <c r="F432" s="644"/>
      <c r="G432" s="644"/>
      <c r="H432" s="632"/>
      <c r="I432" s="641"/>
      <c r="J432" s="641"/>
      <c r="K432" s="641"/>
    </row>
    <row r="433" spans="1:11" s="502" customFormat="1" ht="15" customHeight="1">
      <c r="A433" s="589"/>
      <c r="B433" s="1029" t="s">
        <v>1350</v>
      </c>
      <c r="C433" s="1096" t="s">
        <v>21</v>
      </c>
      <c r="D433" s="1098" t="s">
        <v>5</v>
      </c>
      <c r="E433" s="643" t="s">
        <v>2250</v>
      </c>
      <c r="F433" s="643" t="s">
        <v>6</v>
      </c>
      <c r="G433" s="643" t="s">
        <v>1095</v>
      </c>
      <c r="H433" s="632"/>
      <c r="I433" s="641"/>
      <c r="J433" s="641"/>
      <c r="K433" s="641"/>
    </row>
    <row r="434" spans="1:11" s="502" customFormat="1" ht="15" customHeight="1">
      <c r="A434" s="589"/>
      <c r="B434" s="1029"/>
      <c r="C434" s="1097"/>
      <c r="D434" s="1099"/>
      <c r="E434" s="642" t="s">
        <v>2249</v>
      </c>
      <c r="F434" s="642" t="s">
        <v>24</v>
      </c>
      <c r="G434" s="642" t="s">
        <v>25</v>
      </c>
      <c r="H434" s="632"/>
      <c r="I434" s="641"/>
      <c r="J434" s="641"/>
      <c r="K434" s="641"/>
    </row>
    <row r="435" spans="1:11" s="502" customFormat="1" ht="15" customHeight="1">
      <c r="A435" s="589"/>
      <c r="B435" s="610" t="s">
        <v>2644</v>
      </c>
      <c r="C435" s="520" t="s">
        <v>2663</v>
      </c>
      <c r="D435" s="1091" t="s">
        <v>2076</v>
      </c>
      <c r="E435" s="579">
        <f>F435-5</f>
        <v>44891</v>
      </c>
      <c r="F435" s="508">
        <v>44896</v>
      </c>
      <c r="G435" s="640">
        <f>F435+22</f>
        <v>44918</v>
      </c>
      <c r="H435" s="632"/>
      <c r="I435" s="641"/>
      <c r="J435" s="641"/>
      <c r="K435" s="641"/>
    </row>
    <row r="436" spans="1:11" s="502" customFormat="1" ht="15" customHeight="1">
      <c r="A436" s="589"/>
      <c r="B436" s="520" t="s">
        <v>2693</v>
      </c>
      <c r="C436" s="520" t="s">
        <v>2692</v>
      </c>
      <c r="D436" s="1092"/>
      <c r="E436" s="579">
        <f>F436-5</f>
        <v>44898</v>
      </c>
      <c r="F436" s="640">
        <f>F435+7</f>
        <v>44903</v>
      </c>
      <c r="G436" s="640">
        <f>F436+22</f>
        <v>44925</v>
      </c>
      <c r="H436" s="632"/>
      <c r="I436" s="641"/>
      <c r="J436" s="641"/>
      <c r="K436" s="641"/>
    </row>
    <row r="437" spans="1:11" s="502" customFormat="1" ht="15" customHeight="1">
      <c r="A437" s="589"/>
      <c r="B437" s="546" t="s">
        <v>2631</v>
      </c>
      <c r="C437" s="546" t="s">
        <v>2631</v>
      </c>
      <c r="D437" s="1092"/>
      <c r="E437" s="579">
        <f>F437-5</f>
        <v>44905</v>
      </c>
      <c r="F437" s="640">
        <f>F436+7</f>
        <v>44910</v>
      </c>
      <c r="G437" s="640">
        <f>F437+22</f>
        <v>44932</v>
      </c>
      <c r="H437" s="632"/>
      <c r="I437" s="641"/>
      <c r="J437" s="641"/>
      <c r="K437" s="641"/>
    </row>
    <row r="438" spans="1:11" s="502" customFormat="1" ht="15" customHeight="1">
      <c r="A438" s="589"/>
      <c r="B438" s="610" t="s">
        <v>2691</v>
      </c>
      <c r="C438" s="520" t="s">
        <v>2690</v>
      </c>
      <c r="D438" s="1092"/>
      <c r="E438" s="579">
        <f>F438-5</f>
        <v>44912</v>
      </c>
      <c r="F438" s="640">
        <f>F437+7</f>
        <v>44917</v>
      </c>
      <c r="G438" s="640">
        <f>F438+22</f>
        <v>44939</v>
      </c>
      <c r="H438" s="632"/>
    </row>
    <row r="439" spans="1:11" s="502" customFormat="1" ht="15" customHeight="1">
      <c r="A439" s="589"/>
      <c r="B439" s="639" t="s">
        <v>2631</v>
      </c>
      <c r="C439" s="611" t="s">
        <v>2631</v>
      </c>
      <c r="D439" s="1093"/>
      <c r="E439" s="579">
        <f>F439-5</f>
        <v>44919</v>
      </c>
      <c r="F439" s="640">
        <f>F438+7</f>
        <v>44924</v>
      </c>
      <c r="G439" s="640">
        <f>F439+22</f>
        <v>44946</v>
      </c>
      <c r="H439" s="632"/>
    </row>
    <row r="440" spans="1:11" s="502" customFormat="1" ht="15" hidden="1" customHeight="1">
      <c r="A440" s="589"/>
      <c r="B440" s="1089" t="s">
        <v>1350</v>
      </c>
      <c r="C440" s="1075" t="s">
        <v>21</v>
      </c>
      <c r="D440" s="1077" t="s">
        <v>5</v>
      </c>
      <c r="E440" s="593" t="s">
        <v>2250</v>
      </c>
      <c r="F440" s="593" t="s">
        <v>6</v>
      </c>
      <c r="G440" s="593" t="s">
        <v>1095</v>
      </c>
      <c r="H440" s="632"/>
      <c r="I440" s="641"/>
      <c r="J440" s="641"/>
      <c r="K440" s="641"/>
    </row>
    <row r="441" spans="1:11" s="502" customFormat="1" ht="15" hidden="1" customHeight="1">
      <c r="A441" s="589"/>
      <c r="B441" s="1100"/>
      <c r="C441" s="1101"/>
      <c r="D441" s="1048"/>
      <c r="E441" s="633" t="s">
        <v>2249</v>
      </c>
      <c r="F441" s="633" t="s">
        <v>24</v>
      </c>
      <c r="G441" s="633" t="s">
        <v>25</v>
      </c>
      <c r="H441" s="632"/>
      <c r="I441" s="641"/>
      <c r="J441" s="641"/>
      <c r="K441" s="641"/>
    </row>
    <row r="442" spans="1:11" s="502" customFormat="1" ht="15" hidden="1" customHeight="1">
      <c r="A442" s="589"/>
      <c r="B442" s="635" t="s">
        <v>2722</v>
      </c>
      <c r="C442" s="635" t="s">
        <v>2721</v>
      </c>
      <c r="D442" s="1094" t="s">
        <v>2146</v>
      </c>
      <c r="E442" s="579">
        <f>F442-5</f>
        <v>43557</v>
      </c>
      <c r="F442" s="640">
        <v>43562</v>
      </c>
      <c r="G442" s="640">
        <f>F442+25</f>
        <v>43587</v>
      </c>
      <c r="H442" s="632"/>
      <c r="I442" s="641"/>
      <c r="J442" s="641"/>
      <c r="K442" s="641"/>
    </row>
    <row r="443" spans="1:11" s="502" customFormat="1" ht="15" hidden="1" customHeight="1">
      <c r="A443" s="589"/>
      <c r="B443" s="546" t="s">
        <v>2720</v>
      </c>
      <c r="C443" s="546" t="s">
        <v>2719</v>
      </c>
      <c r="D443" s="1094"/>
      <c r="E443" s="579">
        <f>F443-5</f>
        <v>43564</v>
      </c>
      <c r="F443" s="640">
        <f>F442+7</f>
        <v>43569</v>
      </c>
      <c r="G443" s="640">
        <f>F443+25</f>
        <v>43594</v>
      </c>
      <c r="H443" s="632"/>
      <c r="I443" s="641"/>
      <c r="J443" s="641"/>
      <c r="K443" s="641"/>
    </row>
    <row r="444" spans="1:11" s="502" customFormat="1" ht="15" hidden="1" customHeight="1">
      <c r="A444" s="589"/>
      <c r="B444" s="522" t="s">
        <v>2718</v>
      </c>
      <c r="C444" s="522" t="s">
        <v>2717</v>
      </c>
      <c r="D444" s="1094"/>
      <c r="E444" s="579">
        <f>F444-5</f>
        <v>43571</v>
      </c>
      <c r="F444" s="640">
        <f>F443+7</f>
        <v>43576</v>
      </c>
      <c r="G444" s="640">
        <f>F444+25</f>
        <v>43601</v>
      </c>
      <c r="H444" s="632"/>
      <c r="I444" s="641"/>
      <c r="J444" s="641"/>
      <c r="K444" s="641"/>
    </row>
    <row r="445" spans="1:11" s="502" customFormat="1" ht="15" hidden="1" customHeight="1">
      <c r="A445" s="589"/>
      <c r="B445" s="522" t="s">
        <v>2716</v>
      </c>
      <c r="C445" s="522" t="s">
        <v>2715</v>
      </c>
      <c r="D445" s="1094"/>
      <c r="E445" s="579">
        <f>F445-5</f>
        <v>43578</v>
      </c>
      <c r="F445" s="640">
        <f>F444+7</f>
        <v>43583</v>
      </c>
      <c r="G445" s="640">
        <f>F445+25</f>
        <v>43608</v>
      </c>
      <c r="H445" s="632"/>
    </row>
    <row r="446" spans="1:11" s="502" customFormat="1" ht="15" hidden="1" customHeight="1">
      <c r="A446" s="589"/>
      <c r="B446" s="522" t="s">
        <v>2714</v>
      </c>
      <c r="C446" s="546" t="s">
        <v>2648</v>
      </c>
      <c r="D446" s="1094"/>
      <c r="E446" s="579">
        <f>F446-5</f>
        <v>43585</v>
      </c>
      <c r="F446" s="640">
        <f>F445+7</f>
        <v>43590</v>
      </c>
      <c r="G446" s="640">
        <f>F446+25</f>
        <v>43615</v>
      </c>
      <c r="H446" s="632"/>
    </row>
    <row r="447" spans="1:11" s="512" customFormat="1" ht="15" customHeight="1">
      <c r="A447" s="1043" t="s">
        <v>1139</v>
      </c>
      <c r="B447" s="1051"/>
      <c r="C447" s="566"/>
      <c r="D447" s="638"/>
      <c r="E447" s="542"/>
      <c r="F447" s="637"/>
      <c r="G447" s="637"/>
      <c r="H447" s="636"/>
    </row>
    <row r="448" spans="1:11" s="502" customFormat="1" ht="15" customHeight="1">
      <c r="A448" s="589"/>
      <c r="B448" s="1029" t="s">
        <v>1350</v>
      </c>
      <c r="C448" s="1075" t="s">
        <v>21</v>
      </c>
      <c r="D448" s="1077" t="s">
        <v>5</v>
      </c>
      <c r="E448" s="593" t="s">
        <v>2250</v>
      </c>
      <c r="F448" s="593" t="s">
        <v>6</v>
      </c>
      <c r="G448" s="593" t="s">
        <v>213</v>
      </c>
      <c r="H448" s="632"/>
    </row>
    <row r="449" spans="1:8" s="502" customFormat="1" ht="15" customHeight="1">
      <c r="A449" s="589"/>
      <c r="B449" s="1029"/>
      <c r="C449" s="1076"/>
      <c r="D449" s="1048"/>
      <c r="E449" s="633" t="s">
        <v>2249</v>
      </c>
      <c r="F449" s="633" t="s">
        <v>24</v>
      </c>
      <c r="G449" s="633" t="s">
        <v>25</v>
      </c>
      <c r="H449" s="632"/>
    </row>
    <row r="450" spans="1:8" s="502" customFormat="1" ht="15" customHeight="1">
      <c r="A450" s="589"/>
      <c r="B450" s="522" t="s">
        <v>2713</v>
      </c>
      <c r="C450" s="546" t="s">
        <v>2712</v>
      </c>
      <c r="D450" s="1078" t="s">
        <v>2711</v>
      </c>
      <c r="E450" s="536">
        <f>F450-5</f>
        <v>44891</v>
      </c>
      <c r="F450" s="557">
        <v>44896</v>
      </c>
      <c r="G450" s="557">
        <f>F450+37</f>
        <v>44933</v>
      </c>
      <c r="H450" s="632"/>
    </row>
    <row r="451" spans="1:8" s="502" customFormat="1" ht="15" customHeight="1">
      <c r="A451" s="589"/>
      <c r="B451" s="522" t="s">
        <v>2710</v>
      </c>
      <c r="C451" s="635" t="s">
        <v>2709</v>
      </c>
      <c r="D451" s="1078"/>
      <c r="E451" s="536">
        <f>F451-5</f>
        <v>44898</v>
      </c>
      <c r="F451" s="557">
        <f>F450+7</f>
        <v>44903</v>
      </c>
      <c r="G451" s="557">
        <f>F451+37</f>
        <v>44940</v>
      </c>
      <c r="H451" s="632"/>
    </row>
    <row r="452" spans="1:8" s="502" customFormat="1" ht="15" customHeight="1">
      <c r="A452" s="589"/>
      <c r="B452" s="522" t="s">
        <v>2708</v>
      </c>
      <c r="C452" s="635" t="s">
        <v>2707</v>
      </c>
      <c r="D452" s="1078"/>
      <c r="E452" s="536">
        <f>F452-5</f>
        <v>44905</v>
      </c>
      <c r="F452" s="557">
        <f>F451+7</f>
        <v>44910</v>
      </c>
      <c r="G452" s="557">
        <f>F452+37</f>
        <v>44947</v>
      </c>
      <c r="H452" s="632"/>
    </row>
    <row r="453" spans="1:8" s="502" customFormat="1" ht="15" customHeight="1">
      <c r="A453" s="589"/>
      <c r="B453" s="522" t="s">
        <v>2706</v>
      </c>
      <c r="C453" s="635" t="s">
        <v>2705</v>
      </c>
      <c r="D453" s="1078"/>
      <c r="E453" s="536">
        <f>F453-5</f>
        <v>44912</v>
      </c>
      <c r="F453" s="557">
        <f>F452+7</f>
        <v>44917</v>
      </c>
      <c r="G453" s="557">
        <f>F453+37</f>
        <v>44954</v>
      </c>
      <c r="H453" s="632"/>
    </row>
    <row r="454" spans="1:8" s="502" customFormat="1" ht="15" customHeight="1">
      <c r="A454" s="589"/>
      <c r="B454" s="546" t="s">
        <v>2704</v>
      </c>
      <c r="C454" s="546" t="s">
        <v>2703</v>
      </c>
      <c r="D454" s="1078"/>
      <c r="E454" s="536">
        <f>F454-5</f>
        <v>44919</v>
      </c>
      <c r="F454" s="557">
        <f>F453+7</f>
        <v>44924</v>
      </c>
      <c r="G454" s="557">
        <f>F454+37</f>
        <v>44961</v>
      </c>
      <c r="H454" s="632"/>
    </row>
    <row r="455" spans="1:8" s="512" customFormat="1" ht="15" customHeight="1">
      <c r="A455" s="1043" t="s">
        <v>2702</v>
      </c>
      <c r="B455" s="1051"/>
      <c r="C455" s="566"/>
      <c r="D455" s="638"/>
      <c r="E455" s="542"/>
      <c r="F455" s="637"/>
      <c r="G455" s="637"/>
      <c r="H455" s="636"/>
    </row>
    <row r="456" spans="1:8" s="502" customFormat="1" ht="15" hidden="1" customHeight="1">
      <c r="A456" s="589"/>
      <c r="B456" s="1054" t="s">
        <v>20</v>
      </c>
      <c r="C456" s="1075" t="s">
        <v>21</v>
      </c>
      <c r="D456" s="1077" t="s">
        <v>5</v>
      </c>
      <c r="E456" s="593" t="s">
        <v>2250</v>
      </c>
      <c r="F456" s="593" t="s">
        <v>6</v>
      </c>
      <c r="G456" s="593" t="s">
        <v>2652</v>
      </c>
      <c r="H456" s="632"/>
    </row>
    <row r="457" spans="1:8" s="502" customFormat="1" ht="15" hidden="1" customHeight="1">
      <c r="A457" s="589"/>
      <c r="B457" s="1074"/>
      <c r="C457" s="1076"/>
      <c r="D457" s="1048"/>
      <c r="E457" s="633" t="s">
        <v>2249</v>
      </c>
      <c r="F457" s="633" t="s">
        <v>24</v>
      </c>
      <c r="G457" s="633" t="s">
        <v>25</v>
      </c>
      <c r="H457" s="632"/>
    </row>
    <row r="458" spans="1:8" s="502" customFormat="1" ht="15" hidden="1" customHeight="1">
      <c r="A458" s="589"/>
      <c r="B458" s="635" t="s">
        <v>2647</v>
      </c>
      <c r="C458" s="635" t="s">
        <v>2701</v>
      </c>
      <c r="D458" s="1091" t="s">
        <v>2091</v>
      </c>
      <c r="E458" s="536">
        <f>F458-5</f>
        <v>43583</v>
      </c>
      <c r="F458" s="557">
        <v>43588</v>
      </c>
      <c r="G458" s="557">
        <f>F458+31</f>
        <v>43619</v>
      </c>
      <c r="H458" s="632"/>
    </row>
    <row r="459" spans="1:8" s="502" customFormat="1" ht="15" hidden="1" customHeight="1">
      <c r="A459" s="589"/>
      <c r="B459" s="546" t="s">
        <v>2700</v>
      </c>
      <c r="C459" s="546" t="s">
        <v>2699</v>
      </c>
      <c r="D459" s="1092"/>
      <c r="E459" s="536">
        <f>F459-5</f>
        <v>43590</v>
      </c>
      <c r="F459" s="557">
        <f>F458+7</f>
        <v>43595</v>
      </c>
      <c r="G459" s="557">
        <f>F459+31</f>
        <v>43626</v>
      </c>
      <c r="H459" s="632"/>
    </row>
    <row r="460" spans="1:8" s="502" customFormat="1" ht="15" hidden="1" customHeight="1">
      <c r="A460" s="589"/>
      <c r="B460" s="522" t="s">
        <v>2371</v>
      </c>
      <c r="C460" s="522" t="s">
        <v>2371</v>
      </c>
      <c r="D460" s="1092"/>
      <c r="E460" s="536">
        <f>F460-5</f>
        <v>43597</v>
      </c>
      <c r="F460" s="557">
        <f>F459+7</f>
        <v>43602</v>
      </c>
      <c r="G460" s="557">
        <f>F460+31</f>
        <v>43633</v>
      </c>
      <c r="H460" s="632"/>
    </row>
    <row r="461" spans="1:8" s="502" customFormat="1" ht="15" hidden="1" customHeight="1">
      <c r="A461" s="589"/>
      <c r="B461" s="522" t="s">
        <v>2584</v>
      </c>
      <c r="C461" s="522" t="s">
        <v>2698</v>
      </c>
      <c r="D461" s="1092"/>
      <c r="E461" s="536">
        <f>F461-5</f>
        <v>43604</v>
      </c>
      <c r="F461" s="557">
        <f>F460+7</f>
        <v>43609</v>
      </c>
      <c r="G461" s="557">
        <f>F461+31</f>
        <v>43640</v>
      </c>
      <c r="H461" s="632"/>
    </row>
    <row r="462" spans="1:8" s="502" customFormat="1" ht="15" hidden="1" customHeight="1">
      <c r="A462" s="589"/>
      <c r="B462" s="522" t="s">
        <v>2697</v>
      </c>
      <c r="C462" s="546" t="s">
        <v>2583</v>
      </c>
      <c r="D462" s="1093"/>
      <c r="E462" s="536">
        <f>F462-5</f>
        <v>43611</v>
      </c>
      <c r="F462" s="557">
        <f>F461+7</f>
        <v>43616</v>
      </c>
      <c r="G462" s="557">
        <f>F462+31</f>
        <v>43647</v>
      </c>
      <c r="H462" s="632"/>
    </row>
    <row r="463" spans="1:8" s="502" customFormat="1" ht="15" hidden="1" customHeight="1">
      <c r="A463" s="589"/>
      <c r="B463" s="1078" t="s">
        <v>20</v>
      </c>
      <c r="C463" s="1075" t="s">
        <v>21</v>
      </c>
      <c r="D463" s="1077" t="s">
        <v>5</v>
      </c>
      <c r="E463" s="593" t="s">
        <v>2250</v>
      </c>
      <c r="F463" s="593" t="s">
        <v>6</v>
      </c>
      <c r="G463" s="593" t="s">
        <v>2652</v>
      </c>
      <c r="H463" s="632"/>
    </row>
    <row r="464" spans="1:8" s="502" customFormat="1" ht="15" hidden="1" customHeight="1">
      <c r="A464" s="589"/>
      <c r="B464" s="1081"/>
      <c r="C464" s="1076"/>
      <c r="D464" s="1048"/>
      <c r="E464" s="633" t="s">
        <v>2249</v>
      </c>
      <c r="F464" s="633" t="s">
        <v>24</v>
      </c>
      <c r="G464" s="633" t="s">
        <v>25</v>
      </c>
      <c r="H464" s="632"/>
    </row>
    <row r="465" spans="1:8" s="502" customFormat="1" ht="15" hidden="1" customHeight="1">
      <c r="A465" s="589"/>
      <c r="B465" s="610" t="s">
        <v>2680</v>
      </c>
      <c r="C465" s="520" t="s">
        <v>2674</v>
      </c>
      <c r="D465" s="1082" t="s">
        <v>2679</v>
      </c>
      <c r="E465" s="536">
        <f>F465-5</f>
        <v>43555</v>
      </c>
      <c r="F465" s="557">
        <v>43560</v>
      </c>
      <c r="G465" s="557">
        <f>F465+31</f>
        <v>43591</v>
      </c>
      <c r="H465" s="632"/>
    </row>
    <row r="466" spans="1:8" s="502" customFormat="1" ht="15" hidden="1" customHeight="1">
      <c r="A466" s="589"/>
      <c r="B466" s="610" t="s">
        <v>2678</v>
      </c>
      <c r="C466" s="520" t="s">
        <v>2672</v>
      </c>
      <c r="D466" s="1082"/>
      <c r="E466" s="536">
        <f>F466-5</f>
        <v>43562</v>
      </c>
      <c r="F466" s="557">
        <f>F465+7</f>
        <v>43567</v>
      </c>
      <c r="G466" s="557">
        <f>F466+31</f>
        <v>43598</v>
      </c>
      <c r="H466" s="632"/>
    </row>
    <row r="467" spans="1:8" s="502" customFormat="1" ht="15" hidden="1" customHeight="1">
      <c r="A467" s="589"/>
      <c r="B467" s="610" t="s">
        <v>2677</v>
      </c>
      <c r="C467" s="520" t="s">
        <v>2676</v>
      </c>
      <c r="D467" s="1082"/>
      <c r="E467" s="536">
        <f>F467-5</f>
        <v>43569</v>
      </c>
      <c r="F467" s="557">
        <f>F466+7</f>
        <v>43574</v>
      </c>
      <c r="G467" s="557">
        <f>F467+31</f>
        <v>43605</v>
      </c>
      <c r="H467" s="632"/>
    </row>
    <row r="468" spans="1:8" s="502" customFormat="1" ht="15" hidden="1" customHeight="1">
      <c r="A468" s="589"/>
      <c r="B468" s="610" t="s">
        <v>2675</v>
      </c>
      <c r="C468" s="520" t="s">
        <v>2674</v>
      </c>
      <c r="D468" s="1082"/>
      <c r="E468" s="536">
        <f>F468-5</f>
        <v>43576</v>
      </c>
      <c r="F468" s="557">
        <f>F467+7</f>
        <v>43581</v>
      </c>
      <c r="G468" s="557">
        <f>F468+31</f>
        <v>43612</v>
      </c>
      <c r="H468" s="632"/>
    </row>
    <row r="469" spans="1:8" s="502" customFormat="1" ht="15" hidden="1" customHeight="1">
      <c r="A469" s="589"/>
      <c r="B469" s="610" t="s">
        <v>2673</v>
      </c>
      <c r="C469" s="520" t="s">
        <v>2672</v>
      </c>
      <c r="D469" s="1082"/>
      <c r="E469" s="536">
        <f>F469-5</f>
        <v>43583</v>
      </c>
      <c r="F469" s="557">
        <f>F468+7</f>
        <v>43588</v>
      </c>
      <c r="G469" s="557">
        <f>F469+31</f>
        <v>43619</v>
      </c>
      <c r="H469" s="632"/>
    </row>
    <row r="470" spans="1:8" s="502" customFormat="1" ht="15" hidden="1" customHeight="1">
      <c r="A470" s="589"/>
      <c r="B470" s="1089" t="s">
        <v>20</v>
      </c>
      <c r="C470" s="1075" t="s">
        <v>21</v>
      </c>
      <c r="D470" s="1077" t="s">
        <v>5</v>
      </c>
      <c r="E470" s="593" t="s">
        <v>2250</v>
      </c>
      <c r="F470" s="593" t="s">
        <v>6</v>
      </c>
      <c r="G470" s="593" t="s">
        <v>2652</v>
      </c>
      <c r="H470" s="632"/>
    </row>
    <row r="471" spans="1:8" s="502" customFormat="1" ht="15" hidden="1" customHeight="1">
      <c r="A471" s="589"/>
      <c r="B471" s="1090"/>
      <c r="C471" s="1076"/>
      <c r="D471" s="1048"/>
      <c r="E471" s="633" t="s">
        <v>2249</v>
      </c>
      <c r="F471" s="633" t="s">
        <v>24</v>
      </c>
      <c r="G471" s="633" t="s">
        <v>25</v>
      </c>
      <c r="H471" s="632"/>
    </row>
    <row r="472" spans="1:8" s="502" customFormat="1" ht="15" hidden="1" customHeight="1">
      <c r="A472" s="589"/>
      <c r="B472" s="610" t="s">
        <v>2669</v>
      </c>
      <c r="C472" s="520" t="s">
        <v>2575</v>
      </c>
      <c r="D472" s="1078" t="s">
        <v>2216</v>
      </c>
      <c r="E472" s="536">
        <f>F472-5</f>
        <v>43645</v>
      </c>
      <c r="F472" s="557">
        <v>43650</v>
      </c>
      <c r="G472" s="557">
        <f>F472+31</f>
        <v>43681</v>
      </c>
      <c r="H472" s="632"/>
    </row>
    <row r="473" spans="1:8" s="502" customFormat="1" ht="15" hidden="1" customHeight="1">
      <c r="A473" s="589"/>
      <c r="B473" s="610" t="s">
        <v>2696</v>
      </c>
      <c r="C473" s="520" t="s">
        <v>2695</v>
      </c>
      <c r="D473" s="1078"/>
      <c r="E473" s="536">
        <f>F473-5</f>
        <v>43652</v>
      </c>
      <c r="F473" s="557">
        <f>F472+7</f>
        <v>43657</v>
      </c>
      <c r="G473" s="557">
        <f>F473+31</f>
        <v>43688</v>
      </c>
      <c r="H473" s="632"/>
    </row>
    <row r="474" spans="1:8" s="502" customFormat="1" ht="15" hidden="1" customHeight="1">
      <c r="A474" s="589"/>
      <c r="B474" s="610" t="s">
        <v>2666</v>
      </c>
      <c r="C474" s="520" t="s">
        <v>2650</v>
      </c>
      <c r="D474" s="1078"/>
      <c r="E474" s="536">
        <f>F474-5</f>
        <v>43659</v>
      </c>
      <c r="F474" s="557">
        <f>F473+7</f>
        <v>43664</v>
      </c>
      <c r="G474" s="557">
        <f>F474+31</f>
        <v>43695</v>
      </c>
      <c r="H474" s="632"/>
    </row>
    <row r="475" spans="1:8" s="502" customFormat="1" ht="15" hidden="1" customHeight="1">
      <c r="A475" s="589"/>
      <c r="B475" s="634" t="s">
        <v>2664</v>
      </c>
      <c r="C475" s="520" t="s">
        <v>2694</v>
      </c>
      <c r="D475" s="1078"/>
      <c r="E475" s="536">
        <f>F475-5</f>
        <v>43666</v>
      </c>
      <c r="F475" s="557">
        <f>F474+7</f>
        <v>43671</v>
      </c>
      <c r="G475" s="557">
        <f>F475+31</f>
        <v>43702</v>
      </c>
      <c r="H475" s="632"/>
    </row>
    <row r="476" spans="1:8" s="502" customFormat="1" ht="15" hidden="1" customHeight="1">
      <c r="A476" s="589"/>
      <c r="B476" s="610" t="s">
        <v>860</v>
      </c>
      <c r="C476" s="520" t="s">
        <v>2645</v>
      </c>
      <c r="D476" s="1078"/>
      <c r="E476" s="536">
        <f>F476-5</f>
        <v>43673</v>
      </c>
      <c r="F476" s="557">
        <f>F475+7</f>
        <v>43678</v>
      </c>
      <c r="G476" s="557">
        <f>F476+31</f>
        <v>43709</v>
      </c>
      <c r="H476" s="632"/>
    </row>
    <row r="477" spans="1:8" s="502" customFormat="1" ht="15" customHeight="1">
      <c r="A477" s="589"/>
      <c r="B477" s="1029" t="s">
        <v>1350</v>
      </c>
      <c r="C477" s="1044" t="s">
        <v>1249</v>
      </c>
      <c r="D477" s="1077" t="s">
        <v>5</v>
      </c>
      <c r="E477" s="593" t="s">
        <v>2250</v>
      </c>
      <c r="F477" s="593" t="s">
        <v>6</v>
      </c>
      <c r="G477" s="593" t="s">
        <v>2652</v>
      </c>
      <c r="H477" s="632"/>
    </row>
    <row r="478" spans="1:8" s="502" customFormat="1" ht="15" customHeight="1">
      <c r="A478" s="589"/>
      <c r="B478" s="1029"/>
      <c r="C478" s="1046"/>
      <c r="D478" s="1048"/>
      <c r="E478" s="633" t="s">
        <v>2249</v>
      </c>
      <c r="F478" s="633" t="s">
        <v>24</v>
      </c>
      <c r="G478" s="633" t="s">
        <v>25</v>
      </c>
      <c r="H478" s="632"/>
    </row>
    <row r="479" spans="1:8" s="502" customFormat="1" ht="15" customHeight="1">
      <c r="A479" s="589"/>
      <c r="B479" s="610" t="s">
        <v>2644</v>
      </c>
      <c r="C479" s="520" t="s">
        <v>2663</v>
      </c>
      <c r="D479" s="1078" t="s">
        <v>2091</v>
      </c>
      <c r="E479" s="536">
        <f>F479-5</f>
        <v>44891</v>
      </c>
      <c r="F479" s="508">
        <v>44896</v>
      </c>
      <c r="G479" s="557">
        <f>F479+31</f>
        <v>44927</v>
      </c>
      <c r="H479" s="632"/>
    </row>
    <row r="480" spans="1:8" s="502" customFormat="1" ht="15" customHeight="1">
      <c r="A480" s="589"/>
      <c r="B480" s="520" t="s">
        <v>2693</v>
      </c>
      <c r="C480" s="520" t="s">
        <v>2692</v>
      </c>
      <c r="D480" s="1078"/>
      <c r="E480" s="536">
        <f>F480-5</f>
        <v>44898</v>
      </c>
      <c r="F480" s="557">
        <f>F479+7</f>
        <v>44903</v>
      </c>
      <c r="G480" s="557">
        <f>F480+31</f>
        <v>44934</v>
      </c>
      <c r="H480" s="632"/>
    </row>
    <row r="481" spans="1:8" s="502" customFormat="1" ht="15" customHeight="1">
      <c r="A481" s="589"/>
      <c r="B481" s="546" t="s">
        <v>2631</v>
      </c>
      <c r="C481" s="546" t="s">
        <v>2631</v>
      </c>
      <c r="D481" s="1078"/>
      <c r="E481" s="536">
        <f>F481-5</f>
        <v>44905</v>
      </c>
      <c r="F481" s="557">
        <f>F480+7</f>
        <v>44910</v>
      </c>
      <c r="G481" s="557">
        <f>F481+31</f>
        <v>44941</v>
      </c>
      <c r="H481" s="632"/>
    </row>
    <row r="482" spans="1:8" s="502" customFormat="1" ht="15" customHeight="1">
      <c r="A482" s="589"/>
      <c r="B482" s="610" t="s">
        <v>2691</v>
      </c>
      <c r="C482" s="520" t="s">
        <v>2690</v>
      </c>
      <c r="D482" s="1078"/>
      <c r="E482" s="536">
        <f>F482-5</f>
        <v>44912</v>
      </c>
      <c r="F482" s="557">
        <f>F481+7</f>
        <v>44917</v>
      </c>
      <c r="G482" s="557">
        <f>F482+31</f>
        <v>44948</v>
      </c>
      <c r="H482" s="632"/>
    </row>
    <row r="483" spans="1:8" s="502" customFormat="1" ht="15" customHeight="1">
      <c r="A483" s="589"/>
      <c r="B483" s="639" t="s">
        <v>2631</v>
      </c>
      <c r="C483" s="611" t="s">
        <v>2631</v>
      </c>
      <c r="D483" s="1078"/>
      <c r="E483" s="536">
        <f>F483-5</f>
        <v>44919</v>
      </c>
      <c r="F483" s="557">
        <f>F482+7</f>
        <v>44924</v>
      </c>
      <c r="G483" s="557">
        <f>F483+31</f>
        <v>44955</v>
      </c>
      <c r="H483" s="632"/>
    </row>
    <row r="484" spans="1:8" s="512" customFormat="1" ht="15" hidden="1" customHeight="1">
      <c r="A484" s="1043" t="s">
        <v>1129</v>
      </c>
      <c r="B484" s="1043"/>
      <c r="C484" s="566"/>
      <c r="D484" s="638"/>
      <c r="E484" s="542"/>
      <c r="F484" s="637"/>
      <c r="G484" s="637"/>
      <c r="H484" s="636"/>
    </row>
    <row r="485" spans="1:8" s="502" customFormat="1" ht="15" hidden="1" customHeight="1">
      <c r="A485" s="589"/>
      <c r="B485" s="1083" t="s">
        <v>20</v>
      </c>
      <c r="C485" s="1085" t="s">
        <v>21</v>
      </c>
      <c r="D485" s="1087" t="s">
        <v>5</v>
      </c>
      <c r="E485" s="593" t="s">
        <v>2250</v>
      </c>
      <c r="F485" s="593" t="s">
        <v>6</v>
      </c>
      <c r="G485" s="593" t="s">
        <v>2681</v>
      </c>
      <c r="H485" s="632"/>
    </row>
    <row r="486" spans="1:8" s="502" customFormat="1" ht="15" hidden="1" customHeight="1">
      <c r="A486" s="589"/>
      <c r="B486" s="1084"/>
      <c r="C486" s="1086"/>
      <c r="D486" s="1088"/>
      <c r="E486" s="633" t="s">
        <v>2249</v>
      </c>
      <c r="F486" s="633" t="s">
        <v>24</v>
      </c>
      <c r="G486" s="633" t="s">
        <v>25</v>
      </c>
      <c r="H486" s="632"/>
    </row>
    <row r="487" spans="1:8" s="502" customFormat="1" ht="15" hidden="1" customHeight="1">
      <c r="A487" s="589"/>
      <c r="B487" s="610" t="s">
        <v>2689</v>
      </c>
      <c r="C487" s="635" t="s">
        <v>2645</v>
      </c>
      <c r="D487" s="1078" t="s">
        <v>2216</v>
      </c>
      <c r="E487" s="536">
        <f>F487-5</f>
        <v>43554</v>
      </c>
      <c r="F487" s="557">
        <v>43559</v>
      </c>
      <c r="G487" s="557">
        <f>F487+33</f>
        <v>43592</v>
      </c>
      <c r="H487" s="632"/>
    </row>
    <row r="488" spans="1:8" s="502" customFormat="1" ht="15" hidden="1" customHeight="1">
      <c r="A488" s="589"/>
      <c r="B488" s="546" t="s">
        <v>2688</v>
      </c>
      <c r="C488" s="546" t="s">
        <v>2687</v>
      </c>
      <c r="D488" s="1078"/>
      <c r="E488" s="536">
        <f>F488-5</f>
        <v>43561</v>
      </c>
      <c r="F488" s="557">
        <f>F487+7</f>
        <v>43566</v>
      </c>
      <c r="G488" s="557">
        <f>F488+33</f>
        <v>43599</v>
      </c>
      <c r="H488" s="632"/>
    </row>
    <row r="489" spans="1:8" s="502" customFormat="1" ht="15" hidden="1" customHeight="1">
      <c r="A489" s="589"/>
      <c r="B489" s="522" t="s">
        <v>141</v>
      </c>
      <c r="C489" s="522" t="s">
        <v>2686</v>
      </c>
      <c r="D489" s="1078"/>
      <c r="E489" s="536">
        <f>F489-5</f>
        <v>43568</v>
      </c>
      <c r="F489" s="557">
        <f>F488+7</f>
        <v>43573</v>
      </c>
      <c r="G489" s="557">
        <f>F489+33</f>
        <v>43606</v>
      </c>
      <c r="H489" s="632"/>
    </row>
    <row r="490" spans="1:8" s="502" customFormat="1" ht="15" hidden="1" customHeight="1">
      <c r="A490" s="589"/>
      <c r="B490" s="522" t="s">
        <v>2685</v>
      </c>
      <c r="C490" s="522" t="s">
        <v>2684</v>
      </c>
      <c r="D490" s="1078"/>
      <c r="E490" s="536">
        <f>F490-5</f>
        <v>43575</v>
      </c>
      <c r="F490" s="557">
        <f>F489+7</f>
        <v>43580</v>
      </c>
      <c r="G490" s="557">
        <f>F490+33</f>
        <v>43613</v>
      </c>
      <c r="H490" s="632"/>
    </row>
    <row r="491" spans="1:8" s="502" customFormat="1" ht="15" hidden="1" customHeight="1">
      <c r="A491" s="589"/>
      <c r="B491" s="522" t="s">
        <v>2683</v>
      </c>
      <c r="C491" s="546" t="s">
        <v>2682</v>
      </c>
      <c r="D491" s="1078"/>
      <c r="E491" s="536">
        <f>F491-5</f>
        <v>43582</v>
      </c>
      <c r="F491" s="557">
        <f>F490+7</f>
        <v>43587</v>
      </c>
      <c r="G491" s="557">
        <f>F491+33</f>
        <v>43620</v>
      </c>
      <c r="H491" s="632"/>
    </row>
    <row r="492" spans="1:8" s="502" customFormat="1" ht="15" hidden="1" customHeight="1">
      <c r="A492" s="589"/>
      <c r="B492" s="1078" t="s">
        <v>20</v>
      </c>
      <c r="C492" s="1075" t="s">
        <v>21</v>
      </c>
      <c r="D492" s="1077" t="s">
        <v>5</v>
      </c>
      <c r="E492" s="593" t="s">
        <v>2250</v>
      </c>
      <c r="F492" s="593" t="s">
        <v>6</v>
      </c>
      <c r="G492" s="593" t="s">
        <v>2681</v>
      </c>
      <c r="H492" s="632"/>
    </row>
    <row r="493" spans="1:8" s="502" customFormat="1" ht="15" hidden="1" customHeight="1">
      <c r="A493" s="589"/>
      <c r="B493" s="1081"/>
      <c r="C493" s="1076"/>
      <c r="D493" s="1048"/>
      <c r="E493" s="633" t="s">
        <v>2249</v>
      </c>
      <c r="F493" s="633" t="s">
        <v>24</v>
      </c>
      <c r="G493" s="633" t="s">
        <v>25</v>
      </c>
      <c r="H493" s="632"/>
    </row>
    <row r="494" spans="1:8" s="502" customFormat="1" ht="15" hidden="1" customHeight="1">
      <c r="A494" s="589"/>
      <c r="B494" s="610" t="s">
        <v>2680</v>
      </c>
      <c r="C494" s="520" t="s">
        <v>2674</v>
      </c>
      <c r="D494" s="1082" t="s">
        <v>2679</v>
      </c>
      <c r="E494" s="536">
        <f>F494-5</f>
        <v>43555</v>
      </c>
      <c r="F494" s="557">
        <v>43560</v>
      </c>
      <c r="G494" s="557">
        <f>F494+33</f>
        <v>43593</v>
      </c>
      <c r="H494" s="632"/>
    </row>
    <row r="495" spans="1:8" s="502" customFormat="1" ht="15" hidden="1" customHeight="1">
      <c r="A495" s="589"/>
      <c r="B495" s="610" t="s">
        <v>2678</v>
      </c>
      <c r="C495" s="520" t="s">
        <v>2672</v>
      </c>
      <c r="D495" s="1082"/>
      <c r="E495" s="536">
        <f>F495-5</f>
        <v>43562</v>
      </c>
      <c r="F495" s="557">
        <f>F494+7</f>
        <v>43567</v>
      </c>
      <c r="G495" s="557">
        <f>F495+33</f>
        <v>43600</v>
      </c>
      <c r="H495" s="632"/>
    </row>
    <row r="496" spans="1:8" s="502" customFormat="1" ht="15" hidden="1" customHeight="1">
      <c r="A496" s="589"/>
      <c r="B496" s="610" t="s">
        <v>2677</v>
      </c>
      <c r="C496" s="520" t="s">
        <v>2676</v>
      </c>
      <c r="D496" s="1082"/>
      <c r="E496" s="536">
        <f>F496-5</f>
        <v>43569</v>
      </c>
      <c r="F496" s="557">
        <f>F495+7</f>
        <v>43574</v>
      </c>
      <c r="G496" s="557">
        <f>F496+33</f>
        <v>43607</v>
      </c>
      <c r="H496" s="632"/>
    </row>
    <row r="497" spans="1:8" s="502" customFormat="1" ht="15" hidden="1" customHeight="1">
      <c r="A497" s="589"/>
      <c r="B497" s="610" t="s">
        <v>2675</v>
      </c>
      <c r="C497" s="520" t="s">
        <v>2674</v>
      </c>
      <c r="D497" s="1082"/>
      <c r="E497" s="536">
        <f>F497-5</f>
        <v>43576</v>
      </c>
      <c r="F497" s="557">
        <f>F496+7</f>
        <v>43581</v>
      </c>
      <c r="G497" s="557">
        <f>F497+33</f>
        <v>43614</v>
      </c>
      <c r="H497" s="632"/>
    </row>
    <row r="498" spans="1:8" s="502" customFormat="1" ht="15" hidden="1" customHeight="1">
      <c r="A498" s="589"/>
      <c r="B498" s="610" t="s">
        <v>2673</v>
      </c>
      <c r="C498" s="520" t="s">
        <v>2672</v>
      </c>
      <c r="D498" s="1082"/>
      <c r="E498" s="536">
        <f>F498-5</f>
        <v>43583</v>
      </c>
      <c r="F498" s="557">
        <f>F497+7</f>
        <v>43588</v>
      </c>
      <c r="G498" s="557">
        <f>F498+33</f>
        <v>43621</v>
      </c>
      <c r="H498" s="632"/>
    </row>
    <row r="499" spans="1:8" s="502" customFormat="1" ht="15" hidden="1" customHeight="1">
      <c r="A499" s="589"/>
      <c r="B499" s="1054" t="s">
        <v>20</v>
      </c>
      <c r="C499" s="1075" t="s">
        <v>21</v>
      </c>
      <c r="D499" s="1077" t="s">
        <v>5</v>
      </c>
      <c r="E499" s="593" t="s">
        <v>2250</v>
      </c>
      <c r="F499" s="593" t="s">
        <v>6</v>
      </c>
      <c r="G499" s="593" t="s">
        <v>2652</v>
      </c>
      <c r="H499" s="632"/>
    </row>
    <row r="500" spans="1:8" s="502" customFormat="1" ht="15" hidden="1" customHeight="1">
      <c r="A500" s="589"/>
      <c r="B500" s="1074"/>
      <c r="C500" s="1076"/>
      <c r="D500" s="1048"/>
      <c r="E500" s="633" t="s">
        <v>2249</v>
      </c>
      <c r="F500" s="633" t="s">
        <v>24</v>
      </c>
      <c r="G500" s="633" t="s">
        <v>25</v>
      </c>
      <c r="H500" s="632"/>
    </row>
    <row r="501" spans="1:8" s="502" customFormat="1" ht="15" hidden="1" customHeight="1">
      <c r="A501" s="589"/>
      <c r="B501" s="610" t="s">
        <v>2671</v>
      </c>
      <c r="C501" s="520" t="s">
        <v>2670</v>
      </c>
      <c r="D501" s="1078" t="s">
        <v>2216</v>
      </c>
      <c r="E501" s="536">
        <f>F501-5</f>
        <v>43708</v>
      </c>
      <c r="F501" s="557">
        <v>43713</v>
      </c>
      <c r="G501" s="557">
        <f>F501+31</f>
        <v>43744</v>
      </c>
      <c r="H501" s="632"/>
    </row>
    <row r="502" spans="1:8" s="502" customFormat="1" ht="15" hidden="1" customHeight="1">
      <c r="A502" s="589"/>
      <c r="B502" s="610" t="s">
        <v>2669</v>
      </c>
      <c r="C502" s="520" t="s">
        <v>2643</v>
      </c>
      <c r="D502" s="1078"/>
      <c r="E502" s="536">
        <f>F502-5</f>
        <v>43715</v>
      </c>
      <c r="F502" s="557">
        <f>F501+7</f>
        <v>43720</v>
      </c>
      <c r="G502" s="557">
        <f>F502+31</f>
        <v>43751</v>
      </c>
      <c r="H502" s="632"/>
    </row>
    <row r="503" spans="1:8" s="502" customFormat="1" ht="15" hidden="1" customHeight="1">
      <c r="A503" s="589"/>
      <c r="B503" s="610" t="s">
        <v>2668</v>
      </c>
      <c r="C503" s="520" t="s">
        <v>2667</v>
      </c>
      <c r="D503" s="1078"/>
      <c r="E503" s="536">
        <f>F503-5</f>
        <v>43722</v>
      </c>
      <c r="F503" s="557">
        <f>F502+7</f>
        <v>43727</v>
      </c>
      <c r="G503" s="557">
        <f>F503+31</f>
        <v>43758</v>
      </c>
      <c r="H503" s="632"/>
    </row>
    <row r="504" spans="1:8" s="502" customFormat="1" ht="15" hidden="1" customHeight="1">
      <c r="A504" s="589"/>
      <c r="B504" s="634" t="s">
        <v>2666</v>
      </c>
      <c r="C504" s="520" t="s">
        <v>2665</v>
      </c>
      <c r="D504" s="1078"/>
      <c r="E504" s="536">
        <f>F504-5</f>
        <v>43729</v>
      </c>
      <c r="F504" s="557">
        <f>F503+7</f>
        <v>43734</v>
      </c>
      <c r="G504" s="557">
        <f>F504+31</f>
        <v>43765</v>
      </c>
      <c r="H504" s="632"/>
    </row>
    <row r="505" spans="1:8" s="502" customFormat="1" ht="15" hidden="1" customHeight="1">
      <c r="A505" s="589"/>
      <c r="B505" s="610" t="s">
        <v>2664</v>
      </c>
      <c r="C505" s="520" t="s">
        <v>2663</v>
      </c>
      <c r="D505" s="1078"/>
      <c r="E505" s="536">
        <f>F505-5</f>
        <v>43736</v>
      </c>
      <c r="F505" s="557">
        <f>F504+7</f>
        <v>43741</v>
      </c>
      <c r="G505" s="557">
        <f>F505+31</f>
        <v>43772</v>
      </c>
      <c r="H505" s="632"/>
    </row>
    <row r="506" spans="1:8" s="502" customFormat="1" ht="15" hidden="1" customHeight="1">
      <c r="A506" s="589"/>
      <c r="B506" s="1052" t="s">
        <v>20</v>
      </c>
      <c r="C506" s="1075" t="s">
        <v>21</v>
      </c>
      <c r="D506" s="1077" t="s">
        <v>5</v>
      </c>
      <c r="E506" s="593" t="s">
        <v>2250</v>
      </c>
      <c r="F506" s="593" t="s">
        <v>6</v>
      </c>
      <c r="G506" s="593" t="s">
        <v>2652</v>
      </c>
      <c r="H506" s="632"/>
    </row>
    <row r="507" spans="1:8" s="502" customFormat="1" ht="15" hidden="1" customHeight="1">
      <c r="A507" s="589"/>
      <c r="B507" s="1080"/>
      <c r="C507" s="1076"/>
      <c r="D507" s="1048"/>
      <c r="E507" s="633" t="s">
        <v>2249</v>
      </c>
      <c r="F507" s="633" t="s">
        <v>24</v>
      </c>
      <c r="G507" s="633" t="s">
        <v>25</v>
      </c>
      <c r="H507" s="632"/>
    </row>
    <row r="508" spans="1:8" s="502" customFormat="1" ht="15" hidden="1" customHeight="1">
      <c r="A508" s="589"/>
      <c r="B508" s="610" t="s">
        <v>2662</v>
      </c>
      <c r="C508" s="520" t="s">
        <v>2661</v>
      </c>
      <c r="D508" s="1078" t="s">
        <v>2095</v>
      </c>
      <c r="E508" s="536">
        <f>F508-5</f>
        <v>43799</v>
      </c>
      <c r="F508" s="557">
        <v>43804</v>
      </c>
      <c r="G508" s="557">
        <f>F508+31</f>
        <v>43835</v>
      </c>
      <c r="H508" s="632"/>
    </row>
    <row r="509" spans="1:8" s="502" customFormat="1" ht="15" hidden="1" customHeight="1">
      <c r="A509" s="589"/>
      <c r="B509" s="610" t="s">
        <v>2660</v>
      </c>
      <c r="C509" s="520" t="s">
        <v>2659</v>
      </c>
      <c r="D509" s="1078"/>
      <c r="E509" s="536">
        <f>F509-5</f>
        <v>43806</v>
      </c>
      <c r="F509" s="557">
        <f>F508+7</f>
        <v>43811</v>
      </c>
      <c r="G509" s="557">
        <f>F509+31</f>
        <v>43842</v>
      </c>
      <c r="H509" s="632"/>
    </row>
    <row r="510" spans="1:8" s="502" customFormat="1" ht="15" hidden="1" customHeight="1">
      <c r="A510" s="589"/>
      <c r="B510" s="610" t="s">
        <v>2658</v>
      </c>
      <c r="C510" s="520" t="s">
        <v>2657</v>
      </c>
      <c r="D510" s="1078"/>
      <c r="E510" s="536">
        <f>F510-5</f>
        <v>43813</v>
      </c>
      <c r="F510" s="557">
        <f>F509+7</f>
        <v>43818</v>
      </c>
      <c r="G510" s="557">
        <f>F510+31</f>
        <v>43849</v>
      </c>
      <c r="H510" s="632"/>
    </row>
    <row r="511" spans="1:8" s="502" customFormat="1" ht="15" hidden="1" customHeight="1">
      <c r="A511" s="589"/>
      <c r="B511" s="634" t="s">
        <v>2656</v>
      </c>
      <c r="C511" s="520" t="s">
        <v>2655</v>
      </c>
      <c r="D511" s="1078"/>
      <c r="E511" s="536">
        <f>F511-5</f>
        <v>43820</v>
      </c>
      <c r="F511" s="557">
        <f>F510+7</f>
        <v>43825</v>
      </c>
      <c r="G511" s="557">
        <f>F511+31</f>
        <v>43856</v>
      </c>
      <c r="H511" s="632"/>
    </row>
    <row r="512" spans="1:8" s="502" customFormat="1" ht="15" hidden="1" customHeight="1">
      <c r="A512" s="589"/>
      <c r="B512" s="610" t="s">
        <v>2654</v>
      </c>
      <c r="C512" s="520" t="s">
        <v>2653</v>
      </c>
      <c r="D512" s="1078"/>
      <c r="E512" s="536">
        <f>F512-5</f>
        <v>43827</v>
      </c>
      <c r="F512" s="557">
        <f>F511+7</f>
        <v>43832</v>
      </c>
      <c r="G512" s="557">
        <f>F512+31</f>
        <v>43863</v>
      </c>
      <c r="H512" s="632"/>
    </row>
    <row r="513" spans="1:8" s="499" customFormat="1" ht="15" hidden="1">
      <c r="A513" s="1079" t="s">
        <v>110</v>
      </c>
      <c r="B513" s="1079"/>
      <c r="C513" s="1079"/>
      <c r="D513" s="1079"/>
      <c r="E513" s="1079"/>
      <c r="F513" s="1079"/>
      <c r="G513" s="1079"/>
    </row>
    <row r="514" spans="1:8" s="502" customFormat="1" ht="15" hidden="1" customHeight="1">
      <c r="A514" s="589"/>
      <c r="B514" s="1054" t="s">
        <v>20</v>
      </c>
      <c r="C514" s="1075" t="s">
        <v>21</v>
      </c>
      <c r="D514" s="1077" t="s">
        <v>5</v>
      </c>
      <c r="E514" s="593" t="s">
        <v>2250</v>
      </c>
      <c r="F514" s="593" t="s">
        <v>6</v>
      </c>
      <c r="G514" s="593" t="s">
        <v>2652</v>
      </c>
      <c r="H514" s="632"/>
    </row>
    <row r="515" spans="1:8" s="502" customFormat="1" ht="15" hidden="1" customHeight="1">
      <c r="A515" s="589"/>
      <c r="B515" s="1074"/>
      <c r="C515" s="1076"/>
      <c r="D515" s="1048"/>
      <c r="E515" s="633" t="s">
        <v>2249</v>
      </c>
      <c r="F515" s="633" t="s">
        <v>24</v>
      </c>
      <c r="G515" s="633" t="s">
        <v>25</v>
      </c>
      <c r="H515" s="632"/>
    </row>
    <row r="516" spans="1:8" s="502" customFormat="1" ht="15" hidden="1" customHeight="1">
      <c r="A516" s="589"/>
      <c r="B516" s="610" t="s">
        <v>2651</v>
      </c>
      <c r="C516" s="520" t="s">
        <v>2650</v>
      </c>
      <c r="D516" s="1078" t="s">
        <v>2091</v>
      </c>
      <c r="E516" s="536">
        <f>F516-5</f>
        <v>44071</v>
      </c>
      <c r="F516" s="557">
        <v>44076</v>
      </c>
      <c r="G516" s="557">
        <f>F516+31</f>
        <v>44107</v>
      </c>
      <c r="H516" s="632"/>
    </row>
    <row r="517" spans="1:8" s="502" customFormat="1" ht="15" hidden="1" customHeight="1">
      <c r="A517" s="589"/>
      <c r="B517" s="610" t="s">
        <v>2649</v>
      </c>
      <c r="C517" s="520" t="s">
        <v>2648</v>
      </c>
      <c r="D517" s="1078"/>
      <c r="E517" s="536">
        <f>F517-5</f>
        <v>44078</v>
      </c>
      <c r="F517" s="557">
        <f>F516+7</f>
        <v>44083</v>
      </c>
      <c r="G517" s="557">
        <f>F517+31</f>
        <v>44114</v>
      </c>
      <c r="H517" s="632"/>
    </row>
    <row r="518" spans="1:8" s="502" customFormat="1" ht="15" hidden="1" customHeight="1">
      <c r="A518" s="589"/>
      <c r="B518" s="610" t="s">
        <v>2647</v>
      </c>
      <c r="C518" s="610" t="s">
        <v>2645</v>
      </c>
      <c r="D518" s="1078"/>
      <c r="E518" s="536">
        <f>F518-5</f>
        <v>44085</v>
      </c>
      <c r="F518" s="557">
        <f>F517+7</f>
        <v>44090</v>
      </c>
      <c r="G518" s="557">
        <f>F518+31</f>
        <v>44121</v>
      </c>
      <c r="H518" s="632"/>
    </row>
    <row r="519" spans="1:8" s="502" customFormat="1" ht="15" hidden="1" customHeight="1">
      <c r="A519" s="589"/>
      <c r="B519" s="610" t="s">
        <v>2646</v>
      </c>
      <c r="C519" s="520" t="s">
        <v>2645</v>
      </c>
      <c r="D519" s="1078"/>
      <c r="E519" s="536">
        <f>F519-5</f>
        <v>44092</v>
      </c>
      <c r="F519" s="557">
        <f>F518+7</f>
        <v>44097</v>
      </c>
      <c r="G519" s="557">
        <f>F519+31</f>
        <v>44128</v>
      </c>
      <c r="H519" s="632"/>
    </row>
    <row r="520" spans="1:8" s="502" customFormat="1" ht="15" hidden="1" customHeight="1">
      <c r="A520" s="589"/>
      <c r="B520" s="610" t="s">
        <v>2644</v>
      </c>
      <c r="C520" s="520" t="s">
        <v>2643</v>
      </c>
      <c r="D520" s="1078"/>
      <c r="E520" s="536">
        <f>F520-5</f>
        <v>44099</v>
      </c>
      <c r="F520" s="557">
        <f>F519+7</f>
        <v>44104</v>
      </c>
      <c r="G520" s="557">
        <f>F520+31</f>
        <v>44135</v>
      </c>
      <c r="H520" s="632"/>
    </row>
    <row r="521" spans="1:8" s="499" customFormat="1" ht="15">
      <c r="A521" s="1079" t="s">
        <v>110</v>
      </c>
      <c r="B521" s="1079"/>
      <c r="C521" s="1079"/>
      <c r="D521" s="1079"/>
      <c r="E521" s="1079"/>
      <c r="F521" s="1079"/>
      <c r="G521" s="1079"/>
    </row>
    <row r="522" spans="1:8" s="615" customFormat="1" ht="15">
      <c r="A522" s="1043" t="s">
        <v>2642</v>
      </c>
      <c r="B522" s="1043"/>
      <c r="C522" s="596"/>
      <c r="D522" s="595"/>
      <c r="E522" s="595"/>
      <c r="F522" s="594"/>
      <c r="G522" s="594"/>
    </row>
    <row r="523" spans="1:8" s="607" customFormat="1" ht="15" hidden="1" customHeight="1">
      <c r="A523" s="631"/>
      <c r="B523" s="1070" t="s">
        <v>20</v>
      </c>
      <c r="C523" s="1066" t="s">
        <v>21</v>
      </c>
      <c r="D523" s="1068" t="s">
        <v>5</v>
      </c>
      <c r="E523" s="538" t="s">
        <v>2250</v>
      </c>
      <c r="F523" s="624" t="s">
        <v>6</v>
      </c>
      <c r="G523" s="624" t="s">
        <v>115</v>
      </c>
    </row>
    <row r="524" spans="1:8" s="607" customFormat="1" ht="15" hidden="1" customHeight="1">
      <c r="A524" s="631"/>
      <c r="B524" s="1071"/>
      <c r="C524" s="1067"/>
      <c r="D524" s="1069"/>
      <c r="E524" s="538" t="s">
        <v>2249</v>
      </c>
      <c r="F524" s="623" t="s">
        <v>24</v>
      </c>
      <c r="G524" s="623" t="s">
        <v>25</v>
      </c>
    </row>
    <row r="525" spans="1:8" s="607" customFormat="1" ht="15" hidden="1">
      <c r="A525" s="631"/>
      <c r="B525" s="616" t="s">
        <v>2641</v>
      </c>
      <c r="C525" s="522" t="s">
        <v>2640</v>
      </c>
      <c r="D525" s="1040" t="s">
        <v>112</v>
      </c>
      <c r="E525" s="536">
        <f>F525-5</f>
        <v>43710</v>
      </c>
      <c r="F525" s="609">
        <v>43715</v>
      </c>
      <c r="G525" s="630">
        <f>F525+46</f>
        <v>43761</v>
      </c>
    </row>
    <row r="526" spans="1:8" s="607" customFormat="1" ht="15" hidden="1" customHeight="1">
      <c r="A526" s="631"/>
      <c r="B526" s="616" t="s">
        <v>2639</v>
      </c>
      <c r="C526" s="546" t="s">
        <v>2638</v>
      </c>
      <c r="D526" s="1041"/>
      <c r="E526" s="536">
        <f>F526-5</f>
        <v>43717</v>
      </c>
      <c r="F526" s="609">
        <f>F525+7</f>
        <v>43722</v>
      </c>
      <c r="G526" s="630">
        <f>F526+46</f>
        <v>43768</v>
      </c>
      <c r="H526" s="615"/>
    </row>
    <row r="527" spans="1:8" s="607" customFormat="1" ht="15" hidden="1" customHeight="1">
      <c r="A527" s="631"/>
      <c r="B527" s="616" t="s">
        <v>2637</v>
      </c>
      <c r="C527" s="522" t="s">
        <v>2636</v>
      </c>
      <c r="D527" s="1041"/>
      <c r="E527" s="536">
        <f>F527-5</f>
        <v>43724</v>
      </c>
      <c r="F527" s="609">
        <f>F526+7</f>
        <v>43729</v>
      </c>
      <c r="G527" s="630">
        <f>F527+46</f>
        <v>43775</v>
      </c>
    </row>
    <row r="528" spans="1:8" s="607" customFormat="1" ht="15.75" hidden="1" customHeight="1">
      <c r="A528" s="631"/>
      <c r="B528" s="616" t="s">
        <v>2635</v>
      </c>
      <c r="C528" s="522" t="s">
        <v>2634</v>
      </c>
      <c r="D528" s="1041"/>
      <c r="E528" s="536">
        <f>F528-5</f>
        <v>43731</v>
      </c>
      <c r="F528" s="609">
        <f>F527+7</f>
        <v>43736</v>
      </c>
      <c r="G528" s="630">
        <f>F528+46</f>
        <v>43782</v>
      </c>
    </row>
    <row r="529" spans="1:8" s="607" customFormat="1" ht="15.75" hidden="1" customHeight="1">
      <c r="A529" s="631"/>
      <c r="B529" s="610" t="s">
        <v>2633</v>
      </c>
      <c r="C529" s="522" t="s">
        <v>2632</v>
      </c>
      <c r="D529" s="1042"/>
      <c r="E529" s="536">
        <f>F529-5</f>
        <v>43738</v>
      </c>
      <c r="F529" s="609">
        <f>F528+7</f>
        <v>43743</v>
      </c>
      <c r="G529" s="630">
        <f>F529+46</f>
        <v>43789</v>
      </c>
    </row>
    <row r="530" spans="1:8" s="607" customFormat="1" ht="15" hidden="1">
      <c r="A530" s="631"/>
      <c r="B530" s="1072" t="s">
        <v>20</v>
      </c>
      <c r="C530" s="1066" t="s">
        <v>21</v>
      </c>
      <c r="D530" s="1068" t="s">
        <v>5</v>
      </c>
      <c r="E530" s="538" t="s">
        <v>2250</v>
      </c>
      <c r="F530" s="624" t="s">
        <v>6</v>
      </c>
      <c r="G530" s="624" t="s">
        <v>115</v>
      </c>
    </row>
    <row r="531" spans="1:8" s="607" customFormat="1" ht="15" hidden="1">
      <c r="A531" s="631"/>
      <c r="B531" s="1073"/>
      <c r="C531" s="1067"/>
      <c r="D531" s="1069"/>
      <c r="E531" s="538" t="s">
        <v>2249</v>
      </c>
      <c r="F531" s="623" t="s">
        <v>24</v>
      </c>
      <c r="G531" s="623" t="s">
        <v>25</v>
      </c>
    </row>
    <row r="532" spans="1:8" s="607" customFormat="1" ht="15" hidden="1">
      <c r="A532" s="631"/>
      <c r="B532" s="616" t="s">
        <v>2631</v>
      </c>
      <c r="C532" s="522" t="s">
        <v>2631</v>
      </c>
      <c r="D532" s="1040" t="s">
        <v>2146</v>
      </c>
      <c r="E532" s="536">
        <f>F532-5</f>
        <v>44105</v>
      </c>
      <c r="F532" s="609">
        <v>44110</v>
      </c>
      <c r="G532" s="630">
        <f>F532+46</f>
        <v>44156</v>
      </c>
    </row>
    <row r="533" spans="1:8" s="607" customFormat="1" ht="15" hidden="1" customHeight="1">
      <c r="A533" s="631"/>
      <c r="B533" s="616" t="s">
        <v>2630</v>
      </c>
      <c r="C533" s="546" t="s">
        <v>2629</v>
      </c>
      <c r="D533" s="1041"/>
      <c r="E533" s="536">
        <f>F533-5</f>
        <v>44112</v>
      </c>
      <c r="F533" s="609">
        <f>F532+7</f>
        <v>44117</v>
      </c>
      <c r="G533" s="630">
        <f>F533+46</f>
        <v>44163</v>
      </c>
      <c r="H533" s="615"/>
    </row>
    <row r="534" spans="1:8" s="607" customFormat="1" ht="15" hidden="1" customHeight="1">
      <c r="A534" s="631"/>
      <c r="B534" s="616" t="s">
        <v>2628</v>
      </c>
      <c r="C534" s="522" t="s">
        <v>2627</v>
      </c>
      <c r="D534" s="1041"/>
      <c r="E534" s="536">
        <f>F534-5</f>
        <v>44119</v>
      </c>
      <c r="F534" s="609">
        <f>F533+7</f>
        <v>44124</v>
      </c>
      <c r="G534" s="630">
        <f>F534+46</f>
        <v>44170</v>
      </c>
    </row>
    <row r="535" spans="1:8" s="607" customFormat="1" ht="15.75" hidden="1" customHeight="1">
      <c r="A535" s="631"/>
      <c r="B535" s="616" t="s">
        <v>2626</v>
      </c>
      <c r="C535" s="522" t="s">
        <v>2625</v>
      </c>
      <c r="D535" s="1041"/>
      <c r="E535" s="536">
        <f>F535-5</f>
        <v>44126</v>
      </c>
      <c r="F535" s="609">
        <f>F534+7</f>
        <v>44131</v>
      </c>
      <c r="G535" s="630">
        <f>F535+46</f>
        <v>44177</v>
      </c>
    </row>
    <row r="536" spans="1:8" s="607" customFormat="1" ht="15.75" hidden="1" customHeight="1">
      <c r="A536" s="631"/>
      <c r="B536" s="616" t="s">
        <v>2372</v>
      </c>
      <c r="C536" s="522" t="s">
        <v>2371</v>
      </c>
      <c r="D536" s="1042"/>
      <c r="E536" s="536">
        <f>F536-5</f>
        <v>44133</v>
      </c>
      <c r="F536" s="609">
        <f>F535+7</f>
        <v>44138</v>
      </c>
      <c r="G536" s="630">
        <f>F536+46</f>
        <v>44184</v>
      </c>
    </row>
    <row r="537" spans="1:8" s="607" customFormat="1" ht="15">
      <c r="A537" s="631"/>
      <c r="B537" s="1029" t="s">
        <v>1350</v>
      </c>
      <c r="C537" s="1066" t="s">
        <v>21</v>
      </c>
      <c r="D537" s="1068" t="s">
        <v>5</v>
      </c>
      <c r="E537" s="538" t="s">
        <v>2250</v>
      </c>
      <c r="F537" s="624" t="s">
        <v>6</v>
      </c>
      <c r="G537" s="624" t="s">
        <v>115</v>
      </c>
    </row>
    <row r="538" spans="1:8" s="607" customFormat="1" ht="15">
      <c r="A538" s="631"/>
      <c r="B538" s="1029"/>
      <c r="C538" s="1067"/>
      <c r="D538" s="1069"/>
      <c r="E538" s="538" t="s">
        <v>2249</v>
      </c>
      <c r="F538" s="623" t="s">
        <v>24</v>
      </c>
      <c r="G538" s="623" t="s">
        <v>25</v>
      </c>
    </row>
    <row r="539" spans="1:8" s="607" customFormat="1" ht="15">
      <c r="A539" s="631"/>
      <c r="B539" s="616" t="s">
        <v>2621</v>
      </c>
      <c r="C539" s="522" t="s">
        <v>2624</v>
      </c>
      <c r="D539" s="1040" t="s">
        <v>2076</v>
      </c>
      <c r="E539" s="536">
        <f>F539-5</f>
        <v>44892</v>
      </c>
      <c r="F539" s="609">
        <v>44897</v>
      </c>
      <c r="G539" s="630">
        <f>F539+46</f>
        <v>44943</v>
      </c>
    </row>
    <row r="540" spans="1:8" s="607" customFormat="1" ht="15" customHeight="1">
      <c r="A540" s="631"/>
      <c r="B540" s="616" t="s">
        <v>2623</v>
      </c>
      <c r="C540" s="522" t="s">
        <v>2622</v>
      </c>
      <c r="D540" s="1041"/>
      <c r="E540" s="536">
        <f>F540-5</f>
        <v>44899</v>
      </c>
      <c r="F540" s="609">
        <f>F539+7</f>
        <v>44904</v>
      </c>
      <c r="G540" s="630">
        <f>F540+46</f>
        <v>44950</v>
      </c>
      <c r="H540" s="615"/>
    </row>
    <row r="541" spans="1:8" s="607" customFormat="1" ht="15" customHeight="1">
      <c r="A541" s="631"/>
      <c r="B541" s="616" t="s">
        <v>2621</v>
      </c>
      <c r="C541" s="616" t="s">
        <v>2620</v>
      </c>
      <c r="D541" s="1041"/>
      <c r="E541" s="536">
        <f>F541-5</f>
        <v>44906</v>
      </c>
      <c r="F541" s="609">
        <f>F540+7</f>
        <v>44911</v>
      </c>
      <c r="G541" s="630">
        <f>F541+46</f>
        <v>44957</v>
      </c>
    </row>
    <row r="542" spans="1:8" s="607" customFormat="1" ht="15.75" customHeight="1">
      <c r="A542" s="631"/>
      <c r="B542" s="616" t="s">
        <v>2372</v>
      </c>
      <c r="C542" s="522" t="s">
        <v>2371</v>
      </c>
      <c r="D542" s="1041"/>
      <c r="E542" s="536">
        <f>F542-5</f>
        <v>44913</v>
      </c>
      <c r="F542" s="609">
        <f>F541+7</f>
        <v>44918</v>
      </c>
      <c r="G542" s="630">
        <f>F542+46</f>
        <v>44964</v>
      </c>
    </row>
    <row r="543" spans="1:8" s="607" customFormat="1" ht="15.75" customHeight="1">
      <c r="A543" s="631"/>
      <c r="B543" s="522" t="s">
        <v>2372</v>
      </c>
      <c r="C543" s="522" t="s">
        <v>2371</v>
      </c>
      <c r="D543" s="1042"/>
      <c r="E543" s="536">
        <f>F543-5</f>
        <v>44920</v>
      </c>
      <c r="F543" s="609">
        <f>F542+7</f>
        <v>44925</v>
      </c>
      <c r="G543" s="630">
        <f>F543+46</f>
        <v>44971</v>
      </c>
    </row>
    <row r="544" spans="1:8" s="615" customFormat="1" ht="15" customHeight="1">
      <c r="A544" s="1043" t="s">
        <v>1478</v>
      </c>
      <c r="B544" s="1051"/>
      <c r="C544" s="596"/>
      <c r="D544" s="595"/>
      <c r="E544" s="595"/>
      <c r="F544" s="594"/>
      <c r="G544" s="594"/>
    </row>
    <row r="545" spans="1:8" s="607" customFormat="1" ht="15">
      <c r="A545" s="631"/>
      <c r="B545" s="1029" t="s">
        <v>1350</v>
      </c>
      <c r="C545" s="1049" t="s">
        <v>21</v>
      </c>
      <c r="D545" s="1049" t="s">
        <v>5</v>
      </c>
      <c r="E545" s="538" t="s">
        <v>2250</v>
      </c>
      <c r="F545" s="616" t="s">
        <v>6</v>
      </c>
      <c r="G545" s="616" t="s">
        <v>117</v>
      </c>
    </row>
    <row r="546" spans="1:8" s="607" customFormat="1" ht="15">
      <c r="A546" s="631"/>
      <c r="B546" s="1029"/>
      <c r="C546" s="1050"/>
      <c r="D546" s="1050"/>
      <c r="E546" s="538" t="s">
        <v>2249</v>
      </c>
      <c r="F546" s="616" t="s">
        <v>24</v>
      </c>
      <c r="G546" s="616" t="s">
        <v>25</v>
      </c>
    </row>
    <row r="547" spans="1:8" s="607" customFormat="1" ht="18" customHeight="1">
      <c r="A547" s="631"/>
      <c r="B547" s="616" t="s">
        <v>2619</v>
      </c>
      <c r="C547" s="522" t="s">
        <v>2618</v>
      </c>
      <c r="D547" s="1044" t="s">
        <v>2076</v>
      </c>
      <c r="E547" s="536">
        <f t="shared" ref="E547:E559" si="0">F547-4</f>
        <v>44892</v>
      </c>
      <c r="F547" s="508">
        <v>44896</v>
      </c>
      <c r="G547" s="630">
        <f>F547+36</f>
        <v>44932</v>
      </c>
    </row>
    <row r="548" spans="1:8" s="607" customFormat="1" ht="15.75" customHeight="1">
      <c r="A548" s="631"/>
      <c r="B548" s="616" t="s">
        <v>2617</v>
      </c>
      <c r="C548" s="546" t="s">
        <v>2616</v>
      </c>
      <c r="D548" s="1045"/>
      <c r="E548" s="536">
        <f t="shared" si="0"/>
        <v>44899</v>
      </c>
      <c r="F548" s="609">
        <f>F547+7</f>
        <v>44903</v>
      </c>
      <c r="G548" s="630">
        <f>F548+36</f>
        <v>44939</v>
      </c>
      <c r="H548" s="615"/>
    </row>
    <row r="549" spans="1:8" s="607" customFormat="1" ht="15">
      <c r="A549" s="631"/>
      <c r="B549" s="616" t="s">
        <v>2615</v>
      </c>
      <c r="C549" s="522" t="s">
        <v>2614</v>
      </c>
      <c r="D549" s="1045"/>
      <c r="E549" s="536">
        <f t="shared" si="0"/>
        <v>44906</v>
      </c>
      <c r="F549" s="609">
        <f>F548+7</f>
        <v>44910</v>
      </c>
      <c r="G549" s="630">
        <f>F549+36</f>
        <v>44946</v>
      </c>
    </row>
    <row r="550" spans="1:8" s="607" customFormat="1" ht="15">
      <c r="A550" s="631"/>
      <c r="B550" s="520" t="s">
        <v>2613</v>
      </c>
      <c r="C550" s="522" t="s">
        <v>2612</v>
      </c>
      <c r="D550" s="1045"/>
      <c r="E550" s="536">
        <f t="shared" si="0"/>
        <v>44913</v>
      </c>
      <c r="F550" s="609">
        <f>F549+7</f>
        <v>44917</v>
      </c>
      <c r="G550" s="630">
        <f>F550+36</f>
        <v>44953</v>
      </c>
    </row>
    <row r="551" spans="1:8" s="607" customFormat="1" ht="15">
      <c r="A551" s="631"/>
      <c r="B551" s="616" t="s">
        <v>2611</v>
      </c>
      <c r="C551" s="522" t="s">
        <v>2610</v>
      </c>
      <c r="D551" s="1046"/>
      <c r="E551" s="536">
        <f t="shared" si="0"/>
        <v>44920</v>
      </c>
      <c r="F551" s="609">
        <f>F550+7</f>
        <v>44924</v>
      </c>
      <c r="G551" s="630">
        <f>F551+36</f>
        <v>44960</v>
      </c>
    </row>
    <row r="552" spans="1:8" s="615" customFormat="1" ht="15" hidden="1">
      <c r="A552" s="1043" t="s">
        <v>2609</v>
      </c>
      <c r="B552" s="1051"/>
      <c r="C552" s="621"/>
      <c r="D552" s="573"/>
      <c r="E552" s="536">
        <f t="shared" si="0"/>
        <v>-4</v>
      </c>
      <c r="F552" s="577"/>
      <c r="G552" s="577"/>
    </row>
    <row r="553" spans="1:8" s="607" customFormat="1" ht="15" hidden="1">
      <c r="A553" s="617"/>
      <c r="B553" s="1054" t="s">
        <v>20</v>
      </c>
      <c r="C553" s="1049" t="s">
        <v>21</v>
      </c>
      <c r="D553" s="1064" t="s">
        <v>5</v>
      </c>
      <c r="E553" s="536" t="e">
        <f t="shared" si="0"/>
        <v>#VALUE!</v>
      </c>
      <c r="F553" s="616" t="s">
        <v>6</v>
      </c>
      <c r="G553" s="627" t="s">
        <v>113</v>
      </c>
    </row>
    <row r="554" spans="1:8" s="607" customFormat="1" ht="15" hidden="1">
      <c r="A554" s="617"/>
      <c r="B554" s="1055"/>
      <c r="C554" s="1050"/>
      <c r="D554" s="1065"/>
      <c r="E554" s="536" t="e">
        <f t="shared" si="0"/>
        <v>#VALUE!</v>
      </c>
      <c r="F554" s="616" t="s">
        <v>24</v>
      </c>
      <c r="G554" s="623" t="s">
        <v>25</v>
      </c>
    </row>
    <row r="555" spans="1:8" s="607" customFormat="1" ht="15" hidden="1">
      <c r="A555" s="617"/>
      <c r="B555" s="616"/>
      <c r="C555" s="522"/>
      <c r="D555" s="1040" t="s">
        <v>2587</v>
      </c>
      <c r="E555" s="536">
        <f t="shared" si="0"/>
        <v>44224</v>
      </c>
      <c r="F555" s="609">
        <v>44228</v>
      </c>
      <c r="G555" s="609">
        <f>F555+53</f>
        <v>44281</v>
      </c>
    </row>
    <row r="556" spans="1:8" s="607" customFormat="1" ht="15.75" hidden="1" customHeight="1">
      <c r="A556" s="617"/>
      <c r="B556" s="616"/>
      <c r="C556" s="546"/>
      <c r="D556" s="1041"/>
      <c r="E556" s="536">
        <f t="shared" si="0"/>
        <v>44231</v>
      </c>
      <c r="F556" s="609">
        <f>F555+7</f>
        <v>44235</v>
      </c>
      <c r="G556" s="609">
        <f>F556+53</f>
        <v>44288</v>
      </c>
    </row>
    <row r="557" spans="1:8" s="607" customFormat="1" ht="15" hidden="1" customHeight="1">
      <c r="A557" s="617"/>
      <c r="B557" s="616"/>
      <c r="C557" s="522"/>
      <c r="D557" s="1041"/>
      <c r="E557" s="536">
        <f t="shared" si="0"/>
        <v>44238</v>
      </c>
      <c r="F557" s="609">
        <f>F556+7</f>
        <v>44242</v>
      </c>
      <c r="G557" s="609">
        <f>F557+53</f>
        <v>44295</v>
      </c>
      <c r="H557" s="615"/>
    </row>
    <row r="558" spans="1:8" s="607" customFormat="1" ht="15" hidden="1" customHeight="1">
      <c r="A558" s="617"/>
      <c r="B558" s="616"/>
      <c r="C558" s="546"/>
      <c r="D558" s="1041"/>
      <c r="E558" s="536">
        <f t="shared" si="0"/>
        <v>44245</v>
      </c>
      <c r="F558" s="609">
        <f>F557+7</f>
        <v>44249</v>
      </c>
      <c r="G558" s="609">
        <f>F558+53</f>
        <v>44302</v>
      </c>
    </row>
    <row r="559" spans="1:8" s="607" customFormat="1" ht="15" hidden="1" customHeight="1">
      <c r="A559" s="617"/>
      <c r="B559" s="616"/>
      <c r="C559" s="522"/>
      <c r="D559" s="1042"/>
      <c r="E559" s="536">
        <f t="shared" si="0"/>
        <v>44252</v>
      </c>
      <c r="F559" s="609">
        <f>F558+7</f>
        <v>44256</v>
      </c>
      <c r="G559" s="609">
        <f>F559+53</f>
        <v>44309</v>
      </c>
    </row>
    <row r="560" spans="1:8" s="629" customFormat="1" ht="17.100000000000001" customHeight="1">
      <c r="A560" s="1043" t="s">
        <v>1498</v>
      </c>
      <c r="B560" s="1051"/>
      <c r="C560" s="596"/>
      <c r="D560" s="595"/>
      <c r="E560" s="595"/>
      <c r="F560" s="594"/>
      <c r="G560" s="594"/>
    </row>
    <row r="561" spans="1:7" s="607" customFormat="1" ht="15" hidden="1">
      <c r="A561" s="617"/>
      <c r="B561" s="1054" t="s">
        <v>20</v>
      </c>
      <c r="C561" s="1062" t="s">
        <v>21</v>
      </c>
      <c r="D561" s="1056" t="s">
        <v>5</v>
      </c>
      <c r="E561" s="538" t="s">
        <v>2250</v>
      </c>
      <c r="F561" s="624" t="s">
        <v>6</v>
      </c>
      <c r="G561" s="627" t="s">
        <v>1497</v>
      </c>
    </row>
    <row r="562" spans="1:7" s="607" customFormat="1" ht="15" hidden="1">
      <c r="A562" s="617"/>
      <c r="B562" s="1055"/>
      <c r="C562" s="1063"/>
      <c r="D562" s="1048"/>
      <c r="E562" s="591" t="s">
        <v>2249</v>
      </c>
      <c r="F562" s="626" t="s">
        <v>24</v>
      </c>
      <c r="G562" s="623" t="s">
        <v>25</v>
      </c>
    </row>
    <row r="563" spans="1:7" s="607" customFormat="1" ht="15" hidden="1" customHeight="1">
      <c r="A563" s="617"/>
      <c r="B563" s="546" t="s">
        <v>2608</v>
      </c>
      <c r="C563" s="546" t="s">
        <v>2607</v>
      </c>
      <c r="D563" s="1044" t="s">
        <v>87</v>
      </c>
      <c r="E563" s="535">
        <f>F563-5</f>
        <v>44072</v>
      </c>
      <c r="F563" s="609">
        <v>44077</v>
      </c>
      <c r="G563" s="609">
        <f>F563+40</f>
        <v>44117</v>
      </c>
    </row>
    <row r="564" spans="1:7" s="607" customFormat="1" ht="15" hidden="1">
      <c r="A564" s="617"/>
      <c r="B564" s="546" t="s">
        <v>2606</v>
      </c>
      <c r="C564" s="546" t="s">
        <v>2604</v>
      </c>
      <c r="D564" s="1045"/>
      <c r="E564" s="535">
        <f>F564-5</f>
        <v>44079</v>
      </c>
      <c r="F564" s="609">
        <f>F563+7</f>
        <v>44084</v>
      </c>
      <c r="G564" s="609">
        <f>F564+40</f>
        <v>44124</v>
      </c>
    </row>
    <row r="565" spans="1:7" s="607" customFormat="1" ht="15" hidden="1">
      <c r="A565" s="617"/>
      <c r="B565" s="546" t="s">
        <v>2605</v>
      </c>
      <c r="C565" s="546" t="s">
        <v>2604</v>
      </c>
      <c r="D565" s="1045"/>
      <c r="E565" s="535">
        <f>F565-5</f>
        <v>44086</v>
      </c>
      <c r="F565" s="609">
        <f>F564+7</f>
        <v>44091</v>
      </c>
      <c r="G565" s="609">
        <f>F565+40</f>
        <v>44131</v>
      </c>
    </row>
    <row r="566" spans="1:7" s="607" customFormat="1" ht="15" hidden="1">
      <c r="A566" s="617"/>
      <c r="B566" s="546" t="s">
        <v>2603</v>
      </c>
      <c r="C566" s="628" t="s">
        <v>2602</v>
      </c>
      <c r="D566" s="1045"/>
      <c r="E566" s="535">
        <f>F566-5</f>
        <v>44093</v>
      </c>
      <c r="F566" s="609">
        <f>F565+7</f>
        <v>44098</v>
      </c>
      <c r="G566" s="609">
        <f>F566+40</f>
        <v>44138</v>
      </c>
    </row>
    <row r="567" spans="1:7" s="607" customFormat="1" ht="15" hidden="1">
      <c r="A567" s="617"/>
      <c r="B567" s="546" t="s">
        <v>2601</v>
      </c>
      <c r="C567" s="628" t="s">
        <v>2600</v>
      </c>
      <c r="D567" s="1046"/>
      <c r="E567" s="535">
        <f>F567-5</f>
        <v>44100</v>
      </c>
      <c r="F567" s="609">
        <f>F566+7</f>
        <v>44105</v>
      </c>
      <c r="G567" s="609">
        <f>F567+40</f>
        <v>44145</v>
      </c>
    </row>
    <row r="568" spans="1:7" s="607" customFormat="1" ht="15">
      <c r="A568" s="617"/>
      <c r="B568" s="1029" t="s">
        <v>1350</v>
      </c>
      <c r="C568" s="1062" t="s">
        <v>21</v>
      </c>
      <c r="D568" s="1056" t="s">
        <v>5</v>
      </c>
      <c r="E568" s="538" t="s">
        <v>2250</v>
      </c>
      <c r="F568" s="624" t="s">
        <v>6</v>
      </c>
      <c r="G568" s="627" t="s">
        <v>1497</v>
      </c>
    </row>
    <row r="569" spans="1:7" s="607" customFormat="1" ht="15">
      <c r="A569" s="617"/>
      <c r="B569" s="1029"/>
      <c r="C569" s="1063"/>
      <c r="D569" s="1048"/>
      <c r="E569" s="591" t="s">
        <v>2249</v>
      </c>
      <c r="F569" s="626" t="s">
        <v>24</v>
      </c>
      <c r="G569" s="623" t="s">
        <v>25</v>
      </c>
    </row>
    <row r="570" spans="1:7" s="607" customFormat="1" ht="15">
      <c r="A570" s="617"/>
      <c r="B570" s="522" t="s">
        <v>2599</v>
      </c>
      <c r="C570" s="538" t="s">
        <v>2598</v>
      </c>
      <c r="D570" s="1044" t="s">
        <v>2146</v>
      </c>
      <c r="E570" s="535">
        <f>F570-5</f>
        <v>44892</v>
      </c>
      <c r="F570" s="609">
        <v>44897</v>
      </c>
      <c r="G570" s="609">
        <f>F570+36</f>
        <v>44933</v>
      </c>
    </row>
    <row r="571" spans="1:7" s="607" customFormat="1" ht="15">
      <c r="A571" s="617"/>
      <c r="B571" s="522" t="s">
        <v>2597</v>
      </c>
      <c r="C571" s="538" t="s">
        <v>1374</v>
      </c>
      <c r="D571" s="1045"/>
      <c r="E571" s="535">
        <f>F571-5</f>
        <v>44899</v>
      </c>
      <c r="F571" s="609">
        <f>F570+7</f>
        <v>44904</v>
      </c>
      <c r="G571" s="609">
        <f>F571+36</f>
        <v>44940</v>
      </c>
    </row>
    <row r="572" spans="1:7" s="607" customFormat="1" ht="15">
      <c r="A572" s="617"/>
      <c r="B572" s="522" t="s">
        <v>2596</v>
      </c>
      <c r="C572" s="538" t="s">
        <v>2595</v>
      </c>
      <c r="D572" s="1045"/>
      <c r="E572" s="535">
        <f>F572-5</f>
        <v>44906</v>
      </c>
      <c r="F572" s="609">
        <f>F571+7</f>
        <v>44911</v>
      </c>
      <c r="G572" s="609">
        <f>F572+36</f>
        <v>44947</v>
      </c>
    </row>
    <row r="573" spans="1:7" s="607" customFormat="1" ht="15">
      <c r="A573" s="617"/>
      <c r="B573" s="522" t="s">
        <v>2594</v>
      </c>
      <c r="C573" s="538" t="s">
        <v>2593</v>
      </c>
      <c r="D573" s="1045"/>
      <c r="E573" s="535">
        <f>F573-5</f>
        <v>44913</v>
      </c>
      <c r="F573" s="609">
        <f>F572+7</f>
        <v>44918</v>
      </c>
      <c r="G573" s="609">
        <f>F573+36</f>
        <v>44954</v>
      </c>
    </row>
    <row r="574" spans="1:7" s="607" customFormat="1" ht="15">
      <c r="A574" s="617"/>
      <c r="B574" s="522" t="s">
        <v>2592</v>
      </c>
      <c r="C574" s="538" t="s">
        <v>2591</v>
      </c>
      <c r="D574" s="1046"/>
      <c r="E574" s="535">
        <f>F574-5</f>
        <v>44920</v>
      </c>
      <c r="F574" s="609">
        <f>F573+7</f>
        <v>44925</v>
      </c>
      <c r="G574" s="609">
        <f>F574+36</f>
        <v>44961</v>
      </c>
    </row>
    <row r="575" spans="1:7" s="615" customFormat="1" ht="14.1" customHeight="1">
      <c r="A575" s="1043" t="s">
        <v>1499</v>
      </c>
      <c r="B575" s="1051"/>
      <c r="C575" s="596"/>
      <c r="D575" s="595"/>
      <c r="E575" s="595"/>
      <c r="F575" s="594"/>
      <c r="G575" s="594"/>
    </row>
    <row r="576" spans="1:7" s="607" customFormat="1" ht="15">
      <c r="A576" s="617"/>
      <c r="B576" s="1029" t="s">
        <v>1350</v>
      </c>
      <c r="C576" s="1047" t="s">
        <v>21</v>
      </c>
      <c r="D576" s="1056" t="s">
        <v>5</v>
      </c>
      <c r="E576" s="538" t="s">
        <v>2250</v>
      </c>
      <c r="F576" s="624" t="s">
        <v>6</v>
      </c>
      <c r="G576" s="624" t="s">
        <v>196</v>
      </c>
    </row>
    <row r="577" spans="1:8" s="607" customFormat="1" ht="15">
      <c r="A577" s="617"/>
      <c r="B577" s="1029"/>
      <c r="C577" s="1048"/>
      <c r="D577" s="1057"/>
      <c r="E577" s="538" t="s">
        <v>2249</v>
      </c>
      <c r="F577" s="623" t="s">
        <v>24</v>
      </c>
      <c r="G577" s="623" t="s">
        <v>25</v>
      </c>
    </row>
    <row r="578" spans="1:8" s="607" customFormat="1" ht="15">
      <c r="A578" s="617"/>
      <c r="B578" s="618" t="s">
        <v>2584</v>
      </c>
      <c r="C578" s="522" t="s">
        <v>2583</v>
      </c>
      <c r="D578" s="1040" t="s">
        <v>87</v>
      </c>
      <c r="E578" s="622">
        <f>F578-5</f>
        <v>44893</v>
      </c>
      <c r="F578" s="609">
        <v>44898</v>
      </c>
      <c r="G578" s="625">
        <f>F578+28</f>
        <v>44926</v>
      </c>
    </row>
    <row r="579" spans="1:8" s="607" customFormat="1" ht="15">
      <c r="A579" s="617"/>
      <c r="B579" s="616" t="s">
        <v>2582</v>
      </c>
      <c r="C579" s="522" t="s">
        <v>2581</v>
      </c>
      <c r="D579" s="1041"/>
      <c r="E579" s="622">
        <f>F579-5</f>
        <v>44900</v>
      </c>
      <c r="F579" s="609">
        <f>F578+7</f>
        <v>44905</v>
      </c>
      <c r="G579" s="625">
        <f>F579+28</f>
        <v>44933</v>
      </c>
    </row>
    <row r="580" spans="1:8" s="607" customFormat="1" ht="15">
      <c r="A580" s="617"/>
      <c r="B580" s="616" t="s">
        <v>2580</v>
      </c>
      <c r="C580" s="522" t="s">
        <v>2579</v>
      </c>
      <c r="D580" s="1041"/>
      <c r="E580" s="622">
        <f>F580-5</f>
        <v>44907</v>
      </c>
      <c r="F580" s="609">
        <f>F579+7</f>
        <v>44912</v>
      </c>
      <c r="G580" s="625">
        <f>F580+28</f>
        <v>44940</v>
      </c>
    </row>
    <row r="581" spans="1:8" s="607" customFormat="1" ht="15">
      <c r="A581" s="617"/>
      <c r="B581" s="618" t="s">
        <v>2578</v>
      </c>
      <c r="C581" s="546" t="s">
        <v>2577</v>
      </c>
      <c r="D581" s="1041"/>
      <c r="E581" s="622">
        <f>F581-5</f>
        <v>44914</v>
      </c>
      <c r="F581" s="609">
        <f>F580+7</f>
        <v>44919</v>
      </c>
      <c r="G581" s="625">
        <f>F581+28</f>
        <v>44947</v>
      </c>
      <c r="H581" s="615"/>
    </row>
    <row r="582" spans="1:8" s="607" customFormat="1" ht="15">
      <c r="A582" s="617"/>
      <c r="B582" s="616" t="s">
        <v>2576</v>
      </c>
      <c r="C582" s="546" t="s">
        <v>2575</v>
      </c>
      <c r="D582" s="1042"/>
      <c r="E582" s="622">
        <f>F582-5</f>
        <v>44921</v>
      </c>
      <c r="F582" s="609">
        <f>F581+7</f>
        <v>44926</v>
      </c>
      <c r="G582" s="625">
        <f>F582+28</f>
        <v>44954</v>
      </c>
      <c r="H582" s="615"/>
    </row>
    <row r="583" spans="1:8" s="615" customFormat="1" ht="15" hidden="1">
      <c r="A583" s="1043" t="s">
        <v>2590</v>
      </c>
      <c r="B583" s="1051"/>
      <c r="C583" s="596"/>
      <c r="D583" s="595"/>
      <c r="E583" s="595"/>
      <c r="F583" s="594"/>
      <c r="G583" s="594"/>
    </row>
    <row r="584" spans="1:8" s="607" customFormat="1" ht="15" hidden="1">
      <c r="A584" s="617"/>
      <c r="B584" s="1060" t="s">
        <v>1350</v>
      </c>
      <c r="C584" s="1047" t="s">
        <v>21</v>
      </c>
      <c r="D584" s="1056" t="s">
        <v>5</v>
      </c>
      <c r="E584" s="538" t="s">
        <v>2250</v>
      </c>
      <c r="F584" s="624" t="s">
        <v>6</v>
      </c>
      <c r="G584" s="624" t="s">
        <v>122</v>
      </c>
    </row>
    <row r="585" spans="1:8" s="607" customFormat="1" ht="15" hidden="1">
      <c r="A585" s="617"/>
      <c r="B585" s="1061"/>
      <c r="C585" s="1048"/>
      <c r="D585" s="1057"/>
      <c r="E585" s="538" t="s">
        <v>2249</v>
      </c>
      <c r="F585" s="623" t="s">
        <v>24</v>
      </c>
      <c r="G585" s="623" t="s">
        <v>25</v>
      </c>
    </row>
    <row r="586" spans="1:8" s="607" customFormat="1" ht="15" hidden="1">
      <c r="A586" s="617"/>
      <c r="B586" s="616" t="s">
        <v>2589</v>
      </c>
      <c r="C586" s="522" t="s">
        <v>2588</v>
      </c>
      <c r="D586" s="1058" t="s">
        <v>2587</v>
      </c>
      <c r="E586" s="622">
        <f>F586-5</f>
        <v>43770</v>
      </c>
      <c r="F586" s="609">
        <v>43775</v>
      </c>
      <c r="G586" s="609">
        <f>F586+42</f>
        <v>43817</v>
      </c>
      <c r="H586" s="615"/>
    </row>
    <row r="587" spans="1:8" s="607" customFormat="1" ht="15" hidden="1" customHeight="1">
      <c r="A587" s="617"/>
      <c r="B587" s="616" t="s">
        <v>2586</v>
      </c>
      <c r="C587" s="522" t="s">
        <v>2585</v>
      </c>
      <c r="D587" s="1059"/>
      <c r="E587" s="622">
        <f>F587-5</f>
        <v>43777</v>
      </c>
      <c r="F587" s="609">
        <f>F586+7</f>
        <v>43782</v>
      </c>
      <c r="G587" s="609">
        <f>F587+42</f>
        <v>43824</v>
      </c>
    </row>
    <row r="588" spans="1:8" s="607" customFormat="1" ht="15" hidden="1" customHeight="1">
      <c r="A588" s="617"/>
      <c r="B588" s="616"/>
      <c r="C588" s="522"/>
      <c r="D588" s="1059"/>
      <c r="E588" s="622">
        <f>F588-5</f>
        <v>43784</v>
      </c>
      <c r="F588" s="609">
        <f>F587+7</f>
        <v>43789</v>
      </c>
      <c r="G588" s="609">
        <f>F588+42</f>
        <v>43831</v>
      </c>
    </row>
    <row r="589" spans="1:8" s="607" customFormat="1" ht="15" hidden="1" customHeight="1">
      <c r="A589" s="617"/>
      <c r="B589" s="610"/>
      <c r="C589" s="522"/>
      <c r="D589" s="1059"/>
      <c r="E589" s="622">
        <f>F589-5</f>
        <v>43791</v>
      </c>
      <c r="F589" s="609">
        <f>F588+7</f>
        <v>43796</v>
      </c>
      <c r="G589" s="609">
        <f>F589+42</f>
        <v>43838</v>
      </c>
    </row>
    <row r="590" spans="1:8" s="615" customFormat="1" ht="15.75" hidden="1" customHeight="1">
      <c r="A590" s="621"/>
      <c r="B590" s="610"/>
      <c r="C590" s="522"/>
      <c r="D590" s="1046"/>
      <c r="E590" s="620">
        <f>F590-5</f>
        <v>43798</v>
      </c>
      <c r="F590" s="619">
        <f>F589+7</f>
        <v>43803</v>
      </c>
      <c r="G590" s="609">
        <f>F590+42</f>
        <v>43845</v>
      </c>
    </row>
    <row r="591" spans="1:8" s="615" customFormat="1" ht="15">
      <c r="A591" s="1043" t="s">
        <v>1505</v>
      </c>
      <c r="B591" s="1051"/>
      <c r="C591" s="596"/>
      <c r="D591" s="595"/>
      <c r="E591" s="595"/>
      <c r="F591" s="594"/>
      <c r="G591" s="594"/>
    </row>
    <row r="592" spans="1:8" s="607" customFormat="1" ht="15">
      <c r="A592" s="617"/>
      <c r="B592" s="1029" t="s">
        <v>1350</v>
      </c>
      <c r="C592" s="1047" t="s">
        <v>21</v>
      </c>
      <c r="D592" s="1056" t="s">
        <v>5</v>
      </c>
      <c r="E592" s="538" t="s">
        <v>2250</v>
      </c>
      <c r="F592" s="624" t="s">
        <v>6</v>
      </c>
      <c r="G592" s="624" t="s">
        <v>1505</v>
      </c>
    </row>
    <row r="593" spans="1:8" s="607" customFormat="1" ht="15">
      <c r="A593" s="617"/>
      <c r="B593" s="1029"/>
      <c r="C593" s="1048"/>
      <c r="D593" s="1057"/>
      <c r="E593" s="538" t="s">
        <v>2249</v>
      </c>
      <c r="F593" s="623" t="s">
        <v>24</v>
      </c>
      <c r="G593" s="623" t="s">
        <v>25</v>
      </c>
    </row>
    <row r="594" spans="1:8" s="607" customFormat="1" ht="15">
      <c r="A594" s="617"/>
      <c r="B594" s="618" t="s">
        <v>2584</v>
      </c>
      <c r="C594" s="522" t="s">
        <v>2583</v>
      </c>
      <c r="D594" s="1058" t="s">
        <v>87</v>
      </c>
      <c r="E594" s="622">
        <f>F594-5</f>
        <v>44893</v>
      </c>
      <c r="F594" s="609">
        <v>44898</v>
      </c>
      <c r="G594" s="609">
        <f>F594+33</f>
        <v>44931</v>
      </c>
      <c r="H594" s="615"/>
    </row>
    <row r="595" spans="1:8" s="607" customFormat="1" ht="15" customHeight="1">
      <c r="A595" s="617"/>
      <c r="B595" s="616" t="s">
        <v>2582</v>
      </c>
      <c r="C595" s="522" t="s">
        <v>2581</v>
      </c>
      <c r="D595" s="1059"/>
      <c r="E595" s="622">
        <f>F595-5</f>
        <v>44900</v>
      </c>
      <c r="F595" s="609">
        <f>F594+7</f>
        <v>44905</v>
      </c>
      <c r="G595" s="609">
        <f>F595+33</f>
        <v>44938</v>
      </c>
    </row>
    <row r="596" spans="1:8" s="607" customFormat="1" ht="15" customHeight="1">
      <c r="A596" s="617"/>
      <c r="B596" s="616" t="s">
        <v>2580</v>
      </c>
      <c r="C596" s="522" t="s">
        <v>2579</v>
      </c>
      <c r="D596" s="1059"/>
      <c r="E596" s="622">
        <f>F596-5</f>
        <v>44907</v>
      </c>
      <c r="F596" s="609">
        <f>F595+7</f>
        <v>44912</v>
      </c>
      <c r="G596" s="609">
        <f>F596+33</f>
        <v>44945</v>
      </c>
    </row>
    <row r="597" spans="1:8" s="607" customFormat="1" ht="15" customHeight="1">
      <c r="A597" s="617"/>
      <c r="B597" s="618" t="s">
        <v>2578</v>
      </c>
      <c r="C597" s="546" t="s">
        <v>2577</v>
      </c>
      <c r="D597" s="1059"/>
      <c r="E597" s="622">
        <f>F597-5</f>
        <v>44914</v>
      </c>
      <c r="F597" s="609">
        <f>F596+7</f>
        <v>44919</v>
      </c>
      <c r="G597" s="609">
        <f>F597+33</f>
        <v>44952</v>
      </c>
    </row>
    <row r="598" spans="1:8" s="615" customFormat="1" ht="15.75" customHeight="1">
      <c r="A598" s="621"/>
      <c r="B598" s="616" t="s">
        <v>2576</v>
      </c>
      <c r="C598" s="546" t="s">
        <v>2575</v>
      </c>
      <c r="D598" s="1046"/>
      <c r="E598" s="620">
        <f>F598-5</f>
        <v>44921</v>
      </c>
      <c r="F598" s="619">
        <f>F597+7</f>
        <v>44926</v>
      </c>
      <c r="G598" s="609">
        <f>F598+33</f>
        <v>44959</v>
      </c>
    </row>
    <row r="599" spans="1:8" s="615" customFormat="1" ht="15" hidden="1">
      <c r="A599" s="1043" t="s">
        <v>2574</v>
      </c>
      <c r="B599" s="1051"/>
      <c r="C599" s="596"/>
      <c r="D599" s="595" t="s">
        <v>1874</v>
      </c>
      <c r="E599" s="595"/>
      <c r="F599" s="594"/>
      <c r="G599" s="594"/>
    </row>
    <row r="600" spans="1:8" s="607" customFormat="1" ht="15" hidden="1">
      <c r="A600" s="617"/>
      <c r="B600" s="1052" t="s">
        <v>20</v>
      </c>
      <c r="C600" s="1049" t="s">
        <v>21</v>
      </c>
      <c r="D600" s="1049" t="s">
        <v>5</v>
      </c>
      <c r="E600" s="538" t="s">
        <v>2250</v>
      </c>
      <c r="F600" s="616" t="s">
        <v>6</v>
      </c>
      <c r="G600" s="616" t="s">
        <v>123</v>
      </c>
      <c r="H600" s="615"/>
    </row>
    <row r="601" spans="1:8" s="607" customFormat="1" ht="15" hidden="1">
      <c r="A601" s="617"/>
      <c r="B601" s="1053"/>
      <c r="C601" s="1050"/>
      <c r="D601" s="1050"/>
      <c r="E601" s="538" t="s">
        <v>2249</v>
      </c>
      <c r="F601" s="616" t="s">
        <v>24</v>
      </c>
      <c r="G601" s="616" t="s">
        <v>25</v>
      </c>
    </row>
    <row r="602" spans="1:8" s="607" customFormat="1" ht="15" hidden="1">
      <c r="A602" s="617"/>
      <c r="B602" s="618" t="s">
        <v>2573</v>
      </c>
      <c r="C602" s="522" t="s">
        <v>2572</v>
      </c>
      <c r="D602" s="1044" t="s">
        <v>112</v>
      </c>
      <c r="E602" s="536">
        <f>F602-5</f>
        <v>44045</v>
      </c>
      <c r="F602" s="609">
        <v>44050</v>
      </c>
      <c r="G602" s="609">
        <f>F602+22</f>
        <v>44072</v>
      </c>
    </row>
    <row r="603" spans="1:8" s="607" customFormat="1" ht="15" hidden="1">
      <c r="A603" s="617"/>
      <c r="B603" s="616" t="s">
        <v>2571</v>
      </c>
      <c r="C603" s="522" t="s">
        <v>2570</v>
      </c>
      <c r="D603" s="1045"/>
      <c r="E603" s="536">
        <f>F603-5</f>
        <v>44052</v>
      </c>
      <c r="F603" s="609">
        <f>F602+7</f>
        <v>44057</v>
      </c>
      <c r="G603" s="609">
        <f>F603+22</f>
        <v>44079</v>
      </c>
    </row>
    <row r="604" spans="1:8" s="607" customFormat="1" ht="15" hidden="1">
      <c r="A604" s="617"/>
      <c r="B604" s="616" t="s">
        <v>2569</v>
      </c>
      <c r="C604" s="522" t="s">
        <v>2568</v>
      </c>
      <c r="D604" s="1045"/>
      <c r="E604" s="536">
        <f>F604-5</f>
        <v>44059</v>
      </c>
      <c r="F604" s="609">
        <f>F603+7</f>
        <v>44064</v>
      </c>
      <c r="G604" s="609">
        <f>F604+22</f>
        <v>44086</v>
      </c>
    </row>
    <row r="605" spans="1:8" s="607" customFormat="1" ht="15" hidden="1">
      <c r="A605" s="617"/>
      <c r="B605" s="616" t="s">
        <v>2372</v>
      </c>
      <c r="C605" s="522" t="s">
        <v>2371</v>
      </c>
      <c r="D605" s="1045"/>
      <c r="E605" s="536">
        <f>F605-5</f>
        <v>44066</v>
      </c>
      <c r="F605" s="609">
        <f>F604+7</f>
        <v>44071</v>
      </c>
      <c r="G605" s="609">
        <f>F605+22</f>
        <v>44093</v>
      </c>
    </row>
    <row r="606" spans="1:8" s="607" customFormat="1" ht="15" hidden="1">
      <c r="A606" s="617"/>
      <c r="B606" s="616" t="s">
        <v>2372</v>
      </c>
      <c r="C606" s="522" t="s">
        <v>2371</v>
      </c>
      <c r="D606" s="1046"/>
      <c r="E606" s="536">
        <f>F606-5</f>
        <v>44073</v>
      </c>
      <c r="F606" s="609">
        <f>F605+7</f>
        <v>44078</v>
      </c>
      <c r="G606" s="609">
        <f>F606+22</f>
        <v>44100</v>
      </c>
    </row>
    <row r="607" spans="1:8" s="607" customFormat="1" ht="15" hidden="1">
      <c r="A607" s="617"/>
      <c r="B607" s="1054" t="s">
        <v>20</v>
      </c>
      <c r="C607" s="1049" t="s">
        <v>21</v>
      </c>
      <c r="D607" s="1049" t="s">
        <v>5</v>
      </c>
      <c r="E607" s="538" t="s">
        <v>2250</v>
      </c>
      <c r="F607" s="616" t="s">
        <v>6</v>
      </c>
      <c r="G607" s="616" t="s">
        <v>123</v>
      </c>
      <c r="H607" s="615"/>
    </row>
    <row r="608" spans="1:8" s="607" customFormat="1" ht="15" hidden="1">
      <c r="A608" s="617"/>
      <c r="B608" s="1055"/>
      <c r="C608" s="1050"/>
      <c r="D608" s="1050"/>
      <c r="E608" s="538" t="s">
        <v>2249</v>
      </c>
      <c r="F608" s="616" t="s">
        <v>24</v>
      </c>
      <c r="G608" s="616" t="s">
        <v>25</v>
      </c>
    </row>
    <row r="609" spans="1:8" s="607" customFormat="1" ht="15" hidden="1">
      <c r="A609" s="617"/>
      <c r="B609" s="618" t="s">
        <v>2567</v>
      </c>
      <c r="C609" s="522" t="s">
        <v>2566</v>
      </c>
      <c r="D609" s="1044" t="s">
        <v>2146</v>
      </c>
      <c r="E609" s="536">
        <f>F609-5</f>
        <v>44257</v>
      </c>
      <c r="F609" s="609">
        <v>44262</v>
      </c>
      <c r="G609" s="609">
        <f>F609+22</f>
        <v>44284</v>
      </c>
    </row>
    <row r="610" spans="1:8" s="607" customFormat="1" ht="15" hidden="1">
      <c r="A610" s="617"/>
      <c r="B610" s="616" t="s">
        <v>2565</v>
      </c>
      <c r="C610" s="522" t="s">
        <v>2564</v>
      </c>
      <c r="D610" s="1045"/>
      <c r="E610" s="536">
        <f>F610-5</f>
        <v>44264</v>
      </c>
      <c r="F610" s="609">
        <f>F609+7</f>
        <v>44269</v>
      </c>
      <c r="G610" s="609">
        <f>F610+22</f>
        <v>44291</v>
      </c>
    </row>
    <row r="611" spans="1:8" s="607" customFormat="1" ht="15" hidden="1">
      <c r="A611" s="617"/>
      <c r="B611" s="616" t="s">
        <v>2563</v>
      </c>
      <c r="C611" s="522" t="s">
        <v>2562</v>
      </c>
      <c r="D611" s="1045"/>
      <c r="E611" s="536">
        <f>F611-5</f>
        <v>44271</v>
      </c>
      <c r="F611" s="609">
        <f>F610+7</f>
        <v>44276</v>
      </c>
      <c r="G611" s="609">
        <f>F611+22</f>
        <v>44298</v>
      </c>
    </row>
    <row r="612" spans="1:8" s="607" customFormat="1" ht="15" hidden="1">
      <c r="A612" s="617"/>
      <c r="B612" s="616" t="s">
        <v>2561</v>
      </c>
      <c r="C612" s="522" t="s">
        <v>2560</v>
      </c>
      <c r="D612" s="1045"/>
      <c r="E612" s="536">
        <f>F612-5</f>
        <v>44278</v>
      </c>
      <c r="F612" s="609">
        <f>F611+7</f>
        <v>44283</v>
      </c>
      <c r="G612" s="609">
        <f>F612+22</f>
        <v>44305</v>
      </c>
    </row>
    <row r="613" spans="1:8" s="607" customFormat="1" ht="15" hidden="1">
      <c r="A613" s="617"/>
      <c r="B613" s="616" t="s">
        <v>2399</v>
      </c>
      <c r="C613" s="522" t="s">
        <v>2398</v>
      </c>
      <c r="D613" s="1046"/>
      <c r="E613" s="536">
        <f>F613-5</f>
        <v>44285</v>
      </c>
      <c r="F613" s="609">
        <f>F612+7</f>
        <v>44290</v>
      </c>
      <c r="G613" s="609">
        <f>F613+22</f>
        <v>44312</v>
      </c>
    </row>
    <row r="614" spans="1:8" s="615" customFormat="1" ht="15">
      <c r="A614" s="1043" t="s">
        <v>2559</v>
      </c>
      <c r="B614" s="1051"/>
      <c r="C614" s="596"/>
      <c r="D614" s="595" t="s">
        <v>1874</v>
      </c>
      <c r="E614" s="595"/>
      <c r="F614" s="594"/>
      <c r="G614" s="594"/>
    </row>
    <row r="615" spans="1:8" s="607" customFormat="1" ht="15" hidden="1">
      <c r="A615" s="617"/>
      <c r="B615" s="1052" t="s">
        <v>20</v>
      </c>
      <c r="C615" s="1049" t="s">
        <v>21</v>
      </c>
      <c r="D615" s="1049" t="s">
        <v>5</v>
      </c>
      <c r="E615" s="538" t="s">
        <v>2250</v>
      </c>
      <c r="F615" s="616" t="s">
        <v>6</v>
      </c>
      <c r="G615" s="616" t="s">
        <v>123</v>
      </c>
      <c r="H615" s="615"/>
    </row>
    <row r="616" spans="1:8" s="607" customFormat="1" ht="15" hidden="1">
      <c r="A616" s="617"/>
      <c r="B616" s="1053"/>
      <c r="C616" s="1050"/>
      <c r="D616" s="1050"/>
      <c r="E616" s="538" t="s">
        <v>2249</v>
      </c>
      <c r="F616" s="616" t="s">
        <v>24</v>
      </c>
      <c r="G616" s="616" t="s">
        <v>25</v>
      </c>
    </row>
    <row r="617" spans="1:8" s="607" customFormat="1" ht="15" hidden="1">
      <c r="A617" s="617"/>
      <c r="B617" s="618" t="s">
        <v>2547</v>
      </c>
      <c r="C617" s="522" t="s">
        <v>2546</v>
      </c>
      <c r="D617" s="1044" t="s">
        <v>112</v>
      </c>
      <c r="E617" s="536">
        <f>F617-5</f>
        <v>44045</v>
      </c>
      <c r="F617" s="609">
        <v>44050</v>
      </c>
      <c r="G617" s="609">
        <f>F617+22</f>
        <v>44072</v>
      </c>
    </row>
    <row r="618" spans="1:8" s="607" customFormat="1" ht="15" hidden="1">
      <c r="A618" s="617"/>
      <c r="B618" s="616" t="s">
        <v>2545</v>
      </c>
      <c r="C618" s="522" t="s">
        <v>2544</v>
      </c>
      <c r="D618" s="1045"/>
      <c r="E618" s="536">
        <f>F618-5</f>
        <v>44052</v>
      </c>
      <c r="F618" s="609">
        <f>F617+7</f>
        <v>44057</v>
      </c>
      <c r="G618" s="609">
        <f>F618+22</f>
        <v>44079</v>
      </c>
    </row>
    <row r="619" spans="1:8" s="607" customFormat="1" ht="15" hidden="1">
      <c r="A619" s="617"/>
      <c r="B619" s="616" t="s">
        <v>2543</v>
      </c>
      <c r="C619" s="522" t="s">
        <v>2513</v>
      </c>
      <c r="D619" s="1045"/>
      <c r="E619" s="536">
        <f>F619-5</f>
        <v>44059</v>
      </c>
      <c r="F619" s="609">
        <f>F618+7</f>
        <v>44064</v>
      </c>
      <c r="G619" s="609">
        <f>F619+22</f>
        <v>44086</v>
      </c>
    </row>
    <row r="620" spans="1:8" s="607" customFormat="1" ht="15" hidden="1">
      <c r="A620" s="617"/>
      <c r="B620" s="616" t="s">
        <v>2399</v>
      </c>
      <c r="C620" s="522" t="s">
        <v>2398</v>
      </c>
      <c r="D620" s="1045"/>
      <c r="E620" s="536">
        <f>F620-5</f>
        <v>44066</v>
      </c>
      <c r="F620" s="609">
        <f>F619+7</f>
        <v>44071</v>
      </c>
      <c r="G620" s="609">
        <f>F620+22</f>
        <v>44093</v>
      </c>
    </row>
    <row r="621" spans="1:8" s="607" customFormat="1" ht="15" hidden="1">
      <c r="A621" s="617"/>
      <c r="B621" s="616" t="s">
        <v>2399</v>
      </c>
      <c r="C621" s="522" t="s">
        <v>2398</v>
      </c>
      <c r="D621" s="1046"/>
      <c r="E621" s="536">
        <f>F621-5</f>
        <v>44073</v>
      </c>
      <c r="F621" s="609">
        <f>F620+7</f>
        <v>44078</v>
      </c>
      <c r="G621" s="609">
        <f>F621+22</f>
        <v>44100</v>
      </c>
    </row>
    <row r="622" spans="1:8" s="607" customFormat="1" ht="15">
      <c r="A622" s="617"/>
      <c r="B622" s="1029" t="s">
        <v>1556</v>
      </c>
      <c r="C622" s="1047" t="s">
        <v>21</v>
      </c>
      <c r="D622" s="1049" t="s">
        <v>5</v>
      </c>
      <c r="E622" s="538" t="s">
        <v>2250</v>
      </c>
      <c r="F622" s="616" t="s">
        <v>6</v>
      </c>
      <c r="G622" s="616" t="s">
        <v>123</v>
      </c>
      <c r="H622" s="615"/>
    </row>
    <row r="623" spans="1:8" s="607" customFormat="1" ht="15">
      <c r="A623" s="617"/>
      <c r="B623" s="1029"/>
      <c r="C623" s="1048"/>
      <c r="D623" s="1050"/>
      <c r="E623" s="538" t="s">
        <v>2249</v>
      </c>
      <c r="F623" s="616" t="s">
        <v>24</v>
      </c>
      <c r="G623" s="616" t="s">
        <v>25</v>
      </c>
    </row>
    <row r="624" spans="1:8" s="607" customFormat="1" ht="15">
      <c r="A624" s="617"/>
      <c r="B624" s="618" t="s">
        <v>2558</v>
      </c>
      <c r="C624" s="522" t="s">
        <v>2557</v>
      </c>
      <c r="D624" s="1044" t="s">
        <v>2434</v>
      </c>
      <c r="E624" s="536">
        <f>F624-5</f>
        <v>44893</v>
      </c>
      <c r="F624" s="609">
        <v>44898</v>
      </c>
      <c r="G624" s="609">
        <f>F624+22</f>
        <v>44920</v>
      </c>
    </row>
    <row r="625" spans="1:8" s="607" customFormat="1" ht="15">
      <c r="A625" s="617"/>
      <c r="B625" s="616" t="s">
        <v>2556</v>
      </c>
      <c r="C625" s="522" t="s">
        <v>2555</v>
      </c>
      <c r="D625" s="1045"/>
      <c r="E625" s="536">
        <f>F625-5</f>
        <v>44900</v>
      </c>
      <c r="F625" s="609">
        <f>F624+7</f>
        <v>44905</v>
      </c>
      <c r="G625" s="609">
        <f>F625+22</f>
        <v>44927</v>
      </c>
    </row>
    <row r="626" spans="1:8" s="607" customFormat="1" ht="15">
      <c r="A626" s="617"/>
      <c r="B626" s="616" t="s">
        <v>2554</v>
      </c>
      <c r="C626" s="522" t="s">
        <v>2553</v>
      </c>
      <c r="D626" s="1045"/>
      <c r="E626" s="536">
        <f>F626-5</f>
        <v>44907</v>
      </c>
      <c r="F626" s="609">
        <f>F625+7</f>
        <v>44912</v>
      </c>
      <c r="G626" s="609">
        <f>F626+22</f>
        <v>44934</v>
      </c>
    </row>
    <row r="627" spans="1:8" s="607" customFormat="1" ht="15">
      <c r="A627" s="617"/>
      <c r="B627" s="618" t="s">
        <v>2552</v>
      </c>
      <c r="C627" s="546" t="s">
        <v>2551</v>
      </c>
      <c r="D627" s="1045"/>
      <c r="E627" s="536">
        <f>F627-5</f>
        <v>44914</v>
      </c>
      <c r="F627" s="609">
        <f>F626+7</f>
        <v>44919</v>
      </c>
      <c r="G627" s="609">
        <f>F627+22</f>
        <v>44941</v>
      </c>
    </row>
    <row r="628" spans="1:8" s="607" customFormat="1" ht="15">
      <c r="A628" s="617"/>
      <c r="B628" s="616" t="s">
        <v>2550</v>
      </c>
      <c r="C628" s="546" t="s">
        <v>2549</v>
      </c>
      <c r="D628" s="1046"/>
      <c r="E628" s="536">
        <f>F628-5</f>
        <v>44921</v>
      </c>
      <c r="F628" s="609">
        <f>F627+7</f>
        <v>44926</v>
      </c>
      <c r="G628" s="609">
        <f>F628+22</f>
        <v>44948</v>
      </c>
    </row>
    <row r="629" spans="1:8" s="615" customFormat="1" ht="15">
      <c r="A629" s="1043" t="s">
        <v>2548</v>
      </c>
      <c r="B629" s="1051"/>
      <c r="C629" s="596"/>
      <c r="D629" s="595" t="s">
        <v>1874</v>
      </c>
      <c r="E629" s="595"/>
      <c r="F629" s="594"/>
      <c r="G629" s="594"/>
    </row>
    <row r="630" spans="1:8" s="607" customFormat="1" ht="15" hidden="1">
      <c r="A630" s="617"/>
      <c r="B630" s="1052" t="s">
        <v>20</v>
      </c>
      <c r="C630" s="1049" t="s">
        <v>21</v>
      </c>
      <c r="D630" s="1049" t="s">
        <v>5</v>
      </c>
      <c r="E630" s="538" t="s">
        <v>2250</v>
      </c>
      <c r="F630" s="616" t="s">
        <v>6</v>
      </c>
      <c r="G630" s="616" t="s">
        <v>123</v>
      </c>
      <c r="H630" s="615"/>
    </row>
    <row r="631" spans="1:8" s="607" customFormat="1" ht="15" hidden="1">
      <c r="A631" s="617"/>
      <c r="B631" s="1053"/>
      <c r="C631" s="1050"/>
      <c r="D631" s="1050"/>
      <c r="E631" s="538" t="s">
        <v>2249</v>
      </c>
      <c r="F631" s="616" t="s">
        <v>24</v>
      </c>
      <c r="G631" s="616" t="s">
        <v>25</v>
      </c>
    </row>
    <row r="632" spans="1:8" s="607" customFormat="1" ht="15" hidden="1">
      <c r="A632" s="617"/>
      <c r="B632" s="618" t="s">
        <v>2547</v>
      </c>
      <c r="C632" s="522" t="s">
        <v>2546</v>
      </c>
      <c r="D632" s="1044" t="s">
        <v>112</v>
      </c>
      <c r="E632" s="536">
        <f>F632-5</f>
        <v>44045</v>
      </c>
      <c r="F632" s="609">
        <v>44050</v>
      </c>
      <c r="G632" s="609">
        <f>F632+22</f>
        <v>44072</v>
      </c>
    </row>
    <row r="633" spans="1:8" s="607" customFormat="1" ht="15" hidden="1">
      <c r="A633" s="617"/>
      <c r="B633" s="616" t="s">
        <v>2545</v>
      </c>
      <c r="C633" s="522" t="s">
        <v>2544</v>
      </c>
      <c r="D633" s="1045"/>
      <c r="E633" s="536">
        <f>F633-5</f>
        <v>44052</v>
      </c>
      <c r="F633" s="609">
        <f>F632+7</f>
        <v>44057</v>
      </c>
      <c r="G633" s="609">
        <f>F633+22</f>
        <v>44079</v>
      </c>
    </row>
    <row r="634" spans="1:8" s="607" customFormat="1" ht="15" hidden="1">
      <c r="A634" s="617"/>
      <c r="B634" s="616" t="s">
        <v>2543</v>
      </c>
      <c r="C634" s="522" t="s">
        <v>2513</v>
      </c>
      <c r="D634" s="1045"/>
      <c r="E634" s="536">
        <f>F634-5</f>
        <v>44059</v>
      </c>
      <c r="F634" s="609">
        <f>F633+7</f>
        <v>44064</v>
      </c>
      <c r="G634" s="609">
        <f>F634+22</f>
        <v>44086</v>
      </c>
    </row>
    <row r="635" spans="1:8" s="607" customFormat="1" ht="15" hidden="1">
      <c r="A635" s="617"/>
      <c r="B635" s="616" t="s">
        <v>2399</v>
      </c>
      <c r="C635" s="522" t="s">
        <v>2398</v>
      </c>
      <c r="D635" s="1045"/>
      <c r="E635" s="536">
        <f>F635-5</f>
        <v>44066</v>
      </c>
      <c r="F635" s="609">
        <f>F634+7</f>
        <v>44071</v>
      </c>
      <c r="G635" s="609">
        <f>F635+22</f>
        <v>44093</v>
      </c>
    </row>
    <row r="636" spans="1:8" s="607" customFormat="1" ht="15" hidden="1">
      <c r="A636" s="617"/>
      <c r="B636" s="616" t="s">
        <v>2399</v>
      </c>
      <c r="C636" s="522" t="s">
        <v>2398</v>
      </c>
      <c r="D636" s="1046"/>
      <c r="E636" s="536">
        <f>F636-5</f>
        <v>44073</v>
      </c>
      <c r="F636" s="609">
        <f>F635+7</f>
        <v>44078</v>
      </c>
      <c r="G636" s="609">
        <f>F636+22</f>
        <v>44100</v>
      </c>
    </row>
    <row r="637" spans="1:8" s="607" customFormat="1" ht="15">
      <c r="A637" s="617"/>
      <c r="B637" s="1029" t="s">
        <v>1556</v>
      </c>
      <c r="C637" s="1047" t="s">
        <v>21</v>
      </c>
      <c r="D637" s="1049" t="s">
        <v>5</v>
      </c>
      <c r="E637" s="538" t="s">
        <v>2250</v>
      </c>
      <c r="F637" s="616" t="s">
        <v>6</v>
      </c>
      <c r="G637" s="616" t="s">
        <v>2542</v>
      </c>
      <c r="H637" s="615"/>
    </row>
    <row r="638" spans="1:8" s="607" customFormat="1" ht="15">
      <c r="A638" s="617"/>
      <c r="B638" s="1029"/>
      <c r="C638" s="1048"/>
      <c r="D638" s="1050"/>
      <c r="E638" s="538" t="s">
        <v>2249</v>
      </c>
      <c r="F638" s="616" t="s">
        <v>24</v>
      </c>
      <c r="G638" s="616" t="s">
        <v>25</v>
      </c>
    </row>
    <row r="639" spans="1:8" s="607" customFormat="1" ht="15">
      <c r="A639" s="617"/>
      <c r="B639" s="618" t="s">
        <v>2541</v>
      </c>
      <c r="C639" s="522" t="s">
        <v>2540</v>
      </c>
      <c r="D639" s="1044" t="s">
        <v>2434</v>
      </c>
      <c r="E639" s="536">
        <f>F639-5</f>
        <v>44896</v>
      </c>
      <c r="F639" s="609">
        <v>44901</v>
      </c>
      <c r="G639" s="609">
        <f>F639+34</f>
        <v>44935</v>
      </c>
    </row>
    <row r="640" spans="1:8" s="607" customFormat="1" ht="15">
      <c r="A640" s="617"/>
      <c r="B640" s="616" t="s">
        <v>2539</v>
      </c>
      <c r="C640" s="522" t="s">
        <v>2538</v>
      </c>
      <c r="D640" s="1045"/>
      <c r="E640" s="536">
        <f>F640-5</f>
        <v>44903</v>
      </c>
      <c r="F640" s="609">
        <f>F639+7</f>
        <v>44908</v>
      </c>
      <c r="G640" s="609">
        <f>F640+34</f>
        <v>44942</v>
      </c>
    </row>
    <row r="641" spans="1:9" s="607" customFormat="1" ht="15">
      <c r="A641" s="617"/>
      <c r="B641" s="616" t="s">
        <v>2537</v>
      </c>
      <c r="C641" s="522" t="s">
        <v>2536</v>
      </c>
      <c r="D641" s="1045"/>
      <c r="E641" s="536">
        <f>F641-5</f>
        <v>44910</v>
      </c>
      <c r="F641" s="609">
        <f>F640+7</f>
        <v>44915</v>
      </c>
      <c r="G641" s="609">
        <f>F641+34</f>
        <v>44949</v>
      </c>
    </row>
    <row r="642" spans="1:9" s="607" customFormat="1" ht="15">
      <c r="A642" s="617"/>
      <c r="B642" s="618" t="s">
        <v>2535</v>
      </c>
      <c r="C642" s="546" t="s">
        <v>2534</v>
      </c>
      <c r="D642" s="1045"/>
      <c r="E642" s="536">
        <f>F642-5</f>
        <v>44917</v>
      </c>
      <c r="F642" s="609">
        <f>F641+7</f>
        <v>44922</v>
      </c>
      <c r="G642" s="609">
        <f>F642+34</f>
        <v>44956</v>
      </c>
    </row>
    <row r="643" spans="1:9" s="607" customFormat="1" ht="15">
      <c r="A643" s="617"/>
      <c r="B643" s="616" t="s">
        <v>2533</v>
      </c>
      <c r="C643" s="546" t="s">
        <v>2532</v>
      </c>
      <c r="D643" s="1046"/>
      <c r="E643" s="536">
        <f>F643-5</f>
        <v>44924</v>
      </c>
      <c r="F643" s="609">
        <f>F642+7</f>
        <v>44929</v>
      </c>
      <c r="G643" s="609">
        <f>F643+34</f>
        <v>44963</v>
      </c>
    </row>
    <row r="644" spans="1:9" s="615" customFormat="1" ht="15">
      <c r="A644" s="1034" t="s">
        <v>2531</v>
      </c>
      <c r="B644" s="1043"/>
      <c r="C644" s="1043"/>
      <c r="D644" s="1043"/>
      <c r="E644" s="1043"/>
      <c r="F644" s="1043"/>
      <c r="G644" s="1035"/>
    </row>
    <row r="645" spans="1:9" s="607" customFormat="1" ht="15">
      <c r="A645" s="1039"/>
      <c r="B645" s="1029" t="s">
        <v>1556</v>
      </c>
      <c r="C645" s="1032" t="s">
        <v>21</v>
      </c>
      <c r="D645" s="1032" t="s">
        <v>5</v>
      </c>
      <c r="E645" s="614" t="s">
        <v>2250</v>
      </c>
      <c r="F645" s="613" t="s">
        <v>6</v>
      </c>
      <c r="G645" s="613" t="s">
        <v>1455</v>
      </c>
      <c r="H645" s="615"/>
    </row>
    <row r="646" spans="1:9" s="607" customFormat="1" ht="15">
      <c r="A646" s="1039"/>
      <c r="B646" s="1029"/>
      <c r="C646" s="1033"/>
      <c r="D646" s="1033"/>
      <c r="E646" s="614" t="s">
        <v>2249</v>
      </c>
      <c r="F646" s="613" t="s">
        <v>24</v>
      </c>
      <c r="G646" s="613" t="s">
        <v>25</v>
      </c>
    </row>
    <row r="647" spans="1:9" s="607" customFormat="1" ht="15">
      <c r="A647" s="1039"/>
      <c r="B647" s="611" t="s">
        <v>2530</v>
      </c>
      <c r="C647" s="522" t="s">
        <v>2529</v>
      </c>
      <c r="D647" s="1040" t="s">
        <v>2528</v>
      </c>
      <c r="E647" s="535">
        <f>F647-5</f>
        <v>44895</v>
      </c>
      <c r="F647" s="508">
        <v>44900</v>
      </c>
      <c r="G647" s="609">
        <f>F647+39</f>
        <v>44939</v>
      </c>
    </row>
    <row r="648" spans="1:9" s="607" customFormat="1" ht="15">
      <c r="A648" s="1039"/>
      <c r="B648" s="610" t="s">
        <v>2527</v>
      </c>
      <c r="C648" s="522" t="s">
        <v>1563</v>
      </c>
      <c r="D648" s="1041"/>
      <c r="E648" s="535">
        <f>F648-5</f>
        <v>44902</v>
      </c>
      <c r="F648" s="609">
        <f>F647+7</f>
        <v>44907</v>
      </c>
      <c r="G648" s="609">
        <f>F648+39</f>
        <v>44946</v>
      </c>
    </row>
    <row r="649" spans="1:9" s="607" customFormat="1" ht="15">
      <c r="A649" s="1039"/>
      <c r="B649" s="611" t="s">
        <v>2526</v>
      </c>
      <c r="C649" s="522" t="s">
        <v>2525</v>
      </c>
      <c r="D649" s="1041"/>
      <c r="E649" s="535">
        <f>F649-5</f>
        <v>44909</v>
      </c>
      <c r="F649" s="609">
        <f>F648+7</f>
        <v>44914</v>
      </c>
      <c r="G649" s="609">
        <f>F649+39</f>
        <v>44953</v>
      </c>
      <c r="H649" s="605"/>
    </row>
    <row r="650" spans="1:9" s="607" customFormat="1" ht="15">
      <c r="A650" s="1039"/>
      <c r="B650" s="610" t="s">
        <v>2524</v>
      </c>
      <c r="C650" s="522" t="s">
        <v>2523</v>
      </c>
      <c r="D650" s="1041"/>
      <c r="E650" s="535">
        <f>F650-5</f>
        <v>44916</v>
      </c>
      <c r="F650" s="609">
        <f>F649+7</f>
        <v>44921</v>
      </c>
      <c r="G650" s="609">
        <f>F650+39</f>
        <v>44960</v>
      </c>
      <c r="H650" s="502"/>
    </row>
    <row r="651" spans="1:9" s="607" customFormat="1" ht="15" customHeight="1">
      <c r="A651" s="612"/>
      <c r="B651" s="611" t="s">
        <v>2522</v>
      </c>
      <c r="C651" s="522" t="s">
        <v>2521</v>
      </c>
      <c r="D651" s="1042"/>
      <c r="E651" s="535">
        <f>F651-5</f>
        <v>44923</v>
      </c>
      <c r="F651" s="609">
        <f>F650+7</f>
        <v>44928</v>
      </c>
      <c r="G651" s="609">
        <f>F651+39</f>
        <v>44967</v>
      </c>
      <c r="H651" s="502"/>
      <c r="I651" s="608"/>
    </row>
    <row r="652" spans="1:9" s="615" customFormat="1" ht="15">
      <c r="A652" s="1034" t="s">
        <v>2520</v>
      </c>
      <c r="B652" s="1043"/>
      <c r="C652" s="1043"/>
      <c r="D652" s="1043"/>
      <c r="E652" s="1043"/>
      <c r="F652" s="1043"/>
      <c r="G652" s="1035"/>
      <c r="H652" s="607"/>
      <c r="I652" s="607"/>
    </row>
    <row r="653" spans="1:9" s="607" customFormat="1" ht="15">
      <c r="A653" s="1028"/>
      <c r="B653" s="1029" t="s">
        <v>1556</v>
      </c>
      <c r="C653" s="1032" t="s">
        <v>21</v>
      </c>
      <c r="D653" s="1032" t="s">
        <v>5</v>
      </c>
      <c r="E653" s="614" t="s">
        <v>2250</v>
      </c>
      <c r="F653" s="613" t="s">
        <v>6</v>
      </c>
      <c r="G653" s="613" t="s">
        <v>2516</v>
      </c>
    </row>
    <row r="654" spans="1:9" s="607" customFormat="1" ht="15">
      <c r="A654" s="1028"/>
      <c r="B654" s="1029"/>
      <c r="C654" s="1033"/>
      <c r="D654" s="1033"/>
      <c r="E654" s="614" t="s">
        <v>2249</v>
      </c>
      <c r="F654" s="613" t="s">
        <v>24</v>
      </c>
      <c r="G654" s="613" t="s">
        <v>25</v>
      </c>
      <c r="H654" s="605"/>
    </row>
    <row r="655" spans="1:9" s="607" customFormat="1" ht="15">
      <c r="A655" s="1028"/>
      <c r="B655" s="611" t="s">
        <v>2437</v>
      </c>
      <c r="C655" s="522" t="s">
        <v>2519</v>
      </c>
      <c r="D655" s="1031" t="s">
        <v>2518</v>
      </c>
      <c r="E655" s="535">
        <f>F655-5</f>
        <v>44892</v>
      </c>
      <c r="F655" s="609">
        <v>44897</v>
      </c>
      <c r="G655" s="609">
        <f>F655+6</f>
        <v>44903</v>
      </c>
      <c r="H655" s="502"/>
    </row>
    <row r="656" spans="1:9" s="607" customFormat="1" ht="15">
      <c r="A656" s="1028"/>
      <c r="B656" s="610" t="s">
        <v>2439</v>
      </c>
      <c r="C656" s="522" t="s">
        <v>2517</v>
      </c>
      <c r="D656" s="1031"/>
      <c r="E656" s="535">
        <f>F656-5</f>
        <v>44899</v>
      </c>
      <c r="F656" s="609">
        <f>F655+7</f>
        <v>44904</v>
      </c>
      <c r="G656" s="609">
        <f>F656+6</f>
        <v>44910</v>
      </c>
      <c r="H656" s="502"/>
      <c r="I656" s="608"/>
    </row>
    <row r="657" spans="1:9" s="607" customFormat="1" ht="15">
      <c r="A657" s="1028"/>
      <c r="B657" s="611" t="s">
        <v>2437</v>
      </c>
      <c r="C657" s="522" t="s">
        <v>2440</v>
      </c>
      <c r="D657" s="1031"/>
      <c r="E657" s="535">
        <f>F657-5</f>
        <v>44906</v>
      </c>
      <c r="F657" s="609">
        <f>F656+7</f>
        <v>44911</v>
      </c>
      <c r="G657" s="609">
        <f>F657+6</f>
        <v>44917</v>
      </c>
    </row>
    <row r="658" spans="1:9" s="607" customFormat="1" ht="15">
      <c r="A658" s="1028"/>
      <c r="B658" s="610" t="s">
        <v>2439</v>
      </c>
      <c r="C658" s="522" t="s">
        <v>2438</v>
      </c>
      <c r="D658" s="1031"/>
      <c r="E658" s="535">
        <f>F658-5</f>
        <v>44913</v>
      </c>
      <c r="F658" s="609">
        <f>F657+7</f>
        <v>44918</v>
      </c>
      <c r="G658" s="609">
        <f>F658+6</f>
        <v>44924</v>
      </c>
    </row>
    <row r="659" spans="1:9" s="607" customFormat="1" ht="15" customHeight="1">
      <c r="A659" s="612"/>
      <c r="B659" s="611" t="s">
        <v>2437</v>
      </c>
      <c r="C659" s="522" t="s">
        <v>2436</v>
      </c>
      <c r="D659" s="1031"/>
      <c r="E659" s="535">
        <f>F659-5</f>
        <v>44920</v>
      </c>
      <c r="F659" s="609">
        <f>F658+7</f>
        <v>44925</v>
      </c>
      <c r="G659" s="609">
        <f>F659+6</f>
        <v>44931</v>
      </c>
      <c r="H659" s="605"/>
    </row>
    <row r="660" spans="1:9" s="615" customFormat="1" ht="15">
      <c r="A660" s="1034"/>
      <c r="B660" s="1035"/>
      <c r="C660" s="1036"/>
      <c r="D660" s="1037"/>
      <c r="E660" s="1037"/>
      <c r="F660" s="1038"/>
      <c r="G660" s="1038"/>
      <c r="H660" s="502"/>
      <c r="I660" s="607"/>
    </row>
    <row r="661" spans="1:9" s="607" customFormat="1" ht="15">
      <c r="A661" s="1028"/>
      <c r="B661" s="1029" t="s">
        <v>1556</v>
      </c>
      <c r="C661" s="1030" t="s">
        <v>21</v>
      </c>
      <c r="D661" s="1030" t="s">
        <v>5</v>
      </c>
      <c r="E661" s="614" t="s">
        <v>2250</v>
      </c>
      <c r="F661" s="613" t="s">
        <v>6</v>
      </c>
      <c r="G661" s="613" t="s">
        <v>2516</v>
      </c>
      <c r="H661" s="502"/>
      <c r="I661" s="608"/>
    </row>
    <row r="662" spans="1:9" s="607" customFormat="1" ht="15">
      <c r="A662" s="1028"/>
      <c r="B662" s="1029"/>
      <c r="C662" s="1030"/>
      <c r="D662" s="1030"/>
      <c r="E662" s="614" t="s">
        <v>2249</v>
      </c>
      <c r="F662" s="613" t="s">
        <v>24</v>
      </c>
      <c r="G662" s="613" t="s">
        <v>25</v>
      </c>
    </row>
    <row r="663" spans="1:9" s="607" customFormat="1" ht="15">
      <c r="A663" s="1028"/>
      <c r="B663" s="610" t="s">
        <v>2510</v>
      </c>
      <c r="C663" s="611" t="s">
        <v>2515</v>
      </c>
      <c r="D663" s="1031" t="s">
        <v>2514</v>
      </c>
      <c r="E663" s="535">
        <f>F663-5</f>
        <v>44896</v>
      </c>
      <c r="F663" s="609">
        <v>44901</v>
      </c>
      <c r="G663" s="609">
        <f>F663+3</f>
        <v>44904</v>
      </c>
    </row>
    <row r="664" spans="1:9" s="607" customFormat="1" ht="15">
      <c r="A664" s="1028"/>
      <c r="B664" s="611" t="s">
        <v>2508</v>
      </c>
      <c r="C664" s="610" t="s">
        <v>2513</v>
      </c>
      <c r="D664" s="1031"/>
      <c r="E664" s="535">
        <f>F664-5</f>
        <v>44903</v>
      </c>
      <c r="F664" s="609">
        <f>F663+7</f>
        <v>44908</v>
      </c>
      <c r="G664" s="609">
        <f>F664+3</f>
        <v>44911</v>
      </c>
    </row>
    <row r="665" spans="1:9" s="607" customFormat="1" ht="15">
      <c r="A665" s="1028"/>
      <c r="B665" s="610" t="s">
        <v>2512</v>
      </c>
      <c r="C665" s="610" t="s">
        <v>2511</v>
      </c>
      <c r="D665" s="1031"/>
      <c r="E665" s="535">
        <f>F665-5</f>
        <v>44910</v>
      </c>
      <c r="F665" s="609">
        <f>F664+7</f>
        <v>44915</v>
      </c>
      <c r="G665" s="609">
        <f>F665+3</f>
        <v>44918</v>
      </c>
      <c r="H665" s="605"/>
    </row>
    <row r="666" spans="1:9" s="607" customFormat="1" ht="15">
      <c r="A666" s="1028"/>
      <c r="B666" s="611" t="s">
        <v>2510</v>
      </c>
      <c r="C666" s="610" t="s">
        <v>2509</v>
      </c>
      <c r="D666" s="1031"/>
      <c r="E666" s="535">
        <f>F666-5</f>
        <v>44917</v>
      </c>
      <c r="F666" s="609">
        <f>F665+7</f>
        <v>44922</v>
      </c>
      <c r="G666" s="609">
        <f>F666+3</f>
        <v>44925</v>
      </c>
      <c r="H666" s="502"/>
    </row>
    <row r="667" spans="1:9" s="607" customFormat="1" ht="15" customHeight="1">
      <c r="A667" s="612"/>
      <c r="B667" s="611" t="s">
        <v>2508</v>
      </c>
      <c r="C667" s="610" t="s">
        <v>2507</v>
      </c>
      <c r="D667" s="1031"/>
      <c r="E667" s="535">
        <f>F667-5</f>
        <v>44924</v>
      </c>
      <c r="F667" s="609">
        <f>F666+7</f>
        <v>44929</v>
      </c>
      <c r="G667" s="609">
        <f>F667+3</f>
        <v>44932</v>
      </c>
      <c r="H667" s="502"/>
      <c r="I667" s="608"/>
    </row>
    <row r="668" spans="1:9" s="605" customFormat="1" ht="15">
      <c r="A668" s="606" t="s">
        <v>71</v>
      </c>
      <c r="B668" s="606"/>
      <c r="C668" s="606"/>
      <c r="D668" s="606"/>
      <c r="E668" s="606"/>
      <c r="F668" s="606"/>
      <c r="G668" s="606"/>
      <c r="H668" s="502"/>
    </row>
    <row r="669" spans="1:9" s="551" customFormat="1" ht="15.75" customHeight="1">
      <c r="A669" s="1144" t="s">
        <v>2506</v>
      </c>
      <c r="B669" s="1144"/>
      <c r="C669" s="604"/>
      <c r="D669" s="603"/>
      <c r="E669" s="603"/>
      <c r="F669" s="602"/>
      <c r="G669" s="602"/>
    </row>
    <row r="670" spans="1:9" s="502" customFormat="1" ht="15">
      <c r="A670" s="589"/>
      <c r="B670" s="1166" t="s">
        <v>1556</v>
      </c>
      <c r="C670" s="1075" t="s">
        <v>21</v>
      </c>
      <c r="D670" s="1163" t="s">
        <v>5</v>
      </c>
      <c r="E670" s="538" t="s">
        <v>2250</v>
      </c>
      <c r="F670" s="538" t="s">
        <v>6</v>
      </c>
      <c r="G670" s="538" t="s">
        <v>81</v>
      </c>
    </row>
    <row r="671" spans="1:9" s="502" customFormat="1" ht="15">
      <c r="A671" s="589"/>
      <c r="B671" s="1166"/>
      <c r="C671" s="1162"/>
      <c r="D671" s="1164"/>
      <c r="E671" s="601" t="s">
        <v>2249</v>
      </c>
      <c r="F671" s="601" t="s">
        <v>24</v>
      </c>
      <c r="G671" s="601" t="s">
        <v>25</v>
      </c>
    </row>
    <row r="672" spans="1:9" s="502" customFormat="1" ht="15">
      <c r="A672" s="589"/>
      <c r="B672" s="522" t="s">
        <v>2505</v>
      </c>
      <c r="C672" s="522" t="s">
        <v>2501</v>
      </c>
      <c r="D672" s="1031" t="s">
        <v>2504</v>
      </c>
      <c r="E672" s="535">
        <f>F672-5</f>
        <v>44893</v>
      </c>
      <c r="F672" s="568">
        <v>44898</v>
      </c>
      <c r="G672" s="568">
        <f>F672+11</f>
        <v>44909</v>
      </c>
      <c r="H672" s="502" t="s">
        <v>1874</v>
      </c>
    </row>
    <row r="673" spans="1:8" s="502" customFormat="1" ht="15">
      <c r="A673" s="589"/>
      <c r="B673" s="520" t="s">
        <v>2503</v>
      </c>
      <c r="C673" s="522" t="s">
        <v>2498</v>
      </c>
      <c r="D673" s="1031"/>
      <c r="E673" s="535">
        <f>F673-5</f>
        <v>44900</v>
      </c>
      <c r="F673" s="568">
        <f>F672+7</f>
        <v>44905</v>
      </c>
      <c r="G673" s="568">
        <f>F673+11</f>
        <v>44916</v>
      </c>
      <c r="H673" s="499"/>
    </row>
    <row r="674" spans="1:8" s="502" customFormat="1" ht="15">
      <c r="A674" s="589"/>
      <c r="B674" s="522" t="s">
        <v>2502</v>
      </c>
      <c r="C674" s="522" t="s">
        <v>2501</v>
      </c>
      <c r="D674" s="1031"/>
      <c r="E674" s="535">
        <f>F674-5</f>
        <v>44907</v>
      </c>
      <c r="F674" s="568">
        <f>F673+7</f>
        <v>44912</v>
      </c>
      <c r="G674" s="568">
        <f>F674+11</f>
        <v>44923</v>
      </c>
      <c r="H674" s="499"/>
    </row>
    <row r="675" spans="1:8" s="502" customFormat="1" ht="15">
      <c r="A675" s="589"/>
      <c r="B675" s="522" t="s">
        <v>2500</v>
      </c>
      <c r="C675" s="522" t="s">
        <v>2498</v>
      </c>
      <c r="D675" s="1031"/>
      <c r="E675" s="535">
        <f>F675-5</f>
        <v>44914</v>
      </c>
      <c r="F675" s="568">
        <f>F674+7</f>
        <v>44919</v>
      </c>
      <c r="G675" s="568">
        <f>F675+11</f>
        <v>44930</v>
      </c>
      <c r="H675" s="499"/>
    </row>
    <row r="676" spans="1:8" s="502" customFormat="1" ht="15">
      <c r="A676" s="589"/>
      <c r="B676" s="522" t="s">
        <v>2499</v>
      </c>
      <c r="C676" s="522" t="s">
        <v>2498</v>
      </c>
      <c r="D676" s="1031"/>
      <c r="E676" s="535">
        <f>F676-5</f>
        <v>44921</v>
      </c>
      <c r="F676" s="568">
        <f>F675+7</f>
        <v>44926</v>
      </c>
      <c r="G676" s="568">
        <f>F676+11</f>
        <v>44937</v>
      </c>
      <c r="H676" s="499"/>
    </row>
    <row r="677" spans="1:8" s="500" customFormat="1" ht="15">
      <c r="A677" s="1043" t="s">
        <v>2497</v>
      </c>
      <c r="B677" s="1043"/>
      <c r="C677" s="596"/>
      <c r="D677" s="595" t="s">
        <v>1874</v>
      </c>
      <c r="E677" s="595"/>
      <c r="F677" s="594"/>
      <c r="G677" s="594"/>
    </row>
    <row r="678" spans="1:8" s="499" customFormat="1" ht="15">
      <c r="A678" s="589"/>
      <c r="B678" s="1029" t="s">
        <v>1556</v>
      </c>
      <c r="C678" s="1075" t="s">
        <v>21</v>
      </c>
      <c r="D678" s="1075" t="s">
        <v>5</v>
      </c>
      <c r="E678" s="538" t="s">
        <v>2250</v>
      </c>
      <c r="F678" s="538" t="s">
        <v>6</v>
      </c>
      <c r="G678" s="538" t="s">
        <v>200</v>
      </c>
    </row>
    <row r="679" spans="1:8" s="499" customFormat="1" ht="15">
      <c r="A679" s="589"/>
      <c r="B679" s="1029"/>
      <c r="C679" s="1162"/>
      <c r="D679" s="1075"/>
      <c r="E679" s="538" t="s">
        <v>2249</v>
      </c>
      <c r="F679" s="538" t="s">
        <v>24</v>
      </c>
      <c r="G679" s="538" t="s">
        <v>25</v>
      </c>
    </row>
    <row r="680" spans="1:8" s="499" customFormat="1" ht="15.75" customHeight="1">
      <c r="A680" s="589"/>
      <c r="B680" s="522" t="s">
        <v>2470</v>
      </c>
      <c r="C680" s="522" t="s">
        <v>2469</v>
      </c>
      <c r="D680" s="1040" t="s">
        <v>130</v>
      </c>
      <c r="E680" s="535">
        <f>F680-5</f>
        <v>44897</v>
      </c>
      <c r="F680" s="557">
        <v>44902</v>
      </c>
      <c r="G680" s="557">
        <f>F680+12</f>
        <v>44914</v>
      </c>
    </row>
    <row r="681" spans="1:8" s="499" customFormat="1" ht="15">
      <c r="A681" s="589"/>
      <c r="B681" s="520" t="s">
        <v>2468</v>
      </c>
      <c r="C681" s="522" t="s">
        <v>2466</v>
      </c>
      <c r="D681" s="1041"/>
      <c r="E681" s="535">
        <f>F681-5</f>
        <v>44904</v>
      </c>
      <c r="F681" s="557">
        <f>F680+7</f>
        <v>44909</v>
      </c>
      <c r="G681" s="557">
        <f>F681+12</f>
        <v>44921</v>
      </c>
      <c r="H681" s="502"/>
    </row>
    <row r="682" spans="1:8" s="499" customFormat="1" ht="15">
      <c r="A682" s="589"/>
      <c r="B682" s="522" t="s">
        <v>2467</v>
      </c>
      <c r="C682" s="522" t="s">
        <v>2466</v>
      </c>
      <c r="D682" s="1041"/>
      <c r="E682" s="535">
        <f>F682-5</f>
        <v>44911</v>
      </c>
      <c r="F682" s="557">
        <f>F681+7</f>
        <v>44916</v>
      </c>
      <c r="G682" s="557">
        <f>F682+12</f>
        <v>44928</v>
      </c>
      <c r="H682" s="502"/>
    </row>
    <row r="683" spans="1:8" s="499" customFormat="1" ht="15">
      <c r="A683" s="589"/>
      <c r="B683" s="522" t="s">
        <v>2465</v>
      </c>
      <c r="C683" s="522" t="s">
        <v>2464</v>
      </c>
      <c r="D683" s="1041"/>
      <c r="E683" s="535">
        <f>F683-5</f>
        <v>44918</v>
      </c>
      <c r="F683" s="557">
        <f>F682+7</f>
        <v>44923</v>
      </c>
      <c r="G683" s="557">
        <f>F683+12</f>
        <v>44935</v>
      </c>
      <c r="H683" s="502"/>
    </row>
    <row r="684" spans="1:8" s="499" customFormat="1" ht="15" customHeight="1">
      <c r="A684" s="589"/>
      <c r="B684" s="520" t="s">
        <v>2399</v>
      </c>
      <c r="C684" s="522" t="s">
        <v>2398</v>
      </c>
      <c r="D684" s="1042"/>
      <c r="E684" s="535">
        <f>F684-5</f>
        <v>44925</v>
      </c>
      <c r="F684" s="557">
        <f>F683+7</f>
        <v>44930</v>
      </c>
      <c r="G684" s="557">
        <f>F684+12</f>
        <v>44942</v>
      </c>
      <c r="H684" s="502"/>
    </row>
    <row r="685" spans="1:8" s="499" customFormat="1" ht="15" hidden="1" customHeight="1">
      <c r="A685" s="589"/>
      <c r="B685" s="600"/>
      <c r="C685" s="599"/>
      <c r="D685" s="598"/>
      <c r="E685" s="564"/>
      <c r="F685" s="597"/>
      <c r="G685" s="597"/>
      <c r="H685" s="502"/>
    </row>
    <row r="686" spans="1:8" s="499" customFormat="1" ht="15" hidden="1">
      <c r="A686" s="589"/>
      <c r="B686" s="1052" t="s">
        <v>20</v>
      </c>
      <c r="C686" s="1075" t="s">
        <v>21</v>
      </c>
      <c r="D686" s="1075" t="s">
        <v>5</v>
      </c>
      <c r="E686" s="538" t="s">
        <v>2250</v>
      </c>
      <c r="F686" s="538" t="s">
        <v>6</v>
      </c>
      <c r="G686" s="538" t="s">
        <v>200</v>
      </c>
    </row>
    <row r="687" spans="1:8" s="499" customFormat="1" ht="15" hidden="1">
      <c r="A687" s="589"/>
      <c r="B687" s="1052"/>
      <c r="C687" s="1162"/>
      <c r="D687" s="1075"/>
      <c r="E687" s="538" t="s">
        <v>2249</v>
      </c>
      <c r="F687" s="538" t="s">
        <v>24</v>
      </c>
      <c r="G687" s="538" t="s">
        <v>25</v>
      </c>
    </row>
    <row r="688" spans="1:8" s="499" customFormat="1" ht="15.75" hidden="1" customHeight="1">
      <c r="A688" s="589"/>
      <c r="B688" s="522"/>
      <c r="C688" s="522"/>
      <c r="D688" s="1040" t="s">
        <v>165</v>
      </c>
      <c r="E688" s="535">
        <f>F688-5</f>
        <v>44008</v>
      </c>
      <c r="F688" s="557">
        <v>44013</v>
      </c>
      <c r="G688" s="557">
        <f>F688+10</f>
        <v>44023</v>
      </c>
    </row>
    <row r="689" spans="1:8" s="499" customFormat="1" ht="15" hidden="1">
      <c r="A689" s="589"/>
      <c r="B689" s="522"/>
      <c r="C689" s="522"/>
      <c r="D689" s="1041"/>
      <c r="E689" s="535">
        <f>F689-5</f>
        <v>44015</v>
      </c>
      <c r="F689" s="557">
        <f>F688+7</f>
        <v>44020</v>
      </c>
      <c r="G689" s="557">
        <f>F689+10</f>
        <v>44030</v>
      </c>
      <c r="H689" s="502"/>
    </row>
    <row r="690" spans="1:8" s="499" customFormat="1" ht="15" hidden="1">
      <c r="A690" s="589"/>
      <c r="B690" s="522"/>
      <c r="C690" s="522"/>
      <c r="D690" s="1041"/>
      <c r="E690" s="535">
        <f>F690-5</f>
        <v>44022</v>
      </c>
      <c r="F690" s="557">
        <f>F689+7</f>
        <v>44027</v>
      </c>
      <c r="G690" s="557">
        <f>F690+10</f>
        <v>44037</v>
      </c>
      <c r="H690" s="502"/>
    </row>
    <row r="691" spans="1:8" s="499" customFormat="1" ht="15" hidden="1">
      <c r="A691" s="589"/>
      <c r="B691" s="522"/>
      <c r="C691" s="522"/>
      <c r="D691" s="1041"/>
      <c r="E691" s="535">
        <f>F691-5</f>
        <v>44029</v>
      </c>
      <c r="F691" s="557">
        <f>F690+7</f>
        <v>44034</v>
      </c>
      <c r="G691" s="557">
        <f>F691+10</f>
        <v>44044</v>
      </c>
      <c r="H691" s="502"/>
    </row>
    <row r="692" spans="1:8" s="499" customFormat="1" ht="15" hidden="1" customHeight="1">
      <c r="A692" s="589"/>
      <c r="B692" s="522"/>
      <c r="C692" s="522"/>
      <c r="D692" s="1042"/>
      <c r="E692" s="535">
        <f>F692-5</f>
        <v>44036</v>
      </c>
      <c r="F692" s="557">
        <f>F691+7</f>
        <v>44041</v>
      </c>
      <c r="G692" s="557">
        <f>F692+10</f>
        <v>44051</v>
      </c>
      <c r="H692" s="502"/>
    </row>
    <row r="693" spans="1:8" s="499" customFormat="1" ht="15" hidden="1">
      <c r="A693" s="589"/>
      <c r="B693" s="1052" t="s">
        <v>20</v>
      </c>
      <c r="C693" s="1075" t="s">
        <v>21</v>
      </c>
      <c r="D693" s="1075" t="s">
        <v>5</v>
      </c>
      <c r="E693" s="538" t="s">
        <v>2250</v>
      </c>
      <c r="F693" s="538" t="s">
        <v>6</v>
      </c>
      <c r="G693" s="538" t="s">
        <v>200</v>
      </c>
    </row>
    <row r="694" spans="1:8" s="499" customFormat="1" ht="15" hidden="1">
      <c r="A694" s="589"/>
      <c r="B694" s="1052"/>
      <c r="C694" s="1162"/>
      <c r="D694" s="1075"/>
      <c r="E694" s="538" t="s">
        <v>2249</v>
      </c>
      <c r="F694" s="538" t="s">
        <v>24</v>
      </c>
      <c r="G694" s="538" t="s">
        <v>25</v>
      </c>
    </row>
    <row r="695" spans="1:8" s="499" customFormat="1" ht="15.75" hidden="1" customHeight="1">
      <c r="A695" s="589"/>
      <c r="B695" s="520" t="s">
        <v>2496</v>
      </c>
      <c r="C695" s="556" t="s">
        <v>2493</v>
      </c>
      <c r="D695" s="1040" t="s">
        <v>2495</v>
      </c>
      <c r="E695" s="535">
        <f>F695-5</f>
        <v>43829</v>
      </c>
      <c r="F695" s="557">
        <v>43834</v>
      </c>
      <c r="G695" s="557">
        <f>F695+10</f>
        <v>43844</v>
      </c>
    </row>
    <row r="696" spans="1:8" s="499" customFormat="1" ht="15" hidden="1">
      <c r="A696" s="589"/>
      <c r="B696" s="520" t="s">
        <v>2494</v>
      </c>
      <c r="C696" s="522" t="s">
        <v>2493</v>
      </c>
      <c r="D696" s="1041"/>
      <c r="E696" s="535">
        <f>F696-5</f>
        <v>43836</v>
      </c>
      <c r="F696" s="557">
        <f>F695+7</f>
        <v>43841</v>
      </c>
      <c r="G696" s="557">
        <f>F696+10</f>
        <v>43851</v>
      </c>
      <c r="H696" s="502"/>
    </row>
    <row r="697" spans="1:8" s="499" customFormat="1" ht="15" hidden="1">
      <c r="A697" s="589"/>
      <c r="B697" s="538" t="s">
        <v>2492</v>
      </c>
      <c r="C697" s="538" t="s">
        <v>2491</v>
      </c>
      <c r="D697" s="1041"/>
      <c r="E697" s="535">
        <f>F697-5</f>
        <v>43843</v>
      </c>
      <c r="F697" s="557">
        <f>F696+7</f>
        <v>43848</v>
      </c>
      <c r="G697" s="557">
        <f>F697+10</f>
        <v>43858</v>
      </c>
      <c r="H697" s="502"/>
    </row>
    <row r="698" spans="1:8" s="499" customFormat="1" ht="15" hidden="1">
      <c r="A698" s="589"/>
      <c r="B698" s="520" t="s">
        <v>2490</v>
      </c>
      <c r="C698" s="522" t="s">
        <v>2489</v>
      </c>
      <c r="D698" s="1041"/>
      <c r="E698" s="535">
        <f>F698-5</f>
        <v>43850</v>
      </c>
      <c r="F698" s="557">
        <f>F697+7</f>
        <v>43855</v>
      </c>
      <c r="G698" s="557">
        <f>F698+10</f>
        <v>43865</v>
      </c>
      <c r="H698" s="502"/>
    </row>
    <row r="699" spans="1:8" s="499" customFormat="1" ht="15" hidden="1" customHeight="1">
      <c r="A699" s="589"/>
      <c r="B699" s="520" t="s">
        <v>2398</v>
      </c>
      <c r="C699" s="522" t="s">
        <v>2398</v>
      </c>
      <c r="D699" s="1042"/>
      <c r="E699" s="535">
        <f>F699-5</f>
        <v>43857</v>
      </c>
      <c r="F699" s="557">
        <f>F698+7</f>
        <v>43862</v>
      </c>
      <c r="G699" s="557">
        <f>F699+10</f>
        <v>43872</v>
      </c>
      <c r="H699" s="502"/>
    </row>
    <row r="700" spans="1:8" s="499" customFormat="1" ht="15">
      <c r="A700" s="589"/>
      <c r="B700" s="1029" t="s">
        <v>1556</v>
      </c>
      <c r="C700" s="1075" t="s">
        <v>21</v>
      </c>
      <c r="D700" s="1075" t="s">
        <v>5</v>
      </c>
      <c r="E700" s="538" t="s">
        <v>2250</v>
      </c>
      <c r="F700" s="538" t="s">
        <v>6</v>
      </c>
      <c r="G700" s="538" t="s">
        <v>200</v>
      </c>
    </row>
    <row r="701" spans="1:8" s="499" customFormat="1" ht="15">
      <c r="A701" s="589"/>
      <c r="B701" s="1029"/>
      <c r="C701" s="1162"/>
      <c r="D701" s="1075"/>
      <c r="E701" s="538" t="s">
        <v>2249</v>
      </c>
      <c r="F701" s="538" t="s">
        <v>24</v>
      </c>
      <c r="G701" s="538" t="s">
        <v>25</v>
      </c>
    </row>
    <row r="702" spans="1:8" s="499" customFormat="1" ht="15.75" customHeight="1">
      <c r="A702" s="589"/>
      <c r="B702" s="520" t="s">
        <v>2399</v>
      </c>
      <c r="C702" s="522" t="s">
        <v>2398</v>
      </c>
      <c r="D702" s="1040" t="s">
        <v>2488</v>
      </c>
      <c r="E702" s="535">
        <f>F702-5</f>
        <v>44894</v>
      </c>
      <c r="F702" s="557">
        <v>44899</v>
      </c>
      <c r="G702" s="557">
        <f>F702+10</f>
        <v>44909</v>
      </c>
    </row>
    <row r="703" spans="1:8" s="499" customFormat="1" ht="15">
      <c r="A703" s="589"/>
      <c r="B703" s="520" t="s">
        <v>2487</v>
      </c>
      <c r="C703" s="520" t="s">
        <v>2486</v>
      </c>
      <c r="D703" s="1041"/>
      <c r="E703" s="535">
        <f>F703-5</f>
        <v>44901</v>
      </c>
      <c r="F703" s="557">
        <f>F702+7</f>
        <v>44906</v>
      </c>
      <c r="G703" s="557">
        <f>F703+10</f>
        <v>44916</v>
      </c>
      <c r="H703" s="502"/>
    </row>
    <row r="704" spans="1:8" s="499" customFormat="1" ht="15">
      <c r="A704" s="589"/>
      <c r="B704" s="522" t="s">
        <v>2410</v>
      </c>
      <c r="C704" s="522" t="s">
        <v>2485</v>
      </c>
      <c r="D704" s="1041"/>
      <c r="E704" s="535">
        <f>F704-5</f>
        <v>44908</v>
      </c>
      <c r="F704" s="557">
        <f>F703+7</f>
        <v>44913</v>
      </c>
      <c r="G704" s="557">
        <f>F704+10</f>
        <v>44923</v>
      </c>
      <c r="H704" s="502"/>
    </row>
    <row r="705" spans="1:8" s="499" customFormat="1" ht="15">
      <c r="A705" s="589"/>
      <c r="B705" s="522" t="s">
        <v>2408</v>
      </c>
      <c r="C705" s="522" t="s">
        <v>2484</v>
      </c>
      <c r="D705" s="1041"/>
      <c r="E705" s="535">
        <f>F705-5</f>
        <v>44915</v>
      </c>
      <c r="F705" s="557">
        <f>F704+7</f>
        <v>44920</v>
      </c>
      <c r="G705" s="557">
        <f>F705+10</f>
        <v>44930</v>
      </c>
      <c r="H705" s="502"/>
    </row>
    <row r="706" spans="1:8" s="499" customFormat="1" ht="15" customHeight="1">
      <c r="A706" s="589"/>
      <c r="B706" s="520" t="s">
        <v>2399</v>
      </c>
      <c r="C706" s="522" t="s">
        <v>2398</v>
      </c>
      <c r="D706" s="1042"/>
      <c r="E706" s="535">
        <f>F706-5</f>
        <v>44922</v>
      </c>
      <c r="F706" s="557">
        <f>F705+7</f>
        <v>44927</v>
      </c>
      <c r="G706" s="557">
        <f>F706+10</f>
        <v>44937</v>
      </c>
      <c r="H706" s="502"/>
    </row>
    <row r="707" spans="1:8" s="512" customFormat="1" ht="15">
      <c r="A707" s="1043" t="s">
        <v>2483</v>
      </c>
      <c r="B707" s="1043"/>
      <c r="C707" s="596"/>
      <c r="D707" s="595"/>
      <c r="E707" s="595"/>
      <c r="F707" s="594"/>
      <c r="G707" s="594"/>
    </row>
    <row r="708" spans="1:8" s="502" customFormat="1" ht="15" hidden="1">
      <c r="A708" s="589"/>
      <c r="B708" s="1169" t="s">
        <v>1556</v>
      </c>
      <c r="C708" s="1075" t="s">
        <v>21</v>
      </c>
      <c r="D708" s="1163" t="s">
        <v>5</v>
      </c>
      <c r="E708" s="538" t="s">
        <v>2250</v>
      </c>
      <c r="F708" s="593" t="s">
        <v>6</v>
      </c>
      <c r="G708" s="592" t="s">
        <v>2471</v>
      </c>
    </row>
    <row r="709" spans="1:8" s="502" customFormat="1" ht="15" hidden="1">
      <c r="A709" s="589"/>
      <c r="B709" s="1170"/>
      <c r="C709" s="1162"/>
      <c r="D709" s="1164"/>
      <c r="E709" s="538" t="s">
        <v>2249</v>
      </c>
      <c r="F709" s="591" t="s">
        <v>24</v>
      </c>
      <c r="G709" s="590" t="s">
        <v>25</v>
      </c>
    </row>
    <row r="710" spans="1:8" s="502" customFormat="1" ht="15" hidden="1">
      <c r="A710" s="589"/>
      <c r="B710" s="520" t="s">
        <v>2467</v>
      </c>
      <c r="C710" s="556" t="s">
        <v>2482</v>
      </c>
      <c r="D710" s="1078" t="s">
        <v>2481</v>
      </c>
      <c r="E710" s="588">
        <f>F710-6</f>
        <v>44651</v>
      </c>
      <c r="F710" s="587">
        <v>44657</v>
      </c>
      <c r="G710" s="587">
        <f>F710+16</f>
        <v>44673</v>
      </c>
    </row>
    <row r="711" spans="1:8" s="502" customFormat="1" ht="15" hidden="1">
      <c r="A711" s="589"/>
      <c r="B711" s="520" t="s">
        <v>2465</v>
      </c>
      <c r="C711" s="522" t="s">
        <v>2480</v>
      </c>
      <c r="D711" s="1078"/>
      <c r="E711" s="588">
        <f>F711-6</f>
        <v>44658</v>
      </c>
      <c r="F711" s="587">
        <f>F710+7</f>
        <v>44664</v>
      </c>
      <c r="G711" s="587">
        <f>F711+16</f>
        <v>44680</v>
      </c>
    </row>
    <row r="712" spans="1:8" s="502" customFormat="1" ht="15" hidden="1">
      <c r="A712" s="589"/>
      <c r="B712" s="520" t="s">
        <v>2476</v>
      </c>
      <c r="C712" s="522" t="s">
        <v>2479</v>
      </c>
      <c r="D712" s="1078"/>
      <c r="E712" s="588">
        <f>F712-6</f>
        <v>44665</v>
      </c>
      <c r="F712" s="587">
        <f>F711+7</f>
        <v>44671</v>
      </c>
      <c r="G712" s="587">
        <f>F712+16</f>
        <v>44687</v>
      </c>
    </row>
    <row r="713" spans="1:8" s="502" customFormat="1" ht="15" hidden="1">
      <c r="A713" s="589"/>
      <c r="B713" s="520" t="s">
        <v>2470</v>
      </c>
      <c r="C713" s="522" t="s">
        <v>2478</v>
      </c>
      <c r="D713" s="1078"/>
      <c r="E713" s="588">
        <f>F713-6</f>
        <v>44672</v>
      </c>
      <c r="F713" s="587">
        <f>F712+7</f>
        <v>44678</v>
      </c>
      <c r="G713" s="587">
        <f>F713+16</f>
        <v>44694</v>
      </c>
    </row>
    <row r="714" spans="1:8" s="502" customFormat="1" ht="15" hidden="1">
      <c r="A714" s="589"/>
      <c r="B714" s="520" t="s">
        <v>2399</v>
      </c>
      <c r="C714" s="522" t="s">
        <v>2398</v>
      </c>
      <c r="D714" s="1078"/>
      <c r="E714" s="588">
        <f>F714-6</f>
        <v>44679</v>
      </c>
      <c r="F714" s="587">
        <f>F713+7</f>
        <v>44685</v>
      </c>
      <c r="G714" s="587">
        <f>F714+16</f>
        <v>44701</v>
      </c>
    </row>
    <row r="715" spans="1:8" s="502" customFormat="1" ht="15" hidden="1">
      <c r="A715" s="589"/>
      <c r="B715" s="1171" t="s">
        <v>20</v>
      </c>
      <c r="C715" s="1075" t="s">
        <v>21</v>
      </c>
      <c r="D715" s="1163" t="s">
        <v>5</v>
      </c>
      <c r="E715" s="538" t="s">
        <v>2250</v>
      </c>
      <c r="F715" s="593" t="s">
        <v>6</v>
      </c>
      <c r="G715" s="592" t="s">
        <v>2471</v>
      </c>
    </row>
    <row r="716" spans="1:8" s="502" customFormat="1" ht="15" hidden="1">
      <c r="A716" s="589"/>
      <c r="B716" s="1172"/>
      <c r="C716" s="1162"/>
      <c r="D716" s="1164"/>
      <c r="E716" s="538" t="s">
        <v>2249</v>
      </c>
      <c r="F716" s="591" t="s">
        <v>24</v>
      </c>
      <c r="G716" s="590" t="s">
        <v>25</v>
      </c>
    </row>
    <row r="717" spans="1:8" s="502" customFormat="1" ht="15" hidden="1">
      <c r="A717" s="589"/>
      <c r="B717" s="520" t="s">
        <v>2465</v>
      </c>
      <c r="C717" s="522" t="s">
        <v>2477</v>
      </c>
      <c r="D717" s="1078" t="s">
        <v>2392</v>
      </c>
      <c r="E717" s="588">
        <f>F717-4</f>
        <v>44709</v>
      </c>
      <c r="F717" s="587">
        <v>44713</v>
      </c>
      <c r="G717" s="587">
        <f>F717+22</f>
        <v>44735</v>
      </c>
    </row>
    <row r="718" spans="1:8" s="502" customFormat="1" ht="15" hidden="1">
      <c r="A718" s="589"/>
      <c r="B718" s="520" t="s">
        <v>2476</v>
      </c>
      <c r="C718" s="522" t="s">
        <v>2475</v>
      </c>
      <c r="D718" s="1078"/>
      <c r="E718" s="588">
        <f>F718-4</f>
        <v>44716</v>
      </c>
      <c r="F718" s="587">
        <f>F717+7</f>
        <v>44720</v>
      </c>
      <c r="G718" s="587">
        <f>F718+22</f>
        <v>44742</v>
      </c>
    </row>
    <row r="719" spans="1:8" s="502" customFormat="1" ht="15" hidden="1">
      <c r="A719" s="589"/>
      <c r="B719" s="522" t="s">
        <v>2398</v>
      </c>
      <c r="C719" s="522" t="s">
        <v>2398</v>
      </c>
      <c r="D719" s="1078"/>
      <c r="E719" s="588">
        <f>F719-4</f>
        <v>44723</v>
      </c>
      <c r="F719" s="587">
        <f>F718+7</f>
        <v>44727</v>
      </c>
      <c r="G719" s="587">
        <f>F719+22</f>
        <v>44749</v>
      </c>
    </row>
    <row r="720" spans="1:8" s="502" customFormat="1" ht="15" hidden="1">
      <c r="A720" s="589"/>
      <c r="B720" s="522" t="s">
        <v>2470</v>
      </c>
      <c r="C720" s="522" t="s">
        <v>2474</v>
      </c>
      <c r="D720" s="1078"/>
      <c r="E720" s="588">
        <f>F720-4</f>
        <v>44730</v>
      </c>
      <c r="F720" s="587">
        <f>F719+7</f>
        <v>44734</v>
      </c>
      <c r="G720" s="587">
        <f>F720+22</f>
        <v>44756</v>
      </c>
    </row>
    <row r="721" spans="1:8" s="502" customFormat="1" ht="15" hidden="1">
      <c r="A721" s="589"/>
      <c r="B721" s="520" t="s">
        <v>2473</v>
      </c>
      <c r="C721" s="522" t="s">
        <v>2472</v>
      </c>
      <c r="D721" s="1078"/>
      <c r="E721" s="588">
        <f>F721-4</f>
        <v>44737</v>
      </c>
      <c r="F721" s="587">
        <f>F720+7</f>
        <v>44741</v>
      </c>
      <c r="G721" s="587">
        <f>F721+22</f>
        <v>44763</v>
      </c>
    </row>
    <row r="722" spans="1:8" s="502" customFormat="1" ht="15">
      <c r="A722" s="589"/>
      <c r="B722" s="1029" t="s">
        <v>1556</v>
      </c>
      <c r="C722" s="1075" t="s">
        <v>21</v>
      </c>
      <c r="D722" s="1163" t="s">
        <v>5</v>
      </c>
      <c r="E722" s="538" t="s">
        <v>2250</v>
      </c>
      <c r="F722" s="593" t="s">
        <v>6</v>
      </c>
      <c r="G722" s="592" t="s">
        <v>2471</v>
      </c>
    </row>
    <row r="723" spans="1:8" s="502" customFormat="1" ht="15">
      <c r="A723" s="589"/>
      <c r="B723" s="1029"/>
      <c r="C723" s="1162"/>
      <c r="D723" s="1164"/>
      <c r="E723" s="538" t="s">
        <v>2249</v>
      </c>
      <c r="F723" s="591" t="s">
        <v>24</v>
      </c>
      <c r="G723" s="590" t="s">
        <v>25</v>
      </c>
    </row>
    <row r="724" spans="1:8" s="502" customFormat="1" ht="15">
      <c r="A724" s="589"/>
      <c r="B724" s="522" t="s">
        <v>2470</v>
      </c>
      <c r="C724" s="522" t="s">
        <v>2469</v>
      </c>
      <c r="D724" s="1078" t="s">
        <v>2434</v>
      </c>
      <c r="E724" s="588">
        <f>F724-4</f>
        <v>44898</v>
      </c>
      <c r="F724" s="587">
        <v>44902</v>
      </c>
      <c r="G724" s="587">
        <f>F724+22</f>
        <v>44924</v>
      </c>
    </row>
    <row r="725" spans="1:8" s="502" customFormat="1" ht="15">
      <c r="A725" s="589"/>
      <c r="B725" s="520" t="s">
        <v>2468</v>
      </c>
      <c r="C725" s="522" t="s">
        <v>2466</v>
      </c>
      <c r="D725" s="1078"/>
      <c r="E725" s="588">
        <f>F725-4</f>
        <v>44905</v>
      </c>
      <c r="F725" s="587">
        <f>F724+7</f>
        <v>44909</v>
      </c>
      <c r="G725" s="587">
        <f>F725+22</f>
        <v>44931</v>
      </c>
    </row>
    <row r="726" spans="1:8" s="502" customFormat="1" ht="15">
      <c r="A726" s="589"/>
      <c r="B726" s="522" t="s">
        <v>2467</v>
      </c>
      <c r="C726" s="522" t="s">
        <v>2466</v>
      </c>
      <c r="D726" s="1078"/>
      <c r="E726" s="588">
        <f>F726-4</f>
        <v>44912</v>
      </c>
      <c r="F726" s="587">
        <f>F725+7</f>
        <v>44916</v>
      </c>
      <c r="G726" s="587">
        <f>F726+22</f>
        <v>44938</v>
      </c>
    </row>
    <row r="727" spans="1:8" s="502" customFormat="1" ht="15">
      <c r="A727" s="589"/>
      <c r="B727" s="522" t="s">
        <v>2465</v>
      </c>
      <c r="C727" s="522" t="s">
        <v>2464</v>
      </c>
      <c r="D727" s="1078"/>
      <c r="E727" s="588">
        <f>F727-4</f>
        <v>44919</v>
      </c>
      <c r="F727" s="587">
        <f>F726+7</f>
        <v>44923</v>
      </c>
      <c r="G727" s="587">
        <f>F727+22</f>
        <v>44945</v>
      </c>
    </row>
    <row r="728" spans="1:8" s="502" customFormat="1" ht="15">
      <c r="A728" s="589"/>
      <c r="B728" s="520" t="s">
        <v>2399</v>
      </c>
      <c r="C728" s="522" t="s">
        <v>2398</v>
      </c>
      <c r="D728" s="1078"/>
      <c r="E728" s="588">
        <f>F728-4</f>
        <v>44926</v>
      </c>
      <c r="F728" s="587">
        <f>F727+7</f>
        <v>44930</v>
      </c>
      <c r="G728" s="587">
        <f>F728+22</f>
        <v>44952</v>
      </c>
    </row>
    <row r="729" spans="1:8" s="500" customFormat="1" ht="15.75" customHeight="1">
      <c r="A729" s="1173" t="s">
        <v>2463</v>
      </c>
      <c r="B729" s="1173"/>
      <c r="C729" s="586"/>
    </row>
    <row r="730" spans="1:8" s="499" customFormat="1" ht="15" hidden="1">
      <c r="A730" s="581"/>
      <c r="B730" s="1174" t="s">
        <v>1556</v>
      </c>
      <c r="C730" s="1094" t="s">
        <v>21</v>
      </c>
      <c r="D730" s="1167" t="s">
        <v>5</v>
      </c>
      <c r="E730" s="523" t="s">
        <v>2250</v>
      </c>
      <c r="F730" s="523" t="s">
        <v>6</v>
      </c>
      <c r="G730" s="523" t="s">
        <v>2454</v>
      </c>
    </row>
    <row r="731" spans="1:8" s="499" customFormat="1" ht="15" hidden="1">
      <c r="A731" s="581"/>
      <c r="B731" s="1175"/>
      <c r="C731" s="1094"/>
      <c r="D731" s="1168"/>
      <c r="E731" s="570" t="s">
        <v>2249</v>
      </c>
      <c r="F731" s="570" t="s">
        <v>24</v>
      </c>
      <c r="G731" s="570" t="s">
        <v>25</v>
      </c>
    </row>
    <row r="732" spans="1:8" s="499" customFormat="1" ht="15" hidden="1">
      <c r="A732" s="581"/>
      <c r="B732" s="520" t="s">
        <v>2458</v>
      </c>
      <c r="C732" s="522" t="s">
        <v>2462</v>
      </c>
      <c r="D732" s="1176" t="s">
        <v>130</v>
      </c>
      <c r="E732" s="579">
        <f>F732-5</f>
        <v>44014</v>
      </c>
      <c r="F732" s="578">
        <v>44019</v>
      </c>
      <c r="G732" s="578">
        <f>F732+9</f>
        <v>44028</v>
      </c>
    </row>
    <row r="733" spans="1:8" s="499" customFormat="1" hidden="1">
      <c r="A733" s="581"/>
      <c r="B733" s="520" t="s">
        <v>2456</v>
      </c>
      <c r="C733" s="519" t="s">
        <v>2461</v>
      </c>
      <c r="D733" s="1177"/>
      <c r="E733" s="579">
        <f>F733-5</f>
        <v>44021</v>
      </c>
      <c r="F733" s="578">
        <f>F732+7</f>
        <v>44026</v>
      </c>
      <c r="G733" s="578">
        <f>F733+8</f>
        <v>44034</v>
      </c>
      <c r="H733" s="583"/>
    </row>
    <row r="734" spans="1:8" s="499" customFormat="1" ht="15" hidden="1">
      <c r="A734" s="581"/>
      <c r="B734" s="520" t="s">
        <v>2460</v>
      </c>
      <c r="C734" s="519" t="s">
        <v>2459</v>
      </c>
      <c r="D734" s="1177"/>
      <c r="E734" s="579">
        <f>F734-5</f>
        <v>44028</v>
      </c>
      <c r="F734" s="578">
        <f>F733+7</f>
        <v>44033</v>
      </c>
      <c r="G734" s="578">
        <f>F734+8</f>
        <v>44041</v>
      </c>
    </row>
    <row r="735" spans="1:8" s="499" customFormat="1" ht="15" hidden="1">
      <c r="A735" s="581"/>
      <c r="B735" s="520" t="s">
        <v>2458</v>
      </c>
      <c r="C735" s="519" t="s">
        <v>2457</v>
      </c>
      <c r="D735" s="1041"/>
      <c r="E735" s="579">
        <f>F735-5</f>
        <v>44035</v>
      </c>
      <c r="F735" s="578">
        <f>F734+7</f>
        <v>44040</v>
      </c>
      <c r="G735" s="578">
        <f>F735+8</f>
        <v>44048</v>
      </c>
    </row>
    <row r="736" spans="1:8" s="499" customFormat="1" ht="15" hidden="1">
      <c r="A736" s="581"/>
      <c r="B736" s="520" t="s">
        <v>2456</v>
      </c>
      <c r="C736" s="519" t="s">
        <v>2455</v>
      </c>
      <c r="D736" s="1042"/>
      <c r="E736" s="579">
        <f>F736-5</f>
        <v>44042</v>
      </c>
      <c r="F736" s="578">
        <f>F735+7</f>
        <v>44047</v>
      </c>
      <c r="G736" s="578">
        <f>F736+8</f>
        <v>44055</v>
      </c>
    </row>
    <row r="737" spans="1:8" s="499" customFormat="1" ht="15">
      <c r="A737" s="581"/>
      <c r="B737" s="1029" t="s">
        <v>1350</v>
      </c>
      <c r="C737" s="1094" t="s">
        <v>21</v>
      </c>
      <c r="D737" s="1167" t="s">
        <v>5</v>
      </c>
      <c r="E737" s="523" t="s">
        <v>2250</v>
      </c>
      <c r="F737" s="523" t="s">
        <v>6</v>
      </c>
      <c r="G737" s="523" t="s">
        <v>2454</v>
      </c>
    </row>
    <row r="738" spans="1:8" s="499" customFormat="1" ht="15">
      <c r="A738" s="581"/>
      <c r="B738" s="1029"/>
      <c r="C738" s="1094"/>
      <c r="D738" s="1168"/>
      <c r="E738" s="570" t="s">
        <v>2249</v>
      </c>
      <c r="F738" s="570" t="s">
        <v>24</v>
      </c>
      <c r="G738" s="570" t="s">
        <v>25</v>
      </c>
    </row>
    <row r="739" spans="1:8" s="499" customFormat="1" ht="15">
      <c r="A739" s="581"/>
      <c r="B739" s="520" t="s">
        <v>2446</v>
      </c>
      <c r="C739" s="522" t="s">
        <v>2453</v>
      </c>
      <c r="D739" s="1058" t="s">
        <v>2076</v>
      </c>
      <c r="E739" s="579">
        <f>F739-5</f>
        <v>44895</v>
      </c>
      <c r="F739" s="557">
        <v>44900</v>
      </c>
      <c r="G739" s="578">
        <f>F739+9</f>
        <v>44909</v>
      </c>
    </row>
    <row r="740" spans="1:8" s="499" customFormat="1">
      <c r="A740" s="581"/>
      <c r="B740" s="520" t="s">
        <v>2452</v>
      </c>
      <c r="C740" s="522" t="s">
        <v>2451</v>
      </c>
      <c r="D740" s="1059"/>
      <c r="E740" s="579">
        <f>F740-5</f>
        <v>44902</v>
      </c>
      <c r="F740" s="578">
        <f>F739+7</f>
        <v>44907</v>
      </c>
      <c r="G740" s="578">
        <f>F740+9</f>
        <v>44916</v>
      </c>
      <c r="H740" s="583"/>
    </row>
    <row r="741" spans="1:8" s="499" customFormat="1" ht="15">
      <c r="A741" s="581"/>
      <c r="B741" s="520" t="s">
        <v>2450</v>
      </c>
      <c r="C741" s="522" t="s">
        <v>2449</v>
      </c>
      <c r="D741" s="1059"/>
      <c r="E741" s="579">
        <f>F741-5</f>
        <v>44909</v>
      </c>
      <c r="F741" s="578">
        <f>F740+7</f>
        <v>44914</v>
      </c>
      <c r="G741" s="578">
        <f>F741+9</f>
        <v>44923</v>
      </c>
    </row>
    <row r="742" spans="1:8" s="499" customFormat="1" ht="15">
      <c r="A742" s="581"/>
      <c r="B742" s="520" t="s">
        <v>2448</v>
      </c>
      <c r="C742" s="522" t="s">
        <v>2447</v>
      </c>
      <c r="D742" s="1059"/>
      <c r="E742" s="579">
        <f>F742-5</f>
        <v>44916</v>
      </c>
      <c r="F742" s="578">
        <f>F741+7</f>
        <v>44921</v>
      </c>
      <c r="G742" s="578">
        <f>F742+9</f>
        <v>44930</v>
      </c>
    </row>
    <row r="743" spans="1:8" s="499" customFormat="1" ht="15" customHeight="1">
      <c r="A743" s="581"/>
      <c r="B743" s="520" t="s">
        <v>2446</v>
      </c>
      <c r="C743" s="522" t="s">
        <v>2445</v>
      </c>
      <c r="D743" s="1178"/>
      <c r="E743" s="579">
        <f>F743-5</f>
        <v>44923</v>
      </c>
      <c r="F743" s="578">
        <f>F742+7</f>
        <v>44928</v>
      </c>
      <c r="G743" s="578">
        <f>F743+9</f>
        <v>44937</v>
      </c>
    </row>
    <row r="744" spans="1:8" s="499" customFormat="1" ht="15" hidden="1" customHeight="1">
      <c r="A744" s="581"/>
      <c r="B744" s="1174"/>
      <c r="C744" s="1179"/>
      <c r="D744" s="1059"/>
      <c r="E744" s="585" t="s">
        <v>2250</v>
      </c>
      <c r="F744" s="523" t="s">
        <v>6</v>
      </c>
      <c r="G744" s="578" t="e">
        <f t="shared" ref="G744:G750" si="1">F744+8</f>
        <v>#VALUE!</v>
      </c>
    </row>
    <row r="745" spans="1:8" s="499" customFormat="1" ht="15" hidden="1" customHeight="1">
      <c r="A745" s="581"/>
      <c r="B745" s="1175"/>
      <c r="C745" s="1179"/>
      <c r="D745" s="1059"/>
      <c r="E745" s="584" t="s">
        <v>2249</v>
      </c>
      <c r="F745" s="570" t="s">
        <v>24</v>
      </c>
      <c r="G745" s="578" t="e">
        <f t="shared" si="1"/>
        <v>#VALUE!</v>
      </c>
    </row>
    <row r="746" spans="1:8" s="499" customFormat="1" ht="15" hidden="1" customHeight="1">
      <c r="A746" s="581"/>
      <c r="B746" s="522"/>
      <c r="C746" s="582"/>
      <c r="D746" s="1059"/>
      <c r="E746" s="579">
        <f>F746-5</f>
        <v>43892</v>
      </c>
      <c r="F746" s="578">
        <v>43897</v>
      </c>
      <c r="G746" s="578">
        <f t="shared" si="1"/>
        <v>43905</v>
      </c>
    </row>
    <row r="747" spans="1:8" s="499" customFormat="1" ht="15.75" hidden="1" customHeight="1">
      <c r="A747" s="581"/>
      <c r="B747" s="522"/>
      <c r="C747" s="580"/>
      <c r="D747" s="1178"/>
      <c r="E747" s="579">
        <f>F747-5</f>
        <v>43899</v>
      </c>
      <c r="F747" s="578">
        <f>F746+7</f>
        <v>43904</v>
      </c>
      <c r="G747" s="578">
        <f t="shared" si="1"/>
        <v>43912</v>
      </c>
      <c r="H747" s="583"/>
    </row>
    <row r="748" spans="1:8" s="499" customFormat="1" ht="15" hidden="1" customHeight="1">
      <c r="A748" s="581"/>
      <c r="B748" s="522"/>
      <c r="C748" s="582"/>
      <c r="D748" s="1058"/>
      <c r="E748" s="579">
        <f>F748-5</f>
        <v>43906</v>
      </c>
      <c r="F748" s="578">
        <f>F747+7</f>
        <v>43911</v>
      </c>
      <c r="G748" s="578">
        <f t="shared" si="1"/>
        <v>43919</v>
      </c>
    </row>
    <row r="749" spans="1:8" s="499" customFormat="1" ht="15" hidden="1" customHeight="1">
      <c r="A749" s="581"/>
      <c r="B749" s="522"/>
      <c r="C749" s="582"/>
      <c r="D749" s="1059"/>
      <c r="E749" s="579">
        <f>F749-5</f>
        <v>43913</v>
      </c>
      <c r="F749" s="578">
        <f>F748+7</f>
        <v>43918</v>
      </c>
      <c r="G749" s="578">
        <f t="shared" si="1"/>
        <v>43926</v>
      </c>
    </row>
    <row r="750" spans="1:8" s="499" customFormat="1" ht="15" hidden="1" customHeight="1">
      <c r="A750" s="581"/>
      <c r="B750" s="522"/>
      <c r="C750" s="580"/>
      <c r="D750" s="1059"/>
      <c r="E750" s="579">
        <f>F750-5</f>
        <v>43920</v>
      </c>
      <c r="F750" s="578">
        <f>F749+7</f>
        <v>43925</v>
      </c>
      <c r="G750" s="578">
        <f t="shared" si="1"/>
        <v>43933</v>
      </c>
    </row>
    <row r="751" spans="1:8" s="512" customFormat="1" ht="18" customHeight="1">
      <c r="A751" s="1173" t="s">
        <v>1659</v>
      </c>
      <c r="B751" s="1173"/>
      <c r="C751" s="544"/>
      <c r="D751" s="573"/>
      <c r="E751" s="542"/>
      <c r="F751" s="577"/>
      <c r="G751" s="577"/>
    </row>
    <row r="752" spans="1:8" s="502" customFormat="1" ht="18" customHeight="1">
      <c r="A752" s="539"/>
      <c r="B752" s="1029" t="s">
        <v>1350</v>
      </c>
      <c r="C752" s="1180" t="s">
        <v>21</v>
      </c>
      <c r="D752" s="1180" t="s">
        <v>5</v>
      </c>
      <c r="E752" s="535" t="s">
        <v>2250</v>
      </c>
      <c r="F752" s="535" t="s">
        <v>6</v>
      </c>
      <c r="G752" s="535" t="s">
        <v>168</v>
      </c>
    </row>
    <row r="753" spans="1:7" s="502" customFormat="1" ht="18" customHeight="1">
      <c r="A753" s="539"/>
      <c r="B753" s="1029"/>
      <c r="C753" s="1181"/>
      <c r="D753" s="1181"/>
      <c r="E753" s="535" t="s">
        <v>2249</v>
      </c>
      <c r="F753" s="535" t="s">
        <v>24</v>
      </c>
      <c r="G753" s="535" t="s">
        <v>25</v>
      </c>
    </row>
    <row r="754" spans="1:7" s="502" customFormat="1" ht="15">
      <c r="A754" s="499"/>
      <c r="B754" s="522" t="s">
        <v>2444</v>
      </c>
      <c r="C754" s="522" t="s">
        <v>2443</v>
      </c>
      <c r="D754" s="1058" t="s">
        <v>2184</v>
      </c>
      <c r="E754" s="536">
        <f>F754-4</f>
        <v>44893</v>
      </c>
      <c r="F754" s="568">
        <v>44897</v>
      </c>
      <c r="G754" s="568">
        <f>F754+7</f>
        <v>44904</v>
      </c>
    </row>
    <row r="755" spans="1:7" s="502" customFormat="1" ht="15">
      <c r="A755" s="499"/>
      <c r="B755" s="522" t="s">
        <v>2442</v>
      </c>
      <c r="C755" s="522" t="s">
        <v>2441</v>
      </c>
      <c r="D755" s="1059"/>
      <c r="E755" s="536">
        <f>F755-4</f>
        <v>44900</v>
      </c>
      <c r="F755" s="568">
        <f>F754+7</f>
        <v>44904</v>
      </c>
      <c r="G755" s="568">
        <f>F755+7</f>
        <v>44911</v>
      </c>
    </row>
    <row r="756" spans="1:7" s="502" customFormat="1" ht="15">
      <c r="A756" s="499"/>
      <c r="B756" s="522" t="s">
        <v>2437</v>
      </c>
      <c r="C756" s="522" t="s">
        <v>2440</v>
      </c>
      <c r="D756" s="1059"/>
      <c r="E756" s="536">
        <f>F756-4</f>
        <v>44907</v>
      </c>
      <c r="F756" s="568">
        <f>F755+7</f>
        <v>44911</v>
      </c>
      <c r="G756" s="568">
        <f>F756+7</f>
        <v>44918</v>
      </c>
    </row>
    <row r="757" spans="1:7" s="502" customFormat="1" ht="15">
      <c r="A757" s="499"/>
      <c r="B757" s="522" t="s">
        <v>2439</v>
      </c>
      <c r="C757" s="522" t="s">
        <v>2438</v>
      </c>
      <c r="D757" s="1059"/>
      <c r="E757" s="536">
        <f>F757-4</f>
        <v>44914</v>
      </c>
      <c r="F757" s="568">
        <f>F756+7</f>
        <v>44918</v>
      </c>
      <c r="G757" s="568">
        <f>F757+7</f>
        <v>44925</v>
      </c>
    </row>
    <row r="758" spans="1:7" s="502" customFormat="1" ht="15" customHeight="1">
      <c r="A758" s="499"/>
      <c r="B758" s="522" t="s">
        <v>2437</v>
      </c>
      <c r="C758" s="522" t="s">
        <v>2436</v>
      </c>
      <c r="D758" s="1178"/>
      <c r="E758" s="536">
        <f>F758-4</f>
        <v>44921</v>
      </c>
      <c r="F758" s="568">
        <f>F757+7</f>
        <v>44925</v>
      </c>
      <c r="G758" s="568">
        <f>F758+7</f>
        <v>44932</v>
      </c>
    </row>
    <row r="759" spans="1:7" s="574" customFormat="1" ht="15">
      <c r="A759" s="576"/>
      <c r="B759" s="1182" t="s">
        <v>1556</v>
      </c>
      <c r="C759" s="1184" t="s">
        <v>21</v>
      </c>
      <c r="D759" s="1184" t="s">
        <v>5</v>
      </c>
      <c r="E759" s="575" t="s">
        <v>2250</v>
      </c>
      <c r="F759" s="575" t="s">
        <v>6</v>
      </c>
      <c r="G759" s="575" t="s">
        <v>168</v>
      </c>
    </row>
    <row r="760" spans="1:7" s="502" customFormat="1" ht="15">
      <c r="A760" s="499"/>
      <c r="B760" s="1183"/>
      <c r="C760" s="1185"/>
      <c r="D760" s="1185"/>
      <c r="E760" s="570" t="s">
        <v>2249</v>
      </c>
      <c r="F760" s="570" t="s">
        <v>24</v>
      </c>
      <c r="G760" s="570" t="s">
        <v>25</v>
      </c>
    </row>
    <row r="761" spans="1:7" s="502" customFormat="1" ht="15">
      <c r="A761" s="499"/>
      <c r="B761" s="522" t="s">
        <v>2430</v>
      </c>
      <c r="C761" s="522" t="s">
        <v>2435</v>
      </c>
      <c r="D761" s="1058" t="s">
        <v>2434</v>
      </c>
      <c r="E761" s="536">
        <f>F761-4</f>
        <v>44894</v>
      </c>
      <c r="F761" s="568">
        <v>44898</v>
      </c>
      <c r="G761" s="568">
        <f>F761+7</f>
        <v>44905</v>
      </c>
    </row>
    <row r="762" spans="1:7" s="502" customFormat="1" ht="15">
      <c r="A762" s="499"/>
      <c r="B762" s="522" t="s">
        <v>2428</v>
      </c>
      <c r="C762" s="522" t="s">
        <v>2433</v>
      </c>
      <c r="D762" s="1059"/>
      <c r="E762" s="536">
        <f>F762-4</f>
        <v>44901</v>
      </c>
      <c r="F762" s="568">
        <f>F761+7</f>
        <v>44905</v>
      </c>
      <c r="G762" s="568">
        <f>F762+7</f>
        <v>44912</v>
      </c>
    </row>
    <row r="763" spans="1:7" s="502" customFormat="1" ht="15">
      <c r="A763" s="499"/>
      <c r="B763" s="522" t="s">
        <v>2432</v>
      </c>
      <c r="C763" s="522" t="s">
        <v>2431</v>
      </c>
      <c r="D763" s="1059"/>
      <c r="E763" s="536">
        <f>F763-4</f>
        <v>44908</v>
      </c>
      <c r="F763" s="568">
        <f>F762+7</f>
        <v>44912</v>
      </c>
      <c r="G763" s="568">
        <f>F763+7</f>
        <v>44919</v>
      </c>
    </row>
    <row r="764" spans="1:7" s="502" customFormat="1" ht="15">
      <c r="A764" s="499"/>
      <c r="B764" s="522" t="s">
        <v>2430</v>
      </c>
      <c r="C764" s="522" t="s">
        <v>2429</v>
      </c>
      <c r="D764" s="1059"/>
      <c r="E764" s="536">
        <f>F764-4</f>
        <v>44915</v>
      </c>
      <c r="F764" s="568">
        <f>F763+7</f>
        <v>44919</v>
      </c>
      <c r="G764" s="568">
        <f>F764+7</f>
        <v>44926</v>
      </c>
    </row>
    <row r="765" spans="1:7" s="502" customFormat="1" ht="13.5" customHeight="1">
      <c r="A765" s="499"/>
      <c r="B765" s="520" t="s">
        <v>2428</v>
      </c>
      <c r="C765" s="522" t="s">
        <v>2427</v>
      </c>
      <c r="D765" s="1178"/>
      <c r="E765" s="536">
        <f>F765-4</f>
        <v>44922</v>
      </c>
      <c r="F765" s="568">
        <f>F764+7</f>
        <v>44926</v>
      </c>
      <c r="G765" s="568">
        <f>F765+7</f>
        <v>44933</v>
      </c>
    </row>
    <row r="766" spans="1:7" s="574" customFormat="1" ht="15" hidden="1">
      <c r="A766" s="576"/>
      <c r="B766" s="1186" t="s">
        <v>1556</v>
      </c>
      <c r="C766" s="1184" t="s">
        <v>21</v>
      </c>
      <c r="D766" s="1184" t="s">
        <v>5</v>
      </c>
      <c r="E766" s="575" t="s">
        <v>2250</v>
      </c>
      <c r="F766" s="575" t="s">
        <v>6</v>
      </c>
      <c r="G766" s="575" t="s">
        <v>168</v>
      </c>
    </row>
    <row r="767" spans="1:7" s="502" customFormat="1" ht="15" hidden="1">
      <c r="A767" s="499"/>
      <c r="B767" s="1186"/>
      <c r="C767" s="1185"/>
      <c r="D767" s="1185"/>
      <c r="E767" s="570" t="s">
        <v>2249</v>
      </c>
      <c r="F767" s="570" t="s">
        <v>24</v>
      </c>
      <c r="G767" s="570" t="s">
        <v>25</v>
      </c>
    </row>
    <row r="768" spans="1:7" s="502" customFormat="1" ht="15" hidden="1">
      <c r="A768" s="499"/>
      <c r="B768" s="520" t="s">
        <v>2399</v>
      </c>
      <c r="C768" s="522" t="s">
        <v>2398</v>
      </c>
      <c r="D768" s="1058" t="s">
        <v>2426</v>
      </c>
      <c r="E768" s="536">
        <f>F768-4</f>
        <v>44805</v>
      </c>
      <c r="F768" s="568">
        <v>44809</v>
      </c>
      <c r="G768" s="568">
        <f>F768+7</f>
        <v>44816</v>
      </c>
    </row>
    <row r="769" spans="1:7" s="502" customFormat="1" ht="15" hidden="1">
      <c r="A769" s="499"/>
      <c r="B769" s="520" t="s">
        <v>2399</v>
      </c>
      <c r="C769" s="522" t="s">
        <v>2398</v>
      </c>
      <c r="D769" s="1059"/>
      <c r="E769" s="536">
        <f>F769-4</f>
        <v>44812</v>
      </c>
      <c r="F769" s="568">
        <f>F768+7</f>
        <v>44816</v>
      </c>
      <c r="G769" s="568">
        <f>F769+7</f>
        <v>44823</v>
      </c>
    </row>
    <row r="770" spans="1:7" s="502" customFormat="1" ht="15" hidden="1">
      <c r="A770" s="499"/>
      <c r="B770" s="520" t="s">
        <v>2399</v>
      </c>
      <c r="C770" s="522" t="s">
        <v>2398</v>
      </c>
      <c r="D770" s="1059"/>
      <c r="E770" s="536">
        <f>F770-4</f>
        <v>44819</v>
      </c>
      <c r="F770" s="568">
        <f>F769+7</f>
        <v>44823</v>
      </c>
      <c r="G770" s="568">
        <f>F770+7</f>
        <v>44830</v>
      </c>
    </row>
    <row r="771" spans="1:7" s="502" customFormat="1" ht="15" hidden="1">
      <c r="A771" s="499"/>
      <c r="B771" s="520" t="s">
        <v>2399</v>
      </c>
      <c r="C771" s="522" t="s">
        <v>2398</v>
      </c>
      <c r="D771" s="1059"/>
      <c r="E771" s="536">
        <f>F771-4</f>
        <v>44826</v>
      </c>
      <c r="F771" s="568">
        <f>F770+7</f>
        <v>44830</v>
      </c>
      <c r="G771" s="568">
        <f>F771+7</f>
        <v>44837</v>
      </c>
    </row>
    <row r="772" spans="1:7" s="502" customFormat="1" ht="15" hidden="1" customHeight="1">
      <c r="A772" s="499"/>
      <c r="B772" s="520" t="s">
        <v>2399</v>
      </c>
      <c r="C772" s="522" t="s">
        <v>2398</v>
      </c>
      <c r="D772" s="1178"/>
      <c r="E772" s="536">
        <f>F772-4</f>
        <v>44833</v>
      </c>
      <c r="F772" s="568">
        <f>F771+7</f>
        <v>44837</v>
      </c>
      <c r="G772" s="568">
        <f>F772+7</f>
        <v>44844</v>
      </c>
    </row>
    <row r="773" spans="1:7" s="512" customFormat="1" ht="18" customHeight="1">
      <c r="A773" s="1187" t="s">
        <v>2425</v>
      </c>
      <c r="B773" s="1187"/>
      <c r="C773" s="522"/>
      <c r="D773" s="573"/>
      <c r="E773" s="542"/>
      <c r="F773" s="542"/>
      <c r="G773" s="542"/>
    </row>
    <row r="774" spans="1:7" s="502" customFormat="1" ht="18" customHeight="1">
      <c r="A774" s="539"/>
      <c r="B774" s="1029" t="s">
        <v>1556</v>
      </c>
      <c r="C774" s="1180" t="s">
        <v>21</v>
      </c>
      <c r="D774" s="1180" t="s">
        <v>5</v>
      </c>
      <c r="E774" s="535" t="s">
        <v>2250</v>
      </c>
      <c r="F774" s="535" t="s">
        <v>6</v>
      </c>
      <c r="G774" s="535" t="s">
        <v>2107</v>
      </c>
    </row>
    <row r="775" spans="1:7" s="502" customFormat="1" ht="18" customHeight="1">
      <c r="A775" s="539"/>
      <c r="B775" s="1029"/>
      <c r="C775" s="1181"/>
      <c r="D775" s="1181"/>
      <c r="E775" s="535" t="s">
        <v>2249</v>
      </c>
      <c r="F775" s="535" t="s">
        <v>24</v>
      </c>
      <c r="G775" s="535" t="s">
        <v>25</v>
      </c>
    </row>
    <row r="776" spans="1:7" s="502" customFormat="1" ht="17.25" customHeight="1">
      <c r="A776" s="539"/>
      <c r="B776" s="520" t="s">
        <v>2416</v>
      </c>
      <c r="C776" s="522" t="s">
        <v>2424</v>
      </c>
      <c r="D776" s="1049" t="s">
        <v>2423</v>
      </c>
      <c r="E776" s="535">
        <f>F776-5</f>
        <v>44893</v>
      </c>
      <c r="F776" s="557">
        <v>44898</v>
      </c>
      <c r="G776" s="557">
        <f>F776+11</f>
        <v>44909</v>
      </c>
    </row>
    <row r="777" spans="1:7" s="502" customFormat="1" ht="17.25" customHeight="1">
      <c r="A777" s="539"/>
      <c r="B777" s="520" t="s">
        <v>2422</v>
      </c>
      <c r="C777" s="522" t="s">
        <v>2421</v>
      </c>
      <c r="D777" s="1049"/>
      <c r="E777" s="535">
        <f>F777-5</f>
        <v>44900</v>
      </c>
      <c r="F777" s="557">
        <f>F776+7</f>
        <v>44905</v>
      </c>
      <c r="G777" s="557">
        <f>F777+11</f>
        <v>44916</v>
      </c>
    </row>
    <row r="778" spans="1:7" s="502" customFormat="1" ht="17.25" customHeight="1">
      <c r="A778" s="539"/>
      <c r="B778" s="520" t="s">
        <v>2420</v>
      </c>
      <c r="C778" s="522" t="s">
        <v>2419</v>
      </c>
      <c r="D778" s="1049"/>
      <c r="E778" s="535">
        <f>F778-5</f>
        <v>44907</v>
      </c>
      <c r="F778" s="557">
        <f>F777+7</f>
        <v>44912</v>
      </c>
      <c r="G778" s="557">
        <f>F778+11</f>
        <v>44923</v>
      </c>
    </row>
    <row r="779" spans="1:7" s="502" customFormat="1" ht="17.25" customHeight="1">
      <c r="A779" s="539"/>
      <c r="B779" s="520" t="s">
        <v>2418</v>
      </c>
      <c r="C779" s="522" t="s">
        <v>2417</v>
      </c>
      <c r="D779" s="1049"/>
      <c r="E779" s="535">
        <f>F779-5</f>
        <v>44914</v>
      </c>
      <c r="F779" s="557">
        <f>F778+7</f>
        <v>44919</v>
      </c>
      <c r="G779" s="557">
        <f>F779+11</f>
        <v>44930</v>
      </c>
    </row>
    <row r="780" spans="1:7" s="502" customFormat="1" ht="17.25" customHeight="1">
      <c r="B780" s="520" t="s">
        <v>2416</v>
      </c>
      <c r="C780" s="522" t="s">
        <v>2415</v>
      </c>
      <c r="D780" s="1049"/>
      <c r="E780" s="535">
        <f>F780-5</f>
        <v>44921</v>
      </c>
      <c r="F780" s="557">
        <f>F779+7</f>
        <v>44926</v>
      </c>
      <c r="G780" s="557">
        <f>F780+11</f>
        <v>44937</v>
      </c>
    </row>
    <row r="781" spans="1:7" s="512" customFormat="1" ht="18" customHeight="1">
      <c r="A781" s="1187" t="s">
        <v>2406</v>
      </c>
      <c r="B781" s="1187"/>
      <c r="C781" s="522"/>
      <c r="D781" s="573"/>
      <c r="E781" s="542"/>
      <c r="F781" s="542"/>
      <c r="G781" s="542"/>
    </row>
    <row r="782" spans="1:7" s="502" customFormat="1" ht="18" hidden="1" customHeight="1">
      <c r="A782" s="539"/>
      <c r="B782" s="1188" t="s">
        <v>1556</v>
      </c>
      <c r="C782" s="1180" t="s">
        <v>21</v>
      </c>
      <c r="D782" s="1180" t="s">
        <v>5</v>
      </c>
      <c r="E782" s="535" t="s">
        <v>2250</v>
      </c>
      <c r="F782" s="535" t="s">
        <v>6</v>
      </c>
      <c r="G782" s="535" t="s">
        <v>2107</v>
      </c>
    </row>
    <row r="783" spans="1:7" s="502" customFormat="1" ht="18" hidden="1" customHeight="1">
      <c r="A783" s="539"/>
      <c r="B783" s="1188"/>
      <c r="C783" s="1181"/>
      <c r="D783" s="1181"/>
      <c r="E783" s="535" t="s">
        <v>2249</v>
      </c>
      <c r="F783" s="535" t="s">
        <v>24</v>
      </c>
      <c r="G783" s="535" t="s">
        <v>25</v>
      </c>
    </row>
    <row r="784" spans="1:7" s="502" customFormat="1" ht="17.25" hidden="1" customHeight="1">
      <c r="A784" s="539"/>
      <c r="B784" s="520" t="s">
        <v>2408</v>
      </c>
      <c r="C784" s="556" t="s">
        <v>2414</v>
      </c>
      <c r="D784" s="1049" t="s">
        <v>2413</v>
      </c>
      <c r="E784" s="535">
        <f>F784-5</f>
        <v>44775</v>
      </c>
      <c r="F784" s="557">
        <v>44780</v>
      </c>
      <c r="G784" s="557">
        <f>F784+11</f>
        <v>44791</v>
      </c>
    </row>
    <row r="785" spans="1:7" s="502" customFormat="1" ht="17.25" hidden="1" customHeight="1">
      <c r="A785" s="539"/>
      <c r="B785" s="520" t="s">
        <v>2412</v>
      </c>
      <c r="C785" s="556" t="s">
        <v>2411</v>
      </c>
      <c r="D785" s="1049"/>
      <c r="E785" s="535">
        <f>F785-5</f>
        <v>44782</v>
      </c>
      <c r="F785" s="557">
        <f>F784+7</f>
        <v>44787</v>
      </c>
      <c r="G785" s="557">
        <f>F785+11</f>
        <v>44798</v>
      </c>
    </row>
    <row r="786" spans="1:7" s="502" customFormat="1" ht="17.25" hidden="1" customHeight="1">
      <c r="A786" s="539"/>
      <c r="B786" s="520" t="s">
        <v>2410</v>
      </c>
      <c r="C786" s="522" t="s">
        <v>2409</v>
      </c>
      <c r="D786" s="1049"/>
      <c r="E786" s="535">
        <f>F786-5</f>
        <v>44789</v>
      </c>
      <c r="F786" s="557">
        <f>F785+7</f>
        <v>44794</v>
      </c>
      <c r="G786" s="557">
        <f>F786+11</f>
        <v>44805</v>
      </c>
    </row>
    <row r="787" spans="1:7" s="502" customFormat="1" ht="17.25" hidden="1" customHeight="1">
      <c r="A787" s="539"/>
      <c r="B787" s="520" t="s">
        <v>2399</v>
      </c>
      <c r="C787" s="522" t="s">
        <v>2398</v>
      </c>
      <c r="D787" s="1049"/>
      <c r="E787" s="535">
        <f>F787-5</f>
        <v>44796</v>
      </c>
      <c r="F787" s="557">
        <f>F786+7</f>
        <v>44801</v>
      </c>
      <c r="G787" s="557">
        <f>F787+11</f>
        <v>44812</v>
      </c>
    </row>
    <row r="788" spans="1:7" s="502" customFormat="1" ht="17.25" hidden="1" customHeight="1">
      <c r="B788" s="520" t="s">
        <v>2408</v>
      </c>
      <c r="C788" s="522" t="s">
        <v>2407</v>
      </c>
      <c r="D788" s="1049"/>
      <c r="E788" s="535">
        <f>F788-5</f>
        <v>44803</v>
      </c>
      <c r="F788" s="557">
        <f>F787+7</f>
        <v>44808</v>
      </c>
      <c r="G788" s="557">
        <f>F788+11</f>
        <v>44819</v>
      </c>
    </row>
    <row r="789" spans="1:7" s="502" customFormat="1" ht="18" customHeight="1">
      <c r="A789" s="539"/>
      <c r="B789" s="1029" t="s">
        <v>1556</v>
      </c>
      <c r="C789" s="1180" t="s">
        <v>21</v>
      </c>
      <c r="D789" s="1180" t="s">
        <v>5</v>
      </c>
      <c r="E789" s="535" t="s">
        <v>2250</v>
      </c>
      <c r="F789" s="535" t="s">
        <v>6</v>
      </c>
      <c r="G789" s="535" t="s">
        <v>2406</v>
      </c>
    </row>
    <row r="790" spans="1:7" s="502" customFormat="1" ht="18" customHeight="1">
      <c r="A790" s="539"/>
      <c r="B790" s="1029"/>
      <c r="C790" s="1181"/>
      <c r="D790" s="1181"/>
      <c r="E790" s="535" t="s">
        <v>2249</v>
      </c>
      <c r="F790" s="535" t="s">
        <v>24</v>
      </c>
      <c r="G790" s="535" t="s">
        <v>25</v>
      </c>
    </row>
    <row r="791" spans="1:7" s="502" customFormat="1" ht="17.25" customHeight="1">
      <c r="A791" s="539"/>
      <c r="B791" s="520" t="s">
        <v>2405</v>
      </c>
      <c r="C791" s="556" t="s">
        <v>2404</v>
      </c>
      <c r="D791" s="1049" t="s">
        <v>2392</v>
      </c>
      <c r="E791" s="535">
        <f>F791-5</f>
        <v>44894</v>
      </c>
      <c r="F791" s="557">
        <v>44899</v>
      </c>
      <c r="G791" s="557">
        <f>F791+11</f>
        <v>44910</v>
      </c>
    </row>
    <row r="792" spans="1:7" s="502" customFormat="1" ht="17.25" customHeight="1">
      <c r="A792" s="539"/>
      <c r="B792" s="520" t="s">
        <v>2403</v>
      </c>
      <c r="C792" s="522" t="s">
        <v>2402</v>
      </c>
      <c r="D792" s="1049"/>
      <c r="E792" s="535">
        <f>F792-5</f>
        <v>44901</v>
      </c>
      <c r="F792" s="557">
        <f>F791+7</f>
        <v>44906</v>
      </c>
      <c r="G792" s="557">
        <f>F792+11</f>
        <v>44917</v>
      </c>
    </row>
    <row r="793" spans="1:7" s="502" customFormat="1" ht="17.25" customHeight="1">
      <c r="A793" s="539"/>
      <c r="B793" s="520" t="s">
        <v>2401</v>
      </c>
      <c r="C793" s="522" t="s">
        <v>2400</v>
      </c>
      <c r="D793" s="1049"/>
      <c r="E793" s="535">
        <f>F793-5</f>
        <v>44908</v>
      </c>
      <c r="F793" s="557">
        <f>F792+7</f>
        <v>44913</v>
      </c>
      <c r="G793" s="557">
        <f>F793+11</f>
        <v>44924</v>
      </c>
    </row>
    <row r="794" spans="1:7" s="502" customFormat="1" ht="17.25" customHeight="1">
      <c r="A794" s="539"/>
      <c r="B794" s="520" t="s">
        <v>2399</v>
      </c>
      <c r="C794" s="522" t="s">
        <v>2398</v>
      </c>
      <c r="D794" s="1049"/>
      <c r="E794" s="535">
        <f>F794-5</f>
        <v>44915</v>
      </c>
      <c r="F794" s="557">
        <f>F793+7</f>
        <v>44920</v>
      </c>
      <c r="G794" s="557">
        <f>F794+11</f>
        <v>44931</v>
      </c>
    </row>
    <row r="795" spans="1:7" s="502" customFormat="1" ht="17.25" customHeight="1">
      <c r="B795" s="520" t="s">
        <v>2397</v>
      </c>
      <c r="C795" s="522" t="s">
        <v>2396</v>
      </c>
      <c r="D795" s="1049"/>
      <c r="E795" s="535">
        <f>F795-5</f>
        <v>44922</v>
      </c>
      <c r="F795" s="557">
        <f>F794+7</f>
        <v>44927</v>
      </c>
      <c r="G795" s="557">
        <f>F795+11</f>
        <v>44938</v>
      </c>
    </row>
    <row r="796" spans="1:7" s="512" customFormat="1" ht="18" customHeight="1">
      <c r="A796" s="1187" t="s">
        <v>2395</v>
      </c>
      <c r="B796" s="1187"/>
      <c r="C796" s="544"/>
      <c r="D796" s="573"/>
      <c r="E796" s="542"/>
      <c r="F796" s="542"/>
      <c r="G796" s="542"/>
    </row>
    <row r="797" spans="1:7" s="502" customFormat="1" ht="18" customHeight="1">
      <c r="A797" s="539"/>
      <c r="B797" s="1166" t="s">
        <v>1556</v>
      </c>
      <c r="C797" s="1180" t="s">
        <v>21</v>
      </c>
      <c r="D797" s="1180" t="s">
        <v>5</v>
      </c>
      <c r="E797" s="535" t="s">
        <v>2250</v>
      </c>
      <c r="F797" s="535" t="s">
        <v>6</v>
      </c>
      <c r="G797" s="535" t="s">
        <v>2395</v>
      </c>
    </row>
    <row r="798" spans="1:7" s="502" customFormat="1" ht="18" customHeight="1">
      <c r="A798" s="539"/>
      <c r="B798" s="1166"/>
      <c r="C798" s="1181"/>
      <c r="D798" s="1181"/>
      <c r="E798" s="535" t="s">
        <v>2249</v>
      </c>
      <c r="F798" s="535" t="s">
        <v>24</v>
      </c>
      <c r="G798" s="535" t="s">
        <v>25</v>
      </c>
    </row>
    <row r="799" spans="1:7" s="502" customFormat="1" ht="17.25" customHeight="1">
      <c r="A799" s="539"/>
      <c r="B799" s="520" t="s">
        <v>2394</v>
      </c>
      <c r="C799" s="522" t="s">
        <v>2393</v>
      </c>
      <c r="D799" s="1058" t="s">
        <v>2392</v>
      </c>
      <c r="E799" s="535">
        <f>F799-5</f>
        <v>44895</v>
      </c>
      <c r="F799" s="557">
        <v>44900</v>
      </c>
      <c r="G799" s="557">
        <f>F799+9</f>
        <v>44909</v>
      </c>
    </row>
    <row r="800" spans="1:7" s="502" customFormat="1" ht="17.25" customHeight="1">
      <c r="A800" s="539"/>
      <c r="B800" s="520" t="s">
        <v>2391</v>
      </c>
      <c r="C800" s="522" t="s">
        <v>2390</v>
      </c>
      <c r="D800" s="1059"/>
      <c r="E800" s="535">
        <f>F800-5</f>
        <v>44902</v>
      </c>
      <c r="F800" s="557">
        <f>F799+7</f>
        <v>44907</v>
      </c>
      <c r="G800" s="557">
        <f>F800+9</f>
        <v>44916</v>
      </c>
    </row>
    <row r="801" spans="1:7" s="502" customFormat="1" ht="17.25" customHeight="1">
      <c r="A801" s="539"/>
      <c r="B801" s="520" t="s">
        <v>2389</v>
      </c>
      <c r="C801" s="522" t="s">
        <v>2388</v>
      </c>
      <c r="D801" s="1059"/>
      <c r="E801" s="535">
        <f>F801-5</f>
        <v>44909</v>
      </c>
      <c r="F801" s="557">
        <f>F800+7</f>
        <v>44914</v>
      </c>
      <c r="G801" s="557">
        <f>F801+9</f>
        <v>44923</v>
      </c>
    </row>
    <row r="802" spans="1:7" s="502" customFormat="1" ht="17.25" customHeight="1">
      <c r="A802" s="539"/>
      <c r="B802" s="520" t="s">
        <v>2387</v>
      </c>
      <c r="C802" s="522" t="s">
        <v>2386</v>
      </c>
      <c r="D802" s="1059"/>
      <c r="E802" s="535">
        <f>F802-5</f>
        <v>44916</v>
      </c>
      <c r="F802" s="557">
        <f>F801+7</f>
        <v>44921</v>
      </c>
      <c r="G802" s="557">
        <f>F802+9</f>
        <v>44930</v>
      </c>
    </row>
    <row r="803" spans="1:7" s="502" customFormat="1" ht="17.25" customHeight="1">
      <c r="A803" s="539"/>
      <c r="B803" s="520" t="s">
        <v>2385</v>
      </c>
      <c r="C803" s="522" t="s">
        <v>2384</v>
      </c>
      <c r="D803" s="1178"/>
      <c r="E803" s="535">
        <f>F803-5</f>
        <v>44923</v>
      </c>
      <c r="F803" s="557">
        <f>F802+7</f>
        <v>44928</v>
      </c>
      <c r="G803" s="557">
        <f>F803+9</f>
        <v>44937</v>
      </c>
    </row>
    <row r="804" spans="1:7" s="551" customFormat="1" ht="15">
      <c r="A804" s="1191" t="s">
        <v>1288</v>
      </c>
      <c r="B804" s="1192"/>
      <c r="E804" s="572"/>
      <c r="F804" s="571"/>
      <c r="G804" s="571"/>
    </row>
    <row r="805" spans="1:7" s="502" customFormat="1" ht="15" customHeight="1">
      <c r="A805" s="499"/>
      <c r="B805" s="1029" t="s">
        <v>1350</v>
      </c>
      <c r="C805" s="1180" t="s">
        <v>21</v>
      </c>
      <c r="D805" s="1180" t="s">
        <v>5</v>
      </c>
      <c r="E805" s="523" t="s">
        <v>2383</v>
      </c>
      <c r="F805" s="523" t="s">
        <v>6</v>
      </c>
      <c r="G805" s="523" t="s">
        <v>183</v>
      </c>
    </row>
    <row r="806" spans="1:7" s="502" customFormat="1" ht="15">
      <c r="A806" s="499"/>
      <c r="B806" s="1029"/>
      <c r="C806" s="1181"/>
      <c r="D806" s="1181"/>
      <c r="E806" s="570" t="s">
        <v>2249</v>
      </c>
      <c r="F806" s="570" t="s">
        <v>24</v>
      </c>
      <c r="G806" s="570" t="s">
        <v>25</v>
      </c>
    </row>
    <row r="807" spans="1:7" s="502" customFormat="1" ht="15">
      <c r="A807" s="499"/>
      <c r="B807" s="520" t="s">
        <v>2382</v>
      </c>
      <c r="C807" s="522" t="s">
        <v>2110</v>
      </c>
      <c r="D807" s="1058" t="s">
        <v>2381</v>
      </c>
      <c r="E807" s="535">
        <f>F807-3</f>
        <v>44894</v>
      </c>
      <c r="F807" s="568">
        <v>44897</v>
      </c>
      <c r="G807" s="568">
        <f>F807+21</f>
        <v>44918</v>
      </c>
    </row>
    <row r="808" spans="1:7" s="502" customFormat="1" ht="15">
      <c r="A808" s="499"/>
      <c r="B808" s="520" t="s">
        <v>2380</v>
      </c>
      <c r="C808" s="522" t="s">
        <v>2379</v>
      </c>
      <c r="D808" s="1059"/>
      <c r="E808" s="535">
        <f>F808-3</f>
        <v>44901</v>
      </c>
      <c r="F808" s="568">
        <f>F807+7</f>
        <v>44904</v>
      </c>
      <c r="G808" s="568">
        <f>F808+21</f>
        <v>44925</v>
      </c>
    </row>
    <row r="809" spans="1:7" s="502" customFormat="1" ht="15">
      <c r="A809" s="499"/>
      <c r="B809" s="520" t="s">
        <v>2378</v>
      </c>
      <c r="C809" s="522" t="s">
        <v>2377</v>
      </c>
      <c r="D809" s="1059"/>
      <c r="E809" s="535">
        <f>F809-3</f>
        <v>44908</v>
      </c>
      <c r="F809" s="568">
        <f>F808+7</f>
        <v>44911</v>
      </c>
      <c r="G809" s="568">
        <f>F809+21</f>
        <v>44932</v>
      </c>
    </row>
    <row r="810" spans="1:7" s="502" customFormat="1" ht="15">
      <c r="A810" s="499"/>
      <c r="B810" s="520" t="s">
        <v>2376</v>
      </c>
      <c r="C810" s="522" t="s">
        <v>2375</v>
      </c>
      <c r="D810" s="1059"/>
      <c r="E810" s="535">
        <f>F810-3</f>
        <v>44915</v>
      </c>
      <c r="F810" s="568">
        <f>F809+7</f>
        <v>44918</v>
      </c>
      <c r="G810" s="568">
        <f>F810+21</f>
        <v>44939</v>
      </c>
    </row>
    <row r="811" spans="1:7" s="502" customFormat="1" ht="15">
      <c r="A811" s="499"/>
      <c r="B811" s="520" t="s">
        <v>2374</v>
      </c>
      <c r="C811" s="522" t="s">
        <v>2373</v>
      </c>
      <c r="D811" s="1178"/>
      <c r="E811" s="535">
        <f>F811-3</f>
        <v>44922</v>
      </c>
      <c r="F811" s="568">
        <f>F810+7</f>
        <v>44925</v>
      </c>
      <c r="G811" s="568">
        <f>F811+21</f>
        <v>44946</v>
      </c>
    </row>
    <row r="812" spans="1:7" s="502" customFormat="1" ht="15" customHeight="1">
      <c r="A812" s="499"/>
      <c r="B812" s="1182" t="s">
        <v>1350</v>
      </c>
      <c r="C812" s="1180" t="s">
        <v>21</v>
      </c>
      <c r="D812" s="1180" t="s">
        <v>5</v>
      </c>
      <c r="E812" s="523" t="s">
        <v>2250</v>
      </c>
      <c r="F812" s="523" t="s">
        <v>6</v>
      </c>
      <c r="G812" s="523" t="s">
        <v>183</v>
      </c>
    </row>
    <row r="813" spans="1:7" s="502" customFormat="1" ht="15">
      <c r="A813" s="499"/>
      <c r="B813" s="1183"/>
      <c r="C813" s="1185"/>
      <c r="D813" s="1185"/>
      <c r="E813" s="570" t="s">
        <v>2249</v>
      </c>
      <c r="F813" s="570" t="s">
        <v>24</v>
      </c>
      <c r="G813" s="570" t="s">
        <v>25</v>
      </c>
    </row>
    <row r="814" spans="1:7" s="502" customFormat="1" ht="15">
      <c r="A814" s="499"/>
      <c r="B814" s="520" t="s">
        <v>2372</v>
      </c>
      <c r="C814" s="522" t="s">
        <v>2371</v>
      </c>
      <c r="D814" s="1058" t="s">
        <v>2370</v>
      </c>
      <c r="E814" s="535">
        <f>F814-5</f>
        <v>44896</v>
      </c>
      <c r="F814" s="568">
        <v>44901</v>
      </c>
      <c r="G814" s="568">
        <f>F814+21</f>
        <v>44922</v>
      </c>
    </row>
    <row r="815" spans="1:7" s="502" customFormat="1" ht="15">
      <c r="A815" s="499"/>
      <c r="B815" s="546" t="s">
        <v>2369</v>
      </c>
      <c r="C815" s="519" t="s">
        <v>2368</v>
      </c>
      <c r="D815" s="1059"/>
      <c r="E815" s="535">
        <f>F815-5</f>
        <v>44903</v>
      </c>
      <c r="F815" s="568">
        <f>F814+7</f>
        <v>44908</v>
      </c>
      <c r="G815" s="568">
        <f>F815+21</f>
        <v>44929</v>
      </c>
    </row>
    <row r="816" spans="1:7" s="502" customFormat="1" ht="15">
      <c r="A816" s="499"/>
      <c r="B816" s="520" t="s">
        <v>2367</v>
      </c>
      <c r="C816" s="522" t="s">
        <v>2366</v>
      </c>
      <c r="D816" s="1059"/>
      <c r="E816" s="535">
        <f>F816-5</f>
        <v>44910</v>
      </c>
      <c r="F816" s="568">
        <f>F815+7</f>
        <v>44915</v>
      </c>
      <c r="G816" s="568">
        <f>F816+21</f>
        <v>44936</v>
      </c>
    </row>
    <row r="817" spans="1:7" s="502" customFormat="1" ht="15">
      <c r="A817" s="499"/>
      <c r="B817" s="546" t="s">
        <v>2365</v>
      </c>
      <c r="C817" s="519" t="s">
        <v>2364</v>
      </c>
      <c r="D817" s="1059"/>
      <c r="E817" s="535">
        <f>F817-5</f>
        <v>44917</v>
      </c>
      <c r="F817" s="568">
        <f>F816+7</f>
        <v>44922</v>
      </c>
      <c r="G817" s="568">
        <f>F817+21</f>
        <v>44943</v>
      </c>
    </row>
    <row r="818" spans="1:7" s="502" customFormat="1" ht="15">
      <c r="A818" s="499"/>
      <c r="B818" s="520" t="s">
        <v>2363</v>
      </c>
      <c r="C818" s="522" t="s">
        <v>2362</v>
      </c>
      <c r="D818" s="1178"/>
      <c r="E818" s="535">
        <f>F818-5</f>
        <v>44924</v>
      </c>
      <c r="F818" s="568">
        <f>F817+7</f>
        <v>44929</v>
      </c>
      <c r="G818" s="568">
        <f>F818+21</f>
        <v>44950</v>
      </c>
    </row>
    <row r="819" spans="1:7" s="502" customFormat="1" ht="15" hidden="1" customHeight="1">
      <c r="A819" s="499"/>
      <c r="B819" s="1193" t="s">
        <v>20</v>
      </c>
      <c r="C819" s="1180" t="s">
        <v>21</v>
      </c>
      <c r="D819" s="1180" t="s">
        <v>5</v>
      </c>
      <c r="E819" s="523" t="s">
        <v>2250</v>
      </c>
      <c r="F819" s="523" t="s">
        <v>6</v>
      </c>
      <c r="G819" s="523" t="s">
        <v>183</v>
      </c>
    </row>
    <row r="820" spans="1:7" s="502" customFormat="1" ht="15" hidden="1">
      <c r="A820" s="499"/>
      <c r="B820" s="1194"/>
      <c r="C820" s="1185"/>
      <c r="D820" s="1185"/>
      <c r="E820" s="570" t="s">
        <v>2249</v>
      </c>
      <c r="F820" s="570" t="s">
        <v>24</v>
      </c>
      <c r="G820" s="570" t="s">
        <v>25</v>
      </c>
    </row>
    <row r="821" spans="1:7" s="502" customFormat="1" ht="15" hidden="1">
      <c r="A821" s="499"/>
      <c r="B821" s="546"/>
      <c r="C821" s="519"/>
      <c r="D821" s="1058" t="s">
        <v>2146</v>
      </c>
      <c r="E821" s="535">
        <f>F821-3</f>
        <v>44380</v>
      </c>
      <c r="F821" s="568">
        <v>44383</v>
      </c>
      <c r="G821" s="568">
        <f>F821+21</f>
        <v>44404</v>
      </c>
    </row>
    <row r="822" spans="1:7" s="502" customFormat="1" ht="15" hidden="1">
      <c r="A822" s="499"/>
      <c r="B822" s="546"/>
      <c r="C822" s="519"/>
      <c r="D822" s="1059"/>
      <c r="E822" s="535">
        <f>F822-3</f>
        <v>44387</v>
      </c>
      <c r="F822" s="568">
        <f>F821+7</f>
        <v>44390</v>
      </c>
      <c r="G822" s="568">
        <f>F822+21</f>
        <v>44411</v>
      </c>
    </row>
    <row r="823" spans="1:7" s="502" customFormat="1" ht="15" hidden="1">
      <c r="A823" s="499"/>
      <c r="B823" s="546"/>
      <c r="C823" s="519"/>
      <c r="D823" s="1059"/>
      <c r="E823" s="535">
        <f>F823-3</f>
        <v>44394</v>
      </c>
      <c r="F823" s="568">
        <f>F822+7</f>
        <v>44397</v>
      </c>
      <c r="G823" s="568">
        <f>F823+21</f>
        <v>44418</v>
      </c>
    </row>
    <row r="824" spans="1:7" s="502" customFormat="1" ht="15" hidden="1">
      <c r="A824" s="499"/>
      <c r="B824" s="546"/>
      <c r="C824" s="519"/>
      <c r="D824" s="1059"/>
      <c r="E824" s="535">
        <f>F824-3</f>
        <v>44401</v>
      </c>
      <c r="F824" s="568">
        <f>F823+7</f>
        <v>44404</v>
      </c>
      <c r="G824" s="568">
        <f>F824+21</f>
        <v>44425</v>
      </c>
    </row>
    <row r="825" spans="1:7" s="502" customFormat="1" ht="15" hidden="1">
      <c r="A825" s="499"/>
      <c r="B825" s="546"/>
      <c r="C825" s="569"/>
      <c r="D825" s="1178"/>
      <c r="E825" s="535">
        <f>F825-3</f>
        <v>44408</v>
      </c>
      <c r="F825" s="568">
        <f>F824+7</f>
        <v>44411</v>
      </c>
      <c r="G825" s="568">
        <f>F825+21</f>
        <v>44432</v>
      </c>
    </row>
    <row r="826" spans="1:7" s="502" customFormat="1" ht="15" hidden="1">
      <c r="A826" s="499"/>
      <c r="B826" s="567"/>
      <c r="C826" s="566"/>
      <c r="D826" s="565"/>
      <c r="E826" s="564"/>
      <c r="F826" s="563"/>
      <c r="G826" s="563"/>
    </row>
    <row r="827" spans="1:7" s="559" customFormat="1" ht="18" customHeight="1">
      <c r="A827" s="1187" t="s">
        <v>2079</v>
      </c>
      <c r="B827" s="1187"/>
      <c r="C827" s="562"/>
      <c r="D827" s="561"/>
      <c r="E827" s="560"/>
      <c r="F827" s="560"/>
      <c r="G827" s="560"/>
    </row>
    <row r="828" spans="1:7" s="502" customFormat="1" ht="18" hidden="1" customHeight="1">
      <c r="A828" s="539"/>
      <c r="B828" s="1189" t="s">
        <v>20</v>
      </c>
      <c r="C828" s="1180" t="s">
        <v>21</v>
      </c>
      <c r="D828" s="1180" t="s">
        <v>5</v>
      </c>
      <c r="E828" s="535" t="s">
        <v>2250</v>
      </c>
      <c r="F828" s="535" t="s">
        <v>6</v>
      </c>
      <c r="G828" s="535" t="s">
        <v>1</v>
      </c>
    </row>
    <row r="829" spans="1:7" s="502" customFormat="1" ht="18" hidden="1" customHeight="1">
      <c r="A829" s="539"/>
      <c r="B829" s="1190"/>
      <c r="C829" s="1181"/>
      <c r="D829" s="1181"/>
      <c r="E829" s="535" t="s">
        <v>2249</v>
      </c>
      <c r="F829" s="535" t="s">
        <v>24</v>
      </c>
      <c r="G829" s="535" t="s">
        <v>25</v>
      </c>
    </row>
    <row r="830" spans="1:7" s="502" customFormat="1" ht="17.25" hidden="1" customHeight="1">
      <c r="A830" s="539"/>
      <c r="B830" s="522"/>
      <c r="C830" s="522"/>
      <c r="D830" s="1049" t="s">
        <v>2361</v>
      </c>
      <c r="E830" s="535">
        <f>F830-5</f>
        <v>43739</v>
      </c>
      <c r="F830" s="557">
        <v>43744</v>
      </c>
      <c r="G830" s="557">
        <f>F830+18</f>
        <v>43762</v>
      </c>
    </row>
    <row r="831" spans="1:7" s="502" customFormat="1" ht="17.25" hidden="1" customHeight="1">
      <c r="A831" s="539"/>
      <c r="B831" s="522"/>
      <c r="C831" s="522"/>
      <c r="D831" s="1049"/>
      <c r="E831" s="535">
        <f>F831-5</f>
        <v>43746</v>
      </c>
      <c r="F831" s="557">
        <f>F830+7</f>
        <v>43751</v>
      </c>
      <c r="G831" s="557">
        <f>F831+18</f>
        <v>43769</v>
      </c>
    </row>
    <row r="832" spans="1:7" s="502" customFormat="1" ht="17.25" hidden="1" customHeight="1">
      <c r="A832" s="539"/>
      <c r="B832" s="522"/>
      <c r="C832" s="522"/>
      <c r="D832" s="1049"/>
      <c r="E832" s="535">
        <f>F832-5</f>
        <v>43753</v>
      </c>
      <c r="F832" s="557">
        <f>F831+7</f>
        <v>43758</v>
      </c>
      <c r="G832" s="557">
        <f>F832+18</f>
        <v>43776</v>
      </c>
    </row>
    <row r="833" spans="1:8" s="502" customFormat="1" ht="17.25" hidden="1" customHeight="1">
      <c r="A833" s="539"/>
      <c r="B833" s="522"/>
      <c r="C833" s="522"/>
      <c r="D833" s="1049"/>
      <c r="E833" s="535">
        <f>F833-5</f>
        <v>43760</v>
      </c>
      <c r="F833" s="557">
        <f>F832+7</f>
        <v>43765</v>
      </c>
      <c r="G833" s="557">
        <f>F833+18</f>
        <v>43783</v>
      </c>
    </row>
    <row r="834" spans="1:8" s="502" customFormat="1" ht="17.25" hidden="1" customHeight="1">
      <c r="B834" s="522"/>
      <c r="C834" s="519"/>
      <c r="D834" s="1049"/>
      <c r="E834" s="535">
        <f>F834-5</f>
        <v>43767</v>
      </c>
      <c r="F834" s="557">
        <f>F833+7</f>
        <v>43772</v>
      </c>
      <c r="G834" s="557">
        <f>F834+18</f>
        <v>43790</v>
      </c>
    </row>
    <row r="835" spans="1:8" s="502" customFormat="1" ht="18" customHeight="1">
      <c r="A835" s="539"/>
      <c r="B835" s="1195" t="s">
        <v>1350</v>
      </c>
      <c r="C835" s="1180" t="s">
        <v>1249</v>
      </c>
      <c r="D835" s="1180" t="s">
        <v>5</v>
      </c>
      <c r="E835" s="535" t="s">
        <v>2250</v>
      </c>
      <c r="F835" s="535" t="s">
        <v>6</v>
      </c>
      <c r="G835" s="535" t="s">
        <v>1</v>
      </c>
    </row>
    <row r="836" spans="1:8" s="502" customFormat="1" ht="20.25" customHeight="1">
      <c r="A836" s="539"/>
      <c r="B836" s="1195"/>
      <c r="C836" s="1181"/>
      <c r="D836" s="1181"/>
      <c r="E836" s="535" t="s">
        <v>2249</v>
      </c>
      <c r="F836" s="535" t="s">
        <v>24</v>
      </c>
      <c r="G836" s="535" t="s">
        <v>25</v>
      </c>
    </row>
    <row r="837" spans="1:8" s="502" customFormat="1" ht="17.25" customHeight="1">
      <c r="A837" s="539"/>
      <c r="B837" s="520" t="s">
        <v>2360</v>
      </c>
      <c r="C837" s="522" t="s">
        <v>2359</v>
      </c>
      <c r="D837" s="1049" t="s">
        <v>2358</v>
      </c>
      <c r="E837" s="535">
        <f>F837-4</f>
        <v>44895</v>
      </c>
      <c r="F837" s="557">
        <v>44899</v>
      </c>
      <c r="G837" s="557">
        <f>F837+18</f>
        <v>44917</v>
      </c>
    </row>
    <row r="838" spans="1:8" s="502" customFormat="1" ht="17.25" customHeight="1">
      <c r="A838" s="539"/>
      <c r="B838" s="520" t="s">
        <v>2357</v>
      </c>
      <c r="C838" s="522" t="s">
        <v>2356</v>
      </c>
      <c r="D838" s="1049"/>
      <c r="E838" s="535">
        <f>F838-4</f>
        <v>44902</v>
      </c>
      <c r="F838" s="557">
        <f>F837+7</f>
        <v>44906</v>
      </c>
      <c r="G838" s="557">
        <f>F838+18</f>
        <v>44924</v>
      </c>
    </row>
    <row r="839" spans="1:8" s="502" customFormat="1" ht="17.25" customHeight="1">
      <c r="A839" s="539"/>
      <c r="B839" s="522" t="s">
        <v>2355</v>
      </c>
      <c r="C839" s="519" t="s">
        <v>2354</v>
      </c>
      <c r="D839" s="1049"/>
      <c r="E839" s="535">
        <f>F839-4</f>
        <v>44909</v>
      </c>
      <c r="F839" s="557">
        <f>F838+7</f>
        <v>44913</v>
      </c>
      <c r="G839" s="557">
        <f>F839+18</f>
        <v>44931</v>
      </c>
      <c r="H839" s="558"/>
    </row>
    <row r="840" spans="1:8" s="502" customFormat="1" ht="17.25" customHeight="1">
      <c r="A840" s="539"/>
      <c r="B840" s="546" t="s">
        <v>2353</v>
      </c>
      <c r="C840" s="519" t="s">
        <v>2352</v>
      </c>
      <c r="D840" s="1049"/>
      <c r="E840" s="535">
        <f>F840-4</f>
        <v>44916</v>
      </c>
      <c r="F840" s="557">
        <f>F839+7</f>
        <v>44920</v>
      </c>
      <c r="G840" s="557">
        <f>F840+18</f>
        <v>44938</v>
      </c>
    </row>
    <row r="841" spans="1:8" s="502" customFormat="1" ht="17.25" customHeight="1">
      <c r="B841" s="520" t="s">
        <v>2351</v>
      </c>
      <c r="C841" s="522" t="s">
        <v>2350</v>
      </c>
      <c r="D841" s="1049"/>
      <c r="E841" s="535">
        <f>F841-4</f>
        <v>44923</v>
      </c>
      <c r="F841" s="557">
        <f>F840+7</f>
        <v>44927</v>
      </c>
      <c r="G841" s="557">
        <f>F841+18</f>
        <v>44945</v>
      </c>
    </row>
    <row r="842" spans="1:8" s="502" customFormat="1" ht="18" customHeight="1">
      <c r="A842" s="539"/>
      <c r="B842" s="1196" t="s">
        <v>248</v>
      </c>
      <c r="C842" s="1180" t="s">
        <v>487</v>
      </c>
      <c r="D842" s="1180" t="s">
        <v>5</v>
      </c>
      <c r="E842" s="535" t="s">
        <v>2250</v>
      </c>
      <c r="F842" s="535" t="s">
        <v>6</v>
      </c>
      <c r="G842" s="535" t="s">
        <v>1</v>
      </c>
    </row>
    <row r="843" spans="1:8" s="502" customFormat="1" ht="20.25" customHeight="1">
      <c r="A843" s="539"/>
      <c r="B843" s="1197"/>
      <c r="C843" s="1181"/>
      <c r="D843" s="1181"/>
      <c r="E843" s="535" t="s">
        <v>2249</v>
      </c>
      <c r="F843" s="535" t="s">
        <v>24</v>
      </c>
      <c r="G843" s="535" t="s">
        <v>25</v>
      </c>
    </row>
    <row r="844" spans="1:8" s="502" customFormat="1" ht="17.25" customHeight="1">
      <c r="A844" s="539"/>
      <c r="B844" s="522" t="s">
        <v>2349</v>
      </c>
      <c r="C844" s="519" t="s">
        <v>2348</v>
      </c>
      <c r="D844" s="1049" t="s">
        <v>2330</v>
      </c>
      <c r="E844" s="535">
        <f>F844-3</f>
        <v>44896</v>
      </c>
      <c r="F844" s="557">
        <v>44899</v>
      </c>
      <c r="G844" s="557">
        <f>F844+18</f>
        <v>44917</v>
      </c>
    </row>
    <row r="845" spans="1:8" s="502" customFormat="1" ht="17.25" customHeight="1">
      <c r="A845" s="539"/>
      <c r="B845" s="520" t="s">
        <v>2347</v>
      </c>
      <c r="C845" s="522" t="s">
        <v>2346</v>
      </c>
      <c r="D845" s="1049"/>
      <c r="E845" s="535">
        <f>F845-3</f>
        <v>44903</v>
      </c>
      <c r="F845" s="557">
        <f>F844+7</f>
        <v>44906</v>
      </c>
      <c r="G845" s="557">
        <f>F845+18</f>
        <v>44924</v>
      </c>
    </row>
    <row r="846" spans="1:8" s="502" customFormat="1" ht="17.25" customHeight="1">
      <c r="A846" s="539"/>
      <c r="B846" s="520" t="s">
        <v>2345</v>
      </c>
      <c r="C846" s="522" t="s">
        <v>2344</v>
      </c>
      <c r="D846" s="1049"/>
      <c r="E846" s="535">
        <f>F846-3</f>
        <v>44910</v>
      </c>
      <c r="F846" s="557">
        <f>F845+7</f>
        <v>44913</v>
      </c>
      <c r="G846" s="557">
        <f>F846+18</f>
        <v>44931</v>
      </c>
      <c r="H846" s="558"/>
    </row>
    <row r="847" spans="1:8" s="502" customFormat="1" ht="17.25" customHeight="1">
      <c r="A847" s="539"/>
      <c r="B847" s="520" t="s">
        <v>2313</v>
      </c>
      <c r="C847" s="522" t="s">
        <v>2343</v>
      </c>
      <c r="D847" s="1049"/>
      <c r="E847" s="535">
        <f>F847-3</f>
        <v>44917</v>
      </c>
      <c r="F847" s="557">
        <f>F846+7</f>
        <v>44920</v>
      </c>
      <c r="G847" s="557">
        <f>F847+18</f>
        <v>44938</v>
      </c>
    </row>
    <row r="848" spans="1:8" s="502" customFormat="1" ht="17.25" customHeight="1">
      <c r="B848" s="522" t="s">
        <v>2342</v>
      </c>
      <c r="C848" s="519" t="s">
        <v>2341</v>
      </c>
      <c r="D848" s="1049"/>
      <c r="E848" s="535">
        <f>F848-3</f>
        <v>44924</v>
      </c>
      <c r="F848" s="557">
        <f>F847+7</f>
        <v>44927</v>
      </c>
      <c r="G848" s="557">
        <f>F848+18</f>
        <v>44945</v>
      </c>
    </row>
    <row r="849" spans="1:7" s="551" customFormat="1">
      <c r="A849" s="1191" t="s">
        <v>2340</v>
      </c>
      <c r="B849" s="1191"/>
      <c r="C849" s="555"/>
      <c r="D849" s="554"/>
      <c r="E849" s="553"/>
      <c r="F849" s="552"/>
      <c r="G849" s="552"/>
    </row>
    <row r="850" spans="1:7" s="502" customFormat="1" ht="15">
      <c r="A850" s="545"/>
      <c r="B850" s="1029" t="s">
        <v>248</v>
      </c>
      <c r="C850" s="1180" t="s">
        <v>21</v>
      </c>
      <c r="D850" s="1198" t="s">
        <v>5</v>
      </c>
      <c r="E850" s="535" t="s">
        <v>2250</v>
      </c>
      <c r="F850" s="535" t="s">
        <v>6</v>
      </c>
      <c r="G850" s="535" t="s">
        <v>189</v>
      </c>
    </row>
    <row r="851" spans="1:7" s="502" customFormat="1" ht="15">
      <c r="A851" s="545"/>
      <c r="B851" s="1029"/>
      <c r="C851" s="1185"/>
      <c r="D851" s="1199"/>
      <c r="E851" s="535" t="s">
        <v>2249</v>
      </c>
      <c r="F851" s="535" t="s">
        <v>24</v>
      </c>
      <c r="G851" s="535" t="s">
        <v>25</v>
      </c>
    </row>
    <row r="852" spans="1:7" s="502" customFormat="1" ht="15">
      <c r="A852" s="545"/>
      <c r="B852" s="520" t="s">
        <v>2339</v>
      </c>
      <c r="C852" s="519" t="s">
        <v>2338</v>
      </c>
      <c r="D852" s="1044" t="s">
        <v>2337</v>
      </c>
      <c r="E852" s="536">
        <f>F852-5</f>
        <v>44896</v>
      </c>
      <c r="F852" s="508">
        <v>44901</v>
      </c>
      <c r="G852" s="535">
        <f>F852+21</f>
        <v>44922</v>
      </c>
    </row>
    <row r="853" spans="1:7" s="502" customFormat="1" ht="15">
      <c r="A853" s="545"/>
      <c r="B853" s="520" t="s">
        <v>2274</v>
      </c>
      <c r="C853" s="522" t="s">
        <v>775</v>
      </c>
      <c r="D853" s="1045"/>
      <c r="E853" s="536">
        <f>F853-5</f>
        <v>44903</v>
      </c>
      <c r="F853" s="535">
        <f>F852+7</f>
        <v>44908</v>
      </c>
      <c r="G853" s="535">
        <f>F853+17</f>
        <v>44925</v>
      </c>
    </row>
    <row r="854" spans="1:7" s="502" customFormat="1" ht="15">
      <c r="A854" s="545"/>
      <c r="B854" s="520" t="s">
        <v>2336</v>
      </c>
      <c r="C854" s="519" t="s">
        <v>2335</v>
      </c>
      <c r="D854" s="1045"/>
      <c r="E854" s="536">
        <f>F854-5</f>
        <v>44910</v>
      </c>
      <c r="F854" s="535">
        <f>F853+7</f>
        <v>44915</v>
      </c>
      <c r="G854" s="535">
        <f>F854+17</f>
        <v>44932</v>
      </c>
    </row>
    <row r="855" spans="1:7" s="502" customFormat="1" ht="15">
      <c r="A855" s="545"/>
      <c r="B855" s="520" t="s">
        <v>2274</v>
      </c>
      <c r="C855" s="522" t="s">
        <v>775</v>
      </c>
      <c r="D855" s="1045"/>
      <c r="E855" s="536">
        <f>F855-5</f>
        <v>44917</v>
      </c>
      <c r="F855" s="535">
        <f>F854+7</f>
        <v>44922</v>
      </c>
      <c r="G855" s="535">
        <f>F855+17</f>
        <v>44939</v>
      </c>
    </row>
    <row r="856" spans="1:7" s="502" customFormat="1" ht="15.75" customHeight="1">
      <c r="A856" s="545"/>
      <c r="B856" s="520" t="s">
        <v>2334</v>
      </c>
      <c r="C856" s="519" t="s">
        <v>2333</v>
      </c>
      <c r="D856" s="1046"/>
      <c r="E856" s="536">
        <f>F856-5</f>
        <v>44924</v>
      </c>
      <c r="F856" s="535">
        <f>F855+7</f>
        <v>44929</v>
      </c>
      <c r="G856" s="535">
        <f>F856+17</f>
        <v>44946</v>
      </c>
    </row>
    <row r="857" spans="1:7" s="502" customFormat="1" ht="15">
      <c r="A857" s="545"/>
      <c r="B857" s="1182" t="s">
        <v>248</v>
      </c>
      <c r="C857" s="1180" t="s">
        <v>21</v>
      </c>
      <c r="D857" s="1198" t="s">
        <v>5</v>
      </c>
      <c r="E857" s="535" t="s">
        <v>2250</v>
      </c>
      <c r="F857" s="535" t="s">
        <v>6</v>
      </c>
      <c r="G857" s="535" t="s">
        <v>189</v>
      </c>
    </row>
    <row r="858" spans="1:7" s="502" customFormat="1" ht="15">
      <c r="A858" s="545"/>
      <c r="B858" s="1183"/>
      <c r="C858" s="1185"/>
      <c r="D858" s="1199"/>
      <c r="E858" s="535" t="s">
        <v>2249</v>
      </c>
      <c r="F858" s="535" t="s">
        <v>24</v>
      </c>
      <c r="G858" s="535" t="s">
        <v>25</v>
      </c>
    </row>
    <row r="859" spans="1:7" s="502" customFormat="1" ht="15">
      <c r="A859" s="545"/>
      <c r="B859" s="520" t="s">
        <v>2332</v>
      </c>
      <c r="C859" s="522" t="s">
        <v>2331</v>
      </c>
      <c r="D859" s="1044" t="s">
        <v>2330</v>
      </c>
      <c r="E859" s="536">
        <f>F859-5</f>
        <v>44897</v>
      </c>
      <c r="F859" s="508">
        <v>44902</v>
      </c>
      <c r="G859" s="535">
        <f>F859+21</f>
        <v>44923</v>
      </c>
    </row>
    <row r="860" spans="1:7" s="502" customFormat="1" ht="15">
      <c r="A860" s="545"/>
      <c r="B860" s="520" t="s">
        <v>2329</v>
      </c>
      <c r="C860" s="556" t="s">
        <v>991</v>
      </c>
      <c r="D860" s="1045"/>
      <c r="E860" s="536">
        <f>F860-5</f>
        <v>44904</v>
      </c>
      <c r="F860" s="535">
        <f>F859+7</f>
        <v>44909</v>
      </c>
      <c r="G860" s="535">
        <f>F860+17</f>
        <v>44926</v>
      </c>
    </row>
    <row r="861" spans="1:7" s="502" customFormat="1" ht="15">
      <c r="A861" s="545"/>
      <c r="B861" s="522" t="s">
        <v>2328</v>
      </c>
      <c r="C861" s="556" t="s">
        <v>2303</v>
      </c>
      <c r="D861" s="1045"/>
      <c r="E861" s="536">
        <f>F861-5</f>
        <v>44911</v>
      </c>
      <c r="F861" s="535">
        <f>F860+7</f>
        <v>44916</v>
      </c>
      <c r="G861" s="535">
        <f>F861+17</f>
        <v>44933</v>
      </c>
    </row>
    <row r="862" spans="1:7" s="502" customFormat="1" ht="15">
      <c r="A862" s="545"/>
      <c r="B862" s="546" t="s">
        <v>2327</v>
      </c>
      <c r="C862" s="519" t="s">
        <v>993</v>
      </c>
      <c r="D862" s="1045"/>
      <c r="E862" s="536">
        <f>F862-5</f>
        <v>44918</v>
      </c>
      <c r="F862" s="535">
        <f>F861+7</f>
        <v>44923</v>
      </c>
      <c r="G862" s="535">
        <f>F862+17</f>
        <v>44940</v>
      </c>
    </row>
    <row r="863" spans="1:7" s="502" customFormat="1" ht="15.95" customHeight="1">
      <c r="A863" s="545"/>
      <c r="B863" s="520" t="s">
        <v>2326</v>
      </c>
      <c r="C863" s="519" t="s">
        <v>2325</v>
      </c>
      <c r="D863" s="1046"/>
      <c r="E863" s="536">
        <f>F863-5</f>
        <v>44925</v>
      </c>
      <c r="F863" s="535">
        <f>F862+7</f>
        <v>44930</v>
      </c>
      <c r="G863" s="535">
        <f>F863+17</f>
        <v>44947</v>
      </c>
    </row>
    <row r="864" spans="1:7" s="551" customFormat="1">
      <c r="A864" s="1191" t="s">
        <v>2311</v>
      </c>
      <c r="B864" s="1191"/>
      <c r="C864" s="555"/>
      <c r="D864" s="554"/>
      <c r="E864" s="553"/>
      <c r="F864" s="552"/>
      <c r="G864" s="552"/>
    </row>
    <row r="865" spans="1:7" s="502" customFormat="1" ht="15" hidden="1">
      <c r="A865" s="545"/>
      <c r="B865" s="1029" t="s">
        <v>248</v>
      </c>
      <c r="C865" s="1180" t="s">
        <v>21</v>
      </c>
      <c r="D865" s="1198" t="s">
        <v>5</v>
      </c>
      <c r="E865" s="535" t="s">
        <v>2250</v>
      </c>
      <c r="F865" s="535" t="s">
        <v>6</v>
      </c>
      <c r="G865" s="535" t="s">
        <v>2311</v>
      </c>
    </row>
    <row r="866" spans="1:7" s="502" customFormat="1" ht="15" hidden="1">
      <c r="A866" s="545"/>
      <c r="B866" s="1029"/>
      <c r="C866" s="1185"/>
      <c r="D866" s="1199"/>
      <c r="E866" s="535" t="s">
        <v>2249</v>
      </c>
      <c r="F866" s="535" t="s">
        <v>24</v>
      </c>
      <c r="G866" s="535" t="s">
        <v>25</v>
      </c>
    </row>
    <row r="867" spans="1:7" s="502" customFormat="1" ht="15" hidden="1">
      <c r="A867" s="545"/>
      <c r="B867" s="520" t="s">
        <v>2274</v>
      </c>
      <c r="C867" s="522" t="s">
        <v>775</v>
      </c>
      <c r="D867" s="1044" t="s">
        <v>2324</v>
      </c>
      <c r="E867" s="536">
        <f>F867-6</f>
        <v>44834</v>
      </c>
      <c r="F867" s="535">
        <v>44840</v>
      </c>
      <c r="G867" s="535">
        <f>F867+20</f>
        <v>44860</v>
      </c>
    </row>
    <row r="868" spans="1:7" s="502" customFormat="1" ht="15" hidden="1">
      <c r="A868" s="545"/>
      <c r="B868" s="546" t="s">
        <v>2323</v>
      </c>
      <c r="C868" s="519" t="s">
        <v>2322</v>
      </c>
      <c r="D868" s="1045"/>
      <c r="E868" s="536">
        <f>F868-6</f>
        <v>44841</v>
      </c>
      <c r="F868" s="535">
        <f>F867+7</f>
        <v>44847</v>
      </c>
      <c r="G868" s="535">
        <f>F868+20</f>
        <v>44867</v>
      </c>
    </row>
    <row r="869" spans="1:7" s="502" customFormat="1" ht="15" hidden="1">
      <c r="A869" s="545"/>
      <c r="B869" s="522" t="s">
        <v>2321</v>
      </c>
      <c r="C869" s="519" t="s">
        <v>2320</v>
      </c>
      <c r="D869" s="1045"/>
      <c r="E869" s="536">
        <f>F869-6</f>
        <v>44848</v>
      </c>
      <c r="F869" s="535">
        <f>F868+7</f>
        <v>44854</v>
      </c>
      <c r="G869" s="535">
        <f>F869+20</f>
        <v>44874</v>
      </c>
    </row>
    <row r="870" spans="1:7" s="502" customFormat="1" ht="15" hidden="1">
      <c r="A870" s="545"/>
      <c r="B870" s="546" t="s">
        <v>2319</v>
      </c>
      <c r="C870" s="519" t="s">
        <v>2318</v>
      </c>
      <c r="D870" s="1045"/>
      <c r="E870" s="536">
        <f>F870-6</f>
        <v>44855</v>
      </c>
      <c r="F870" s="535">
        <f>F869+7</f>
        <v>44861</v>
      </c>
      <c r="G870" s="535">
        <f>F870+20</f>
        <v>44881</v>
      </c>
    </row>
    <row r="871" spans="1:7" s="502" customFormat="1" ht="15.95" hidden="1" customHeight="1">
      <c r="A871" s="545"/>
      <c r="B871" s="546" t="s">
        <v>2317</v>
      </c>
      <c r="C871" s="519" t="s">
        <v>2316</v>
      </c>
      <c r="D871" s="1046"/>
      <c r="E871" s="536">
        <f>F871-6</f>
        <v>44862</v>
      </c>
      <c r="F871" s="535">
        <f>F870+7</f>
        <v>44868</v>
      </c>
      <c r="G871" s="535">
        <f>F871+20</f>
        <v>44888</v>
      </c>
    </row>
    <row r="872" spans="1:7" s="502" customFormat="1" ht="15" hidden="1">
      <c r="A872" s="545"/>
      <c r="B872" s="1124" t="s">
        <v>248</v>
      </c>
      <c r="C872" s="1180" t="s">
        <v>21</v>
      </c>
      <c r="D872" s="1198" t="s">
        <v>5</v>
      </c>
      <c r="E872" s="535" t="s">
        <v>2250</v>
      </c>
      <c r="F872" s="535" t="s">
        <v>6</v>
      </c>
      <c r="G872" s="535" t="s">
        <v>2311</v>
      </c>
    </row>
    <row r="873" spans="1:7" s="502" customFormat="1" ht="15" hidden="1">
      <c r="A873" s="545"/>
      <c r="B873" s="1124"/>
      <c r="C873" s="1185"/>
      <c r="D873" s="1199"/>
      <c r="E873" s="535" t="s">
        <v>2249</v>
      </c>
      <c r="F873" s="535" t="s">
        <v>24</v>
      </c>
      <c r="G873" s="535" t="s">
        <v>25</v>
      </c>
    </row>
    <row r="874" spans="1:7" s="502" customFormat="1" ht="15" hidden="1">
      <c r="A874" s="545"/>
      <c r="B874" s="546" t="s">
        <v>2315</v>
      </c>
      <c r="C874" s="519" t="s">
        <v>2314</v>
      </c>
      <c r="D874" s="1044" t="s">
        <v>2273</v>
      </c>
      <c r="E874" s="536">
        <f>F874-6</f>
        <v>44862</v>
      </c>
      <c r="F874" s="535">
        <v>44868</v>
      </c>
      <c r="G874" s="535">
        <f>F874+23</f>
        <v>44891</v>
      </c>
    </row>
    <row r="875" spans="1:7" s="502" customFormat="1" ht="15" hidden="1">
      <c r="A875" s="545"/>
      <c r="B875" s="546" t="s">
        <v>2313</v>
      </c>
      <c r="C875" s="519" t="s">
        <v>2312</v>
      </c>
      <c r="D875" s="1045"/>
      <c r="E875" s="536">
        <f>F875-6</f>
        <v>44869</v>
      </c>
      <c r="F875" s="535">
        <f>F874+7</f>
        <v>44875</v>
      </c>
      <c r="G875" s="535">
        <f>F875+23</f>
        <v>44898</v>
      </c>
    </row>
    <row r="876" spans="1:7" s="502" customFormat="1" ht="15" hidden="1">
      <c r="A876" s="545"/>
      <c r="B876" s="546" t="s">
        <v>2274</v>
      </c>
      <c r="C876" s="519" t="s">
        <v>775</v>
      </c>
      <c r="D876" s="1045"/>
      <c r="E876" s="536">
        <f>F876-6</f>
        <v>44876</v>
      </c>
      <c r="F876" s="535">
        <f>F875+7</f>
        <v>44882</v>
      </c>
      <c r="G876" s="535">
        <f>F876+23</f>
        <v>44905</v>
      </c>
    </row>
    <row r="877" spans="1:7" s="502" customFormat="1" ht="15" hidden="1">
      <c r="A877" s="545"/>
      <c r="B877" s="546" t="s">
        <v>2274</v>
      </c>
      <c r="C877" s="519" t="s">
        <v>775</v>
      </c>
      <c r="D877" s="1045"/>
      <c r="E877" s="536">
        <f>F877-6</f>
        <v>44883</v>
      </c>
      <c r="F877" s="535">
        <f>F876+7</f>
        <v>44889</v>
      </c>
      <c r="G877" s="535">
        <f>F877+23</f>
        <v>44912</v>
      </c>
    </row>
    <row r="878" spans="1:7" s="502" customFormat="1" ht="15.95" hidden="1" customHeight="1">
      <c r="A878" s="545"/>
      <c r="B878" s="546" t="s">
        <v>2274</v>
      </c>
      <c r="C878" s="519" t="s">
        <v>775</v>
      </c>
      <c r="D878" s="1046"/>
      <c r="E878" s="536">
        <f>F878-6</f>
        <v>44890</v>
      </c>
      <c r="F878" s="535">
        <f>F877+7</f>
        <v>44896</v>
      </c>
      <c r="G878" s="535">
        <f>F878+23</f>
        <v>44919</v>
      </c>
    </row>
    <row r="879" spans="1:7" s="502" customFormat="1" ht="15">
      <c r="A879" s="545"/>
      <c r="B879" s="1029" t="s">
        <v>248</v>
      </c>
      <c r="C879" s="1180" t="s">
        <v>21</v>
      </c>
      <c r="D879" s="1198" t="s">
        <v>5</v>
      </c>
      <c r="E879" s="535" t="s">
        <v>2250</v>
      </c>
      <c r="F879" s="535" t="s">
        <v>6</v>
      </c>
      <c r="G879" s="535" t="s">
        <v>2311</v>
      </c>
    </row>
    <row r="880" spans="1:7" s="502" customFormat="1" ht="15">
      <c r="A880" s="545"/>
      <c r="B880" s="1029"/>
      <c r="C880" s="1185"/>
      <c r="D880" s="1199"/>
      <c r="E880" s="535" t="s">
        <v>2249</v>
      </c>
      <c r="F880" s="535" t="s">
        <v>24</v>
      </c>
      <c r="G880" s="535" t="s">
        <v>25</v>
      </c>
    </row>
    <row r="881" spans="1:7" s="502" customFormat="1" ht="15">
      <c r="A881" s="545"/>
      <c r="B881" s="546" t="s">
        <v>2274</v>
      </c>
      <c r="C881" s="519" t="s">
        <v>775</v>
      </c>
      <c r="D881" s="1044" t="s">
        <v>2001</v>
      </c>
      <c r="E881" s="536">
        <f>F881-6</f>
        <v>44895</v>
      </c>
      <c r="F881" s="535">
        <v>44901</v>
      </c>
      <c r="G881" s="535">
        <f>F881+23</f>
        <v>44924</v>
      </c>
    </row>
    <row r="882" spans="1:7" s="502" customFormat="1" ht="15">
      <c r="A882" s="545"/>
      <c r="B882" s="546" t="s">
        <v>2310</v>
      </c>
      <c r="C882" s="519" t="s">
        <v>2309</v>
      </c>
      <c r="D882" s="1045"/>
      <c r="E882" s="536">
        <f>F882-6</f>
        <v>44902</v>
      </c>
      <c r="F882" s="535">
        <f>F881+7</f>
        <v>44908</v>
      </c>
      <c r="G882" s="535">
        <f>F882+23</f>
        <v>44931</v>
      </c>
    </row>
    <row r="883" spans="1:7" s="502" customFormat="1" ht="15">
      <c r="A883" s="545"/>
      <c r="B883" s="522" t="s">
        <v>2308</v>
      </c>
      <c r="C883" s="519" t="s">
        <v>2307</v>
      </c>
      <c r="D883" s="1045"/>
      <c r="E883" s="536">
        <f>F883-6</f>
        <v>44909</v>
      </c>
      <c r="F883" s="535">
        <f>F882+7</f>
        <v>44915</v>
      </c>
      <c r="G883" s="535">
        <f>F883+23</f>
        <v>44938</v>
      </c>
    </row>
    <row r="884" spans="1:7" s="502" customFormat="1" ht="15">
      <c r="A884" s="545"/>
      <c r="B884" s="546" t="s">
        <v>2306</v>
      </c>
      <c r="C884" s="519" t="s">
        <v>2305</v>
      </c>
      <c r="D884" s="1045"/>
      <c r="E884" s="536">
        <f>F884-6</f>
        <v>44916</v>
      </c>
      <c r="F884" s="535">
        <f>F883+7</f>
        <v>44922</v>
      </c>
      <c r="G884" s="535">
        <f>F884+23</f>
        <v>44945</v>
      </c>
    </row>
    <row r="885" spans="1:7" s="502" customFormat="1" ht="15.95" customHeight="1">
      <c r="A885" s="545"/>
      <c r="B885" s="546" t="s">
        <v>2304</v>
      </c>
      <c r="C885" s="519" t="s">
        <v>2303</v>
      </c>
      <c r="D885" s="1046"/>
      <c r="E885" s="536">
        <f>F885-6</f>
        <v>44923</v>
      </c>
      <c r="F885" s="535">
        <f>F884+7</f>
        <v>44929</v>
      </c>
      <c r="G885" s="535">
        <f>F885+23</f>
        <v>44952</v>
      </c>
    </row>
    <row r="886" spans="1:7" s="512" customFormat="1">
      <c r="A886" s="1191" t="s">
        <v>1327</v>
      </c>
      <c r="B886" s="1191"/>
      <c r="C886" s="550"/>
      <c r="D886" s="549"/>
      <c r="E886" s="548"/>
      <c r="F886" s="547"/>
      <c r="G886" s="547"/>
    </row>
    <row r="887" spans="1:7" s="502" customFormat="1" ht="15">
      <c r="A887" s="545"/>
      <c r="B887" s="1029" t="s">
        <v>248</v>
      </c>
      <c r="C887" s="1180" t="s">
        <v>21</v>
      </c>
      <c r="D887" s="1180" t="s">
        <v>5</v>
      </c>
      <c r="E887" s="535" t="s">
        <v>2250</v>
      </c>
      <c r="F887" s="535" t="s">
        <v>6</v>
      </c>
      <c r="G887" s="535" t="s">
        <v>102</v>
      </c>
    </row>
    <row r="888" spans="1:7" s="502" customFormat="1" ht="15">
      <c r="A888" s="545"/>
      <c r="B888" s="1029"/>
      <c r="C888" s="1181"/>
      <c r="D888" s="1181"/>
      <c r="E888" s="535" t="s">
        <v>2249</v>
      </c>
      <c r="F888" s="535" t="s">
        <v>24</v>
      </c>
      <c r="G888" s="535" t="s">
        <v>25</v>
      </c>
    </row>
    <row r="889" spans="1:7" s="502" customFormat="1" ht="15">
      <c r="A889" s="545"/>
      <c r="B889" s="520" t="s">
        <v>2302</v>
      </c>
      <c r="C889" s="522" t="s">
        <v>2301</v>
      </c>
      <c r="D889" s="1049" t="s">
        <v>2300</v>
      </c>
      <c r="E889" s="536">
        <f>F889-6</f>
        <v>44896</v>
      </c>
      <c r="F889" s="535">
        <v>44902</v>
      </c>
      <c r="G889" s="535">
        <f t="shared" ref="G889:G920" si="2">F889+13</f>
        <v>44915</v>
      </c>
    </row>
    <row r="890" spans="1:7" s="502" customFormat="1" ht="15">
      <c r="A890" s="545"/>
      <c r="B890" s="520" t="s">
        <v>2299</v>
      </c>
      <c r="C890" s="522" t="s">
        <v>2298</v>
      </c>
      <c r="D890" s="1049"/>
      <c r="E890" s="536">
        <f>F890-6</f>
        <v>44903</v>
      </c>
      <c r="F890" s="535">
        <f>F889+7</f>
        <v>44909</v>
      </c>
      <c r="G890" s="535">
        <f t="shared" si="2"/>
        <v>44922</v>
      </c>
    </row>
    <row r="891" spans="1:7" s="502" customFormat="1" ht="15">
      <c r="A891" s="545"/>
      <c r="B891" s="520" t="s">
        <v>2297</v>
      </c>
      <c r="C891" s="522" t="s">
        <v>2296</v>
      </c>
      <c r="D891" s="1049"/>
      <c r="E891" s="536">
        <f>F891-6</f>
        <v>44910</v>
      </c>
      <c r="F891" s="535">
        <f>F890+7</f>
        <v>44916</v>
      </c>
      <c r="G891" s="535">
        <f t="shared" si="2"/>
        <v>44929</v>
      </c>
    </row>
    <row r="892" spans="1:7" s="502" customFormat="1" ht="15">
      <c r="A892" s="545"/>
      <c r="B892" s="546" t="s">
        <v>2295</v>
      </c>
      <c r="C892" s="519" t="s">
        <v>2294</v>
      </c>
      <c r="D892" s="1049"/>
      <c r="E892" s="536">
        <f>F892-6</f>
        <v>44917</v>
      </c>
      <c r="F892" s="535">
        <f>F891+7</f>
        <v>44923</v>
      </c>
      <c r="G892" s="535">
        <f t="shared" si="2"/>
        <v>44936</v>
      </c>
    </row>
    <row r="893" spans="1:7" s="502" customFormat="1" ht="15">
      <c r="A893" s="545"/>
      <c r="B893" s="546" t="s">
        <v>2274</v>
      </c>
      <c r="C893" s="519" t="s">
        <v>775</v>
      </c>
      <c r="D893" s="1049"/>
      <c r="E893" s="536">
        <f>F893-6</f>
        <v>44924</v>
      </c>
      <c r="F893" s="535">
        <f>F892+7</f>
        <v>44930</v>
      </c>
      <c r="G893" s="535">
        <f t="shared" si="2"/>
        <v>44943</v>
      </c>
    </row>
    <row r="894" spans="1:7" s="502" customFormat="1" ht="15" hidden="1">
      <c r="A894" s="545"/>
      <c r="B894" s="1124" t="s">
        <v>248</v>
      </c>
      <c r="C894" s="1180" t="s">
        <v>21</v>
      </c>
      <c r="D894" s="1180" t="s">
        <v>5</v>
      </c>
      <c r="E894" s="535" t="s">
        <v>2250</v>
      </c>
      <c r="F894" s="535" t="s">
        <v>6</v>
      </c>
      <c r="G894" s="535" t="e">
        <f t="shared" si="2"/>
        <v>#VALUE!</v>
      </c>
    </row>
    <row r="895" spans="1:7" s="502" customFormat="1" ht="15" hidden="1">
      <c r="A895" s="545"/>
      <c r="B895" s="1124"/>
      <c r="C895" s="1181"/>
      <c r="D895" s="1181"/>
      <c r="E895" s="535" t="s">
        <v>2249</v>
      </c>
      <c r="F895" s="535" t="s">
        <v>24</v>
      </c>
      <c r="G895" s="535" t="e">
        <f t="shared" si="2"/>
        <v>#VALUE!</v>
      </c>
    </row>
    <row r="896" spans="1:7" s="502" customFormat="1" ht="15" hidden="1">
      <c r="A896" s="545"/>
      <c r="B896" s="520" t="s">
        <v>2278</v>
      </c>
      <c r="C896" s="522" t="s">
        <v>2293</v>
      </c>
      <c r="D896" s="1049" t="s">
        <v>2292</v>
      </c>
      <c r="E896" s="536">
        <f>F896-6</f>
        <v>44860</v>
      </c>
      <c r="F896" s="535">
        <v>44866</v>
      </c>
      <c r="G896" s="535">
        <f t="shared" si="2"/>
        <v>44879</v>
      </c>
    </row>
    <row r="897" spans="1:7" s="502" customFormat="1" ht="15" hidden="1">
      <c r="A897" s="545"/>
      <c r="B897" s="520" t="s">
        <v>2291</v>
      </c>
      <c r="C897" s="522" t="s">
        <v>2290</v>
      </c>
      <c r="D897" s="1049"/>
      <c r="E897" s="536">
        <f>F897-6</f>
        <v>44867</v>
      </c>
      <c r="F897" s="535">
        <f>F896+7</f>
        <v>44873</v>
      </c>
      <c r="G897" s="535">
        <f t="shared" si="2"/>
        <v>44886</v>
      </c>
    </row>
    <row r="898" spans="1:7" s="502" customFormat="1" ht="15" hidden="1">
      <c r="A898" s="545"/>
      <c r="B898" s="520" t="s">
        <v>2289</v>
      </c>
      <c r="C898" s="522" t="s">
        <v>2288</v>
      </c>
      <c r="D898" s="1049"/>
      <c r="E898" s="536">
        <f>F898-6</f>
        <v>44874</v>
      </c>
      <c r="F898" s="535">
        <f>F897+7</f>
        <v>44880</v>
      </c>
      <c r="G898" s="535">
        <f t="shared" si="2"/>
        <v>44893</v>
      </c>
    </row>
    <row r="899" spans="1:7" s="502" customFormat="1" ht="15" hidden="1">
      <c r="A899" s="545"/>
      <c r="B899" s="546" t="s">
        <v>2287</v>
      </c>
      <c r="C899" s="519" t="s">
        <v>2286</v>
      </c>
      <c r="D899" s="1049"/>
      <c r="E899" s="536">
        <f>F899-6</f>
        <v>44881</v>
      </c>
      <c r="F899" s="535">
        <f>F898+7</f>
        <v>44887</v>
      </c>
      <c r="G899" s="535">
        <f t="shared" si="2"/>
        <v>44900</v>
      </c>
    </row>
    <row r="900" spans="1:7" s="502" customFormat="1" ht="15" hidden="1">
      <c r="A900" s="545"/>
      <c r="B900" s="546" t="s">
        <v>2285</v>
      </c>
      <c r="C900" s="519" t="s">
        <v>2284</v>
      </c>
      <c r="D900" s="1049"/>
      <c r="E900" s="536">
        <f>F900-6</f>
        <v>44888</v>
      </c>
      <c r="F900" s="535">
        <f>F899+7</f>
        <v>44894</v>
      </c>
      <c r="G900" s="535">
        <f t="shared" si="2"/>
        <v>44907</v>
      </c>
    </row>
    <row r="901" spans="1:7" s="502" customFormat="1" ht="15" hidden="1">
      <c r="A901" s="545"/>
      <c r="B901" s="1200" t="s">
        <v>248</v>
      </c>
      <c r="C901" s="1180" t="s">
        <v>21</v>
      </c>
      <c r="D901" s="1180" t="s">
        <v>5</v>
      </c>
      <c r="E901" s="535" t="s">
        <v>2250</v>
      </c>
      <c r="F901" s="535" t="s">
        <v>6</v>
      </c>
      <c r="G901" s="535" t="e">
        <f t="shared" si="2"/>
        <v>#VALUE!</v>
      </c>
    </row>
    <row r="902" spans="1:7" s="502" customFormat="1" ht="15" hidden="1">
      <c r="A902" s="545"/>
      <c r="B902" s="1201"/>
      <c r="C902" s="1181"/>
      <c r="D902" s="1181"/>
      <c r="E902" s="535" t="s">
        <v>2249</v>
      </c>
      <c r="F902" s="535" t="s">
        <v>24</v>
      </c>
      <c r="G902" s="535" t="e">
        <f t="shared" si="2"/>
        <v>#VALUE!</v>
      </c>
    </row>
    <row r="903" spans="1:7" s="502" customFormat="1" ht="15" hidden="1">
      <c r="A903" s="545"/>
      <c r="B903" s="520"/>
      <c r="C903" s="522"/>
      <c r="D903" s="1049" t="s">
        <v>130</v>
      </c>
      <c r="E903" s="536">
        <f>F903-5</f>
        <v>44621</v>
      </c>
      <c r="F903" s="535">
        <v>44626</v>
      </c>
      <c r="G903" s="535">
        <f t="shared" si="2"/>
        <v>44639</v>
      </c>
    </row>
    <row r="904" spans="1:7" s="502" customFormat="1" ht="15" hidden="1">
      <c r="A904" s="545"/>
      <c r="B904" s="520"/>
      <c r="C904" s="522"/>
      <c r="D904" s="1049"/>
      <c r="E904" s="536">
        <f>F904-5</f>
        <v>44628</v>
      </c>
      <c r="F904" s="535">
        <f>F903+7</f>
        <v>44633</v>
      </c>
      <c r="G904" s="535">
        <f t="shared" si="2"/>
        <v>44646</v>
      </c>
    </row>
    <row r="905" spans="1:7" s="502" customFormat="1" ht="15" hidden="1">
      <c r="A905" s="545"/>
      <c r="B905" s="520"/>
      <c r="C905" s="522"/>
      <c r="D905" s="1049"/>
      <c r="E905" s="536">
        <f>F905-5</f>
        <v>44635</v>
      </c>
      <c r="F905" s="535">
        <f>F904+7</f>
        <v>44640</v>
      </c>
      <c r="G905" s="535">
        <f t="shared" si="2"/>
        <v>44653</v>
      </c>
    </row>
    <row r="906" spans="1:7" s="502" customFormat="1" ht="15" hidden="1">
      <c r="A906" s="545"/>
      <c r="B906" s="520"/>
      <c r="C906" s="522"/>
      <c r="D906" s="1049"/>
      <c r="E906" s="536">
        <f>F906-5</f>
        <v>44642</v>
      </c>
      <c r="F906" s="535">
        <f>F905+7</f>
        <v>44647</v>
      </c>
      <c r="G906" s="535">
        <f t="shared" si="2"/>
        <v>44660</v>
      </c>
    </row>
    <row r="907" spans="1:7" s="502" customFormat="1" ht="15" hidden="1">
      <c r="A907" s="545"/>
      <c r="B907" s="520"/>
      <c r="C907" s="522"/>
      <c r="D907" s="1049"/>
      <c r="E907" s="536">
        <f>F907-5</f>
        <v>44649</v>
      </c>
      <c r="F907" s="535">
        <f>F906+7</f>
        <v>44654</v>
      </c>
      <c r="G907" s="535">
        <f t="shared" si="2"/>
        <v>44667</v>
      </c>
    </row>
    <row r="908" spans="1:7" s="512" customFormat="1" ht="15" hidden="1" customHeight="1">
      <c r="A908" s="1187" t="s">
        <v>2283</v>
      </c>
      <c r="B908" s="1187"/>
      <c r="C908" s="544"/>
      <c r="D908" s="543"/>
      <c r="E908" s="542"/>
      <c r="F908" s="542"/>
      <c r="G908" s="535">
        <f t="shared" si="2"/>
        <v>13</v>
      </c>
    </row>
    <row r="909" spans="1:7" s="502" customFormat="1" ht="15.75" hidden="1" customHeight="1">
      <c r="A909" s="539"/>
      <c r="B909" s="1174" t="s">
        <v>20</v>
      </c>
      <c r="C909" s="1180" t="s">
        <v>21</v>
      </c>
      <c r="D909" s="1180" t="s">
        <v>5</v>
      </c>
      <c r="E909" s="535" t="s">
        <v>2250</v>
      </c>
      <c r="F909" s="535" t="s">
        <v>6</v>
      </c>
      <c r="G909" s="535" t="e">
        <f t="shared" si="2"/>
        <v>#VALUE!</v>
      </c>
    </row>
    <row r="910" spans="1:7" s="502" customFormat="1" ht="15.75" hidden="1" customHeight="1">
      <c r="A910" s="539"/>
      <c r="B910" s="1175"/>
      <c r="C910" s="1181"/>
      <c r="D910" s="1181"/>
      <c r="E910" s="535" t="s">
        <v>2249</v>
      </c>
      <c r="F910" s="535" t="s">
        <v>24</v>
      </c>
      <c r="G910" s="535" t="e">
        <f t="shared" si="2"/>
        <v>#VALUE!</v>
      </c>
    </row>
    <row r="911" spans="1:7" s="502" customFormat="1" ht="15.75" hidden="1" customHeight="1">
      <c r="A911" s="539"/>
      <c r="B911" s="522" t="s">
        <v>2282</v>
      </c>
      <c r="C911" s="519" t="s">
        <v>2281</v>
      </c>
      <c r="D911" s="1049" t="s">
        <v>2272</v>
      </c>
      <c r="E911" s="536">
        <f>F911-4</f>
        <v>44252</v>
      </c>
      <c r="F911" s="535">
        <v>44256</v>
      </c>
      <c r="G911" s="535">
        <f t="shared" si="2"/>
        <v>44269</v>
      </c>
    </row>
    <row r="912" spans="1:7" s="502" customFormat="1" ht="15.75" hidden="1" customHeight="1">
      <c r="A912" s="539"/>
      <c r="B912" s="522" t="s">
        <v>2280</v>
      </c>
      <c r="C912" s="519" t="s">
        <v>2279</v>
      </c>
      <c r="D912" s="1049"/>
      <c r="E912" s="536">
        <f>F912-4</f>
        <v>44259</v>
      </c>
      <c r="F912" s="535">
        <f>F911+7</f>
        <v>44263</v>
      </c>
      <c r="G912" s="535">
        <f t="shared" si="2"/>
        <v>44276</v>
      </c>
    </row>
    <row r="913" spans="1:7" s="502" customFormat="1" ht="15.75" hidden="1" customHeight="1">
      <c r="A913" s="539"/>
      <c r="B913" s="522" t="s">
        <v>2278</v>
      </c>
      <c r="C913" s="519" t="s">
        <v>2277</v>
      </c>
      <c r="D913" s="1049"/>
      <c r="E913" s="536">
        <f>F913-4</f>
        <v>44266</v>
      </c>
      <c r="F913" s="535">
        <f>F912+7</f>
        <v>44270</v>
      </c>
      <c r="G913" s="535">
        <f t="shared" si="2"/>
        <v>44283</v>
      </c>
    </row>
    <row r="914" spans="1:7" s="502" customFormat="1" ht="15.75" hidden="1" customHeight="1">
      <c r="A914" s="539"/>
      <c r="B914" s="522" t="s">
        <v>2276</v>
      </c>
      <c r="C914" s="519" t="s">
        <v>2275</v>
      </c>
      <c r="D914" s="1049"/>
      <c r="E914" s="536">
        <f>F914-4</f>
        <v>44273</v>
      </c>
      <c r="F914" s="535">
        <f>F913+7</f>
        <v>44277</v>
      </c>
      <c r="G914" s="535">
        <f t="shared" si="2"/>
        <v>44290</v>
      </c>
    </row>
    <row r="915" spans="1:7" s="502" customFormat="1" ht="15.75" hidden="1" customHeight="1">
      <c r="A915" s="539"/>
      <c r="B915" s="520" t="s">
        <v>2274</v>
      </c>
      <c r="C915" s="522" t="s">
        <v>775</v>
      </c>
      <c r="D915" s="1049"/>
      <c r="E915" s="536">
        <f>F915-4</f>
        <v>44280</v>
      </c>
      <c r="F915" s="535">
        <f>F914+7</f>
        <v>44284</v>
      </c>
      <c r="G915" s="535">
        <f t="shared" si="2"/>
        <v>44297</v>
      </c>
    </row>
    <row r="916" spans="1:7" s="512" customFormat="1" ht="15" hidden="1" customHeight="1">
      <c r="A916" s="1187" t="s">
        <v>2271</v>
      </c>
      <c r="B916" s="1187"/>
      <c r="C916" s="544"/>
      <c r="D916" s="543"/>
      <c r="E916" s="542"/>
      <c r="F916" s="542"/>
      <c r="G916" s="535">
        <f t="shared" si="2"/>
        <v>13</v>
      </c>
    </row>
    <row r="917" spans="1:7" s="502" customFormat="1" ht="15" hidden="1" customHeight="1">
      <c r="A917" s="539"/>
      <c r="B917" s="1174" t="s">
        <v>20</v>
      </c>
      <c r="C917" s="1180" t="s">
        <v>21</v>
      </c>
      <c r="D917" s="1180" t="s">
        <v>5</v>
      </c>
      <c r="E917" s="535" t="s">
        <v>2250</v>
      </c>
      <c r="F917" s="535" t="s">
        <v>6</v>
      </c>
      <c r="G917" s="535" t="e">
        <f t="shared" si="2"/>
        <v>#VALUE!</v>
      </c>
    </row>
    <row r="918" spans="1:7" s="502" customFormat="1" ht="15" hidden="1" customHeight="1">
      <c r="A918" s="539"/>
      <c r="B918" s="1175"/>
      <c r="C918" s="1181"/>
      <c r="D918" s="1181"/>
      <c r="E918" s="535" t="s">
        <v>2249</v>
      </c>
      <c r="F918" s="535" t="s">
        <v>24</v>
      </c>
      <c r="G918" s="535" t="e">
        <f t="shared" si="2"/>
        <v>#VALUE!</v>
      </c>
    </row>
    <row r="919" spans="1:7" s="502" customFormat="1" ht="15" hidden="1" customHeight="1">
      <c r="A919" s="539"/>
      <c r="B919" s="522"/>
      <c r="C919" s="519"/>
      <c r="D919" s="1049" t="s">
        <v>2273</v>
      </c>
      <c r="E919" s="536">
        <f>F919-4</f>
        <v>44075</v>
      </c>
      <c r="F919" s="535">
        <v>44079</v>
      </c>
      <c r="G919" s="535">
        <f t="shared" si="2"/>
        <v>44092</v>
      </c>
    </row>
    <row r="920" spans="1:7" s="502" customFormat="1" ht="15" hidden="1" customHeight="1">
      <c r="A920" s="539"/>
      <c r="B920" s="522"/>
      <c r="C920" s="519"/>
      <c r="D920" s="1049"/>
      <c r="E920" s="536">
        <f>F920-4</f>
        <v>44082</v>
      </c>
      <c r="F920" s="535">
        <f>F919+7</f>
        <v>44086</v>
      </c>
      <c r="G920" s="535">
        <f t="shared" si="2"/>
        <v>44099</v>
      </c>
    </row>
    <row r="921" spans="1:7" s="502" customFormat="1" ht="18" hidden="1" customHeight="1">
      <c r="A921" s="539"/>
      <c r="B921" s="522"/>
      <c r="C921" s="519"/>
      <c r="D921" s="1049"/>
      <c r="E921" s="536">
        <f>F921-4</f>
        <v>44089</v>
      </c>
      <c r="F921" s="535">
        <f>F920+7</f>
        <v>44093</v>
      </c>
      <c r="G921" s="535">
        <f t="shared" ref="G921:G952" si="3">F921+13</f>
        <v>44106</v>
      </c>
    </row>
    <row r="922" spans="1:7" s="502" customFormat="1" ht="18" hidden="1" customHeight="1">
      <c r="A922" s="539"/>
      <c r="B922" s="522"/>
      <c r="C922" s="519"/>
      <c r="D922" s="1049"/>
      <c r="E922" s="536">
        <f>F922-4</f>
        <v>44096</v>
      </c>
      <c r="F922" s="535">
        <f>F921+7</f>
        <v>44100</v>
      </c>
      <c r="G922" s="535">
        <f t="shared" si="3"/>
        <v>44113</v>
      </c>
    </row>
    <row r="923" spans="1:7" s="502" customFormat="1" ht="17.25" hidden="1" customHeight="1">
      <c r="A923" s="539"/>
      <c r="B923" s="520"/>
      <c r="C923" s="522"/>
      <c r="D923" s="1049"/>
      <c r="E923" s="536">
        <f>F923-4</f>
        <v>44103</v>
      </c>
      <c r="F923" s="535">
        <f>F922+7</f>
        <v>44107</v>
      </c>
      <c r="G923" s="535">
        <f t="shared" si="3"/>
        <v>44120</v>
      </c>
    </row>
    <row r="924" spans="1:7" s="512" customFormat="1" ht="15" hidden="1" customHeight="1">
      <c r="A924" s="1187" t="s">
        <v>2271</v>
      </c>
      <c r="B924" s="1187"/>
      <c r="C924" s="544"/>
      <c r="D924" s="543"/>
      <c r="E924" s="542"/>
      <c r="F924" s="542"/>
      <c r="G924" s="535">
        <f t="shared" si="3"/>
        <v>13</v>
      </c>
    </row>
    <row r="925" spans="1:7" s="502" customFormat="1" ht="15" hidden="1" customHeight="1">
      <c r="A925" s="539"/>
      <c r="B925" s="1174" t="s">
        <v>20</v>
      </c>
      <c r="C925" s="1180" t="s">
        <v>21</v>
      </c>
      <c r="D925" s="1180" t="s">
        <v>5</v>
      </c>
      <c r="E925" s="535" t="s">
        <v>2250</v>
      </c>
      <c r="F925" s="535" t="s">
        <v>6</v>
      </c>
      <c r="G925" s="535" t="e">
        <f t="shared" si="3"/>
        <v>#VALUE!</v>
      </c>
    </row>
    <row r="926" spans="1:7" s="502" customFormat="1" ht="15" hidden="1" customHeight="1">
      <c r="A926" s="539"/>
      <c r="B926" s="1175"/>
      <c r="C926" s="1181"/>
      <c r="D926" s="1181"/>
      <c r="E926" s="535" t="s">
        <v>2249</v>
      </c>
      <c r="F926" s="535" t="s">
        <v>24</v>
      </c>
      <c r="G926" s="535" t="e">
        <f t="shared" si="3"/>
        <v>#VALUE!</v>
      </c>
    </row>
    <row r="927" spans="1:7" s="502" customFormat="1" ht="16.5" hidden="1" customHeight="1">
      <c r="A927" s="539"/>
      <c r="B927" s="522"/>
      <c r="C927" s="519"/>
      <c r="D927" s="1049" t="s">
        <v>2272</v>
      </c>
      <c r="E927" s="536">
        <f>F927-4</f>
        <v>44252</v>
      </c>
      <c r="F927" s="535">
        <v>44256</v>
      </c>
      <c r="G927" s="535">
        <f t="shared" si="3"/>
        <v>44269</v>
      </c>
    </row>
    <row r="928" spans="1:7" s="502" customFormat="1" ht="15" hidden="1" customHeight="1">
      <c r="A928" s="539"/>
      <c r="B928" s="522"/>
      <c r="C928" s="519"/>
      <c r="D928" s="1049"/>
      <c r="E928" s="536">
        <f>F928-4</f>
        <v>44259</v>
      </c>
      <c r="F928" s="535">
        <f>F927+7</f>
        <v>44263</v>
      </c>
      <c r="G928" s="535">
        <f t="shared" si="3"/>
        <v>44276</v>
      </c>
    </row>
    <row r="929" spans="1:8" s="502" customFormat="1" ht="18" hidden="1" customHeight="1">
      <c r="A929" s="539"/>
      <c r="B929" s="522"/>
      <c r="C929" s="519"/>
      <c r="D929" s="1049"/>
      <c r="E929" s="536">
        <f>F929-4</f>
        <v>44266</v>
      </c>
      <c r="F929" s="535">
        <f>F928+7</f>
        <v>44270</v>
      </c>
      <c r="G929" s="535">
        <f t="shared" si="3"/>
        <v>44283</v>
      </c>
    </row>
    <row r="930" spans="1:8" s="502" customFormat="1" ht="18" hidden="1" customHeight="1">
      <c r="A930" s="539"/>
      <c r="B930" s="522"/>
      <c r="C930" s="519"/>
      <c r="D930" s="1049"/>
      <c r="E930" s="536">
        <f>F930-4</f>
        <v>44273</v>
      </c>
      <c r="F930" s="535">
        <f>F929+7</f>
        <v>44277</v>
      </c>
      <c r="G930" s="535">
        <f t="shared" si="3"/>
        <v>44290</v>
      </c>
    </row>
    <row r="931" spans="1:8" s="502" customFormat="1" ht="17.25" hidden="1" customHeight="1">
      <c r="A931" s="539"/>
      <c r="B931" s="520"/>
      <c r="C931" s="522"/>
      <c r="D931" s="1049"/>
      <c r="E931" s="536">
        <f>F931-4</f>
        <v>44280</v>
      </c>
      <c r="F931" s="535">
        <f>F930+7</f>
        <v>44284</v>
      </c>
      <c r="G931" s="535">
        <f t="shared" si="3"/>
        <v>44297</v>
      </c>
    </row>
    <row r="932" spans="1:8" s="512" customFormat="1" ht="15" hidden="1" customHeight="1">
      <c r="A932" s="1187" t="s">
        <v>2271</v>
      </c>
      <c r="B932" s="1187"/>
      <c r="C932" s="544"/>
      <c r="D932" s="543"/>
      <c r="E932" s="542"/>
      <c r="F932" s="542"/>
      <c r="G932" s="535">
        <f t="shared" si="3"/>
        <v>13</v>
      </c>
    </row>
    <row r="933" spans="1:8" s="502" customFormat="1" ht="15" hidden="1" customHeight="1">
      <c r="A933" s="539"/>
      <c r="B933" s="1174" t="s">
        <v>20</v>
      </c>
      <c r="C933" s="1180" t="s">
        <v>21</v>
      </c>
      <c r="D933" s="1180" t="s">
        <v>5</v>
      </c>
      <c r="E933" s="535" t="s">
        <v>2250</v>
      </c>
      <c r="F933" s="535" t="s">
        <v>6</v>
      </c>
      <c r="G933" s="535" t="e">
        <f t="shared" si="3"/>
        <v>#VALUE!</v>
      </c>
    </row>
    <row r="934" spans="1:8" s="502" customFormat="1" ht="15" hidden="1" customHeight="1">
      <c r="A934" s="539"/>
      <c r="B934" s="1175"/>
      <c r="C934" s="1181"/>
      <c r="D934" s="1181"/>
      <c r="E934" s="535" t="s">
        <v>2249</v>
      </c>
      <c r="F934" s="535" t="s">
        <v>24</v>
      </c>
      <c r="G934" s="535" t="e">
        <f t="shared" si="3"/>
        <v>#VALUE!</v>
      </c>
    </row>
    <row r="935" spans="1:8" s="502" customFormat="1" ht="15" hidden="1" customHeight="1">
      <c r="A935" s="539"/>
      <c r="B935" s="522" t="s">
        <v>775</v>
      </c>
      <c r="C935" s="522" t="s">
        <v>775</v>
      </c>
      <c r="D935" s="1049" t="s">
        <v>140</v>
      </c>
      <c r="E935" s="536">
        <f>F935-5</f>
        <v>43767</v>
      </c>
      <c r="F935" s="535">
        <v>43772</v>
      </c>
      <c r="G935" s="535">
        <f t="shared" si="3"/>
        <v>43785</v>
      </c>
    </row>
    <row r="936" spans="1:8" s="502" customFormat="1" ht="15" hidden="1" customHeight="1">
      <c r="A936" s="539"/>
      <c r="B936" s="522" t="s">
        <v>2270</v>
      </c>
      <c r="C936" s="522" t="s">
        <v>2269</v>
      </c>
      <c r="D936" s="1049"/>
      <c r="E936" s="536">
        <f>F936-5</f>
        <v>43774</v>
      </c>
      <c r="F936" s="535">
        <f>F935+7</f>
        <v>43779</v>
      </c>
      <c r="G936" s="535">
        <f t="shared" si="3"/>
        <v>43792</v>
      </c>
    </row>
    <row r="937" spans="1:8" s="502" customFormat="1" ht="18" hidden="1" customHeight="1">
      <c r="A937" s="539"/>
      <c r="B937" s="522" t="s">
        <v>775</v>
      </c>
      <c r="C937" s="540" t="s">
        <v>775</v>
      </c>
      <c r="D937" s="1049"/>
      <c r="E937" s="536">
        <f>F937-5</f>
        <v>43781</v>
      </c>
      <c r="F937" s="535">
        <f>F936+7</f>
        <v>43786</v>
      </c>
      <c r="G937" s="535">
        <f t="shared" si="3"/>
        <v>43799</v>
      </c>
    </row>
    <row r="938" spans="1:8" s="502" customFormat="1" ht="18" hidden="1" customHeight="1">
      <c r="A938" s="539"/>
      <c r="B938" s="541" t="s">
        <v>2268</v>
      </c>
      <c r="C938" s="540" t="s">
        <v>2267</v>
      </c>
      <c r="D938" s="1049"/>
      <c r="E938" s="536">
        <f>F938-5</f>
        <v>43788</v>
      </c>
      <c r="F938" s="535">
        <f>F937+7</f>
        <v>43793</v>
      </c>
      <c r="G938" s="535">
        <f t="shared" si="3"/>
        <v>43806</v>
      </c>
    </row>
    <row r="939" spans="1:8" s="502" customFormat="1" ht="19.5" hidden="1" customHeight="1">
      <c r="A939" s="539"/>
      <c r="B939" s="538" t="s">
        <v>775</v>
      </c>
      <c r="C939" s="537" t="s">
        <v>775</v>
      </c>
      <c r="D939" s="1049"/>
      <c r="E939" s="536">
        <f>F939-5</f>
        <v>43795</v>
      </c>
      <c r="F939" s="535">
        <f>F938+7</f>
        <v>43800</v>
      </c>
      <c r="G939" s="535">
        <f t="shared" si="3"/>
        <v>43813</v>
      </c>
    </row>
    <row r="940" spans="1:8" s="499" customFormat="1" ht="18" customHeight="1">
      <c r="A940" s="1211" t="s">
        <v>2266</v>
      </c>
      <c r="B940" s="1212"/>
      <c r="C940" s="534"/>
      <c r="D940" s="534"/>
      <c r="E940" s="534"/>
      <c r="F940" s="534"/>
      <c r="G940" s="534"/>
      <c r="H940" s="502"/>
    </row>
    <row r="941" spans="1:8" s="512" customFormat="1" ht="15.75" customHeight="1">
      <c r="A941" s="1213" t="s">
        <v>2265</v>
      </c>
      <c r="B941" s="1213"/>
      <c r="C941" s="533"/>
      <c r="D941" s="514"/>
      <c r="E941" s="514"/>
      <c r="F941" s="513"/>
      <c r="G941" s="513"/>
    </row>
    <row r="942" spans="1:8" s="502" customFormat="1" ht="15">
      <c r="A942" s="507"/>
      <c r="B942" s="1029" t="s">
        <v>248</v>
      </c>
      <c r="C942" s="1214" t="s">
        <v>21</v>
      </c>
      <c r="D942" s="1216" t="s">
        <v>5</v>
      </c>
      <c r="E942" s="511" t="s">
        <v>2250</v>
      </c>
      <c r="F942" s="510" t="s">
        <v>6</v>
      </c>
      <c r="G942" s="509" t="s">
        <v>90</v>
      </c>
    </row>
    <row r="943" spans="1:8" s="502" customFormat="1" ht="15">
      <c r="A943" s="507"/>
      <c r="B943" s="1029"/>
      <c r="C943" s="1215"/>
      <c r="D943" s="1217"/>
      <c r="E943" s="511" t="s">
        <v>2249</v>
      </c>
      <c r="F943" s="510" t="s">
        <v>24</v>
      </c>
      <c r="G943" s="509" t="s">
        <v>25</v>
      </c>
    </row>
    <row r="944" spans="1:8" s="502" customFormat="1" ht="15">
      <c r="A944" s="507"/>
      <c r="B944" s="506" t="s">
        <v>2259</v>
      </c>
      <c r="C944" s="530" t="s">
        <v>2264</v>
      </c>
      <c r="D944" s="1202" t="s">
        <v>2263</v>
      </c>
      <c r="E944" s="504">
        <f>F944-5</f>
        <v>44897</v>
      </c>
      <c r="F944" s="503">
        <v>44902</v>
      </c>
      <c r="G944" s="503">
        <f>F944+2</f>
        <v>44904</v>
      </c>
    </row>
    <row r="945" spans="1:7" s="502" customFormat="1" ht="15">
      <c r="A945" s="507"/>
      <c r="B945" s="506" t="s">
        <v>2259</v>
      </c>
      <c r="C945" s="530" t="s">
        <v>2262</v>
      </c>
      <c r="D945" s="1203"/>
      <c r="E945" s="518">
        <f>F945-5</f>
        <v>44904</v>
      </c>
      <c r="F945" s="532">
        <f>F944+7</f>
        <v>44909</v>
      </c>
      <c r="G945" s="503">
        <f>F945+2</f>
        <v>44911</v>
      </c>
    </row>
    <row r="946" spans="1:7" s="502" customFormat="1" ht="15">
      <c r="A946" s="507"/>
      <c r="B946" s="506" t="s">
        <v>2259</v>
      </c>
      <c r="C946" s="530" t="s">
        <v>2261</v>
      </c>
      <c r="D946" s="1203"/>
      <c r="E946" s="518">
        <f>F946-5</f>
        <v>44911</v>
      </c>
      <c r="F946" s="531">
        <f>F945+7</f>
        <v>44916</v>
      </c>
      <c r="G946" s="521">
        <f>F946+2</f>
        <v>44918</v>
      </c>
    </row>
    <row r="947" spans="1:7" s="502" customFormat="1" ht="15">
      <c r="A947" s="507"/>
      <c r="B947" s="506" t="s">
        <v>2259</v>
      </c>
      <c r="C947" s="530" t="s">
        <v>2260</v>
      </c>
      <c r="D947" s="1203"/>
      <c r="E947" s="518">
        <f>F947-5</f>
        <v>44918</v>
      </c>
      <c r="F947" s="529">
        <f>F946+7</f>
        <v>44923</v>
      </c>
      <c r="G947" s="517">
        <f>F947+2</f>
        <v>44925</v>
      </c>
    </row>
    <row r="948" spans="1:7" s="502" customFormat="1" ht="15">
      <c r="A948" s="507"/>
      <c r="B948" s="506" t="s">
        <v>2259</v>
      </c>
      <c r="C948" s="530" t="s">
        <v>2258</v>
      </c>
      <c r="D948" s="1204"/>
      <c r="E948" s="518">
        <f>F948-5</f>
        <v>44925</v>
      </c>
      <c r="F948" s="529">
        <f>F947+7</f>
        <v>44930</v>
      </c>
      <c r="G948" s="517">
        <f>F948+2</f>
        <v>44932</v>
      </c>
    </row>
    <row r="949" spans="1:7" s="502" customFormat="1" ht="15">
      <c r="A949" s="507"/>
      <c r="B949" s="513"/>
      <c r="C949" s="528"/>
      <c r="D949" s="527"/>
      <c r="E949" s="526"/>
      <c r="F949" s="525"/>
      <c r="G949" s="524"/>
    </row>
    <row r="950" spans="1:7" s="502" customFormat="1" ht="15">
      <c r="A950" s="507"/>
      <c r="B950" s="1029" t="s">
        <v>248</v>
      </c>
      <c r="C950" s="1180" t="s">
        <v>487</v>
      </c>
      <c r="D950" s="1180" t="s">
        <v>5</v>
      </c>
      <c r="E950" s="523" t="s">
        <v>2250</v>
      </c>
      <c r="F950" s="523" t="s">
        <v>6</v>
      </c>
      <c r="G950" s="523" t="s">
        <v>90</v>
      </c>
    </row>
    <row r="951" spans="1:7" s="502" customFormat="1" ht="15">
      <c r="A951" s="507"/>
      <c r="B951" s="1029"/>
      <c r="C951" s="1205"/>
      <c r="D951" s="1205"/>
      <c r="E951" s="523" t="s">
        <v>2249</v>
      </c>
      <c r="F951" s="523" t="s">
        <v>24</v>
      </c>
      <c r="G951" s="523" t="s">
        <v>25</v>
      </c>
    </row>
    <row r="952" spans="1:7" s="502" customFormat="1" ht="15">
      <c r="A952" s="507"/>
      <c r="B952" s="520" t="s">
        <v>2253</v>
      </c>
      <c r="C952" s="522" t="s">
        <v>966</v>
      </c>
      <c r="D952" s="1207" t="s">
        <v>2257</v>
      </c>
      <c r="E952" s="518">
        <f>F952-5</f>
        <v>44894</v>
      </c>
      <c r="F952" s="503">
        <v>44899</v>
      </c>
      <c r="G952" s="503">
        <f>F952+2</f>
        <v>44901</v>
      </c>
    </row>
    <row r="953" spans="1:7" s="502" customFormat="1" ht="15">
      <c r="A953" s="507"/>
      <c r="B953" s="520" t="s">
        <v>2253</v>
      </c>
      <c r="C953" s="522" t="s">
        <v>2256</v>
      </c>
      <c r="D953" s="1203"/>
      <c r="E953" s="518">
        <f>F953-5</f>
        <v>44901</v>
      </c>
      <c r="F953" s="503">
        <f>F952+7</f>
        <v>44906</v>
      </c>
      <c r="G953" s="503">
        <f>F953+2</f>
        <v>44908</v>
      </c>
    </row>
    <row r="954" spans="1:7" s="502" customFormat="1" ht="15">
      <c r="A954" s="507"/>
      <c r="B954" s="520" t="s">
        <v>2253</v>
      </c>
      <c r="C954" s="519" t="s">
        <v>2255</v>
      </c>
      <c r="D954" s="1203"/>
      <c r="E954" s="518">
        <f>F954-5</f>
        <v>44908</v>
      </c>
      <c r="F954" s="521">
        <f>F953+7</f>
        <v>44913</v>
      </c>
      <c r="G954" s="521">
        <f>F954+2</f>
        <v>44915</v>
      </c>
    </row>
    <row r="955" spans="1:7" s="502" customFormat="1" ht="15">
      <c r="A955" s="507"/>
      <c r="B955" s="520" t="s">
        <v>2253</v>
      </c>
      <c r="C955" s="519" t="s">
        <v>2254</v>
      </c>
      <c r="D955" s="1203"/>
      <c r="E955" s="518">
        <f>F955-5</f>
        <v>44915</v>
      </c>
      <c r="F955" s="517">
        <f>F954+7</f>
        <v>44920</v>
      </c>
      <c r="G955" s="517">
        <f>F955+2</f>
        <v>44922</v>
      </c>
    </row>
    <row r="956" spans="1:7" s="502" customFormat="1" ht="15">
      <c r="A956" s="507"/>
      <c r="B956" s="520" t="s">
        <v>2253</v>
      </c>
      <c r="C956" s="519" t="s">
        <v>2252</v>
      </c>
      <c r="D956" s="1204"/>
      <c r="E956" s="518">
        <f>F956-5</f>
        <v>44922</v>
      </c>
      <c r="F956" s="517">
        <f>F955+7</f>
        <v>44927</v>
      </c>
      <c r="G956" s="517">
        <f>F956+2</f>
        <v>44929</v>
      </c>
    </row>
    <row r="957" spans="1:7" s="512" customFormat="1" ht="15">
      <c r="A957" s="1208" t="s">
        <v>2251</v>
      </c>
      <c r="B957" s="1208"/>
      <c r="C957" s="516"/>
      <c r="D957" s="515"/>
      <c r="E957" s="514"/>
      <c r="F957" s="513"/>
      <c r="G957" s="513"/>
    </row>
    <row r="958" spans="1:7" s="502" customFormat="1" ht="15">
      <c r="A958" s="507"/>
      <c r="B958" s="1029" t="s">
        <v>248</v>
      </c>
      <c r="C958" s="1209" t="s">
        <v>21</v>
      </c>
      <c r="D958" s="1206" t="s">
        <v>5</v>
      </c>
      <c r="E958" s="511" t="s">
        <v>2250</v>
      </c>
      <c r="F958" s="510" t="s">
        <v>6</v>
      </c>
      <c r="G958" s="509" t="s">
        <v>92</v>
      </c>
    </row>
    <row r="959" spans="1:7" s="502" customFormat="1" ht="15">
      <c r="A959" s="507"/>
      <c r="B959" s="1029"/>
      <c r="C959" s="1210"/>
      <c r="D959" s="1206"/>
      <c r="E959" s="511" t="s">
        <v>2249</v>
      </c>
      <c r="F959" s="510" t="s">
        <v>24</v>
      </c>
      <c r="G959" s="509" t="s">
        <v>25</v>
      </c>
    </row>
    <row r="960" spans="1:7" s="502" customFormat="1" ht="15">
      <c r="A960" s="507"/>
      <c r="B960" s="506" t="s">
        <v>2242</v>
      </c>
      <c r="C960" s="505" t="s">
        <v>2248</v>
      </c>
      <c r="D960" s="1165" t="s">
        <v>2247</v>
      </c>
      <c r="E960" s="504">
        <f t="shared" ref="E960:E965" si="4">F960-5</f>
        <v>44897</v>
      </c>
      <c r="F960" s="508">
        <v>44902</v>
      </c>
      <c r="G960" s="503">
        <f t="shared" ref="G960:G965" si="5">F960+1</f>
        <v>44903</v>
      </c>
    </row>
    <row r="961" spans="1:7" s="502" customFormat="1" ht="15">
      <c r="A961" s="507"/>
      <c r="B961" s="506" t="s">
        <v>2242</v>
      </c>
      <c r="C961" s="505" t="s">
        <v>2246</v>
      </c>
      <c r="D961" s="1165"/>
      <c r="E961" s="504">
        <f t="shared" si="4"/>
        <v>44894</v>
      </c>
      <c r="F961" s="508">
        <v>44899</v>
      </c>
      <c r="G961" s="503">
        <f t="shared" si="5"/>
        <v>44900</v>
      </c>
    </row>
    <row r="962" spans="1:7" s="502" customFormat="1" ht="15">
      <c r="A962" s="507"/>
      <c r="B962" s="506" t="s">
        <v>2242</v>
      </c>
      <c r="C962" s="505" t="s">
        <v>2245</v>
      </c>
      <c r="D962" s="1165"/>
      <c r="E962" s="504">
        <f t="shared" si="4"/>
        <v>44904</v>
      </c>
      <c r="F962" s="503">
        <f>F960+7</f>
        <v>44909</v>
      </c>
      <c r="G962" s="503">
        <f t="shared" si="5"/>
        <v>44910</v>
      </c>
    </row>
    <row r="963" spans="1:7" s="502" customFormat="1" ht="15">
      <c r="A963" s="507"/>
      <c r="B963" s="506" t="s">
        <v>2242</v>
      </c>
      <c r="C963" s="505" t="s">
        <v>2244</v>
      </c>
      <c r="D963" s="1165"/>
      <c r="E963" s="504">
        <f t="shared" si="4"/>
        <v>44901</v>
      </c>
      <c r="F963" s="503">
        <f>F961+7</f>
        <v>44906</v>
      </c>
      <c r="G963" s="503">
        <f t="shared" si="5"/>
        <v>44907</v>
      </c>
    </row>
    <row r="964" spans="1:7" s="502" customFormat="1" ht="15">
      <c r="A964" s="507"/>
      <c r="B964" s="506" t="s">
        <v>2242</v>
      </c>
      <c r="C964" s="505" t="s">
        <v>2243</v>
      </c>
      <c r="D964" s="1165"/>
      <c r="E964" s="504">
        <f t="shared" si="4"/>
        <v>44911</v>
      </c>
      <c r="F964" s="503">
        <f>F962+7</f>
        <v>44916</v>
      </c>
      <c r="G964" s="503">
        <f t="shared" si="5"/>
        <v>44917</v>
      </c>
    </row>
    <row r="965" spans="1:7" s="502" customFormat="1" ht="15">
      <c r="A965" s="507"/>
      <c r="B965" s="506" t="s">
        <v>2242</v>
      </c>
      <c r="C965" s="505" t="s">
        <v>2241</v>
      </c>
      <c r="D965" s="1165"/>
      <c r="E965" s="504">
        <f t="shared" si="4"/>
        <v>44908</v>
      </c>
      <c r="F965" s="503">
        <f>F963+7</f>
        <v>44913</v>
      </c>
      <c r="G965" s="503">
        <f t="shared" si="5"/>
        <v>44914</v>
      </c>
    </row>
  </sheetData>
  <mergeCells count="576">
    <mergeCell ref="D944:D948"/>
    <mergeCell ref="B950:B951"/>
    <mergeCell ref="C950:C951"/>
    <mergeCell ref="D950:D951"/>
    <mergeCell ref="D958:D959"/>
    <mergeCell ref="A924:B924"/>
    <mergeCell ref="B925:B926"/>
    <mergeCell ref="C925:C926"/>
    <mergeCell ref="D925:D926"/>
    <mergeCell ref="D927:D931"/>
    <mergeCell ref="D952:D956"/>
    <mergeCell ref="A957:B957"/>
    <mergeCell ref="B958:B959"/>
    <mergeCell ref="C958:C959"/>
    <mergeCell ref="D935:D939"/>
    <mergeCell ref="A940:B940"/>
    <mergeCell ref="A941:B941"/>
    <mergeCell ref="B942:B943"/>
    <mergeCell ref="C942:C943"/>
    <mergeCell ref="D942:D943"/>
    <mergeCell ref="A932:B932"/>
    <mergeCell ref="B933:B934"/>
    <mergeCell ref="C933:C934"/>
    <mergeCell ref="D933:D934"/>
    <mergeCell ref="B909:B910"/>
    <mergeCell ref="C909:C910"/>
    <mergeCell ref="D909:D910"/>
    <mergeCell ref="D911:D915"/>
    <mergeCell ref="A916:B916"/>
    <mergeCell ref="B917:B918"/>
    <mergeCell ref="C917:C918"/>
    <mergeCell ref="D917:D918"/>
    <mergeCell ref="D919:D923"/>
    <mergeCell ref="B894:B895"/>
    <mergeCell ref="C894:C895"/>
    <mergeCell ref="D894:D895"/>
    <mergeCell ref="D896:D900"/>
    <mergeCell ref="B901:B902"/>
    <mergeCell ref="C901:C902"/>
    <mergeCell ref="D901:D902"/>
    <mergeCell ref="D903:D907"/>
    <mergeCell ref="A908:B908"/>
    <mergeCell ref="B879:B880"/>
    <mergeCell ref="C879:C880"/>
    <mergeCell ref="D879:D880"/>
    <mergeCell ref="D881:D885"/>
    <mergeCell ref="A886:B886"/>
    <mergeCell ref="B887:B888"/>
    <mergeCell ref="C887:C888"/>
    <mergeCell ref="D887:D888"/>
    <mergeCell ref="D889:D893"/>
    <mergeCell ref="A864:B864"/>
    <mergeCell ref="B865:B866"/>
    <mergeCell ref="C865:C866"/>
    <mergeCell ref="D865:D866"/>
    <mergeCell ref="D867:D871"/>
    <mergeCell ref="B872:B873"/>
    <mergeCell ref="C872:C873"/>
    <mergeCell ref="D872:D873"/>
    <mergeCell ref="D874:D878"/>
    <mergeCell ref="D859:D863"/>
    <mergeCell ref="D830:D834"/>
    <mergeCell ref="B835:B836"/>
    <mergeCell ref="C835:C836"/>
    <mergeCell ref="D835:D836"/>
    <mergeCell ref="D837:D841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52:D856"/>
    <mergeCell ref="B857:B858"/>
    <mergeCell ref="C857:C858"/>
    <mergeCell ref="D857:D858"/>
    <mergeCell ref="B828:B829"/>
    <mergeCell ref="C828:C829"/>
    <mergeCell ref="D828:D829"/>
    <mergeCell ref="D799:D803"/>
    <mergeCell ref="A804:B804"/>
    <mergeCell ref="B805:B806"/>
    <mergeCell ref="C805:C806"/>
    <mergeCell ref="D805:D806"/>
    <mergeCell ref="D807:D811"/>
    <mergeCell ref="B812:B813"/>
    <mergeCell ref="D814:D818"/>
    <mergeCell ref="B819:B820"/>
    <mergeCell ref="C819:C820"/>
    <mergeCell ref="D819:D820"/>
    <mergeCell ref="D821:D825"/>
    <mergeCell ref="A827:B827"/>
    <mergeCell ref="C812:C813"/>
    <mergeCell ref="D812:D813"/>
    <mergeCell ref="D784:D788"/>
    <mergeCell ref="B789:B790"/>
    <mergeCell ref="C789:C790"/>
    <mergeCell ref="D789:D790"/>
    <mergeCell ref="D791:D795"/>
    <mergeCell ref="A796:B796"/>
    <mergeCell ref="B797:B798"/>
    <mergeCell ref="C797:C798"/>
    <mergeCell ref="D797:D798"/>
    <mergeCell ref="A773:B773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B730:B731"/>
    <mergeCell ref="C730:C731"/>
    <mergeCell ref="D730:D731"/>
    <mergeCell ref="D732:D736"/>
    <mergeCell ref="D768:D772"/>
    <mergeCell ref="D739:D743"/>
    <mergeCell ref="B744:B745"/>
    <mergeCell ref="C744:C745"/>
    <mergeCell ref="D744:D747"/>
    <mergeCell ref="D748:D750"/>
    <mergeCell ref="A751:B751"/>
    <mergeCell ref="B752:B753"/>
    <mergeCell ref="C752:C753"/>
    <mergeCell ref="D752:D753"/>
    <mergeCell ref="D754:D758"/>
    <mergeCell ref="B759:B760"/>
    <mergeCell ref="C759:C760"/>
    <mergeCell ref="D759:D760"/>
    <mergeCell ref="D761:D765"/>
    <mergeCell ref="B766:B767"/>
    <mergeCell ref="C766:C767"/>
    <mergeCell ref="D766:D767"/>
    <mergeCell ref="C686:C687"/>
    <mergeCell ref="D686:D687"/>
    <mergeCell ref="D717:D721"/>
    <mergeCell ref="B722:B723"/>
    <mergeCell ref="C722:C723"/>
    <mergeCell ref="D722:D723"/>
    <mergeCell ref="D960:D965"/>
    <mergeCell ref="A669:B669"/>
    <mergeCell ref="B670:B671"/>
    <mergeCell ref="C670:C671"/>
    <mergeCell ref="D670:D671"/>
    <mergeCell ref="D672:D676"/>
    <mergeCell ref="B737:B738"/>
    <mergeCell ref="C737:C738"/>
    <mergeCell ref="D737:D738"/>
    <mergeCell ref="B708:B709"/>
    <mergeCell ref="C708:C709"/>
    <mergeCell ref="D708:D709"/>
    <mergeCell ref="D710:D714"/>
    <mergeCell ref="B715:B716"/>
    <mergeCell ref="C715:C716"/>
    <mergeCell ref="D715:D716"/>
    <mergeCell ref="D724:D728"/>
    <mergeCell ref="A729:B729"/>
    <mergeCell ref="D702:D706"/>
    <mergeCell ref="A707:B707"/>
    <mergeCell ref="D196:D200"/>
    <mergeCell ref="B171:B172"/>
    <mergeCell ref="C171:C172"/>
    <mergeCell ref="D171:D172"/>
    <mergeCell ref="D173:D177"/>
    <mergeCell ref="B178:B179"/>
    <mergeCell ref="C178:C179"/>
    <mergeCell ref="D178:D179"/>
    <mergeCell ref="D688:D692"/>
    <mergeCell ref="B693:B694"/>
    <mergeCell ref="C693:C694"/>
    <mergeCell ref="D693:D694"/>
    <mergeCell ref="D695:D699"/>
    <mergeCell ref="B700:B701"/>
    <mergeCell ref="C700:C701"/>
    <mergeCell ref="D700:D701"/>
    <mergeCell ref="A677:B677"/>
    <mergeCell ref="B678:B679"/>
    <mergeCell ref="C678:C679"/>
    <mergeCell ref="D678:D679"/>
    <mergeCell ref="D680:D684"/>
    <mergeCell ref="B686:B687"/>
    <mergeCell ref="D188:D192"/>
    <mergeCell ref="A193:B193"/>
    <mergeCell ref="B194:B195"/>
    <mergeCell ref="C194:C195"/>
    <mergeCell ref="D194:D195"/>
    <mergeCell ref="A148:B148"/>
    <mergeCell ref="B149:B150"/>
    <mergeCell ref="C149:C150"/>
    <mergeCell ref="D149:D150"/>
    <mergeCell ref="D151:D155"/>
    <mergeCell ref="D180:D184"/>
    <mergeCell ref="B186:B187"/>
    <mergeCell ref="C186:C187"/>
    <mergeCell ref="D186:D187"/>
    <mergeCell ref="B163:B164"/>
    <mergeCell ref="C163:C164"/>
    <mergeCell ref="D163:D164"/>
    <mergeCell ref="D165:D169"/>
    <mergeCell ref="A170:B170"/>
    <mergeCell ref="B156:B157"/>
    <mergeCell ref="C156:C157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A103:B103"/>
    <mergeCell ref="B104:B105"/>
    <mergeCell ref="C104:C105"/>
    <mergeCell ref="D104:D105"/>
    <mergeCell ref="D106:D110"/>
    <mergeCell ref="A111:B111"/>
    <mergeCell ref="B112:B113"/>
    <mergeCell ref="C112:C113"/>
    <mergeCell ref="D76:D80"/>
    <mergeCell ref="A81:B81"/>
    <mergeCell ref="D112:D113"/>
    <mergeCell ref="D84:D88"/>
    <mergeCell ref="B89:B90"/>
    <mergeCell ref="C89:C90"/>
    <mergeCell ref="D89:D90"/>
    <mergeCell ref="D91:D95"/>
    <mergeCell ref="B96:B97"/>
    <mergeCell ref="C96:C97"/>
    <mergeCell ref="D96:D97"/>
    <mergeCell ref="D98:D102"/>
    <mergeCell ref="A59:B59"/>
    <mergeCell ref="B60:B61"/>
    <mergeCell ref="C60:C61"/>
    <mergeCell ref="D60:D61"/>
    <mergeCell ref="D62:D66"/>
    <mergeCell ref="B67:B68"/>
    <mergeCell ref="D69:D73"/>
    <mergeCell ref="B74:B75"/>
    <mergeCell ref="C74:C75"/>
    <mergeCell ref="D74:D75"/>
    <mergeCell ref="D205:D209"/>
    <mergeCell ref="D23:D26"/>
    <mergeCell ref="A27:B27"/>
    <mergeCell ref="B28:B29"/>
    <mergeCell ref="C28:C29"/>
    <mergeCell ref="D28:D29"/>
    <mergeCell ref="D30:D34"/>
    <mergeCell ref="C14:C15"/>
    <mergeCell ref="D14:D15"/>
    <mergeCell ref="D16:D20"/>
    <mergeCell ref="B21:B22"/>
    <mergeCell ref="C21:C22"/>
    <mergeCell ref="D21:D22"/>
    <mergeCell ref="C52:C53"/>
    <mergeCell ref="D52:D53"/>
    <mergeCell ref="B14:B15"/>
    <mergeCell ref="C67:C68"/>
    <mergeCell ref="D67:D68"/>
    <mergeCell ref="D38:D42"/>
    <mergeCell ref="A43:B43"/>
    <mergeCell ref="B44:B45"/>
    <mergeCell ref="C44:C45"/>
    <mergeCell ref="D44:D45"/>
    <mergeCell ref="D46:D50"/>
    <mergeCell ref="A1:G1"/>
    <mergeCell ref="A2:B2"/>
    <mergeCell ref="B3:G3"/>
    <mergeCell ref="A201:G201"/>
    <mergeCell ref="A202:B202"/>
    <mergeCell ref="B203:B204"/>
    <mergeCell ref="A35:B35"/>
    <mergeCell ref="B36:B37"/>
    <mergeCell ref="C36:C37"/>
    <mergeCell ref="D36:D37"/>
    <mergeCell ref="C203:C204"/>
    <mergeCell ref="D203:D204"/>
    <mergeCell ref="A5:B5"/>
    <mergeCell ref="B6:B7"/>
    <mergeCell ref="C6:C7"/>
    <mergeCell ref="D6:D7"/>
    <mergeCell ref="D8:D12"/>
    <mergeCell ref="A13:B13"/>
    <mergeCell ref="A51:B51"/>
    <mergeCell ref="B52:B53"/>
    <mergeCell ref="B82:B83"/>
    <mergeCell ref="C82:C83"/>
    <mergeCell ref="D82:D83"/>
    <mergeCell ref="D54:D58"/>
    <mergeCell ref="B210:B211"/>
    <mergeCell ref="C210:C211"/>
    <mergeCell ref="D210:D211"/>
    <mergeCell ref="D212:D216"/>
    <mergeCell ref="B217:B218"/>
    <mergeCell ref="C217:C218"/>
    <mergeCell ref="D217:D218"/>
    <mergeCell ref="D227:D231"/>
    <mergeCell ref="B232:B233"/>
    <mergeCell ref="C232:C233"/>
    <mergeCell ref="D232:D233"/>
    <mergeCell ref="B225:B226"/>
    <mergeCell ref="C225:C226"/>
    <mergeCell ref="D225:D226"/>
    <mergeCell ref="A224:B224"/>
    <mergeCell ref="D242:D246"/>
    <mergeCell ref="B248:B249"/>
    <mergeCell ref="C248:C249"/>
    <mergeCell ref="D248:D249"/>
    <mergeCell ref="D250:D254"/>
    <mergeCell ref="B255:B256"/>
    <mergeCell ref="C255:C256"/>
    <mergeCell ref="D255:D256"/>
    <mergeCell ref="D219:D223"/>
    <mergeCell ref="D234:D238"/>
    <mergeCell ref="A239:G239"/>
    <mergeCell ref="B240:B241"/>
    <mergeCell ref="C240:C241"/>
    <mergeCell ref="D240:D241"/>
    <mergeCell ref="D271:D275"/>
    <mergeCell ref="B276:B277"/>
    <mergeCell ref="C276:C277"/>
    <mergeCell ref="D276:D277"/>
    <mergeCell ref="D278:D282"/>
    <mergeCell ref="B283:B284"/>
    <mergeCell ref="C283:C284"/>
    <mergeCell ref="D283:D284"/>
    <mergeCell ref="D257:D261"/>
    <mergeCell ref="B262:B263"/>
    <mergeCell ref="C262:C263"/>
    <mergeCell ref="D262:D263"/>
    <mergeCell ref="D264:D268"/>
    <mergeCell ref="B269:B270"/>
    <mergeCell ref="C269:C270"/>
    <mergeCell ref="D269:D270"/>
    <mergeCell ref="D300:D304"/>
    <mergeCell ref="B305:B306"/>
    <mergeCell ref="C305:C306"/>
    <mergeCell ref="D305:D306"/>
    <mergeCell ref="D307:D311"/>
    <mergeCell ref="A312:G312"/>
    <mergeCell ref="D285:D289"/>
    <mergeCell ref="B290:B291"/>
    <mergeCell ref="C290:C291"/>
    <mergeCell ref="D290:D291"/>
    <mergeCell ref="D292:D296"/>
    <mergeCell ref="B298:B299"/>
    <mergeCell ref="C298:C299"/>
    <mergeCell ref="D298:D299"/>
    <mergeCell ref="D322:D326"/>
    <mergeCell ref="A327:G327"/>
    <mergeCell ref="B328:B329"/>
    <mergeCell ref="C328:C329"/>
    <mergeCell ref="D328:D329"/>
    <mergeCell ref="D330:D334"/>
    <mergeCell ref="B313:B314"/>
    <mergeCell ref="C313:C314"/>
    <mergeCell ref="D313:D314"/>
    <mergeCell ref="D315:D319"/>
    <mergeCell ref="B320:B321"/>
    <mergeCell ref="C320:C321"/>
    <mergeCell ref="D320:D321"/>
    <mergeCell ref="D344:D348"/>
    <mergeCell ref="B349:B350"/>
    <mergeCell ref="C349:C350"/>
    <mergeCell ref="D349:D350"/>
    <mergeCell ref="D351:D355"/>
    <mergeCell ref="B356:B357"/>
    <mergeCell ref="C356:C357"/>
    <mergeCell ref="D356:D357"/>
    <mergeCell ref="B335:B336"/>
    <mergeCell ref="C335:C336"/>
    <mergeCell ref="D335:D336"/>
    <mergeCell ref="D337:D341"/>
    <mergeCell ref="B342:B343"/>
    <mergeCell ref="C342:C343"/>
    <mergeCell ref="D342:D343"/>
    <mergeCell ref="A371:B371"/>
    <mergeCell ref="B372:B373"/>
    <mergeCell ref="C372:C373"/>
    <mergeCell ref="D372:D373"/>
    <mergeCell ref="D374:D378"/>
    <mergeCell ref="B379:B380"/>
    <mergeCell ref="C379:C380"/>
    <mergeCell ref="D379:D380"/>
    <mergeCell ref="D358:D362"/>
    <mergeCell ref="A363:B363"/>
    <mergeCell ref="B364:B365"/>
    <mergeCell ref="C364:C365"/>
    <mergeCell ref="D364:D365"/>
    <mergeCell ref="D366:D370"/>
    <mergeCell ref="B395:B396"/>
    <mergeCell ref="C395:C396"/>
    <mergeCell ref="D395:D396"/>
    <mergeCell ref="D397:D401"/>
    <mergeCell ref="B402:B403"/>
    <mergeCell ref="C402:C403"/>
    <mergeCell ref="D402:D403"/>
    <mergeCell ref="D381:D385"/>
    <mergeCell ref="A386:B386"/>
    <mergeCell ref="B387:B388"/>
    <mergeCell ref="C387:C388"/>
    <mergeCell ref="D387:D388"/>
    <mergeCell ref="D389:D393"/>
    <mergeCell ref="B418:B419"/>
    <mergeCell ref="C418:C419"/>
    <mergeCell ref="D418:D419"/>
    <mergeCell ref="D420:D424"/>
    <mergeCell ref="B425:B426"/>
    <mergeCell ref="C425:C426"/>
    <mergeCell ref="D425:D426"/>
    <mergeCell ref="D404:D408"/>
    <mergeCell ref="B410:B411"/>
    <mergeCell ref="C410:C411"/>
    <mergeCell ref="D410:D411"/>
    <mergeCell ref="D412:D416"/>
    <mergeCell ref="A417:B417"/>
    <mergeCell ref="D442:D446"/>
    <mergeCell ref="A447:B447"/>
    <mergeCell ref="B448:B449"/>
    <mergeCell ref="C448:C449"/>
    <mergeCell ref="D448:D449"/>
    <mergeCell ref="D450:D454"/>
    <mergeCell ref="D427:D431"/>
    <mergeCell ref="B433:B434"/>
    <mergeCell ref="C433:C434"/>
    <mergeCell ref="D433:D434"/>
    <mergeCell ref="D435:D439"/>
    <mergeCell ref="B440:B441"/>
    <mergeCell ref="C440:C441"/>
    <mergeCell ref="D440:D441"/>
    <mergeCell ref="D465:D469"/>
    <mergeCell ref="B470:B471"/>
    <mergeCell ref="C470:C471"/>
    <mergeCell ref="D470:D471"/>
    <mergeCell ref="D472:D476"/>
    <mergeCell ref="B477:B478"/>
    <mergeCell ref="C477:C478"/>
    <mergeCell ref="D477:D478"/>
    <mergeCell ref="A455:B455"/>
    <mergeCell ref="B456:B457"/>
    <mergeCell ref="C456:C457"/>
    <mergeCell ref="D456:D457"/>
    <mergeCell ref="D458:D462"/>
    <mergeCell ref="B463:B464"/>
    <mergeCell ref="C463:C464"/>
    <mergeCell ref="D463:D464"/>
    <mergeCell ref="B492:B493"/>
    <mergeCell ref="C492:C493"/>
    <mergeCell ref="D492:D493"/>
    <mergeCell ref="D494:D498"/>
    <mergeCell ref="B499:B500"/>
    <mergeCell ref="C499:C500"/>
    <mergeCell ref="D499:D500"/>
    <mergeCell ref="D479:D483"/>
    <mergeCell ref="A484:B484"/>
    <mergeCell ref="B485:B486"/>
    <mergeCell ref="C485:C486"/>
    <mergeCell ref="D485:D486"/>
    <mergeCell ref="D487:D491"/>
    <mergeCell ref="B514:B515"/>
    <mergeCell ref="C514:C515"/>
    <mergeCell ref="D514:D515"/>
    <mergeCell ref="D516:D520"/>
    <mergeCell ref="A521:G521"/>
    <mergeCell ref="A522:B522"/>
    <mergeCell ref="D501:D505"/>
    <mergeCell ref="B506:B507"/>
    <mergeCell ref="C506:C507"/>
    <mergeCell ref="D506:D507"/>
    <mergeCell ref="D508:D512"/>
    <mergeCell ref="A513:G513"/>
    <mergeCell ref="D532:D536"/>
    <mergeCell ref="B537:B538"/>
    <mergeCell ref="C537:C538"/>
    <mergeCell ref="D537:D538"/>
    <mergeCell ref="D539:D543"/>
    <mergeCell ref="A544:B544"/>
    <mergeCell ref="B523:B524"/>
    <mergeCell ref="C523:C524"/>
    <mergeCell ref="D523:D524"/>
    <mergeCell ref="D525:D529"/>
    <mergeCell ref="B530:B531"/>
    <mergeCell ref="C530:C531"/>
    <mergeCell ref="D530:D531"/>
    <mergeCell ref="D555:D559"/>
    <mergeCell ref="A560:B560"/>
    <mergeCell ref="B561:B562"/>
    <mergeCell ref="C561:C562"/>
    <mergeCell ref="D561:D562"/>
    <mergeCell ref="D563:D567"/>
    <mergeCell ref="B545:B546"/>
    <mergeCell ref="C545:C546"/>
    <mergeCell ref="D545:D546"/>
    <mergeCell ref="D547:D551"/>
    <mergeCell ref="A552:B552"/>
    <mergeCell ref="B553:B554"/>
    <mergeCell ref="C553:C554"/>
    <mergeCell ref="D553:D554"/>
    <mergeCell ref="D578:D582"/>
    <mergeCell ref="A583:B583"/>
    <mergeCell ref="B584:B585"/>
    <mergeCell ref="C584:C585"/>
    <mergeCell ref="D584:D585"/>
    <mergeCell ref="D586:D590"/>
    <mergeCell ref="B568:B569"/>
    <mergeCell ref="C568:C569"/>
    <mergeCell ref="D568:D569"/>
    <mergeCell ref="D570:D574"/>
    <mergeCell ref="A575:B575"/>
    <mergeCell ref="B576:B577"/>
    <mergeCell ref="C576:C577"/>
    <mergeCell ref="D576:D577"/>
    <mergeCell ref="B600:B601"/>
    <mergeCell ref="C600:C601"/>
    <mergeCell ref="D600:D601"/>
    <mergeCell ref="D602:D606"/>
    <mergeCell ref="B607:B608"/>
    <mergeCell ref="C607:C608"/>
    <mergeCell ref="D607:D608"/>
    <mergeCell ref="A591:B591"/>
    <mergeCell ref="B592:B593"/>
    <mergeCell ref="C592:C593"/>
    <mergeCell ref="D592:D593"/>
    <mergeCell ref="D594:D598"/>
    <mergeCell ref="A599:B599"/>
    <mergeCell ref="B622:B623"/>
    <mergeCell ref="C622:C623"/>
    <mergeCell ref="D622:D623"/>
    <mergeCell ref="D624:D628"/>
    <mergeCell ref="A629:B629"/>
    <mergeCell ref="B630:B631"/>
    <mergeCell ref="C630:C631"/>
    <mergeCell ref="D630:D631"/>
    <mergeCell ref="D609:D613"/>
    <mergeCell ref="A614:B614"/>
    <mergeCell ref="B615:B616"/>
    <mergeCell ref="C615:C616"/>
    <mergeCell ref="D615:D616"/>
    <mergeCell ref="D617:D621"/>
    <mergeCell ref="A645:A650"/>
    <mergeCell ref="B645:B646"/>
    <mergeCell ref="C645:C646"/>
    <mergeCell ref="D645:D646"/>
    <mergeCell ref="D647:D651"/>
    <mergeCell ref="A652:G652"/>
    <mergeCell ref="D632:D636"/>
    <mergeCell ref="B637:B638"/>
    <mergeCell ref="C637:C638"/>
    <mergeCell ref="D637:D638"/>
    <mergeCell ref="D639:D643"/>
    <mergeCell ref="A644:G644"/>
    <mergeCell ref="A661:A666"/>
    <mergeCell ref="B661:B662"/>
    <mergeCell ref="C661:C662"/>
    <mergeCell ref="D661:D662"/>
    <mergeCell ref="D663:D667"/>
    <mergeCell ref="A653:A658"/>
    <mergeCell ref="B653:B654"/>
    <mergeCell ref="C653:C654"/>
    <mergeCell ref="D653:D654"/>
    <mergeCell ref="D655:D659"/>
    <mergeCell ref="A660:G660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34"/>
  <sheetViews>
    <sheetView workbookViewId="0">
      <selection activeCell="I14" sqref="I14"/>
    </sheetView>
  </sheetViews>
  <sheetFormatPr defaultColWidth="9" defaultRowHeight="14.25"/>
  <cols>
    <col min="1" max="1" width="5.25" style="712" customWidth="1"/>
    <col min="2" max="2" width="35.25" style="711" customWidth="1"/>
    <col min="3" max="3" width="13.125" style="711" customWidth="1"/>
    <col min="4" max="4" width="11" style="711" customWidth="1"/>
    <col min="5" max="5" width="12.625" style="711" customWidth="1"/>
    <col min="6" max="6" width="12" style="711" customWidth="1"/>
    <col min="7" max="7" width="15" style="711" customWidth="1"/>
    <col min="8" max="8" width="14.5" style="710" customWidth="1"/>
    <col min="9" max="9" width="13.875" style="710" customWidth="1"/>
    <col min="10" max="16383" width="9" style="710"/>
    <col min="16384" max="16384" width="9" style="709"/>
  </cols>
  <sheetData>
    <row r="1" spans="1:7" s="709" customFormat="1" ht="67.5" customHeight="1">
      <c r="A1" s="1249" t="s">
        <v>3091</v>
      </c>
      <c r="B1" s="1249"/>
      <c r="C1" s="1249"/>
      <c r="D1" s="1249"/>
      <c r="E1" s="1249"/>
      <c r="F1" s="1249"/>
      <c r="G1" s="1249"/>
    </row>
    <row r="2" spans="1:7" s="709" customFormat="1" ht="24.75" customHeight="1">
      <c r="A2" s="771"/>
      <c r="B2" s="1250" t="s">
        <v>3090</v>
      </c>
      <c r="C2" s="1250"/>
      <c r="D2" s="1250"/>
      <c r="E2" s="1250"/>
      <c r="F2" s="773"/>
      <c r="G2" s="772">
        <v>44890</v>
      </c>
    </row>
    <row r="3" spans="1:7" s="709" customFormat="1" ht="30.75" customHeight="1">
      <c r="A3" s="771"/>
      <c r="B3" s="1251" t="s">
        <v>3089</v>
      </c>
      <c r="C3" s="1251"/>
      <c r="D3" s="1251"/>
      <c r="E3" s="1251"/>
      <c r="F3" s="1251"/>
      <c r="G3" s="1251"/>
    </row>
    <row r="4" spans="1:7" s="709" customFormat="1" ht="30.75" customHeight="1">
      <c r="A4" s="1252" t="s">
        <v>3088</v>
      </c>
      <c r="B4" s="1252"/>
      <c r="C4" s="770"/>
      <c r="D4" s="770"/>
      <c r="E4" s="770"/>
      <c r="F4" s="770"/>
      <c r="G4" s="770"/>
    </row>
    <row r="5" spans="1:7" s="731" customFormat="1">
      <c r="A5" s="1234" t="s">
        <v>3087</v>
      </c>
      <c r="B5" s="1234"/>
      <c r="C5" s="1234"/>
      <c r="D5" s="1234"/>
      <c r="E5" s="1234"/>
      <c r="F5" s="1234"/>
      <c r="G5" s="1234"/>
    </row>
    <row r="6" spans="1:7" s="709" customFormat="1">
      <c r="A6" s="730"/>
      <c r="B6" s="1218" t="s">
        <v>20</v>
      </c>
      <c r="C6" s="1218" t="s">
        <v>21</v>
      </c>
      <c r="D6" s="1225" t="s">
        <v>5</v>
      </c>
      <c r="E6" s="725" t="s">
        <v>10</v>
      </c>
      <c r="F6" s="725" t="s">
        <v>3063</v>
      </c>
      <c r="G6" s="725" t="s">
        <v>105</v>
      </c>
    </row>
    <row r="7" spans="1:7" s="709" customFormat="1">
      <c r="A7" s="730"/>
      <c r="B7" s="1233"/>
      <c r="C7" s="1218"/>
      <c r="D7" s="1225"/>
      <c r="E7" s="725" t="s">
        <v>24</v>
      </c>
      <c r="F7" s="725" t="s">
        <v>24</v>
      </c>
      <c r="G7" s="725" t="s">
        <v>25</v>
      </c>
    </row>
    <row r="8" spans="1:7" s="709" customFormat="1">
      <c r="A8" s="712"/>
      <c r="B8" s="734" t="s">
        <v>3086</v>
      </c>
      <c r="C8" s="734" t="s">
        <v>3085</v>
      </c>
      <c r="D8" s="1220" t="s">
        <v>2991</v>
      </c>
      <c r="E8" s="737">
        <v>44897</v>
      </c>
      <c r="F8" s="737">
        <v>44902</v>
      </c>
      <c r="G8" s="737">
        <v>44916</v>
      </c>
    </row>
    <row r="9" spans="1:7" s="709" customFormat="1">
      <c r="A9" s="730"/>
      <c r="B9" s="725" t="s">
        <v>3084</v>
      </c>
      <c r="C9" s="725" t="s">
        <v>3083</v>
      </c>
      <c r="D9" s="1235"/>
      <c r="E9" s="737">
        <v>44904</v>
      </c>
      <c r="F9" s="737">
        <v>44909</v>
      </c>
      <c r="G9" s="737">
        <v>44923</v>
      </c>
    </row>
    <row r="10" spans="1:7" s="709" customFormat="1">
      <c r="A10" s="730"/>
      <c r="B10" s="725" t="s">
        <v>3082</v>
      </c>
      <c r="C10" s="725" t="s">
        <v>3081</v>
      </c>
      <c r="D10" s="1235"/>
      <c r="E10" s="737">
        <v>44911</v>
      </c>
      <c r="F10" s="737">
        <v>44914</v>
      </c>
      <c r="G10" s="737">
        <v>44927</v>
      </c>
    </row>
    <row r="11" spans="1:7" s="709" customFormat="1">
      <c r="A11" s="730"/>
      <c r="B11" s="734" t="s">
        <v>3080</v>
      </c>
      <c r="C11" s="725" t="s">
        <v>3079</v>
      </c>
      <c r="D11" s="1235"/>
      <c r="E11" s="737">
        <v>44918</v>
      </c>
      <c r="F11" s="737">
        <v>44923</v>
      </c>
      <c r="G11" s="737">
        <v>44937</v>
      </c>
    </row>
    <row r="12" spans="1:7" s="709" customFormat="1">
      <c r="A12" s="730"/>
      <c r="B12" s="734" t="s">
        <v>3078</v>
      </c>
      <c r="C12" s="725" t="s">
        <v>3077</v>
      </c>
      <c r="D12" s="1228"/>
      <c r="E12" s="737">
        <v>44925</v>
      </c>
      <c r="F12" s="737">
        <v>44930</v>
      </c>
      <c r="G12" s="737">
        <v>44944</v>
      </c>
    </row>
    <row r="13" spans="1:7" s="709" customFormat="1">
      <c r="A13" s="730"/>
      <c r="B13" s="727"/>
      <c r="C13" s="727"/>
      <c r="D13" s="769"/>
      <c r="E13" s="744"/>
      <c r="F13" s="744"/>
      <c r="G13" s="744"/>
    </row>
    <row r="14" spans="1:7" s="709" customFormat="1" ht="16.149999999999999" customHeight="1">
      <c r="A14" s="1253" t="s">
        <v>3076</v>
      </c>
      <c r="B14" s="1253"/>
      <c r="C14" s="1253"/>
      <c r="D14" s="1253"/>
      <c r="E14" s="1253"/>
      <c r="F14" s="1253"/>
      <c r="G14" s="1253"/>
    </row>
    <row r="15" spans="1:7" s="731" customFormat="1">
      <c r="A15" s="768"/>
      <c r="B15" s="1218" t="s">
        <v>20</v>
      </c>
      <c r="C15" s="1218" t="s">
        <v>21</v>
      </c>
      <c r="D15" s="1218" t="s">
        <v>5</v>
      </c>
      <c r="E15" s="718" t="s">
        <v>10</v>
      </c>
      <c r="F15" s="718" t="s">
        <v>3063</v>
      </c>
      <c r="G15" s="718" t="s">
        <v>183</v>
      </c>
    </row>
    <row r="16" spans="1:7" s="709" customFormat="1">
      <c r="A16" s="768"/>
      <c r="B16" s="1233"/>
      <c r="C16" s="1218"/>
      <c r="D16" s="1218"/>
      <c r="E16" s="737" t="s">
        <v>24</v>
      </c>
      <c r="F16" s="737" t="s">
        <v>24</v>
      </c>
      <c r="G16" s="737" t="s">
        <v>25</v>
      </c>
    </row>
    <row r="17" spans="1:8" s="709" customFormat="1">
      <c r="A17" s="712"/>
      <c r="B17" s="734" t="s">
        <v>3075</v>
      </c>
      <c r="C17" s="734" t="s">
        <v>3074</v>
      </c>
      <c r="D17" s="1240" t="s">
        <v>74</v>
      </c>
      <c r="E17" s="737">
        <v>44897</v>
      </c>
      <c r="F17" s="737">
        <v>44902</v>
      </c>
      <c r="G17" s="737">
        <v>44915</v>
      </c>
      <c r="H17" s="710"/>
    </row>
    <row r="18" spans="1:8" s="709" customFormat="1" ht="16.149999999999999" customHeight="1">
      <c r="A18" s="768"/>
      <c r="B18" s="734" t="s">
        <v>3072</v>
      </c>
      <c r="C18" s="734" t="s">
        <v>3073</v>
      </c>
      <c r="D18" s="1240"/>
      <c r="E18" s="737">
        <v>44901</v>
      </c>
      <c r="F18" s="737">
        <v>44906</v>
      </c>
      <c r="G18" s="737">
        <v>44917</v>
      </c>
      <c r="H18" s="727"/>
    </row>
    <row r="19" spans="1:8" s="709" customFormat="1" ht="16.149999999999999" customHeight="1">
      <c r="A19" s="730"/>
      <c r="B19" s="734" t="s">
        <v>3072</v>
      </c>
      <c r="C19" s="734" t="s">
        <v>3071</v>
      </c>
      <c r="D19" s="1240"/>
      <c r="E19" s="737">
        <v>44904</v>
      </c>
      <c r="F19" s="737">
        <v>44908</v>
      </c>
      <c r="G19" s="737">
        <v>44922</v>
      </c>
      <c r="H19" s="767"/>
    </row>
    <row r="20" spans="1:8" s="709" customFormat="1" ht="16.149999999999999" customHeight="1">
      <c r="A20" s="730"/>
      <c r="B20" s="734" t="s">
        <v>3070</v>
      </c>
      <c r="C20" s="734" t="s">
        <v>3069</v>
      </c>
      <c r="D20" s="1240"/>
      <c r="E20" s="737">
        <v>44908</v>
      </c>
      <c r="F20" s="737">
        <v>44911</v>
      </c>
      <c r="G20" s="737">
        <v>44931</v>
      </c>
      <c r="H20" s="766"/>
    </row>
    <row r="21" spans="1:8" s="709" customFormat="1" ht="16.149999999999999" customHeight="1">
      <c r="A21" s="730"/>
      <c r="B21" s="734" t="s">
        <v>3059</v>
      </c>
      <c r="C21" s="734" t="s">
        <v>3058</v>
      </c>
      <c r="D21" s="1238"/>
      <c r="E21" s="737">
        <v>44911</v>
      </c>
      <c r="F21" s="737">
        <v>44914</v>
      </c>
      <c r="G21" s="737">
        <v>44928</v>
      </c>
      <c r="H21" s="767"/>
    </row>
    <row r="22" spans="1:8" s="709" customFormat="1" ht="16.149999999999999" customHeight="1">
      <c r="A22" s="730"/>
      <c r="B22" s="734" t="s">
        <v>3068</v>
      </c>
      <c r="C22" s="734" t="s">
        <v>3067</v>
      </c>
      <c r="D22" s="1238"/>
      <c r="E22" s="737">
        <v>44915</v>
      </c>
      <c r="F22" s="737">
        <v>44922</v>
      </c>
      <c r="G22" s="737">
        <v>44935</v>
      </c>
      <c r="H22" s="766"/>
    </row>
    <row r="23" spans="1:8" s="709" customFormat="1" ht="16.149999999999999" customHeight="1">
      <c r="A23" s="730"/>
      <c r="B23" s="734" t="s">
        <v>3068</v>
      </c>
      <c r="C23" s="734" t="s">
        <v>3067</v>
      </c>
      <c r="D23" s="1238"/>
      <c r="E23" s="737">
        <v>44918</v>
      </c>
      <c r="F23" s="737">
        <v>44922</v>
      </c>
      <c r="G23" s="737">
        <v>44935</v>
      </c>
      <c r="H23" s="766"/>
    </row>
    <row r="24" spans="1:8" s="709" customFormat="1" ht="16.149999999999999" customHeight="1">
      <c r="A24" s="730"/>
      <c r="B24" s="734" t="s">
        <v>3066</v>
      </c>
      <c r="C24" s="734" t="s">
        <v>3065</v>
      </c>
      <c r="D24" s="1238"/>
      <c r="E24" s="737">
        <v>44922</v>
      </c>
      <c r="F24" s="737">
        <v>44929</v>
      </c>
      <c r="G24" s="737">
        <v>44942</v>
      </c>
      <c r="H24" s="766"/>
    </row>
    <row r="25" spans="1:8" s="709" customFormat="1" ht="16.149999999999999" customHeight="1">
      <c r="A25" s="730"/>
      <c r="B25" s="734" t="s">
        <v>3066</v>
      </c>
      <c r="C25" s="734" t="s">
        <v>3065</v>
      </c>
      <c r="D25" s="1238"/>
      <c r="E25" s="737">
        <v>44925</v>
      </c>
      <c r="F25" s="737">
        <v>44929</v>
      </c>
      <c r="G25" s="737">
        <v>44942</v>
      </c>
      <c r="H25" s="766"/>
    </row>
    <row r="26" spans="1:8" s="709" customFormat="1" ht="16.149999999999999" customHeight="1">
      <c r="A26" s="730"/>
      <c r="B26" s="747"/>
      <c r="C26" s="747"/>
      <c r="D26" s="747"/>
      <c r="E26" s="744"/>
      <c r="F26" s="744"/>
      <c r="G26" s="744"/>
      <c r="H26" s="710"/>
    </row>
    <row r="27" spans="1:8" s="709" customFormat="1" ht="21" customHeight="1">
      <c r="A27" s="1234" t="s">
        <v>3064</v>
      </c>
      <c r="B27" s="1234"/>
      <c r="C27" s="1234"/>
      <c r="D27" s="1234"/>
      <c r="E27" s="1234"/>
      <c r="F27" s="1234"/>
      <c r="G27" s="1234"/>
      <c r="H27" s="710"/>
    </row>
    <row r="28" spans="1:8" s="765" customFormat="1">
      <c r="A28" s="730"/>
      <c r="B28" s="1232" t="s">
        <v>20</v>
      </c>
      <c r="C28" s="1232" t="s">
        <v>21</v>
      </c>
      <c r="D28" s="1232" t="s">
        <v>5</v>
      </c>
      <c r="E28" s="764" t="s">
        <v>10</v>
      </c>
      <c r="F28" s="764" t="s">
        <v>3063</v>
      </c>
      <c r="G28" s="764" t="s">
        <v>188</v>
      </c>
    </row>
    <row r="29" spans="1:8" s="731" customFormat="1">
      <c r="A29" s="730"/>
      <c r="B29" s="1233"/>
      <c r="C29" s="1232"/>
      <c r="D29" s="1232"/>
      <c r="E29" s="764" t="s">
        <v>24</v>
      </c>
      <c r="F29" s="764" t="s">
        <v>24</v>
      </c>
      <c r="G29" s="764" t="s">
        <v>25</v>
      </c>
    </row>
    <row r="30" spans="1:8" s="709" customFormat="1" ht="20.100000000000001" customHeight="1">
      <c r="A30" s="730"/>
      <c r="B30" s="763" t="s">
        <v>3062</v>
      </c>
      <c r="C30" s="763" t="s">
        <v>3061</v>
      </c>
      <c r="D30" s="1246" t="s">
        <v>3060</v>
      </c>
      <c r="E30" s="737">
        <v>44901</v>
      </c>
      <c r="F30" s="737">
        <v>44904</v>
      </c>
      <c r="G30" s="737">
        <v>44913</v>
      </c>
      <c r="H30" s="710"/>
    </row>
    <row r="31" spans="1:8" s="709" customFormat="1" ht="20.100000000000001" customHeight="1">
      <c r="A31" s="730"/>
      <c r="B31" s="763" t="s">
        <v>3059</v>
      </c>
      <c r="C31" s="763" t="s">
        <v>3058</v>
      </c>
      <c r="D31" s="1247"/>
      <c r="E31" s="737">
        <v>44908</v>
      </c>
      <c r="F31" s="737">
        <v>44914</v>
      </c>
      <c r="G31" s="737">
        <v>44925</v>
      </c>
      <c r="H31" s="710"/>
    </row>
    <row r="32" spans="1:8" s="709" customFormat="1" ht="20.100000000000001" customHeight="1">
      <c r="A32" s="730"/>
      <c r="B32" s="763" t="s">
        <v>3057</v>
      </c>
      <c r="C32" s="763" t="s">
        <v>3056</v>
      </c>
      <c r="D32" s="1247"/>
      <c r="E32" s="737">
        <v>44915</v>
      </c>
      <c r="F32" s="737">
        <v>44921</v>
      </c>
      <c r="G32" s="737">
        <v>44931</v>
      </c>
      <c r="H32" s="710"/>
    </row>
    <row r="33" spans="1:8" s="709" customFormat="1" ht="20.100000000000001" customHeight="1">
      <c r="A33" s="730"/>
      <c r="B33" s="763" t="s">
        <v>3055</v>
      </c>
      <c r="C33" s="763" t="s">
        <v>3054</v>
      </c>
      <c r="D33" s="1247"/>
      <c r="E33" s="737">
        <v>44922</v>
      </c>
      <c r="F33" s="737">
        <v>44928</v>
      </c>
      <c r="G33" s="737">
        <v>44938</v>
      </c>
      <c r="H33" s="710"/>
    </row>
    <row r="34" spans="1:8" s="709" customFormat="1" ht="20.100000000000001" customHeight="1">
      <c r="A34" s="730"/>
      <c r="B34" s="762"/>
      <c r="C34" s="762"/>
      <c r="D34" s="729"/>
      <c r="E34" s="711"/>
      <c r="F34" s="711"/>
      <c r="G34" s="711"/>
      <c r="H34" s="710"/>
    </row>
    <row r="35" spans="1:8" s="709" customFormat="1">
      <c r="A35" s="1219" t="s">
        <v>3053</v>
      </c>
      <c r="B35" s="1219"/>
      <c r="C35" s="1219"/>
      <c r="D35" s="1219"/>
      <c r="E35" s="1219"/>
      <c r="F35" s="1219"/>
      <c r="G35" s="1219"/>
      <c r="H35" s="710"/>
    </row>
    <row r="36" spans="1:8" s="709" customFormat="1" ht="21" customHeight="1">
      <c r="A36" s="730"/>
      <c r="B36" s="1233" t="s">
        <v>20</v>
      </c>
      <c r="C36" s="1233" t="s">
        <v>21</v>
      </c>
      <c r="D36" s="1245" t="s">
        <v>5</v>
      </c>
      <c r="E36" s="718" t="s">
        <v>10</v>
      </c>
      <c r="F36" s="725" t="s">
        <v>3052</v>
      </c>
      <c r="G36" s="761" t="s">
        <v>189</v>
      </c>
      <c r="H36" s="710"/>
    </row>
    <row r="37" spans="1:8" s="731" customFormat="1">
      <c r="A37" s="730"/>
      <c r="B37" s="1233"/>
      <c r="C37" s="1233"/>
      <c r="D37" s="1245"/>
      <c r="E37" s="725" t="s">
        <v>24</v>
      </c>
      <c r="F37" s="725" t="s">
        <v>24</v>
      </c>
      <c r="G37" s="761" t="s">
        <v>25</v>
      </c>
    </row>
    <row r="38" spans="1:8" s="709" customFormat="1">
      <c r="A38" s="730"/>
      <c r="B38" s="742" t="s">
        <v>3051</v>
      </c>
      <c r="C38" s="742" t="s">
        <v>3050</v>
      </c>
      <c r="D38" s="1226" t="s">
        <v>3049</v>
      </c>
      <c r="E38" s="737">
        <v>44897</v>
      </c>
      <c r="F38" s="737">
        <v>44902</v>
      </c>
      <c r="G38" s="737">
        <v>44915</v>
      </c>
      <c r="H38" s="710"/>
    </row>
    <row r="39" spans="1:8" s="709" customFormat="1">
      <c r="A39" s="730"/>
      <c r="B39" s="742" t="s">
        <v>3048</v>
      </c>
      <c r="C39" s="742" t="s">
        <v>3047</v>
      </c>
      <c r="D39" s="1227"/>
      <c r="E39" s="737">
        <v>44904</v>
      </c>
      <c r="F39" s="737">
        <v>44909</v>
      </c>
      <c r="G39" s="737">
        <v>44922</v>
      </c>
      <c r="H39" s="710"/>
    </row>
    <row r="40" spans="1:8" s="709" customFormat="1">
      <c r="A40" s="730"/>
      <c r="B40" s="742" t="s">
        <v>3046</v>
      </c>
      <c r="C40" s="742" t="s">
        <v>3045</v>
      </c>
      <c r="D40" s="1227"/>
      <c r="E40" s="737">
        <v>44911</v>
      </c>
      <c r="F40" s="737">
        <v>44916</v>
      </c>
      <c r="G40" s="737">
        <v>44929</v>
      </c>
      <c r="H40" s="710"/>
    </row>
    <row r="41" spans="1:8" s="709" customFormat="1">
      <c r="A41" s="730"/>
      <c r="B41" s="742" t="s">
        <v>3044</v>
      </c>
      <c r="C41" s="718" t="s">
        <v>3043</v>
      </c>
      <c r="D41" s="1227"/>
      <c r="E41" s="737">
        <v>44918</v>
      </c>
      <c r="F41" s="737">
        <v>44923</v>
      </c>
      <c r="G41" s="737">
        <v>44936</v>
      </c>
      <c r="H41" s="710"/>
    </row>
    <row r="42" spans="1:8" s="709" customFormat="1">
      <c r="A42" s="730"/>
      <c r="B42" s="742" t="s">
        <v>3042</v>
      </c>
      <c r="C42" s="718" t="s">
        <v>3024</v>
      </c>
      <c r="D42" s="1228"/>
      <c r="E42" s="737">
        <v>44925</v>
      </c>
      <c r="F42" s="737">
        <v>44930</v>
      </c>
      <c r="G42" s="737">
        <v>44939</v>
      </c>
      <c r="H42" s="710"/>
    </row>
    <row r="43" spans="1:8" s="709" customFormat="1">
      <c r="A43" s="730"/>
      <c r="B43" s="760"/>
      <c r="C43" s="747"/>
      <c r="D43" s="759"/>
      <c r="E43" s="749"/>
      <c r="F43" s="758"/>
      <c r="G43" s="758"/>
      <c r="H43" s="710"/>
    </row>
    <row r="44" spans="1:8" s="709" customFormat="1">
      <c r="A44" s="1219" t="s">
        <v>3041</v>
      </c>
      <c r="B44" s="1219"/>
      <c r="C44" s="1219"/>
      <c r="D44" s="1219"/>
      <c r="E44" s="1219"/>
      <c r="F44" s="1219"/>
      <c r="G44" s="1219"/>
      <c r="H44" s="710"/>
    </row>
    <row r="45" spans="1:8" s="709" customFormat="1">
      <c r="A45" s="730"/>
      <c r="B45" s="1233" t="s">
        <v>20</v>
      </c>
      <c r="C45" s="1233" t="s">
        <v>21</v>
      </c>
      <c r="D45" s="1233" t="s">
        <v>5</v>
      </c>
      <c r="E45" s="725" t="s">
        <v>10</v>
      </c>
      <c r="F45" s="725" t="s">
        <v>3030</v>
      </c>
      <c r="G45" s="725" t="s">
        <v>102</v>
      </c>
      <c r="H45" s="710"/>
    </row>
    <row r="46" spans="1:8" s="709" customFormat="1">
      <c r="A46" s="730"/>
      <c r="B46" s="1233"/>
      <c r="C46" s="1233"/>
      <c r="D46" s="1233"/>
      <c r="E46" s="725" t="s">
        <v>24</v>
      </c>
      <c r="F46" s="725" t="s">
        <v>24</v>
      </c>
      <c r="G46" s="725" t="s">
        <v>25</v>
      </c>
      <c r="H46" s="710"/>
    </row>
    <row r="47" spans="1:8" s="709" customFormat="1">
      <c r="A47" s="730"/>
      <c r="B47" s="718" t="s">
        <v>2933</v>
      </c>
      <c r="C47" s="718" t="s">
        <v>3040</v>
      </c>
      <c r="D47" s="1229" t="s">
        <v>3039</v>
      </c>
      <c r="E47" s="737"/>
      <c r="F47" s="737">
        <v>44899</v>
      </c>
      <c r="G47" s="737">
        <v>44908</v>
      </c>
      <c r="H47" s="710"/>
    </row>
    <row r="48" spans="1:8" s="709" customFormat="1">
      <c r="A48" s="730"/>
      <c r="B48" s="718" t="s">
        <v>3038</v>
      </c>
      <c r="C48" s="718" t="s">
        <v>2937</v>
      </c>
      <c r="D48" s="1230"/>
      <c r="E48" s="737"/>
      <c r="F48" s="737">
        <v>44906</v>
      </c>
      <c r="G48" s="737">
        <v>44915</v>
      </c>
      <c r="H48" s="710"/>
    </row>
    <row r="49" spans="1:8" s="709" customFormat="1">
      <c r="A49" s="730"/>
      <c r="B49" s="742" t="s">
        <v>3037</v>
      </c>
      <c r="C49" s="742" t="s">
        <v>3036</v>
      </c>
      <c r="D49" s="1230"/>
      <c r="E49" s="737"/>
      <c r="F49" s="737">
        <v>44913</v>
      </c>
      <c r="G49" s="737">
        <v>44922</v>
      </c>
      <c r="H49" s="710"/>
    </row>
    <row r="50" spans="1:8" s="709" customFormat="1">
      <c r="A50" s="730"/>
      <c r="B50" s="734" t="s">
        <v>3035</v>
      </c>
      <c r="C50" s="718" t="s">
        <v>3034</v>
      </c>
      <c r="D50" s="1230"/>
      <c r="E50" s="737"/>
      <c r="F50" s="737">
        <v>44920</v>
      </c>
      <c r="G50" s="737">
        <v>44929</v>
      </c>
      <c r="H50" s="736"/>
    </row>
    <row r="51" spans="1:8" s="709" customFormat="1">
      <c r="A51" s="730"/>
      <c r="B51" s="718" t="s">
        <v>2933</v>
      </c>
      <c r="C51" s="718" t="s">
        <v>3033</v>
      </c>
      <c r="D51" s="1231"/>
      <c r="E51" s="737"/>
      <c r="F51" s="737">
        <v>44927</v>
      </c>
      <c r="G51" s="737">
        <v>44936</v>
      </c>
      <c r="H51" s="736"/>
    </row>
    <row r="52" spans="1:8" s="709" customFormat="1" ht="20.25">
      <c r="A52" s="1244" t="s">
        <v>3032</v>
      </c>
      <c r="B52" s="1244"/>
      <c r="C52" s="727"/>
      <c r="D52" s="729"/>
      <c r="E52" s="727"/>
      <c r="F52" s="727"/>
      <c r="G52" s="727"/>
      <c r="H52" s="710"/>
    </row>
    <row r="53" spans="1:8" s="709" customFormat="1">
      <c r="A53" s="1234" t="s">
        <v>3031</v>
      </c>
      <c r="B53" s="1234"/>
      <c r="C53" s="1234"/>
      <c r="D53" s="1234"/>
      <c r="E53" s="1234"/>
      <c r="F53" s="1234"/>
      <c r="G53" s="1234"/>
      <c r="H53" s="710"/>
    </row>
    <row r="54" spans="1:8" s="709" customFormat="1">
      <c r="A54" s="757"/>
      <c r="B54" s="1220" t="s">
        <v>20</v>
      </c>
      <c r="C54" s="1220" t="s">
        <v>21</v>
      </c>
      <c r="D54" s="1220" t="s">
        <v>5</v>
      </c>
      <c r="E54" s="725" t="s">
        <v>10</v>
      </c>
      <c r="F54" s="725" t="s">
        <v>3030</v>
      </c>
      <c r="G54" s="725" t="s">
        <v>19</v>
      </c>
      <c r="H54" s="710"/>
    </row>
    <row r="55" spans="1:8" s="709" customFormat="1">
      <c r="A55" s="757"/>
      <c r="B55" s="1221"/>
      <c r="C55" s="1221"/>
      <c r="D55" s="1221"/>
      <c r="E55" s="725" t="s">
        <v>24</v>
      </c>
      <c r="F55" s="725" t="s">
        <v>24</v>
      </c>
      <c r="G55" s="725" t="s">
        <v>25</v>
      </c>
      <c r="H55" s="710"/>
    </row>
    <row r="56" spans="1:8" s="709" customFormat="1">
      <c r="A56" s="730"/>
      <c r="B56" s="756" t="s">
        <v>3029</v>
      </c>
      <c r="C56" s="756" t="s">
        <v>3028</v>
      </c>
      <c r="D56" s="1255" t="s">
        <v>87</v>
      </c>
      <c r="E56" s="737">
        <v>44901</v>
      </c>
      <c r="F56" s="737">
        <v>44907</v>
      </c>
      <c r="G56" s="737">
        <v>44938</v>
      </c>
      <c r="H56" s="710"/>
    </row>
    <row r="57" spans="1:8" s="709" customFormat="1">
      <c r="A57" s="730"/>
      <c r="B57" s="756" t="s">
        <v>3027</v>
      </c>
      <c r="C57" s="756" t="s">
        <v>3026</v>
      </c>
      <c r="D57" s="1256"/>
      <c r="E57" s="737">
        <v>44908</v>
      </c>
      <c r="F57" s="737">
        <v>44912</v>
      </c>
      <c r="G57" s="737">
        <v>44943</v>
      </c>
      <c r="H57" s="710"/>
    </row>
    <row r="58" spans="1:8" s="709" customFormat="1" ht="15.75" customHeight="1">
      <c r="A58" s="730"/>
      <c r="B58" s="718" t="s">
        <v>3025</v>
      </c>
      <c r="C58" s="756" t="s">
        <v>3024</v>
      </c>
      <c r="D58" s="1256"/>
      <c r="E58" s="737">
        <v>44915</v>
      </c>
      <c r="F58" s="737">
        <v>44919</v>
      </c>
      <c r="G58" s="737">
        <v>44950</v>
      </c>
      <c r="H58" s="710"/>
    </row>
    <row r="59" spans="1:8" s="709" customFormat="1">
      <c r="A59" s="730"/>
      <c r="B59" s="756" t="s">
        <v>3023</v>
      </c>
      <c r="C59" s="756" t="s">
        <v>3022</v>
      </c>
      <c r="D59" s="1257"/>
      <c r="E59" s="737">
        <v>44922</v>
      </c>
      <c r="F59" s="737">
        <v>44933</v>
      </c>
      <c r="G59" s="737">
        <v>44964</v>
      </c>
      <c r="H59" s="736"/>
    </row>
    <row r="60" spans="1:8" s="709" customFormat="1">
      <c r="A60" s="730"/>
      <c r="B60" s="755"/>
      <c r="C60" s="755"/>
      <c r="D60" s="754"/>
      <c r="E60" s="744"/>
      <c r="F60" s="744"/>
      <c r="G60" s="744"/>
      <c r="H60" s="736"/>
    </row>
    <row r="61" spans="1:8" s="709" customFormat="1">
      <c r="A61" s="730"/>
      <c r="B61" s="753"/>
      <c r="C61" s="753"/>
      <c r="D61" s="729"/>
      <c r="E61" s="752"/>
      <c r="F61" s="752"/>
      <c r="G61" s="751"/>
      <c r="H61" s="710"/>
    </row>
    <row r="62" spans="1:8" s="709" customFormat="1">
      <c r="A62" s="1254" t="s">
        <v>3021</v>
      </c>
      <c r="B62" s="1254"/>
      <c r="C62" s="711"/>
      <c r="D62" s="711"/>
      <c r="E62" s="711"/>
      <c r="F62" s="711"/>
      <c r="G62" s="711"/>
      <c r="H62" s="710"/>
    </row>
    <row r="63" spans="1:8" s="709" customFormat="1">
      <c r="A63" s="1219" t="s">
        <v>3020</v>
      </c>
      <c r="B63" s="1219"/>
      <c r="C63" s="1219"/>
      <c r="D63" s="1219"/>
      <c r="E63" s="1219"/>
      <c r="F63" s="1219"/>
      <c r="G63" s="1219"/>
      <c r="H63" s="710"/>
    </row>
    <row r="64" spans="1:8" s="709" customFormat="1">
      <c r="A64" s="730"/>
      <c r="B64" s="1233" t="s">
        <v>20</v>
      </c>
      <c r="C64" s="1233" t="s">
        <v>21</v>
      </c>
      <c r="D64" s="1233" t="s">
        <v>5</v>
      </c>
      <c r="E64" s="725" t="s">
        <v>10</v>
      </c>
      <c r="F64" s="725" t="s">
        <v>3019</v>
      </c>
      <c r="G64" s="725" t="s">
        <v>197</v>
      </c>
      <c r="H64" s="710"/>
    </row>
    <row r="65" spans="1:8" s="709" customFormat="1">
      <c r="A65" s="730"/>
      <c r="B65" s="1233"/>
      <c r="C65" s="1233"/>
      <c r="D65" s="1233"/>
      <c r="E65" s="725" t="s">
        <v>24</v>
      </c>
      <c r="F65" s="725" t="s">
        <v>24</v>
      </c>
      <c r="G65" s="725" t="s">
        <v>25</v>
      </c>
      <c r="H65" s="710"/>
    </row>
    <row r="66" spans="1:8" s="709" customFormat="1">
      <c r="A66" s="730"/>
      <c r="B66" s="725" t="s">
        <v>3018</v>
      </c>
      <c r="C66" s="725" t="s">
        <v>3017</v>
      </c>
      <c r="D66" s="1220" t="s">
        <v>3016</v>
      </c>
      <c r="E66" s="737">
        <v>44894</v>
      </c>
      <c r="F66" s="737">
        <v>44901</v>
      </c>
      <c r="G66" s="737">
        <v>44924</v>
      </c>
      <c r="H66" s="710"/>
    </row>
    <row r="67" spans="1:8" s="709" customFormat="1">
      <c r="A67" s="730"/>
      <c r="B67" s="725" t="s">
        <v>3015</v>
      </c>
      <c r="C67" s="725" t="s">
        <v>3014</v>
      </c>
      <c r="D67" s="1235"/>
      <c r="E67" s="737">
        <v>44901</v>
      </c>
      <c r="F67" s="737">
        <v>44908</v>
      </c>
      <c r="G67" s="737">
        <v>44931</v>
      </c>
      <c r="H67" s="710"/>
    </row>
    <row r="68" spans="1:8" s="709" customFormat="1">
      <c r="A68" s="730"/>
      <c r="B68" s="725" t="s">
        <v>3013</v>
      </c>
      <c r="C68" s="725" t="s">
        <v>3012</v>
      </c>
      <c r="D68" s="1235"/>
      <c r="E68" s="737">
        <v>44908</v>
      </c>
      <c r="F68" s="737">
        <v>44915</v>
      </c>
      <c r="G68" s="737">
        <v>44938</v>
      </c>
      <c r="H68" s="736"/>
    </row>
    <row r="69" spans="1:8" s="709" customFormat="1" ht="17.25" customHeight="1">
      <c r="A69" s="730"/>
      <c r="B69" s="734" t="s">
        <v>3011</v>
      </c>
      <c r="C69" s="734" t="s">
        <v>2999</v>
      </c>
      <c r="D69" s="1235"/>
      <c r="E69" s="737">
        <v>44915</v>
      </c>
      <c r="F69" s="737">
        <v>44922</v>
      </c>
      <c r="G69" s="737">
        <v>44945</v>
      </c>
      <c r="H69" s="710"/>
    </row>
    <row r="70" spans="1:8" s="709" customFormat="1" ht="17.25" customHeight="1">
      <c r="A70" s="730"/>
      <c r="B70" s="734" t="s">
        <v>3010</v>
      </c>
      <c r="C70" s="734" t="s">
        <v>3009</v>
      </c>
      <c r="D70" s="1228"/>
      <c r="E70" s="737">
        <v>44922</v>
      </c>
      <c r="F70" s="737">
        <v>44929</v>
      </c>
      <c r="G70" s="737">
        <v>44952</v>
      </c>
      <c r="H70" s="710"/>
    </row>
    <row r="71" spans="1:8" s="709" customFormat="1">
      <c r="A71" s="730"/>
      <c r="B71" s="750"/>
      <c r="C71" s="750"/>
      <c r="D71" s="749"/>
      <c r="E71" s="729"/>
      <c r="F71" s="749"/>
      <c r="G71" s="748"/>
      <c r="H71" s="710"/>
    </row>
    <row r="72" spans="1:8" s="709" customFormat="1">
      <c r="A72" s="1219" t="s">
        <v>3008</v>
      </c>
      <c r="B72" s="1219"/>
      <c r="C72" s="1219"/>
      <c r="D72" s="1219"/>
      <c r="E72" s="1219"/>
      <c r="F72" s="1219"/>
      <c r="G72" s="1219"/>
      <c r="H72" s="710"/>
    </row>
    <row r="73" spans="1:8" s="709" customFormat="1">
      <c r="A73" s="730"/>
      <c r="B73" s="1237" t="s">
        <v>20</v>
      </c>
      <c r="C73" s="1237" t="s">
        <v>21</v>
      </c>
      <c r="D73" s="1225" t="s">
        <v>5</v>
      </c>
      <c r="E73" s="734" t="s">
        <v>10</v>
      </c>
      <c r="F73" s="725" t="s">
        <v>3007</v>
      </c>
      <c r="G73" s="725" t="s">
        <v>3006</v>
      </c>
      <c r="H73" s="710"/>
    </row>
    <row r="74" spans="1:8" s="709" customFormat="1">
      <c r="A74" s="730"/>
      <c r="B74" s="1237"/>
      <c r="C74" s="1237"/>
      <c r="D74" s="1225"/>
      <c r="E74" s="734" t="s">
        <v>24</v>
      </c>
      <c r="F74" s="725" t="s">
        <v>24</v>
      </c>
      <c r="G74" s="725" t="s">
        <v>25</v>
      </c>
      <c r="H74" s="710"/>
    </row>
    <row r="75" spans="1:8" s="709" customFormat="1">
      <c r="A75" s="730"/>
      <c r="B75" s="740" t="s">
        <v>3005</v>
      </c>
      <c r="C75" s="740" t="s">
        <v>3004</v>
      </c>
      <c r="D75" s="1258" t="s">
        <v>2991</v>
      </c>
      <c r="E75" s="737">
        <v>44894</v>
      </c>
      <c r="F75" s="737">
        <v>44901</v>
      </c>
      <c r="G75" s="737">
        <v>44938</v>
      </c>
      <c r="H75" s="710"/>
    </row>
    <row r="76" spans="1:8" s="709" customFormat="1" ht="15.75" customHeight="1">
      <c r="A76" s="730"/>
      <c r="B76" s="725" t="s">
        <v>3003</v>
      </c>
      <c r="C76" s="725" t="s">
        <v>2997</v>
      </c>
      <c r="D76" s="1227"/>
      <c r="E76" s="737">
        <v>44901</v>
      </c>
      <c r="F76" s="737">
        <v>44908</v>
      </c>
      <c r="G76" s="737">
        <v>44945</v>
      </c>
      <c r="H76" s="710"/>
    </row>
    <row r="77" spans="1:8" s="709" customFormat="1">
      <c r="A77" s="730"/>
      <c r="B77" s="734" t="s">
        <v>3002</v>
      </c>
      <c r="C77" s="734" t="s">
        <v>3001</v>
      </c>
      <c r="D77" s="1227"/>
      <c r="E77" s="737">
        <v>44908</v>
      </c>
      <c r="F77" s="737">
        <v>44918</v>
      </c>
      <c r="G77" s="737">
        <v>44952</v>
      </c>
      <c r="H77" s="710"/>
    </row>
    <row r="78" spans="1:8" s="709" customFormat="1">
      <c r="A78" s="730"/>
      <c r="B78" s="734" t="s">
        <v>3000</v>
      </c>
      <c r="C78" s="742" t="s">
        <v>2999</v>
      </c>
      <c r="D78" s="1227"/>
      <c r="E78" s="737">
        <v>44915</v>
      </c>
      <c r="F78" s="737">
        <v>44922</v>
      </c>
      <c r="G78" s="737">
        <v>44959</v>
      </c>
      <c r="H78" s="736"/>
    </row>
    <row r="79" spans="1:8" s="709" customFormat="1">
      <c r="A79" s="730"/>
      <c r="B79" s="734" t="s">
        <v>2998</v>
      </c>
      <c r="C79" s="742" t="s">
        <v>2997</v>
      </c>
      <c r="D79" s="1228"/>
      <c r="E79" s="737">
        <v>44922</v>
      </c>
      <c r="F79" s="737">
        <v>44929</v>
      </c>
      <c r="G79" s="737">
        <v>44966</v>
      </c>
      <c r="H79" s="736"/>
    </row>
    <row r="80" spans="1:8" s="709" customFormat="1">
      <c r="A80" s="730"/>
      <c r="B80" s="747"/>
      <c r="C80" s="746"/>
      <c r="D80" s="745"/>
      <c r="E80" s="744"/>
      <c r="F80" s="744"/>
      <c r="G80" s="744"/>
      <c r="H80" s="710"/>
    </row>
    <row r="81" spans="1:7" s="709" customFormat="1">
      <c r="A81" s="1219" t="s">
        <v>2996</v>
      </c>
      <c r="B81" s="1219"/>
      <c r="C81" s="1219"/>
      <c r="D81" s="1219"/>
      <c r="E81" s="1219"/>
      <c r="F81" s="1219"/>
      <c r="G81" s="1219"/>
    </row>
    <row r="82" spans="1:7" s="709" customFormat="1">
      <c r="A82" s="730"/>
      <c r="B82" s="1218" t="s">
        <v>20</v>
      </c>
      <c r="C82" s="1218" t="s">
        <v>21</v>
      </c>
      <c r="D82" s="1218" t="s">
        <v>5</v>
      </c>
      <c r="E82" s="718" t="s">
        <v>10</v>
      </c>
      <c r="F82" s="718" t="s">
        <v>2995</v>
      </c>
      <c r="G82" s="718" t="s">
        <v>115</v>
      </c>
    </row>
    <row r="83" spans="1:7" s="709" customFormat="1">
      <c r="A83" s="730"/>
      <c r="B83" s="1233"/>
      <c r="C83" s="1218"/>
      <c r="D83" s="1218"/>
      <c r="E83" s="718" t="s">
        <v>24</v>
      </c>
      <c r="F83" s="718" t="s">
        <v>24</v>
      </c>
      <c r="G83" s="718" t="s">
        <v>2994</v>
      </c>
    </row>
    <row r="84" spans="1:7" s="709" customFormat="1">
      <c r="A84" s="730"/>
      <c r="B84" s="743" t="s">
        <v>2993</v>
      </c>
      <c r="C84" s="743" t="s">
        <v>2992</v>
      </c>
      <c r="D84" s="1226" t="s">
        <v>2991</v>
      </c>
      <c r="E84" s="737">
        <v>44894</v>
      </c>
      <c r="F84" s="737">
        <v>44900</v>
      </c>
      <c r="G84" s="737">
        <v>44937</v>
      </c>
    </row>
    <row r="85" spans="1:7" s="709" customFormat="1">
      <c r="A85" s="730"/>
      <c r="B85" s="725" t="s">
        <v>2990</v>
      </c>
      <c r="C85" s="725" t="s">
        <v>2989</v>
      </c>
      <c r="D85" s="1227"/>
      <c r="E85" s="737">
        <v>44901</v>
      </c>
      <c r="F85" s="737">
        <v>44906</v>
      </c>
      <c r="G85" s="737">
        <v>44944</v>
      </c>
    </row>
    <row r="86" spans="1:7" s="709" customFormat="1">
      <c r="A86" s="730"/>
      <c r="B86" s="742" t="s">
        <v>2988</v>
      </c>
      <c r="C86" s="742" t="s">
        <v>2987</v>
      </c>
      <c r="D86" s="1227"/>
      <c r="E86" s="737">
        <v>44908</v>
      </c>
      <c r="F86" s="737">
        <v>44912</v>
      </c>
      <c r="G86" s="737">
        <v>44951</v>
      </c>
    </row>
    <row r="87" spans="1:7" s="709" customFormat="1" ht="15.75" customHeight="1">
      <c r="A87" s="730"/>
      <c r="B87" s="742" t="s">
        <v>2986</v>
      </c>
      <c r="C87" s="742" t="s">
        <v>2985</v>
      </c>
      <c r="D87" s="1227"/>
      <c r="E87" s="737">
        <v>44915</v>
      </c>
      <c r="F87" s="737">
        <v>44919</v>
      </c>
      <c r="G87" s="737">
        <v>44958</v>
      </c>
    </row>
    <row r="88" spans="1:7" s="709" customFormat="1" ht="15.75" customHeight="1">
      <c r="A88" s="730"/>
      <c r="B88" s="742" t="s">
        <v>2984</v>
      </c>
      <c r="C88" s="742" t="s">
        <v>2983</v>
      </c>
      <c r="D88" s="1228"/>
      <c r="E88" s="737">
        <v>44921</v>
      </c>
      <c r="F88" s="737">
        <v>44925</v>
      </c>
      <c r="G88" s="737">
        <v>44965</v>
      </c>
    </row>
    <row r="89" spans="1:7" s="709" customFormat="1">
      <c r="A89" s="730"/>
      <c r="B89" s="711"/>
      <c r="C89" s="711"/>
      <c r="D89" s="741"/>
      <c r="E89" s="711"/>
      <c r="F89" s="711"/>
      <c r="G89" s="711"/>
    </row>
    <row r="90" spans="1:7" s="709" customFormat="1">
      <c r="A90" s="1219" t="s">
        <v>2982</v>
      </c>
      <c r="B90" s="1219"/>
      <c r="C90" s="1219"/>
      <c r="D90" s="1219"/>
      <c r="E90" s="1219"/>
      <c r="F90" s="1219"/>
      <c r="G90" s="1219"/>
    </row>
    <row r="91" spans="1:7" s="709" customFormat="1">
      <c r="A91" s="730"/>
      <c r="B91" s="1220" t="s">
        <v>20</v>
      </c>
      <c r="C91" s="1220" t="s">
        <v>21</v>
      </c>
      <c r="D91" s="1220" t="s">
        <v>5</v>
      </c>
      <c r="E91" s="718" t="s">
        <v>10</v>
      </c>
      <c r="F91" s="725" t="s">
        <v>2981</v>
      </c>
      <c r="G91" s="725" t="s">
        <v>2759</v>
      </c>
    </row>
    <row r="92" spans="1:7" s="709" customFormat="1" ht="28.5" customHeight="1">
      <c r="A92" s="730"/>
      <c r="B92" s="1224"/>
      <c r="C92" s="1221"/>
      <c r="D92" s="1221"/>
      <c r="E92" s="725" t="s">
        <v>24</v>
      </c>
      <c r="F92" s="725" t="s">
        <v>24</v>
      </c>
      <c r="G92" s="725" t="s">
        <v>25</v>
      </c>
    </row>
    <row r="93" spans="1:7" s="709" customFormat="1">
      <c r="A93" s="730"/>
      <c r="B93" s="740" t="s">
        <v>2980</v>
      </c>
      <c r="C93" s="740" t="s">
        <v>2979</v>
      </c>
      <c r="D93" s="1241" t="s">
        <v>2978</v>
      </c>
      <c r="E93" s="737">
        <v>44894</v>
      </c>
      <c r="F93" s="713">
        <v>44903</v>
      </c>
      <c r="G93" s="713">
        <v>44920</v>
      </c>
    </row>
    <row r="94" spans="1:7" s="709" customFormat="1">
      <c r="A94" s="739"/>
      <c r="B94" s="738" t="s">
        <v>2977</v>
      </c>
      <c r="C94" s="738" t="s">
        <v>2976</v>
      </c>
      <c r="D94" s="1242"/>
      <c r="E94" s="737">
        <v>44901</v>
      </c>
      <c r="F94" s="713">
        <v>44910</v>
      </c>
      <c r="G94" s="737">
        <v>44927</v>
      </c>
    </row>
    <row r="95" spans="1:7" s="709" customFormat="1">
      <c r="A95" s="739"/>
      <c r="B95" s="738" t="s">
        <v>2975</v>
      </c>
      <c r="C95" s="738" t="s">
        <v>2974</v>
      </c>
      <c r="D95" s="1242"/>
      <c r="E95" s="737">
        <v>44908</v>
      </c>
      <c r="F95" s="713">
        <v>44916</v>
      </c>
      <c r="G95" s="737">
        <v>44935</v>
      </c>
    </row>
    <row r="96" spans="1:7" s="709" customFormat="1">
      <c r="A96" s="730"/>
      <c r="B96" s="738" t="s">
        <v>2973</v>
      </c>
      <c r="C96" s="738" t="s">
        <v>2972</v>
      </c>
      <c r="D96" s="1242"/>
      <c r="E96" s="737">
        <v>44915</v>
      </c>
      <c r="F96" s="737">
        <v>44930</v>
      </c>
      <c r="G96" s="737">
        <v>44949</v>
      </c>
    </row>
    <row r="97" spans="1:14" s="709" customFormat="1">
      <c r="A97" s="730"/>
      <c r="B97" s="738" t="s">
        <v>2973</v>
      </c>
      <c r="C97" s="738" t="s">
        <v>2972</v>
      </c>
      <c r="D97" s="1243"/>
      <c r="E97" s="737">
        <v>44922</v>
      </c>
      <c r="F97" s="737">
        <v>44930</v>
      </c>
      <c r="G97" s="737">
        <v>44949</v>
      </c>
      <c r="H97" s="736"/>
      <c r="I97" s="710"/>
      <c r="J97" s="710"/>
      <c r="K97" s="710"/>
      <c r="L97" s="710"/>
      <c r="M97" s="710"/>
      <c r="N97" s="710"/>
    </row>
    <row r="98" spans="1:14" s="709" customFormat="1">
      <c r="A98" s="730"/>
      <c r="B98" s="733"/>
      <c r="C98" s="733"/>
      <c r="D98" s="732"/>
      <c r="E98" s="726"/>
      <c r="F98" s="726"/>
      <c r="G98" s="726"/>
      <c r="H98" s="710"/>
      <c r="I98" s="710"/>
      <c r="J98" s="710"/>
      <c r="K98" s="710"/>
      <c r="L98" s="710"/>
      <c r="M98" s="710"/>
      <c r="N98" s="710"/>
    </row>
    <row r="99" spans="1:14" s="709" customFormat="1">
      <c r="A99" s="1219" t="s">
        <v>2971</v>
      </c>
      <c r="B99" s="1219"/>
      <c r="C99" s="1219"/>
      <c r="D99" s="1219"/>
      <c r="E99" s="1219"/>
      <c r="F99" s="1219"/>
      <c r="G99" s="1219"/>
      <c r="H99" s="710"/>
      <c r="I99" s="710"/>
      <c r="J99" s="710"/>
      <c r="K99" s="710"/>
      <c r="L99" s="710"/>
      <c r="M99" s="710"/>
      <c r="N99" s="710"/>
    </row>
    <row r="100" spans="1:14" s="709" customFormat="1">
      <c r="A100" s="730"/>
      <c r="B100" s="1225" t="s">
        <v>20</v>
      </c>
      <c r="C100" s="1225" t="s">
        <v>21</v>
      </c>
      <c r="D100" s="1225" t="s">
        <v>5</v>
      </c>
      <c r="E100" s="718" t="s">
        <v>10</v>
      </c>
      <c r="F100" s="725" t="s">
        <v>2970</v>
      </c>
      <c r="G100" s="725" t="s">
        <v>2822</v>
      </c>
      <c r="H100" s="710"/>
      <c r="I100" s="710"/>
      <c r="J100" s="710"/>
      <c r="K100" s="710"/>
      <c r="L100" s="710"/>
      <c r="M100" s="710"/>
      <c r="N100" s="710"/>
    </row>
    <row r="101" spans="1:14" s="709" customFormat="1">
      <c r="A101" s="730"/>
      <c r="B101" s="1233"/>
      <c r="C101" s="1225"/>
      <c r="D101" s="1225"/>
      <c r="E101" s="725" t="s">
        <v>24</v>
      </c>
      <c r="F101" s="725" t="s">
        <v>24</v>
      </c>
      <c r="G101" s="725" t="s">
        <v>25</v>
      </c>
      <c r="H101" s="710"/>
      <c r="I101" s="710"/>
      <c r="J101" s="710"/>
      <c r="K101" s="710"/>
      <c r="L101" s="710"/>
      <c r="M101" s="710"/>
      <c r="N101" s="710"/>
    </row>
    <row r="102" spans="1:14" s="709" customFormat="1">
      <c r="A102" s="730"/>
      <c r="B102" s="735" t="s">
        <v>2969</v>
      </c>
      <c r="C102" s="735" t="s">
        <v>2968</v>
      </c>
      <c r="D102" s="1220" t="s">
        <v>1991</v>
      </c>
      <c r="E102" s="713">
        <v>44894</v>
      </c>
      <c r="F102" s="713">
        <v>44902</v>
      </c>
      <c r="G102" s="713">
        <v>44931</v>
      </c>
      <c r="H102" s="710"/>
      <c r="I102" s="710"/>
      <c r="J102" s="710"/>
      <c r="K102" s="710"/>
      <c r="L102" s="710"/>
      <c r="M102" s="710"/>
      <c r="N102" s="710"/>
    </row>
    <row r="103" spans="1:14" s="709" customFormat="1">
      <c r="A103" s="730"/>
      <c r="B103" s="735" t="s">
        <v>2967</v>
      </c>
      <c r="C103" s="735" t="s">
        <v>2966</v>
      </c>
      <c r="D103" s="1235"/>
      <c r="E103" s="713">
        <v>44901</v>
      </c>
      <c r="F103" s="713">
        <v>44910</v>
      </c>
      <c r="G103" s="713">
        <v>44938</v>
      </c>
      <c r="H103" s="710"/>
      <c r="I103" s="710"/>
      <c r="J103" s="710"/>
      <c r="K103" s="710"/>
      <c r="L103" s="710"/>
      <c r="M103" s="710"/>
      <c r="N103" s="710"/>
    </row>
    <row r="104" spans="1:14" s="709" customFormat="1">
      <c r="A104" s="730"/>
      <c r="B104" s="725" t="s">
        <v>2965</v>
      </c>
      <c r="C104" s="725" t="s">
        <v>2964</v>
      </c>
      <c r="D104" s="1235"/>
      <c r="E104" s="713">
        <v>44908</v>
      </c>
      <c r="F104" s="713">
        <v>44913</v>
      </c>
      <c r="G104" s="713">
        <v>44943</v>
      </c>
      <c r="H104" s="710"/>
      <c r="I104" s="710"/>
      <c r="J104" s="710"/>
      <c r="K104" s="710"/>
      <c r="L104" s="710"/>
      <c r="M104" s="710"/>
      <c r="N104" s="710"/>
    </row>
    <row r="105" spans="1:14" s="709" customFormat="1">
      <c r="A105" s="730"/>
      <c r="B105" s="734" t="s">
        <v>2963</v>
      </c>
      <c r="C105" s="734" t="s">
        <v>2962</v>
      </c>
      <c r="D105" s="1235"/>
      <c r="E105" s="713">
        <v>44915</v>
      </c>
      <c r="F105" s="713">
        <v>44922</v>
      </c>
      <c r="G105" s="713">
        <v>44952</v>
      </c>
      <c r="H105" s="710"/>
      <c r="I105" s="710"/>
      <c r="J105" s="710"/>
      <c r="K105" s="710"/>
      <c r="L105" s="710"/>
      <c r="M105" s="710"/>
      <c r="N105" s="710"/>
    </row>
    <row r="106" spans="1:14" s="709" customFormat="1">
      <c r="A106" s="730"/>
      <c r="B106" s="734" t="s">
        <v>2961</v>
      </c>
      <c r="C106" s="734" t="s">
        <v>2960</v>
      </c>
      <c r="D106" s="1228"/>
      <c r="E106" s="713">
        <v>44922</v>
      </c>
      <c r="F106" s="713">
        <v>44930</v>
      </c>
      <c r="G106" s="713">
        <v>44963</v>
      </c>
      <c r="H106" s="710"/>
      <c r="I106" s="710"/>
      <c r="J106" s="710"/>
      <c r="K106" s="710"/>
      <c r="L106" s="710"/>
      <c r="M106" s="710"/>
      <c r="N106" s="710"/>
    </row>
    <row r="107" spans="1:14" s="709" customFormat="1">
      <c r="A107" s="730"/>
      <c r="B107" s="733"/>
      <c r="C107" s="733"/>
      <c r="D107" s="732"/>
      <c r="E107" s="733"/>
      <c r="F107" s="733"/>
      <c r="G107" s="733"/>
      <c r="H107" s="710"/>
      <c r="I107" s="710"/>
      <c r="J107" s="710"/>
      <c r="K107" s="710"/>
      <c r="L107" s="710"/>
      <c r="M107" s="710"/>
      <c r="N107" s="710"/>
    </row>
    <row r="108" spans="1:14" s="709" customFormat="1">
      <c r="A108" s="1248" t="s">
        <v>2959</v>
      </c>
      <c r="B108" s="1248"/>
      <c r="C108" s="733"/>
      <c r="D108" s="732"/>
      <c r="E108" s="726"/>
      <c r="F108" s="726"/>
      <c r="G108" s="726"/>
      <c r="H108" s="710"/>
      <c r="I108" s="710"/>
      <c r="J108" s="710"/>
      <c r="K108" s="710"/>
      <c r="L108" s="710"/>
      <c r="M108" s="710"/>
      <c r="N108" s="710"/>
    </row>
    <row r="109" spans="1:14" s="709" customFormat="1">
      <c r="A109" s="1219" t="s">
        <v>2958</v>
      </c>
      <c r="B109" s="1219"/>
      <c r="C109" s="1219"/>
      <c r="D109" s="1219"/>
      <c r="E109" s="1219"/>
      <c r="F109" s="1219"/>
      <c r="G109" s="1219"/>
      <c r="H109" s="710"/>
      <c r="I109" s="710"/>
      <c r="J109" s="710"/>
      <c r="K109" s="710"/>
      <c r="L109" s="710"/>
      <c r="M109" s="710"/>
      <c r="N109" s="710"/>
    </row>
    <row r="110" spans="1:14" s="709" customFormat="1">
      <c r="A110" s="730"/>
      <c r="B110" s="1225" t="s">
        <v>20</v>
      </c>
      <c r="C110" s="1239" t="s">
        <v>21</v>
      </c>
      <c r="D110" s="1225" t="s">
        <v>5</v>
      </c>
      <c r="E110" s="718" t="s">
        <v>10</v>
      </c>
      <c r="F110" s="725" t="s">
        <v>2941</v>
      </c>
      <c r="G110" s="725" t="s">
        <v>2957</v>
      </c>
      <c r="H110" s="710"/>
      <c r="I110" s="710"/>
      <c r="J110" s="710"/>
      <c r="K110" s="710"/>
      <c r="L110" s="710"/>
      <c r="M110" s="710"/>
      <c r="N110" s="710"/>
    </row>
    <row r="111" spans="1:14" s="709" customFormat="1">
      <c r="A111" s="730"/>
      <c r="B111" s="1238"/>
      <c r="C111" s="1238"/>
      <c r="D111" s="1238"/>
      <c r="E111" s="725" t="s">
        <v>24</v>
      </c>
      <c r="F111" s="725" t="s">
        <v>24</v>
      </c>
      <c r="G111" s="722" t="s">
        <v>25</v>
      </c>
      <c r="H111" s="710"/>
      <c r="I111" s="710"/>
      <c r="J111" s="710"/>
      <c r="K111" s="710"/>
      <c r="L111" s="710"/>
      <c r="M111" s="710"/>
      <c r="N111" s="710"/>
    </row>
    <row r="112" spans="1:14" s="731" customFormat="1">
      <c r="A112" s="730"/>
      <c r="B112" s="718" t="s">
        <v>2953</v>
      </c>
      <c r="C112" s="718" t="s">
        <v>2956</v>
      </c>
      <c r="D112" s="1229" t="s">
        <v>2022</v>
      </c>
      <c r="E112" s="713">
        <v>44897</v>
      </c>
      <c r="F112" s="713">
        <v>44902</v>
      </c>
      <c r="G112" s="713">
        <v>44906</v>
      </c>
      <c r="H112" s="1236"/>
      <c r="I112" s="1236"/>
      <c r="J112" s="1236"/>
      <c r="K112" s="1236"/>
      <c r="L112" s="1236"/>
      <c r="M112" s="1236"/>
      <c r="N112" s="1236"/>
    </row>
    <row r="113" spans="1:7" s="709" customFormat="1">
      <c r="A113" s="730"/>
      <c r="B113" s="718" t="s">
        <v>2951</v>
      </c>
      <c r="C113" s="718" t="s">
        <v>2955</v>
      </c>
      <c r="D113" s="1230"/>
      <c r="E113" s="713">
        <v>44904</v>
      </c>
      <c r="F113" s="713">
        <v>44909</v>
      </c>
      <c r="G113" s="713">
        <v>44912</v>
      </c>
    </row>
    <row r="114" spans="1:7" s="709" customFormat="1">
      <c r="A114" s="730" t="s">
        <v>1874</v>
      </c>
      <c r="B114" s="718" t="s">
        <v>2951</v>
      </c>
      <c r="C114" s="718" t="s">
        <v>2954</v>
      </c>
      <c r="D114" s="1230"/>
      <c r="E114" s="713">
        <v>44911</v>
      </c>
      <c r="F114" s="713">
        <v>44918</v>
      </c>
      <c r="G114" s="713">
        <v>44922</v>
      </c>
    </row>
    <row r="115" spans="1:7" s="709" customFormat="1">
      <c r="A115" s="730"/>
      <c r="B115" s="718" t="s">
        <v>2953</v>
      </c>
      <c r="C115" s="718" t="s">
        <v>2952</v>
      </c>
      <c r="D115" s="1230"/>
      <c r="E115" s="713">
        <v>44918</v>
      </c>
      <c r="F115" s="713">
        <v>44925</v>
      </c>
      <c r="G115" s="713">
        <v>44929</v>
      </c>
    </row>
    <row r="116" spans="1:7" s="709" customFormat="1">
      <c r="A116" s="730"/>
      <c r="B116" s="718" t="s">
        <v>2951</v>
      </c>
      <c r="C116" s="718" t="s">
        <v>2950</v>
      </c>
      <c r="D116" s="1231"/>
      <c r="E116" s="713">
        <v>44925</v>
      </c>
      <c r="F116" s="713">
        <v>44932</v>
      </c>
      <c r="G116" s="713">
        <v>44936</v>
      </c>
    </row>
    <row r="117" spans="1:7" s="709" customFormat="1">
      <c r="A117" s="719"/>
      <c r="B117" s="729"/>
      <c r="C117" s="728"/>
      <c r="D117" s="727"/>
      <c r="E117" s="726"/>
      <c r="F117" s="726"/>
      <c r="G117" s="726"/>
    </row>
    <row r="118" spans="1:7" s="709" customFormat="1">
      <c r="A118" s="1219" t="s">
        <v>2949</v>
      </c>
      <c r="B118" s="1219"/>
      <c r="C118" s="1219"/>
      <c r="D118" s="1219"/>
      <c r="E118" s="1219"/>
      <c r="F118" s="1219"/>
      <c r="G118" s="1219"/>
    </row>
    <row r="119" spans="1:7" s="709" customFormat="1">
      <c r="A119" s="719"/>
      <c r="B119" s="1220" t="s">
        <v>20</v>
      </c>
      <c r="C119" s="1222" t="s">
        <v>21</v>
      </c>
      <c r="D119" s="1220" t="s">
        <v>5</v>
      </c>
      <c r="E119" s="723" t="s">
        <v>10</v>
      </c>
      <c r="F119" s="725" t="s">
        <v>2941</v>
      </c>
      <c r="G119" s="724" t="s">
        <v>2940</v>
      </c>
    </row>
    <row r="120" spans="1:7" s="709" customFormat="1">
      <c r="A120" s="719"/>
      <c r="B120" s="1221"/>
      <c r="C120" s="1223"/>
      <c r="D120" s="1221"/>
      <c r="E120" s="723" t="s">
        <v>24</v>
      </c>
      <c r="F120" s="723" t="s">
        <v>24</v>
      </c>
      <c r="G120" s="722" t="s">
        <v>25</v>
      </c>
    </row>
    <row r="121" spans="1:7" s="709" customFormat="1">
      <c r="A121" s="719"/>
      <c r="B121" s="715" t="s">
        <v>2947</v>
      </c>
      <c r="C121" s="721" t="s">
        <v>919</v>
      </c>
      <c r="D121" s="1218" t="s">
        <v>2022</v>
      </c>
      <c r="E121" s="713">
        <v>44897</v>
      </c>
      <c r="F121" s="713">
        <v>44902</v>
      </c>
      <c r="G121" s="713">
        <v>44908</v>
      </c>
    </row>
    <row r="122" spans="1:7" s="709" customFormat="1">
      <c r="A122" s="719"/>
      <c r="B122" s="718" t="s">
        <v>2948</v>
      </c>
      <c r="C122" s="720" t="s">
        <v>1031</v>
      </c>
      <c r="D122" s="1218"/>
      <c r="E122" s="713">
        <v>44904</v>
      </c>
      <c r="F122" s="713">
        <v>44909</v>
      </c>
      <c r="G122" s="713">
        <v>44915</v>
      </c>
    </row>
    <row r="123" spans="1:7" s="709" customFormat="1">
      <c r="A123" s="719"/>
      <c r="B123" s="715" t="s">
        <v>2947</v>
      </c>
      <c r="C123" s="720" t="s">
        <v>2946</v>
      </c>
      <c r="D123" s="1218"/>
      <c r="E123" s="713">
        <v>44911</v>
      </c>
      <c r="F123" s="713">
        <v>44915</v>
      </c>
      <c r="G123" s="713">
        <v>44921</v>
      </c>
    </row>
    <row r="124" spans="1:7" s="709" customFormat="1">
      <c r="A124" s="719"/>
      <c r="B124" s="718" t="s">
        <v>2945</v>
      </c>
      <c r="C124" s="717" t="s">
        <v>1033</v>
      </c>
      <c r="D124" s="1218"/>
      <c r="E124" s="713">
        <v>44918</v>
      </c>
      <c r="F124" s="713">
        <v>44922</v>
      </c>
      <c r="G124" s="713">
        <v>44929</v>
      </c>
    </row>
    <row r="125" spans="1:7" s="709" customFormat="1">
      <c r="A125" s="712"/>
      <c r="B125" s="715" t="s">
        <v>2944</v>
      </c>
      <c r="C125" s="714" t="s">
        <v>2943</v>
      </c>
      <c r="D125" s="1218"/>
      <c r="E125" s="713">
        <v>44925</v>
      </c>
      <c r="F125" s="713">
        <v>44928</v>
      </c>
      <c r="G125" s="713">
        <v>44935</v>
      </c>
    </row>
    <row r="127" spans="1:7" s="709" customFormat="1">
      <c r="A127" s="1219" t="s">
        <v>2942</v>
      </c>
      <c r="B127" s="1219"/>
      <c r="C127" s="1219"/>
      <c r="D127" s="1219"/>
      <c r="E127" s="1219"/>
      <c r="F127" s="1219"/>
      <c r="G127" s="1219"/>
    </row>
    <row r="128" spans="1:7" s="709" customFormat="1">
      <c r="A128" s="719"/>
      <c r="B128" s="1220" t="s">
        <v>20</v>
      </c>
      <c r="C128" s="1222" t="s">
        <v>21</v>
      </c>
      <c r="D128" s="1220" t="s">
        <v>5</v>
      </c>
      <c r="E128" s="723" t="s">
        <v>10</v>
      </c>
      <c r="F128" s="725" t="s">
        <v>2941</v>
      </c>
      <c r="G128" s="724" t="s">
        <v>2940</v>
      </c>
    </row>
    <row r="129" spans="1:7" s="709" customFormat="1">
      <c r="A129" s="719"/>
      <c r="B129" s="1221"/>
      <c r="C129" s="1223"/>
      <c r="D129" s="1221"/>
      <c r="E129" s="723" t="s">
        <v>24</v>
      </c>
      <c r="F129" s="723" t="s">
        <v>24</v>
      </c>
      <c r="G129" s="722" t="s">
        <v>25</v>
      </c>
    </row>
    <row r="130" spans="1:7" s="709" customFormat="1">
      <c r="A130" s="719"/>
      <c r="B130" s="715" t="s">
        <v>2933</v>
      </c>
      <c r="C130" s="721" t="s">
        <v>2939</v>
      </c>
      <c r="D130" s="1218" t="s">
        <v>2292</v>
      </c>
      <c r="E130" s="713">
        <v>44589</v>
      </c>
      <c r="F130" s="716">
        <v>44899</v>
      </c>
      <c r="G130" s="716">
        <v>44908</v>
      </c>
    </row>
    <row r="131" spans="1:7" s="709" customFormat="1">
      <c r="A131" s="719"/>
      <c r="B131" s="718" t="s">
        <v>2938</v>
      </c>
      <c r="C131" s="721" t="s">
        <v>2937</v>
      </c>
      <c r="D131" s="1218"/>
      <c r="E131" s="713">
        <v>44900</v>
      </c>
      <c r="F131" s="716">
        <v>44906</v>
      </c>
      <c r="G131" s="716">
        <v>44915</v>
      </c>
    </row>
    <row r="132" spans="1:7" s="709" customFormat="1">
      <c r="A132" s="719"/>
      <c r="B132" s="715" t="s">
        <v>2936</v>
      </c>
      <c r="C132" s="720" t="s">
        <v>937</v>
      </c>
      <c r="D132" s="1218"/>
      <c r="E132" s="713">
        <v>44907</v>
      </c>
      <c r="F132" s="716">
        <v>44913</v>
      </c>
      <c r="G132" s="716">
        <v>44922</v>
      </c>
    </row>
    <row r="133" spans="1:7" s="709" customFormat="1">
      <c r="A133" s="719"/>
      <c r="B133" s="718" t="s">
        <v>2935</v>
      </c>
      <c r="C133" s="717" t="s">
        <v>2934</v>
      </c>
      <c r="D133" s="1218"/>
      <c r="E133" s="713">
        <v>44914</v>
      </c>
      <c r="F133" s="716">
        <v>44920</v>
      </c>
      <c r="G133" s="713">
        <v>44929</v>
      </c>
    </row>
    <row r="134" spans="1:7" s="709" customFormat="1">
      <c r="A134" s="712"/>
      <c r="B134" s="715" t="s">
        <v>2933</v>
      </c>
      <c r="C134" s="714" t="s">
        <v>940</v>
      </c>
      <c r="D134" s="1218"/>
      <c r="E134" s="713">
        <v>44921</v>
      </c>
      <c r="F134" s="713">
        <v>44927</v>
      </c>
      <c r="G134" s="713">
        <v>44936</v>
      </c>
    </row>
  </sheetData>
  <mergeCells count="78">
    <mergeCell ref="A14:G14"/>
    <mergeCell ref="D47:D51"/>
    <mergeCell ref="A62:B62"/>
    <mergeCell ref="D56:D59"/>
    <mergeCell ref="D73:D74"/>
    <mergeCell ref="D64:D65"/>
    <mergeCell ref="B64:B65"/>
    <mergeCell ref="B73:B74"/>
    <mergeCell ref="D66:D70"/>
    <mergeCell ref="A1:G1"/>
    <mergeCell ref="B2:E2"/>
    <mergeCell ref="B3:G3"/>
    <mergeCell ref="A4:B4"/>
    <mergeCell ref="A5:G5"/>
    <mergeCell ref="C15:C16"/>
    <mergeCell ref="C28:C29"/>
    <mergeCell ref="B15:B16"/>
    <mergeCell ref="A108:B108"/>
    <mergeCell ref="C45:C46"/>
    <mergeCell ref="C54:C55"/>
    <mergeCell ref="A81:G81"/>
    <mergeCell ref="D75:D79"/>
    <mergeCell ref="B6:B7"/>
    <mergeCell ref="D17:D25"/>
    <mergeCell ref="B100:B101"/>
    <mergeCell ref="D6:D7"/>
    <mergeCell ref="D15:D16"/>
    <mergeCell ref="D93:D97"/>
    <mergeCell ref="A52:B52"/>
    <mergeCell ref="C6:C7"/>
    <mergeCell ref="D8:D12"/>
    <mergeCell ref="B36:B37"/>
    <mergeCell ref="C36:C37"/>
    <mergeCell ref="D36:D37"/>
    <mergeCell ref="A27:G27"/>
    <mergeCell ref="A35:G35"/>
    <mergeCell ref="D30:D33"/>
    <mergeCell ref="D28:D29"/>
    <mergeCell ref="H112:N112"/>
    <mergeCell ref="D82:D83"/>
    <mergeCell ref="D54:D55"/>
    <mergeCell ref="A63:G63"/>
    <mergeCell ref="A109:G109"/>
    <mergeCell ref="C64:C65"/>
    <mergeCell ref="C73:C74"/>
    <mergeCell ref="B110:B111"/>
    <mergeCell ref="C110:C111"/>
    <mergeCell ref="D110:D111"/>
    <mergeCell ref="A72:G72"/>
    <mergeCell ref="D84:D88"/>
    <mergeCell ref="D112:D116"/>
    <mergeCell ref="B28:B29"/>
    <mergeCell ref="B45:B46"/>
    <mergeCell ref="B54:B55"/>
    <mergeCell ref="A53:G53"/>
    <mergeCell ref="C82:C83"/>
    <mergeCell ref="D102:D106"/>
    <mergeCell ref="A90:G90"/>
    <mergeCell ref="A99:G99"/>
    <mergeCell ref="B82:B83"/>
    <mergeCell ref="D38:D42"/>
    <mergeCell ref="A44:G44"/>
    <mergeCell ref="D45:D46"/>
    <mergeCell ref="B91:B92"/>
    <mergeCell ref="C91:C92"/>
    <mergeCell ref="D91:D92"/>
    <mergeCell ref="D100:D101"/>
    <mergeCell ref="C100:C101"/>
    <mergeCell ref="D130:D134"/>
    <mergeCell ref="A118:G118"/>
    <mergeCell ref="B119:B120"/>
    <mergeCell ref="C119:C120"/>
    <mergeCell ref="D119:D120"/>
    <mergeCell ref="D121:D125"/>
    <mergeCell ref="A127:G127"/>
    <mergeCell ref="B128:B129"/>
    <mergeCell ref="C128:C129"/>
    <mergeCell ref="D128:D129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K11" sqref="K11"/>
    </sheetView>
  </sheetViews>
  <sheetFormatPr defaultRowHeight="16.5"/>
  <cols>
    <col min="1" max="1" width="15.25" style="774" customWidth="1"/>
    <col min="2" max="2" width="22.25" style="774" customWidth="1"/>
    <col min="3" max="3" width="18.5" style="775" customWidth="1"/>
    <col min="4" max="4" width="19.375" style="774" customWidth="1"/>
    <col min="5" max="5" width="19.625" style="774" customWidth="1"/>
    <col min="6" max="6" width="20.125" style="774" customWidth="1"/>
    <col min="7" max="7" width="17.75" style="774" customWidth="1"/>
    <col min="8" max="8" width="11.75" style="774" customWidth="1"/>
    <col min="9" max="16384" width="9" style="774"/>
  </cols>
  <sheetData>
    <row r="1" spans="1:8" ht="62.25" customHeight="1">
      <c r="A1" s="1271" t="s">
        <v>3154</v>
      </c>
      <c r="B1" s="1271"/>
      <c r="C1" s="1271"/>
      <c r="D1" s="1271"/>
      <c r="E1" s="1271"/>
      <c r="F1" s="1272"/>
      <c r="G1" s="1271"/>
      <c r="H1" s="812"/>
    </row>
    <row r="2" spans="1:8" ht="36" customHeight="1">
      <c r="A2" s="1273" t="s">
        <v>3153</v>
      </c>
      <c r="B2" s="1273"/>
      <c r="C2" s="815"/>
      <c r="D2" s="814"/>
      <c r="E2" s="814"/>
      <c r="F2" s="814"/>
      <c r="G2" s="813">
        <v>44896</v>
      </c>
      <c r="H2" s="812"/>
    </row>
    <row r="3" spans="1:8" ht="23.25" customHeight="1">
      <c r="A3" s="1273" t="s">
        <v>3152</v>
      </c>
      <c r="B3" s="1273"/>
      <c r="C3" s="1273"/>
      <c r="D3" s="1273"/>
      <c r="E3" s="1273"/>
      <c r="F3" s="1273"/>
      <c r="G3" s="1273"/>
      <c r="H3" s="812"/>
    </row>
    <row r="4" spans="1:8">
      <c r="A4" s="806" t="s">
        <v>137</v>
      </c>
      <c r="B4" s="806"/>
      <c r="C4" s="807"/>
      <c r="D4" s="806"/>
      <c r="E4" s="806"/>
      <c r="F4" s="806"/>
      <c r="G4" s="806"/>
      <c r="H4" s="798"/>
    </row>
    <row r="5" spans="1:8">
      <c r="A5" s="783" t="s">
        <v>3151</v>
      </c>
      <c r="B5" s="811"/>
      <c r="C5" s="810"/>
      <c r="D5" s="809"/>
      <c r="E5" s="809"/>
      <c r="F5" s="808"/>
      <c r="G5" s="808"/>
    </row>
    <row r="6" spans="1:8">
      <c r="B6" s="1266" t="s">
        <v>248</v>
      </c>
      <c r="C6" s="1269" t="s">
        <v>487</v>
      </c>
      <c r="D6" s="1266" t="s">
        <v>460</v>
      </c>
      <c r="E6" s="781" t="s">
        <v>3105</v>
      </c>
      <c r="F6" s="781" t="s">
        <v>3105</v>
      </c>
      <c r="G6" s="781" t="s">
        <v>3151</v>
      </c>
    </row>
    <row r="7" spans="1:8">
      <c r="B7" s="1267"/>
      <c r="C7" s="1270"/>
      <c r="D7" s="1267"/>
      <c r="E7" s="781" t="s">
        <v>3103</v>
      </c>
      <c r="F7" s="781" t="s">
        <v>421</v>
      </c>
      <c r="G7" s="781" t="s">
        <v>422</v>
      </c>
    </row>
    <row r="8" spans="1:8">
      <c r="B8" s="779" t="s">
        <v>3150</v>
      </c>
      <c r="C8" s="779" t="s">
        <v>3149</v>
      </c>
      <c r="D8" s="1263" t="s">
        <v>3148</v>
      </c>
      <c r="E8" s="778">
        <f>F8-3</f>
        <v>44894</v>
      </c>
      <c r="F8" s="778">
        <v>44897</v>
      </c>
      <c r="G8" s="778">
        <f>F8+26</f>
        <v>44923</v>
      </c>
    </row>
    <row r="9" spans="1:8">
      <c r="B9" s="779" t="s">
        <v>3147</v>
      </c>
      <c r="C9" s="779" t="s">
        <v>3146</v>
      </c>
      <c r="D9" s="1264"/>
      <c r="E9" s="778">
        <f t="shared" ref="E9:F12" si="0">E8+7</f>
        <v>44901</v>
      </c>
      <c r="F9" s="778">
        <f t="shared" si="0"/>
        <v>44904</v>
      </c>
      <c r="G9" s="778">
        <f>F9+26</f>
        <v>44930</v>
      </c>
    </row>
    <row r="10" spans="1:8">
      <c r="B10" s="780" t="s">
        <v>3145</v>
      </c>
      <c r="C10" s="779" t="s">
        <v>3144</v>
      </c>
      <c r="D10" s="1264"/>
      <c r="E10" s="778">
        <f t="shared" si="0"/>
        <v>44908</v>
      </c>
      <c r="F10" s="778">
        <f t="shared" si="0"/>
        <v>44911</v>
      </c>
      <c r="G10" s="778">
        <f>F10+26</f>
        <v>44937</v>
      </c>
    </row>
    <row r="11" spans="1:8">
      <c r="B11" s="779" t="s">
        <v>3143</v>
      </c>
      <c r="C11" s="779" t="s">
        <v>3142</v>
      </c>
      <c r="D11" s="1264"/>
      <c r="E11" s="778">
        <f t="shared" si="0"/>
        <v>44915</v>
      </c>
      <c r="F11" s="778">
        <f t="shared" si="0"/>
        <v>44918</v>
      </c>
      <c r="G11" s="778">
        <f>F11+26</f>
        <v>44944</v>
      </c>
    </row>
    <row r="12" spans="1:8">
      <c r="B12" s="779" t="s">
        <v>3141</v>
      </c>
      <c r="C12" s="779" t="s">
        <v>3140</v>
      </c>
      <c r="D12" s="1265"/>
      <c r="E12" s="778">
        <f t="shared" si="0"/>
        <v>44922</v>
      </c>
      <c r="F12" s="778">
        <f t="shared" si="0"/>
        <v>44925</v>
      </c>
      <c r="G12" s="778">
        <f>F12+26</f>
        <v>44951</v>
      </c>
    </row>
    <row r="13" spans="1:8">
      <c r="B13" s="805"/>
      <c r="C13" s="804"/>
      <c r="D13" s="799"/>
      <c r="E13" s="793"/>
      <c r="F13" s="793"/>
      <c r="G13" s="803"/>
    </row>
    <row r="14" spans="1:8">
      <c r="A14" s="806" t="s">
        <v>150</v>
      </c>
      <c r="B14" s="806"/>
      <c r="C14" s="807"/>
      <c r="D14" s="806"/>
      <c r="E14" s="806"/>
      <c r="F14" s="806"/>
      <c r="G14" s="806"/>
      <c r="H14" s="798"/>
    </row>
    <row r="15" spans="1:8">
      <c r="A15" s="783" t="s">
        <v>3139</v>
      </c>
    </row>
    <row r="16" spans="1:8">
      <c r="B16" s="1266" t="s">
        <v>248</v>
      </c>
      <c r="C16" s="1269" t="s">
        <v>487</v>
      </c>
      <c r="D16" s="1266" t="s">
        <v>460</v>
      </c>
      <c r="E16" s="781" t="s">
        <v>3105</v>
      </c>
      <c r="F16" s="781" t="s">
        <v>3105</v>
      </c>
      <c r="G16" s="781" t="s">
        <v>3138</v>
      </c>
    </row>
    <row r="17" spans="1:8">
      <c r="B17" s="1267"/>
      <c r="C17" s="1270"/>
      <c r="D17" s="1267"/>
      <c r="E17" s="781" t="s">
        <v>3103</v>
      </c>
      <c r="F17" s="781" t="s">
        <v>421</v>
      </c>
      <c r="G17" s="781" t="s">
        <v>422</v>
      </c>
    </row>
    <row r="18" spans="1:8">
      <c r="B18" s="779" t="s">
        <v>3131</v>
      </c>
      <c r="C18" s="779" t="s">
        <v>3137</v>
      </c>
      <c r="D18" s="1263" t="s">
        <v>3136</v>
      </c>
      <c r="E18" s="777">
        <v>44890</v>
      </c>
      <c r="F18" s="777">
        <v>44895</v>
      </c>
      <c r="G18" s="777">
        <f>F18+36</f>
        <v>44931</v>
      </c>
    </row>
    <row r="19" spans="1:8" ht="17.25" customHeight="1">
      <c r="B19" s="780" t="s">
        <v>3131</v>
      </c>
      <c r="C19" s="779" t="s">
        <v>3135</v>
      </c>
      <c r="D19" s="1264"/>
      <c r="E19" s="777">
        <f>E18+10</f>
        <v>44900</v>
      </c>
      <c r="F19" s="777">
        <f t="shared" ref="F19:G21" si="1">F18+7</f>
        <v>44902</v>
      </c>
      <c r="G19" s="777">
        <f t="shared" si="1"/>
        <v>44938</v>
      </c>
    </row>
    <row r="20" spans="1:8" ht="18.75" customHeight="1">
      <c r="B20" s="779" t="s">
        <v>3134</v>
      </c>
      <c r="C20" s="779" t="s">
        <v>3133</v>
      </c>
      <c r="D20" s="1264"/>
      <c r="E20" s="777">
        <f>E19+7</f>
        <v>44907</v>
      </c>
      <c r="F20" s="777">
        <f t="shared" si="1"/>
        <v>44909</v>
      </c>
      <c r="G20" s="777">
        <f t="shared" si="1"/>
        <v>44945</v>
      </c>
    </row>
    <row r="21" spans="1:8" ht="17.25" customHeight="1">
      <c r="B21" s="779" t="s">
        <v>3131</v>
      </c>
      <c r="C21" s="779" t="s">
        <v>3132</v>
      </c>
      <c r="D21" s="1264"/>
      <c r="E21" s="777">
        <f>E20+7</f>
        <v>44914</v>
      </c>
      <c r="F21" s="777">
        <f t="shared" si="1"/>
        <v>44916</v>
      </c>
      <c r="G21" s="777">
        <f t="shared" si="1"/>
        <v>44952</v>
      </c>
    </row>
    <row r="22" spans="1:8" ht="15.75" customHeight="1">
      <c r="B22" s="779" t="s">
        <v>3131</v>
      </c>
      <c r="C22" s="779" t="s">
        <v>3130</v>
      </c>
      <c r="D22" s="1265"/>
      <c r="E22" s="777">
        <f>E21+7</f>
        <v>44921</v>
      </c>
      <c r="F22" s="777">
        <f>F21+8</f>
        <v>44924</v>
      </c>
      <c r="G22" s="777">
        <f>G21+7</f>
        <v>44959</v>
      </c>
    </row>
    <row r="23" spans="1:8">
      <c r="B23" s="805"/>
      <c r="C23" s="804"/>
      <c r="D23" s="799"/>
      <c r="E23" s="793"/>
      <c r="F23" s="793"/>
      <c r="G23" s="803"/>
    </row>
    <row r="24" spans="1:8" s="797" customFormat="1">
      <c r="A24" s="1268" t="s">
        <v>3129</v>
      </c>
      <c r="B24" s="1268"/>
      <c r="C24" s="1268"/>
      <c r="D24" s="1268"/>
      <c r="E24" s="1268"/>
      <c r="F24" s="1268"/>
      <c r="G24" s="1268"/>
      <c r="H24" s="798"/>
    </row>
    <row r="25" spans="1:8">
      <c r="A25" s="802" t="s">
        <v>3128</v>
      </c>
    </row>
    <row r="26" spans="1:8">
      <c r="B26" s="1266" t="s">
        <v>248</v>
      </c>
      <c r="C26" s="1269" t="s">
        <v>487</v>
      </c>
      <c r="D26" s="1266" t="s">
        <v>22</v>
      </c>
      <c r="E26" s="781" t="s">
        <v>3105</v>
      </c>
      <c r="F26" s="781" t="s">
        <v>3105</v>
      </c>
      <c r="G26" s="781" t="s">
        <v>3128</v>
      </c>
    </row>
    <row r="27" spans="1:8">
      <c r="B27" s="1267"/>
      <c r="C27" s="1270"/>
      <c r="D27" s="1267"/>
      <c r="E27" s="781" t="s">
        <v>3103</v>
      </c>
      <c r="F27" s="781" t="s">
        <v>421</v>
      </c>
      <c r="G27" s="781" t="s">
        <v>25</v>
      </c>
    </row>
    <row r="28" spans="1:8">
      <c r="B28" s="779" t="s">
        <v>3123</v>
      </c>
      <c r="C28" s="779" t="s">
        <v>3127</v>
      </c>
      <c r="D28" s="1263" t="s">
        <v>3126</v>
      </c>
      <c r="E28" s="778">
        <v>44896</v>
      </c>
      <c r="F28" s="778">
        <v>44899</v>
      </c>
      <c r="G28" s="778">
        <f>F28+3</f>
        <v>44902</v>
      </c>
    </row>
    <row r="29" spans="1:8">
      <c r="B29" s="779" t="s">
        <v>3122</v>
      </c>
      <c r="C29" s="779" t="s">
        <v>3124</v>
      </c>
      <c r="D29" s="1264"/>
      <c r="E29" s="778">
        <f t="shared" ref="E29:G32" si="2">E28+7</f>
        <v>44903</v>
      </c>
      <c r="F29" s="778">
        <f t="shared" si="2"/>
        <v>44906</v>
      </c>
      <c r="G29" s="778">
        <f t="shared" si="2"/>
        <v>44909</v>
      </c>
    </row>
    <row r="30" spans="1:8">
      <c r="B30" s="779" t="s">
        <v>3125</v>
      </c>
      <c r="C30" s="779" t="s">
        <v>3124</v>
      </c>
      <c r="D30" s="1264"/>
      <c r="E30" s="778">
        <f t="shared" si="2"/>
        <v>44910</v>
      </c>
      <c r="F30" s="778">
        <f t="shared" si="2"/>
        <v>44913</v>
      </c>
      <c r="G30" s="778">
        <f t="shared" si="2"/>
        <v>44916</v>
      </c>
    </row>
    <row r="31" spans="1:8">
      <c r="B31" s="779" t="s">
        <v>3123</v>
      </c>
      <c r="C31" s="779" t="s">
        <v>916</v>
      </c>
      <c r="D31" s="1264"/>
      <c r="E31" s="778">
        <f t="shared" si="2"/>
        <v>44917</v>
      </c>
      <c r="F31" s="778">
        <f t="shared" si="2"/>
        <v>44920</v>
      </c>
      <c r="G31" s="778">
        <f t="shared" si="2"/>
        <v>44923</v>
      </c>
    </row>
    <row r="32" spans="1:8">
      <c r="B32" s="779" t="s">
        <v>3122</v>
      </c>
      <c r="C32" s="779" t="s">
        <v>3121</v>
      </c>
      <c r="D32" s="1265"/>
      <c r="E32" s="778">
        <f t="shared" si="2"/>
        <v>44924</v>
      </c>
      <c r="F32" s="778">
        <f t="shared" si="2"/>
        <v>44927</v>
      </c>
      <c r="G32" s="778">
        <f t="shared" si="2"/>
        <v>44930</v>
      </c>
    </row>
    <row r="33" spans="1:8">
      <c r="C33" s="774"/>
    </row>
    <row r="34" spans="1:8" s="776" customFormat="1">
      <c r="B34" s="801"/>
      <c r="C34" s="800"/>
      <c r="D34" s="799"/>
      <c r="E34" s="793"/>
      <c r="F34" s="793"/>
      <c r="G34" s="793"/>
    </row>
    <row r="35" spans="1:8" s="797" customFormat="1">
      <c r="A35" s="1268" t="s">
        <v>110</v>
      </c>
      <c r="B35" s="1268"/>
      <c r="C35" s="1268"/>
      <c r="D35" s="1268"/>
      <c r="E35" s="1268"/>
      <c r="F35" s="1268"/>
      <c r="G35" s="1268"/>
      <c r="H35" s="798"/>
    </row>
    <row r="36" spans="1:8" s="792" customFormat="1">
      <c r="A36" s="783" t="s">
        <v>2029</v>
      </c>
      <c r="B36" s="796"/>
      <c r="C36" s="795"/>
      <c r="D36" s="794"/>
      <c r="E36" s="794"/>
      <c r="F36" s="793"/>
      <c r="G36" s="793"/>
      <c r="H36" s="788"/>
    </row>
    <row r="37" spans="1:8" s="792" customFormat="1">
      <c r="A37" s="776"/>
      <c r="B37" s="1261" t="s">
        <v>248</v>
      </c>
      <c r="C37" s="1259" t="s">
        <v>487</v>
      </c>
      <c r="D37" s="1261" t="s">
        <v>460</v>
      </c>
      <c r="E37" s="781" t="s">
        <v>3105</v>
      </c>
      <c r="F37" s="781" t="s">
        <v>3105</v>
      </c>
      <c r="G37" s="781" t="s">
        <v>2029</v>
      </c>
      <c r="H37" s="776"/>
    </row>
    <row r="38" spans="1:8" s="792" customFormat="1">
      <c r="A38" s="776"/>
      <c r="B38" s="1262"/>
      <c r="C38" s="1260"/>
      <c r="D38" s="1262"/>
      <c r="E38" s="781" t="s">
        <v>3103</v>
      </c>
      <c r="F38" s="781" t="s">
        <v>421</v>
      </c>
      <c r="G38" s="781" t="s">
        <v>422</v>
      </c>
      <c r="H38" s="776"/>
    </row>
    <row r="39" spans="1:8" s="792" customFormat="1">
      <c r="A39" s="776"/>
      <c r="B39" s="779" t="s">
        <v>3120</v>
      </c>
      <c r="C39" s="779" t="s">
        <v>3119</v>
      </c>
      <c r="D39" s="1263" t="s">
        <v>3118</v>
      </c>
      <c r="E39" s="778">
        <f>F39-4</f>
        <v>44895</v>
      </c>
      <c r="F39" s="778">
        <v>44899</v>
      </c>
      <c r="G39" s="778">
        <f>F39+39</f>
        <v>44938</v>
      </c>
      <c r="H39" s="776"/>
    </row>
    <row r="40" spans="1:8" s="792" customFormat="1">
      <c r="A40" s="776"/>
      <c r="B40" s="780" t="s">
        <v>3099</v>
      </c>
      <c r="C40" s="779" t="s">
        <v>3117</v>
      </c>
      <c r="D40" s="1264"/>
      <c r="E40" s="778">
        <f>F40-4</f>
        <v>44902</v>
      </c>
      <c r="F40" s="778">
        <f t="shared" ref="F40:G43" si="3">F39+7</f>
        <v>44906</v>
      </c>
      <c r="G40" s="778">
        <f t="shared" si="3"/>
        <v>44945</v>
      </c>
      <c r="H40" s="776"/>
    </row>
    <row r="41" spans="1:8" s="792" customFormat="1">
      <c r="A41" s="776"/>
      <c r="B41" s="779" t="s">
        <v>3109</v>
      </c>
      <c r="C41" s="779" t="s">
        <v>3116</v>
      </c>
      <c r="D41" s="1264"/>
      <c r="E41" s="778">
        <f>F41-4</f>
        <v>44909</v>
      </c>
      <c r="F41" s="778">
        <f t="shared" si="3"/>
        <v>44913</v>
      </c>
      <c r="G41" s="778">
        <f t="shared" si="3"/>
        <v>44952</v>
      </c>
      <c r="H41" s="776"/>
    </row>
    <row r="42" spans="1:8" s="792" customFormat="1">
      <c r="A42" s="776"/>
      <c r="B42" s="779" t="s">
        <v>3107</v>
      </c>
      <c r="C42" s="779" t="s">
        <v>3115</v>
      </c>
      <c r="D42" s="1264"/>
      <c r="E42" s="778">
        <f>F42-4</f>
        <v>44916</v>
      </c>
      <c r="F42" s="778">
        <f t="shared" si="3"/>
        <v>44920</v>
      </c>
      <c r="G42" s="778">
        <f t="shared" si="3"/>
        <v>44959</v>
      </c>
      <c r="H42" s="776"/>
    </row>
    <row r="43" spans="1:8" s="792" customFormat="1">
      <c r="A43" s="776"/>
      <c r="B43" s="779" t="s">
        <v>3093</v>
      </c>
      <c r="C43" s="779" t="s">
        <v>3114</v>
      </c>
      <c r="D43" s="1265"/>
      <c r="E43" s="778">
        <f>F43-4</f>
        <v>44923</v>
      </c>
      <c r="F43" s="778">
        <f t="shared" si="3"/>
        <v>44927</v>
      </c>
      <c r="G43" s="778">
        <f t="shared" si="3"/>
        <v>44966</v>
      </c>
      <c r="H43" s="776"/>
    </row>
    <row r="44" spans="1:8" s="776" customFormat="1">
      <c r="B44" s="791"/>
    </row>
    <row r="45" spans="1:8" s="776" customFormat="1">
      <c r="A45" s="783" t="s">
        <v>3113</v>
      </c>
      <c r="B45" s="790"/>
      <c r="C45" s="789"/>
      <c r="D45" s="783"/>
      <c r="E45" s="783"/>
      <c r="F45" s="783"/>
      <c r="G45" s="788"/>
    </row>
    <row r="46" spans="1:8" s="776" customFormat="1">
      <c r="B46" s="1261" t="s">
        <v>248</v>
      </c>
      <c r="C46" s="1259" t="s">
        <v>487</v>
      </c>
      <c r="D46" s="1261" t="s">
        <v>460</v>
      </c>
      <c r="E46" s="781" t="s">
        <v>3105</v>
      </c>
      <c r="F46" s="781" t="s">
        <v>3105</v>
      </c>
      <c r="G46" s="781" t="s">
        <v>3113</v>
      </c>
    </row>
    <row r="47" spans="1:8" s="776" customFormat="1">
      <c r="B47" s="1262"/>
      <c r="C47" s="1260"/>
      <c r="D47" s="1262"/>
      <c r="E47" s="781" t="s">
        <v>3103</v>
      </c>
      <c r="F47" s="781" t="s">
        <v>421</v>
      </c>
      <c r="G47" s="781" t="s">
        <v>422</v>
      </c>
    </row>
    <row r="48" spans="1:8" s="776" customFormat="1">
      <c r="B48" s="779" t="s">
        <v>3112</v>
      </c>
      <c r="C48" s="779" t="s">
        <v>3111</v>
      </c>
      <c r="D48" s="1263" t="s">
        <v>3110</v>
      </c>
      <c r="E48" s="778">
        <f>F48-4</f>
        <v>44895</v>
      </c>
      <c r="F48" s="778">
        <v>44899</v>
      </c>
      <c r="G48" s="778">
        <f>F48+23</f>
        <v>44922</v>
      </c>
    </row>
    <row r="49" spans="1:7" s="776" customFormat="1">
      <c r="B49" s="780" t="s">
        <v>3099</v>
      </c>
      <c r="C49" s="779" t="s">
        <v>3098</v>
      </c>
      <c r="D49" s="1264"/>
      <c r="E49" s="778">
        <f>F49-4</f>
        <v>44902</v>
      </c>
      <c r="F49" s="778">
        <f t="shared" ref="F49:G52" si="4">F48+7</f>
        <v>44906</v>
      </c>
      <c r="G49" s="778">
        <f t="shared" si="4"/>
        <v>44929</v>
      </c>
    </row>
    <row r="50" spans="1:7" s="776" customFormat="1">
      <c r="B50" s="779" t="s">
        <v>3109</v>
      </c>
      <c r="C50" s="779" t="s">
        <v>3108</v>
      </c>
      <c r="D50" s="1264"/>
      <c r="E50" s="778">
        <f>F50-4</f>
        <v>44909</v>
      </c>
      <c r="F50" s="778">
        <f t="shared" si="4"/>
        <v>44913</v>
      </c>
      <c r="G50" s="778">
        <f t="shared" si="4"/>
        <v>44936</v>
      </c>
    </row>
    <row r="51" spans="1:7" s="776" customFormat="1">
      <c r="B51" s="779" t="s">
        <v>3107</v>
      </c>
      <c r="C51" s="779" t="s">
        <v>3106</v>
      </c>
      <c r="D51" s="1264"/>
      <c r="E51" s="778">
        <f>F51-4</f>
        <v>44916</v>
      </c>
      <c r="F51" s="778">
        <f t="shared" si="4"/>
        <v>44920</v>
      </c>
      <c r="G51" s="778">
        <f t="shared" si="4"/>
        <v>44943</v>
      </c>
    </row>
    <row r="52" spans="1:7" s="776" customFormat="1">
      <c r="B52" s="779" t="s">
        <v>3093</v>
      </c>
      <c r="C52" s="779" t="s">
        <v>3092</v>
      </c>
      <c r="D52" s="1265"/>
      <c r="E52" s="778">
        <f>F52-4</f>
        <v>44923</v>
      </c>
      <c r="F52" s="778">
        <f t="shared" si="4"/>
        <v>44927</v>
      </c>
      <c r="G52" s="778">
        <f t="shared" si="4"/>
        <v>44950</v>
      </c>
    </row>
    <row r="53" spans="1:7" s="776" customFormat="1">
      <c r="B53" s="787"/>
      <c r="C53" s="782"/>
    </row>
    <row r="54" spans="1:7" s="776" customFormat="1">
      <c r="A54" s="783"/>
      <c r="B54" s="784"/>
      <c r="C54" s="786"/>
      <c r="D54" s="785"/>
      <c r="E54" s="785"/>
      <c r="F54" s="784"/>
    </row>
    <row r="55" spans="1:7" s="776" customFormat="1">
      <c r="A55" s="783" t="s">
        <v>3104</v>
      </c>
      <c r="C55" s="782"/>
    </row>
    <row r="56" spans="1:7" s="776" customFormat="1">
      <c r="B56" s="1261" t="s">
        <v>248</v>
      </c>
      <c r="C56" s="1259" t="s">
        <v>487</v>
      </c>
      <c r="D56" s="1261" t="s">
        <v>22</v>
      </c>
      <c r="E56" s="781" t="s">
        <v>3105</v>
      </c>
      <c r="F56" s="781" t="s">
        <v>3105</v>
      </c>
      <c r="G56" s="781" t="s">
        <v>3104</v>
      </c>
    </row>
    <row r="57" spans="1:7" s="776" customFormat="1" ht="13.5" customHeight="1">
      <c r="B57" s="1262"/>
      <c r="C57" s="1260"/>
      <c r="D57" s="1262"/>
      <c r="E57" s="781" t="s">
        <v>3103</v>
      </c>
      <c r="F57" s="781" t="s">
        <v>24</v>
      </c>
      <c r="G57" s="781" t="s">
        <v>25</v>
      </c>
    </row>
    <row r="58" spans="1:7" s="776" customFormat="1" ht="19.5" customHeight="1">
      <c r="B58" s="779" t="s">
        <v>3102</v>
      </c>
      <c r="C58" s="779" t="s">
        <v>3101</v>
      </c>
      <c r="D58" s="1263" t="s">
        <v>3100</v>
      </c>
      <c r="E58" s="778">
        <f>F58-4</f>
        <v>44894</v>
      </c>
      <c r="F58" s="778">
        <v>44898</v>
      </c>
      <c r="G58" s="778">
        <f>F58+37</f>
        <v>44935</v>
      </c>
    </row>
    <row r="59" spans="1:7" s="776" customFormat="1" ht="18.75" customHeight="1">
      <c r="B59" s="780" t="s">
        <v>3099</v>
      </c>
      <c r="C59" s="779" t="s">
        <v>3098</v>
      </c>
      <c r="D59" s="1264"/>
      <c r="E59" s="778">
        <f t="shared" ref="E59:G62" si="5">E58+7</f>
        <v>44901</v>
      </c>
      <c r="F59" s="778">
        <f t="shared" si="5"/>
        <v>44905</v>
      </c>
      <c r="G59" s="777">
        <f t="shared" si="5"/>
        <v>44942</v>
      </c>
    </row>
    <row r="60" spans="1:7" s="776" customFormat="1" ht="19.5" customHeight="1">
      <c r="B60" s="779" t="s">
        <v>3097</v>
      </c>
      <c r="C60" s="779" t="s">
        <v>3096</v>
      </c>
      <c r="D60" s="1264"/>
      <c r="E60" s="778">
        <f t="shared" si="5"/>
        <v>44908</v>
      </c>
      <c r="F60" s="778">
        <f t="shared" si="5"/>
        <v>44912</v>
      </c>
      <c r="G60" s="777">
        <f t="shared" si="5"/>
        <v>44949</v>
      </c>
    </row>
    <row r="61" spans="1:7" s="776" customFormat="1">
      <c r="B61" s="779" t="s">
        <v>3095</v>
      </c>
      <c r="C61" s="779" t="s">
        <v>3094</v>
      </c>
      <c r="D61" s="1264"/>
      <c r="E61" s="778">
        <f t="shared" si="5"/>
        <v>44915</v>
      </c>
      <c r="F61" s="778">
        <f t="shared" si="5"/>
        <v>44919</v>
      </c>
      <c r="G61" s="777">
        <f t="shared" si="5"/>
        <v>44956</v>
      </c>
    </row>
    <row r="62" spans="1:7" s="776" customFormat="1" ht="19.5" customHeight="1">
      <c r="B62" s="779" t="s">
        <v>3093</v>
      </c>
      <c r="C62" s="779" t="s">
        <v>3092</v>
      </c>
      <c r="D62" s="1265"/>
      <c r="E62" s="778">
        <f t="shared" si="5"/>
        <v>44922</v>
      </c>
      <c r="F62" s="778">
        <f t="shared" si="5"/>
        <v>44926</v>
      </c>
      <c r="G62" s="777">
        <f t="shared" si="5"/>
        <v>44963</v>
      </c>
    </row>
    <row r="63" spans="1:7">
      <c r="C63" s="774"/>
    </row>
  </sheetData>
  <mergeCells count="29"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D26:D27"/>
    <mergeCell ref="B26:B27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workbookViewId="0">
      <selection activeCell="H97" sqref="H97"/>
    </sheetView>
  </sheetViews>
  <sheetFormatPr defaultRowHeight="15.75"/>
  <cols>
    <col min="1" max="1" width="5.25" style="1276" customWidth="1"/>
    <col min="2" max="2" width="40.375" style="1275" customWidth="1"/>
    <col min="3" max="3" width="13.125" style="1275" customWidth="1"/>
    <col min="4" max="4" width="9.75" style="1274" customWidth="1"/>
    <col min="5" max="5" width="12.5" style="1275" customWidth="1"/>
    <col min="6" max="6" width="15" style="1275" customWidth="1"/>
    <col min="7" max="7" width="13.125" style="1274" customWidth="1"/>
    <col min="8" max="9" width="9" style="1274"/>
    <col min="10" max="10" width="19.125" style="1274" customWidth="1"/>
    <col min="11" max="16384" width="9" style="1274"/>
  </cols>
  <sheetData>
    <row r="1" spans="1:13" ht="49.5" customHeight="1">
      <c r="A1" s="1424" t="s">
        <v>3222</v>
      </c>
      <c r="B1" s="1424"/>
      <c r="C1" s="1424"/>
      <c r="D1" s="1424"/>
      <c r="E1" s="1424"/>
      <c r="F1" s="1424"/>
    </row>
    <row r="2" spans="1:13">
      <c r="A2" s="1421"/>
      <c r="B2" s="1423" t="s">
        <v>3090</v>
      </c>
      <c r="C2" s="1423"/>
      <c r="D2" s="1423"/>
      <c r="E2" s="1423"/>
      <c r="F2" s="1422">
        <v>44896</v>
      </c>
    </row>
    <row r="3" spans="1:13">
      <c r="A3" s="1421"/>
      <c r="B3" s="1420" t="s">
        <v>3089</v>
      </c>
      <c r="C3" s="1419"/>
      <c r="D3" s="1419"/>
      <c r="E3" s="1419"/>
      <c r="F3" s="1419"/>
    </row>
    <row r="4" spans="1:13" ht="17.25">
      <c r="A4" s="1349" t="s">
        <v>3221</v>
      </c>
      <c r="B4" s="1349"/>
      <c r="C4" s="1418"/>
      <c r="D4" s="1417"/>
      <c r="E4" s="1417"/>
      <c r="F4" s="1416"/>
    </row>
    <row r="5" spans="1:13" s="1285" customFormat="1" ht="17.25">
      <c r="A5" s="1349" t="s">
        <v>19</v>
      </c>
      <c r="B5" s="1349"/>
      <c r="C5" s="1347"/>
      <c r="D5" s="1412"/>
      <c r="E5" s="1412"/>
      <c r="F5" s="1415"/>
      <c r="G5" s="1325"/>
    </row>
    <row r="6" spans="1:13" ht="17.25">
      <c r="A6" s="1414"/>
      <c r="B6" s="1410" t="s">
        <v>20</v>
      </c>
      <c r="C6" s="1410" t="s">
        <v>21</v>
      </c>
      <c r="D6" s="1410" t="s">
        <v>5</v>
      </c>
      <c r="E6" s="1346" t="s">
        <v>3163</v>
      </c>
      <c r="F6" s="1356" t="s">
        <v>19</v>
      </c>
    </row>
    <row r="7" spans="1:13" ht="17.25">
      <c r="A7" s="1414"/>
      <c r="B7" s="1411"/>
      <c r="C7" s="1411"/>
      <c r="D7" s="1411"/>
      <c r="E7" s="1413" t="s">
        <v>24</v>
      </c>
      <c r="F7" s="1413" t="s">
        <v>25</v>
      </c>
    </row>
    <row r="8" spans="1:13" ht="17.25">
      <c r="A8" s="1284"/>
      <c r="B8" s="1406" t="s">
        <v>608</v>
      </c>
      <c r="C8" s="1406" t="s">
        <v>27</v>
      </c>
      <c r="D8" s="1408" t="s">
        <v>87</v>
      </c>
      <c r="E8" s="1404">
        <v>44898</v>
      </c>
      <c r="F8" s="1404">
        <f>E8+40</f>
        <v>44938</v>
      </c>
    </row>
    <row r="9" spans="1:13" ht="17.25">
      <c r="A9" s="1284"/>
      <c r="B9" s="1406" t="s">
        <v>3220</v>
      </c>
      <c r="C9" s="1406" t="s">
        <v>222</v>
      </c>
      <c r="D9" s="1408"/>
      <c r="E9" s="1404">
        <f>E8+8</f>
        <v>44906</v>
      </c>
      <c r="F9" s="1404">
        <f>E9+40</f>
        <v>44946</v>
      </c>
    </row>
    <row r="10" spans="1:13" ht="17.25">
      <c r="A10" s="1284"/>
      <c r="B10" s="1406" t="s">
        <v>607</v>
      </c>
      <c r="C10" s="1406" t="s">
        <v>27</v>
      </c>
      <c r="D10" s="1408"/>
      <c r="E10" s="1404">
        <f>E9+7</f>
        <v>44913</v>
      </c>
      <c r="F10" s="1404">
        <f>E10+40</f>
        <v>44953</v>
      </c>
    </row>
    <row r="11" spans="1:13" ht="17.25">
      <c r="A11" s="1284"/>
      <c r="B11" s="1406" t="s">
        <v>3219</v>
      </c>
      <c r="C11" s="1406" t="s">
        <v>27</v>
      </c>
      <c r="D11" s="1408"/>
      <c r="E11" s="1404">
        <f>E10+7</f>
        <v>44920</v>
      </c>
      <c r="F11" s="1404">
        <f>E11+40</f>
        <v>44960</v>
      </c>
    </row>
    <row r="12" spans="1:13" ht="17.25">
      <c r="A12" s="1284"/>
      <c r="B12" s="1406"/>
      <c r="C12" s="1406"/>
      <c r="D12" s="1405"/>
      <c r="E12" s="1404"/>
      <c r="F12" s="1404"/>
    </row>
    <row r="13" spans="1:13" s="1285" customFormat="1" ht="17.25">
      <c r="A13" s="1349" t="s">
        <v>33</v>
      </c>
      <c r="B13" s="1349"/>
      <c r="C13" s="1358"/>
      <c r="D13" s="1347"/>
      <c r="E13" s="1347"/>
      <c r="F13" s="1412"/>
      <c r="G13" s="1325"/>
    </row>
    <row r="14" spans="1:13" ht="17.25">
      <c r="A14" s="1284"/>
      <c r="B14" s="1410" t="s">
        <v>20</v>
      </c>
      <c r="C14" s="1411" t="s">
        <v>21</v>
      </c>
      <c r="D14" s="1410" t="s">
        <v>5</v>
      </c>
      <c r="E14" s="1346" t="s">
        <v>3163</v>
      </c>
      <c r="F14" s="1356" t="s">
        <v>145</v>
      </c>
    </row>
    <row r="15" spans="1:13" ht="17.25">
      <c r="A15" s="1284"/>
      <c r="B15" s="1410"/>
      <c r="C15" s="1298"/>
      <c r="D15" s="1410"/>
      <c r="E15" s="1356" t="s">
        <v>24</v>
      </c>
      <c r="F15" s="1356" t="s">
        <v>25</v>
      </c>
      <c r="I15" s="1409"/>
      <c r="J15" s="1407"/>
      <c r="K15" s="1407"/>
      <c r="L15" s="1407"/>
      <c r="M15" s="1407"/>
    </row>
    <row r="16" spans="1:13" ht="18" customHeight="1">
      <c r="A16" s="1284"/>
      <c r="B16" s="1406" t="s">
        <v>608</v>
      </c>
      <c r="C16" s="1406" t="s">
        <v>27</v>
      </c>
      <c r="D16" s="1408" t="s">
        <v>87</v>
      </c>
      <c r="E16" s="1404">
        <v>44898</v>
      </c>
      <c r="F16" s="1404">
        <f>E16+40</f>
        <v>44938</v>
      </c>
      <c r="I16" s="1407"/>
      <c r="J16" s="1407"/>
      <c r="K16" s="1407"/>
      <c r="L16" s="1407"/>
      <c r="M16" s="1407"/>
    </row>
    <row r="17" spans="1:17" ht="18" customHeight="1">
      <c r="A17" s="1284"/>
      <c r="B17" s="1406" t="s">
        <v>3220</v>
      </c>
      <c r="C17" s="1406" t="s">
        <v>222</v>
      </c>
      <c r="D17" s="1408"/>
      <c r="E17" s="1404">
        <f>E16+8</f>
        <v>44906</v>
      </c>
      <c r="F17" s="1404">
        <f>E17+40</f>
        <v>44946</v>
      </c>
      <c r="I17" s="1407"/>
      <c r="J17" s="1407"/>
      <c r="K17" s="1407"/>
      <c r="L17" s="1407"/>
      <c r="M17" s="1407"/>
    </row>
    <row r="18" spans="1:17" ht="18" customHeight="1">
      <c r="A18" s="1284"/>
      <c r="B18" s="1406" t="s">
        <v>607</v>
      </c>
      <c r="C18" s="1406" t="s">
        <v>27</v>
      </c>
      <c r="D18" s="1408"/>
      <c r="E18" s="1404">
        <f>E17+7</f>
        <v>44913</v>
      </c>
      <c r="F18" s="1404">
        <f>E18+40</f>
        <v>44953</v>
      </c>
      <c r="I18" s="1407"/>
      <c r="J18" s="1407"/>
      <c r="K18" s="1407"/>
      <c r="L18" s="1407"/>
      <c r="M18" s="1407"/>
    </row>
    <row r="19" spans="1:17" ht="18" customHeight="1">
      <c r="A19" s="1284"/>
      <c r="B19" s="1406" t="s">
        <v>3219</v>
      </c>
      <c r="C19" s="1406" t="s">
        <v>27</v>
      </c>
      <c r="D19" s="1408"/>
      <c r="E19" s="1404">
        <f>E18+7</f>
        <v>44920</v>
      </c>
      <c r="F19" s="1404">
        <f>E19+40</f>
        <v>44960</v>
      </c>
      <c r="I19" s="1407"/>
      <c r="J19" s="1407"/>
      <c r="K19" s="1407"/>
      <c r="L19" s="1407"/>
      <c r="M19" s="1407"/>
    </row>
    <row r="20" spans="1:17" ht="18" customHeight="1">
      <c r="A20" s="1284"/>
      <c r="B20" s="1406"/>
      <c r="C20" s="1406"/>
      <c r="D20" s="1405"/>
      <c r="E20" s="1404"/>
      <c r="F20" s="1404"/>
      <c r="I20" s="1360"/>
      <c r="J20" s="1360"/>
      <c r="K20" s="1360"/>
      <c r="L20" s="1360"/>
      <c r="M20" s="1360"/>
    </row>
    <row r="21" spans="1:17" ht="17.25">
      <c r="A21" s="1402" t="s">
        <v>179</v>
      </c>
      <c r="B21" s="1406"/>
      <c r="C21" s="1406"/>
      <c r="D21" s="1405"/>
      <c r="E21" s="1404"/>
      <c r="F21" s="1404"/>
    </row>
    <row r="22" spans="1:17" s="1285" customFormat="1" ht="17.25">
      <c r="A22" s="1402" t="s">
        <v>183</v>
      </c>
      <c r="B22" s="1403"/>
      <c r="C22" s="1403"/>
      <c r="D22" s="1402"/>
      <c r="E22" s="1402"/>
      <c r="F22" s="1401"/>
    </row>
    <row r="23" spans="1:17" s="1285" customFormat="1" ht="34.5">
      <c r="A23" s="1399"/>
      <c r="B23" s="1395" t="s">
        <v>20</v>
      </c>
      <c r="C23" s="1395" t="s">
        <v>21</v>
      </c>
      <c r="D23" s="1395" t="s">
        <v>5</v>
      </c>
      <c r="E23" s="1346" t="s">
        <v>3163</v>
      </c>
      <c r="F23" s="1392" t="s">
        <v>183</v>
      </c>
      <c r="G23" s="1325"/>
    </row>
    <row r="24" spans="1:17" s="1285" customFormat="1" ht="18" thickBot="1">
      <c r="A24" s="1399"/>
      <c r="B24" s="1393"/>
      <c r="C24" s="1393"/>
      <c r="D24" s="1393"/>
      <c r="E24" s="1392" t="s">
        <v>24</v>
      </c>
      <c r="F24" s="1392" t="s">
        <v>25</v>
      </c>
    </row>
    <row r="25" spans="1:17" s="1285" customFormat="1" ht="18" thickBot="1">
      <c r="A25" s="1399"/>
      <c r="B25" s="1331" t="s">
        <v>3218</v>
      </c>
      <c r="C25" s="1400" t="s">
        <v>3217</v>
      </c>
      <c r="D25" s="1363" t="s">
        <v>2743</v>
      </c>
      <c r="E25" s="1340">
        <v>44906</v>
      </c>
      <c r="F25" s="1340">
        <f>E25+27</f>
        <v>44933</v>
      </c>
    </row>
    <row r="26" spans="1:17" s="1285" customFormat="1" ht="18" thickBot="1">
      <c r="A26" s="1399"/>
      <c r="B26" s="1331" t="s">
        <v>3216</v>
      </c>
      <c r="C26" s="1331" t="s">
        <v>3215</v>
      </c>
      <c r="D26" s="1398"/>
      <c r="E26" s="1340">
        <f>E25+7</f>
        <v>44913</v>
      </c>
      <c r="F26" s="1340">
        <f>E26+27</f>
        <v>44940</v>
      </c>
    </row>
    <row r="27" spans="1:17" s="1285" customFormat="1" ht="18" thickBot="1">
      <c r="A27" s="1399"/>
      <c r="B27" s="1331" t="s">
        <v>3214</v>
      </c>
      <c r="C27" s="1331" t="s">
        <v>3213</v>
      </c>
      <c r="D27" s="1398"/>
      <c r="E27" s="1340">
        <f>E26+7</f>
        <v>44920</v>
      </c>
      <c r="F27" s="1340">
        <f>E27+27</f>
        <v>44947</v>
      </c>
    </row>
    <row r="28" spans="1:17" s="1397" customFormat="1" ht="17.25">
      <c r="A28" s="1302" t="s">
        <v>71</v>
      </c>
      <c r="B28" s="1302"/>
      <c r="C28" s="1302"/>
      <c r="D28" s="1302"/>
      <c r="E28" s="1396"/>
      <c r="F28" s="1396"/>
      <c r="G28" s="1305"/>
      <c r="H28" s="1367"/>
    </row>
    <row r="29" spans="1:17" s="1285" customFormat="1" ht="17.25">
      <c r="A29" s="1396" t="s">
        <v>188</v>
      </c>
      <c r="B29" s="1396"/>
      <c r="C29" s="1396"/>
      <c r="D29" s="1396"/>
      <c r="E29" s="1396"/>
      <c r="F29" s="1396"/>
      <c r="G29" s="1325"/>
      <c r="H29" s="1367"/>
    </row>
    <row r="30" spans="1:17" ht="18" thickBot="1">
      <c r="A30" s="1284"/>
      <c r="B30" s="1395" t="s">
        <v>3212</v>
      </c>
      <c r="C30" s="1395" t="s">
        <v>21</v>
      </c>
      <c r="D30" s="1395" t="s">
        <v>5</v>
      </c>
      <c r="E30" s="1346" t="s">
        <v>3163</v>
      </c>
      <c r="F30" s="1392" t="s">
        <v>188</v>
      </c>
      <c r="H30" s="1367"/>
      <c r="J30" s="1394"/>
      <c r="K30" s="1394"/>
      <c r="L30" s="1394"/>
      <c r="M30" s="1394"/>
      <c r="N30" s="1394"/>
      <c r="O30" s="1394"/>
      <c r="P30" s="1394"/>
      <c r="Q30" s="1394"/>
    </row>
    <row r="31" spans="1:17" ht="18" thickBot="1">
      <c r="A31" s="1284"/>
      <c r="B31" s="1393"/>
      <c r="C31" s="1393"/>
      <c r="D31" s="1393"/>
      <c r="E31" s="1392" t="s">
        <v>24</v>
      </c>
      <c r="F31" s="1392" t="s">
        <v>25</v>
      </c>
      <c r="G31" s="1331"/>
      <c r="H31" s="1367"/>
      <c r="J31" s="1389"/>
      <c r="K31" s="1389"/>
      <c r="L31" s="1388"/>
      <c r="M31" s="1388"/>
      <c r="N31" s="1365"/>
      <c r="O31" s="1365"/>
      <c r="P31" s="1365"/>
      <c r="Q31" s="1391"/>
    </row>
    <row r="32" spans="1:17" ht="18" thickBot="1">
      <c r="A32" s="1284"/>
      <c r="B32" s="1344" t="s">
        <v>3196</v>
      </c>
      <c r="C32" s="1343" t="s">
        <v>1293</v>
      </c>
      <c r="D32" s="1363" t="s">
        <v>130</v>
      </c>
      <c r="E32" s="1340">
        <v>44904</v>
      </c>
      <c r="F32" s="1340">
        <f>E32+27</f>
        <v>44931</v>
      </c>
      <c r="H32" s="1367"/>
      <c r="J32" s="1389"/>
      <c r="K32" s="1389"/>
      <c r="L32" s="1390"/>
      <c r="M32" s="1388"/>
      <c r="N32" s="1365"/>
      <c r="O32" s="1365"/>
      <c r="P32" s="1365"/>
      <c r="Q32" s="1372"/>
    </row>
    <row r="33" spans="1:17" ht="18" thickBot="1">
      <c r="A33" s="1284"/>
      <c r="B33" s="1344" t="s">
        <v>3195</v>
      </c>
      <c r="C33" s="1344" t="s">
        <v>212</v>
      </c>
      <c r="D33" s="1362"/>
      <c r="E33" s="1340">
        <f>E32+7</f>
        <v>44911</v>
      </c>
      <c r="F33" s="1340">
        <f>E33+27</f>
        <v>44938</v>
      </c>
      <c r="H33" s="1367"/>
      <c r="J33" s="1389"/>
      <c r="K33" s="1389"/>
      <c r="L33" s="1386"/>
      <c r="M33" s="1388"/>
      <c r="N33" s="1387"/>
      <c r="O33" s="1365"/>
      <c r="P33" s="1365"/>
      <c r="Q33" s="1372"/>
    </row>
    <row r="34" spans="1:17" ht="18" thickBot="1">
      <c r="A34" s="1284"/>
      <c r="B34" s="1344" t="s">
        <v>3194</v>
      </c>
      <c r="C34" s="1344" t="s">
        <v>29</v>
      </c>
      <c r="D34" s="1362"/>
      <c r="E34" s="1340">
        <f>E33+7</f>
        <v>44918</v>
      </c>
      <c r="F34" s="1340">
        <f>E34+27</f>
        <v>44945</v>
      </c>
      <c r="J34" s="1389"/>
      <c r="K34" s="1389"/>
      <c r="L34" s="1386"/>
      <c r="M34" s="1388"/>
      <c r="N34" s="1387"/>
      <c r="O34" s="1365"/>
      <c r="P34" s="1365"/>
      <c r="Q34" s="1372"/>
    </row>
    <row r="35" spans="1:17" ht="18" thickBot="1">
      <c r="A35" s="1284"/>
      <c r="B35" s="1344" t="s">
        <v>3206</v>
      </c>
      <c r="C35" s="1344" t="s">
        <v>1289</v>
      </c>
      <c r="D35" s="1362"/>
      <c r="E35" s="1361">
        <v>44887</v>
      </c>
      <c r="F35" s="1340">
        <f>E35+27</f>
        <v>44914</v>
      </c>
      <c r="J35" s="1386"/>
      <c r="K35" s="1386"/>
      <c r="L35" s="1386"/>
      <c r="M35" s="1385"/>
      <c r="N35" s="1384"/>
      <c r="O35" s="1383"/>
      <c r="P35" s="1383"/>
      <c r="Q35" s="1372"/>
    </row>
    <row r="36" spans="1:17" s="1285" customFormat="1" ht="17.25">
      <c r="A36" s="1294" t="s">
        <v>189</v>
      </c>
      <c r="B36" s="1382"/>
      <c r="C36" s="1294"/>
      <c r="D36" s="1294"/>
      <c r="E36" s="1294"/>
      <c r="F36" s="1294"/>
      <c r="G36" s="1325"/>
      <c r="J36" s="1381"/>
      <c r="K36" s="1379"/>
      <c r="L36" s="1375"/>
      <c r="M36" s="1373"/>
      <c r="N36" s="1373"/>
      <c r="O36" s="1373"/>
      <c r="P36" s="1373"/>
      <c r="Q36" s="1372"/>
    </row>
    <row r="37" spans="1:17" ht="17.25">
      <c r="A37" s="1284"/>
      <c r="B37" s="1320" t="s">
        <v>20</v>
      </c>
      <c r="C37" s="1320" t="s">
        <v>21</v>
      </c>
      <c r="D37" s="1320" t="s">
        <v>5</v>
      </c>
      <c r="E37" s="1346" t="s">
        <v>3163</v>
      </c>
      <c r="F37" s="1345" t="s">
        <v>189</v>
      </c>
      <c r="J37" s="1380"/>
      <c r="K37" s="1379"/>
      <c r="L37" s="1375"/>
      <c r="M37" s="1374"/>
      <c r="N37" s="1378"/>
      <c r="O37" s="1378"/>
      <c r="P37" s="1378"/>
      <c r="Q37" s="1372"/>
    </row>
    <row r="38" spans="1:17" ht="18" thickBot="1">
      <c r="A38" s="1284"/>
      <c r="B38" s="1320"/>
      <c r="C38" s="1320"/>
      <c r="D38" s="1320"/>
      <c r="E38" s="1357" t="s">
        <v>24</v>
      </c>
      <c r="F38" s="1356" t="s">
        <v>25</v>
      </c>
      <c r="J38" s="1377"/>
      <c r="K38" s="1376"/>
      <c r="L38" s="1375"/>
      <c r="M38" s="1374"/>
      <c r="N38" s="1373"/>
      <c r="O38" s="1373"/>
      <c r="P38" s="1373"/>
      <c r="Q38" s="1372"/>
    </row>
    <row r="39" spans="1:17" ht="24" thickBot="1">
      <c r="A39" s="1284"/>
      <c r="B39" s="1344" t="s">
        <v>3196</v>
      </c>
      <c r="C39" s="1343" t="s">
        <v>1293</v>
      </c>
      <c r="D39" s="1363" t="s">
        <v>130</v>
      </c>
      <c r="E39" s="1340">
        <v>44904</v>
      </c>
      <c r="F39" s="1340">
        <f>E39+27</f>
        <v>44931</v>
      </c>
      <c r="H39" s="1367"/>
      <c r="J39" s="1371"/>
      <c r="K39" s="1370"/>
      <c r="L39" s="1369"/>
      <c r="M39" s="1369"/>
      <c r="N39" s="1365"/>
      <c r="O39" s="1365"/>
      <c r="P39" s="1365"/>
      <c r="Q39" s="1368"/>
    </row>
    <row r="40" spans="1:17" ht="24" thickBot="1">
      <c r="A40" s="1284"/>
      <c r="B40" s="1344" t="s">
        <v>3195</v>
      </c>
      <c r="C40" s="1344" t="s">
        <v>212</v>
      </c>
      <c r="D40" s="1362"/>
      <c r="E40" s="1340">
        <f>E39+7</f>
        <v>44911</v>
      </c>
      <c r="F40" s="1340">
        <f>E40+27</f>
        <v>44938</v>
      </c>
      <c r="H40" s="1367"/>
      <c r="J40" s="1366"/>
      <c r="K40" s="1366"/>
      <c r="L40" s="1366"/>
      <c r="M40" s="1366"/>
      <c r="N40" s="1365"/>
      <c r="O40" s="1365"/>
      <c r="P40" s="1365"/>
      <c r="Q40" s="1364"/>
    </row>
    <row r="41" spans="1:17" ht="24" thickBot="1">
      <c r="A41" s="1284"/>
      <c r="B41" s="1344" t="s">
        <v>3194</v>
      </c>
      <c r="C41" s="1344" t="s">
        <v>29</v>
      </c>
      <c r="D41" s="1362"/>
      <c r="E41" s="1340">
        <f>E40+7</f>
        <v>44918</v>
      </c>
      <c r="F41" s="1340">
        <f>E41+27</f>
        <v>44945</v>
      </c>
      <c r="H41" s="1367"/>
      <c r="J41" s="1366"/>
      <c r="K41" s="1366"/>
      <c r="L41" s="1366"/>
      <c r="M41" s="1366"/>
      <c r="N41" s="1365"/>
      <c r="O41" s="1365"/>
      <c r="P41" s="1365"/>
      <c r="Q41" s="1364"/>
    </row>
    <row r="42" spans="1:17" ht="24" thickBot="1">
      <c r="A42" s="1284"/>
      <c r="B42" s="1344" t="s">
        <v>3206</v>
      </c>
      <c r="C42" s="1344" t="s">
        <v>1289</v>
      </c>
      <c r="D42" s="1362"/>
      <c r="E42" s="1340">
        <v>44887</v>
      </c>
      <c r="F42" s="1340">
        <f>E42+27</f>
        <v>44914</v>
      </c>
      <c r="H42" s="1367"/>
      <c r="J42" s="1366"/>
      <c r="K42" s="1366"/>
      <c r="L42" s="1366"/>
      <c r="M42" s="1366"/>
      <c r="N42" s="1365"/>
      <c r="O42" s="1365"/>
      <c r="P42" s="1365"/>
      <c r="Q42" s="1364"/>
    </row>
    <row r="43" spans="1:17" s="1285" customFormat="1" ht="17.25">
      <c r="A43" s="1349" t="s">
        <v>200</v>
      </c>
      <c r="B43" s="1349"/>
      <c r="C43" s="1358"/>
      <c r="D43" s="1347"/>
      <c r="E43" s="1347"/>
      <c r="F43" s="1347"/>
      <c r="G43" s="1325"/>
    </row>
    <row r="44" spans="1:17" ht="17.25">
      <c r="A44" s="1280"/>
      <c r="B44" s="1320" t="s">
        <v>20</v>
      </c>
      <c r="C44" s="1320" t="s">
        <v>21</v>
      </c>
      <c r="D44" s="1320" t="s">
        <v>5</v>
      </c>
      <c r="E44" s="1346" t="s">
        <v>3163</v>
      </c>
      <c r="F44" s="1345" t="s">
        <v>3211</v>
      </c>
    </row>
    <row r="45" spans="1:17" ht="18" thickBot="1">
      <c r="A45" s="1280"/>
      <c r="B45" s="1320"/>
      <c r="C45" s="1320"/>
      <c r="D45" s="1320"/>
      <c r="E45" s="1357" t="s">
        <v>24</v>
      </c>
      <c r="F45" s="1356" t="s">
        <v>25</v>
      </c>
    </row>
    <row r="46" spans="1:17" ht="18" thickBot="1">
      <c r="A46" s="1280"/>
      <c r="B46" s="1344" t="s">
        <v>3210</v>
      </c>
      <c r="C46" s="1343" t="s">
        <v>3209</v>
      </c>
      <c r="D46" s="1363" t="s">
        <v>130</v>
      </c>
      <c r="E46" s="1340">
        <v>44903</v>
      </c>
      <c r="F46" s="1340">
        <f>E46+27</f>
        <v>44930</v>
      </c>
    </row>
    <row r="47" spans="1:17" ht="18" thickBot="1">
      <c r="A47" s="1280"/>
      <c r="B47" s="1344" t="s">
        <v>3208</v>
      </c>
      <c r="C47" s="1343" t="s">
        <v>212</v>
      </c>
      <c r="D47" s="1362"/>
      <c r="E47" s="1340">
        <f>E46+7</f>
        <v>44910</v>
      </c>
      <c r="F47" s="1340">
        <f>E47+27</f>
        <v>44937</v>
      </c>
    </row>
    <row r="48" spans="1:17" ht="18" thickBot="1">
      <c r="A48" s="1280"/>
      <c r="B48" s="1344" t="s">
        <v>3207</v>
      </c>
      <c r="C48" s="1343" t="s">
        <v>1531</v>
      </c>
      <c r="D48" s="1362"/>
      <c r="E48" s="1340">
        <f>E47+7</f>
        <v>44917</v>
      </c>
      <c r="F48" s="1340">
        <f>E48+27</f>
        <v>44944</v>
      </c>
    </row>
    <row r="49" spans="1:8" ht="18" thickBot="1">
      <c r="A49" s="1280"/>
      <c r="B49" s="1344" t="s">
        <v>1291</v>
      </c>
      <c r="C49" s="1343" t="s">
        <v>29</v>
      </c>
      <c r="D49" s="1362"/>
      <c r="E49" s="1361">
        <v>44887</v>
      </c>
      <c r="F49" s="1340">
        <f>E49+27</f>
        <v>44914</v>
      </c>
    </row>
    <row r="50" spans="1:8" ht="18" thickBot="1">
      <c r="A50" s="1280"/>
      <c r="B50" s="1344" t="s">
        <v>3206</v>
      </c>
      <c r="C50" s="1343" t="s">
        <v>1289</v>
      </c>
      <c r="D50" s="1362"/>
      <c r="E50" s="1361">
        <v>44895</v>
      </c>
      <c r="F50" s="1340">
        <f>E50+27</f>
        <v>44922</v>
      </c>
    </row>
    <row r="51" spans="1:8" s="1285" customFormat="1" ht="17.25">
      <c r="A51" s="1349" t="s">
        <v>168</v>
      </c>
      <c r="B51" s="1349"/>
      <c r="C51" s="1358"/>
      <c r="D51" s="1347"/>
      <c r="E51" s="1347"/>
      <c r="F51" s="1347"/>
      <c r="G51" s="1325"/>
    </row>
    <row r="52" spans="1:8" ht="17.25">
      <c r="A52" s="1280"/>
      <c r="B52" s="1320" t="s">
        <v>20</v>
      </c>
      <c r="C52" s="1320" t="s">
        <v>21</v>
      </c>
      <c r="D52" s="1320" t="s">
        <v>5</v>
      </c>
      <c r="E52" s="1346" t="s">
        <v>3163</v>
      </c>
      <c r="F52" s="1345" t="s">
        <v>168</v>
      </c>
    </row>
    <row r="53" spans="1:8" ht="18" thickBot="1">
      <c r="A53" s="1280"/>
      <c r="B53" s="1320"/>
      <c r="C53" s="1320"/>
      <c r="D53" s="1320"/>
      <c r="E53" s="1357" t="s">
        <v>24</v>
      </c>
      <c r="F53" s="1356" t="s">
        <v>25</v>
      </c>
    </row>
    <row r="54" spans="1:8" ht="21" customHeight="1" thickBot="1">
      <c r="A54" s="1280"/>
      <c r="B54" s="1312" t="s">
        <v>3203</v>
      </c>
      <c r="C54" s="1312" t="s">
        <v>1066</v>
      </c>
      <c r="D54" s="1355" t="s">
        <v>3205</v>
      </c>
      <c r="E54" s="1314">
        <v>44899</v>
      </c>
      <c r="F54" s="1316">
        <v>44909</v>
      </c>
      <c r="H54" s="1360"/>
    </row>
    <row r="55" spans="1:8" ht="21" customHeight="1" thickBot="1">
      <c r="A55" s="1280"/>
      <c r="B55" s="1312" t="s">
        <v>3204</v>
      </c>
      <c r="C55" s="1312" t="s">
        <v>645</v>
      </c>
      <c r="D55" s="1353"/>
      <c r="E55" s="1314">
        <v>44911</v>
      </c>
      <c r="F55" s="1316">
        <v>44916</v>
      </c>
      <c r="H55" s="1360"/>
    </row>
    <row r="56" spans="1:8" ht="21" customHeight="1" thickBot="1">
      <c r="A56" s="1280"/>
      <c r="B56" s="1312" t="s">
        <v>3203</v>
      </c>
      <c r="C56" s="1312" t="s">
        <v>1417</v>
      </c>
      <c r="D56" s="1353"/>
      <c r="E56" s="1314">
        <v>44925</v>
      </c>
      <c r="F56" s="1316">
        <f>E56+10</f>
        <v>44935</v>
      </c>
      <c r="H56" s="1360"/>
    </row>
    <row r="57" spans="1:8" ht="17.25">
      <c r="A57" s="1349" t="s">
        <v>3202</v>
      </c>
      <c r="B57" s="1349"/>
      <c r="C57" s="1358"/>
      <c r="D57" s="1347"/>
      <c r="E57" s="1347"/>
      <c r="F57" s="1347"/>
      <c r="H57" s="1360"/>
    </row>
    <row r="58" spans="1:8" ht="17.25">
      <c r="A58" s="1280"/>
      <c r="B58" s="1320" t="s">
        <v>20</v>
      </c>
      <c r="C58" s="1320" t="s">
        <v>21</v>
      </c>
      <c r="D58" s="1320" t="s">
        <v>5</v>
      </c>
      <c r="E58" s="1346" t="s">
        <v>3163</v>
      </c>
      <c r="F58" s="1345" t="s">
        <v>168</v>
      </c>
      <c r="H58" s="1360"/>
    </row>
    <row r="59" spans="1:8" ht="18" thickBot="1">
      <c r="A59" s="1280"/>
      <c r="B59" s="1320"/>
      <c r="C59" s="1320"/>
      <c r="D59" s="1320"/>
      <c r="E59" s="1357" t="s">
        <v>24</v>
      </c>
      <c r="F59" s="1356" t="s">
        <v>25</v>
      </c>
      <c r="H59" s="1360"/>
    </row>
    <row r="60" spans="1:8" ht="18" thickBot="1">
      <c r="A60" s="1280"/>
      <c r="B60" s="1312" t="s">
        <v>3175</v>
      </c>
      <c r="C60" s="1311" t="s">
        <v>3174</v>
      </c>
      <c r="D60" s="1355" t="s">
        <v>130</v>
      </c>
      <c r="E60" s="1314">
        <v>44897</v>
      </c>
      <c r="F60" s="1316">
        <f>E60+10</f>
        <v>44907</v>
      </c>
      <c r="H60" s="1360"/>
    </row>
    <row r="61" spans="1:8" ht="18" thickBot="1">
      <c r="A61" s="1280"/>
      <c r="B61" s="1312" t="s">
        <v>3201</v>
      </c>
      <c r="C61" s="1311" t="s">
        <v>3200</v>
      </c>
      <c r="D61" s="1353"/>
      <c r="E61" s="1314">
        <f>E60+7</f>
        <v>44904</v>
      </c>
      <c r="F61" s="1316">
        <f>E61+10</f>
        <v>44914</v>
      </c>
      <c r="H61" s="1360"/>
    </row>
    <row r="62" spans="1:8" ht="18" thickBot="1">
      <c r="A62" s="1280"/>
      <c r="B62" s="1312" t="s">
        <v>3199</v>
      </c>
      <c r="C62" s="1311" t="s">
        <v>3198</v>
      </c>
      <c r="D62" s="1353"/>
      <c r="E62" s="1314">
        <f>E61+7</f>
        <v>44911</v>
      </c>
      <c r="F62" s="1316">
        <f>E62+10</f>
        <v>44921</v>
      </c>
      <c r="H62" s="1360"/>
    </row>
    <row r="63" spans="1:8" ht="18" thickBot="1">
      <c r="A63" s="1280"/>
      <c r="B63" s="1312" t="s">
        <v>3170</v>
      </c>
      <c r="C63" s="1354" t="s">
        <v>3169</v>
      </c>
      <c r="D63" s="1353"/>
      <c r="E63" s="1277">
        <v>44890</v>
      </c>
      <c r="F63" s="1316">
        <f>E63+10</f>
        <v>44900</v>
      </c>
      <c r="H63" s="1360"/>
    </row>
    <row r="64" spans="1:8" s="1285" customFormat="1" ht="17.25">
      <c r="A64" s="1349" t="s">
        <v>3197</v>
      </c>
      <c r="B64" s="1349"/>
      <c r="C64" s="1358"/>
      <c r="D64" s="1347"/>
      <c r="E64" s="1347"/>
      <c r="F64" s="1347"/>
      <c r="G64" s="1325"/>
    </row>
    <row r="65" spans="1:7" s="1285" customFormat="1" ht="17.25">
      <c r="A65" s="1359"/>
      <c r="B65" s="1320" t="s">
        <v>20</v>
      </c>
      <c r="C65" s="1320" t="s">
        <v>21</v>
      </c>
      <c r="D65" s="1320" t="s">
        <v>5</v>
      </c>
      <c r="E65" s="1346" t="s">
        <v>3163</v>
      </c>
      <c r="F65" s="1345" t="s">
        <v>2107</v>
      </c>
      <c r="G65" s="1325"/>
    </row>
    <row r="66" spans="1:7" s="1285" customFormat="1" ht="18" thickBot="1">
      <c r="A66" s="1359"/>
      <c r="B66" s="1320"/>
      <c r="C66" s="1320"/>
      <c r="D66" s="1320"/>
      <c r="E66" s="1357" t="s">
        <v>24</v>
      </c>
      <c r="F66" s="1356" t="s">
        <v>25</v>
      </c>
      <c r="G66" s="1325"/>
    </row>
    <row r="67" spans="1:7" s="1285" customFormat="1" ht="18" thickBot="1">
      <c r="A67" s="1359"/>
      <c r="B67" s="1344" t="s">
        <v>3196</v>
      </c>
      <c r="C67" s="1343" t="s">
        <v>1293</v>
      </c>
      <c r="D67" s="1355" t="s">
        <v>130</v>
      </c>
      <c r="E67" s="1314">
        <v>44904</v>
      </c>
      <c r="F67" s="1316">
        <f>E67+17</f>
        <v>44921</v>
      </c>
      <c r="G67" s="1325"/>
    </row>
    <row r="68" spans="1:7" s="1285" customFormat="1" ht="18" thickBot="1">
      <c r="A68" s="1359"/>
      <c r="B68" s="1344" t="s">
        <v>3195</v>
      </c>
      <c r="C68" s="1344" t="s">
        <v>212</v>
      </c>
      <c r="D68" s="1310"/>
      <c r="E68" s="1314">
        <f>E67+7</f>
        <v>44911</v>
      </c>
      <c r="F68" s="1316">
        <f>E68+17</f>
        <v>44928</v>
      </c>
      <c r="G68" s="1325"/>
    </row>
    <row r="69" spans="1:7" ht="18" thickBot="1">
      <c r="A69" s="1280"/>
      <c r="B69" s="1344" t="s">
        <v>3194</v>
      </c>
      <c r="C69" s="1344" t="s">
        <v>29</v>
      </c>
      <c r="D69" s="1310"/>
      <c r="E69" s="1314">
        <f>E68+7</f>
        <v>44918</v>
      </c>
      <c r="F69" s="1316">
        <f>E69+17</f>
        <v>44935</v>
      </c>
    </row>
    <row r="70" spans="1:7" s="1285" customFormat="1" ht="17.25">
      <c r="A70" s="1349" t="s">
        <v>3193</v>
      </c>
      <c r="B70" s="1349"/>
      <c r="C70" s="1358"/>
      <c r="D70" s="1347"/>
      <c r="E70" s="1358"/>
      <c r="F70" s="1347"/>
      <c r="G70" s="1325"/>
    </row>
    <row r="71" spans="1:7" ht="17.25">
      <c r="A71" s="1284"/>
      <c r="B71" s="1320" t="s">
        <v>20</v>
      </c>
      <c r="C71" s="1320" t="s">
        <v>21</v>
      </c>
      <c r="D71" s="1320" t="s">
        <v>5</v>
      </c>
      <c r="E71" s="1346" t="s">
        <v>3163</v>
      </c>
      <c r="F71" s="1345" t="s">
        <v>3192</v>
      </c>
    </row>
    <row r="72" spans="1:7" ht="18" thickBot="1">
      <c r="A72" s="1284"/>
      <c r="B72" s="1320"/>
      <c r="C72" s="1320"/>
      <c r="D72" s="1320"/>
      <c r="E72" s="1357" t="s">
        <v>24</v>
      </c>
      <c r="F72" s="1356" t="s">
        <v>25</v>
      </c>
    </row>
    <row r="73" spans="1:7" ht="18" thickBot="1">
      <c r="A73" s="1284"/>
      <c r="B73" s="1312" t="s">
        <v>3191</v>
      </c>
      <c r="C73" s="1311" t="s">
        <v>3190</v>
      </c>
      <c r="D73" s="1355" t="s">
        <v>130</v>
      </c>
      <c r="E73" s="1314">
        <v>44898</v>
      </c>
      <c r="F73" s="1313">
        <v>44874</v>
      </c>
    </row>
    <row r="74" spans="1:7" ht="18" thickBot="1">
      <c r="A74" s="1284"/>
      <c r="B74" s="1312" t="s">
        <v>3189</v>
      </c>
      <c r="C74" s="1311" t="s">
        <v>3188</v>
      </c>
      <c r="D74" s="1353"/>
      <c r="E74" s="1314">
        <f>E73+7</f>
        <v>44905</v>
      </c>
      <c r="F74" s="1313">
        <f>E74+7</f>
        <v>44912</v>
      </c>
    </row>
    <row r="75" spans="1:7" ht="18" thickBot="1">
      <c r="A75" s="1284"/>
      <c r="B75" s="1312" t="s">
        <v>3172</v>
      </c>
      <c r="C75" s="1311" t="s">
        <v>3171</v>
      </c>
      <c r="D75" s="1353"/>
      <c r="E75" s="1314">
        <f>E74+7</f>
        <v>44912</v>
      </c>
      <c r="F75" s="1313">
        <f>E75+7</f>
        <v>44919</v>
      </c>
    </row>
    <row r="76" spans="1:7" ht="18" thickBot="1">
      <c r="A76" s="1284"/>
      <c r="B76" s="1312" t="s">
        <v>3187</v>
      </c>
      <c r="C76" s="1354" t="s">
        <v>3186</v>
      </c>
      <c r="D76" s="1353"/>
      <c r="E76" s="1277">
        <v>44894</v>
      </c>
      <c r="F76" s="1313">
        <f>E76+7</f>
        <v>44901</v>
      </c>
    </row>
    <row r="77" spans="1:7" s="1350" customFormat="1" ht="16.5">
      <c r="A77" s="1302" t="s">
        <v>103</v>
      </c>
      <c r="B77" s="1352"/>
      <c r="C77" s="1352"/>
      <c r="D77" s="1302"/>
      <c r="E77" s="1302"/>
      <c r="F77" s="1302"/>
      <c r="G77" s="1351"/>
    </row>
    <row r="78" spans="1:7" s="1285" customFormat="1" ht="17.25">
      <c r="A78" s="1349" t="s">
        <v>104</v>
      </c>
      <c r="B78" s="1349"/>
      <c r="C78" s="1348"/>
      <c r="D78" s="1347"/>
      <c r="E78" s="1302"/>
      <c r="F78" s="1302"/>
    </row>
    <row r="79" spans="1:7" ht="17.25">
      <c r="A79" s="1284"/>
      <c r="B79" s="1320" t="s">
        <v>20</v>
      </c>
      <c r="C79" s="1320" t="s">
        <v>21</v>
      </c>
      <c r="D79" s="1320" t="s">
        <v>5</v>
      </c>
      <c r="E79" s="1346" t="s">
        <v>3163</v>
      </c>
      <c r="F79" s="1345" t="s">
        <v>105</v>
      </c>
      <c r="G79" s="1297"/>
    </row>
    <row r="80" spans="1:7" ht="18" thickBot="1">
      <c r="A80" s="1284"/>
      <c r="B80" s="1320"/>
      <c r="C80" s="1324"/>
      <c r="D80" s="1324"/>
      <c r="E80" s="1346" t="s">
        <v>24</v>
      </c>
      <c r="F80" s="1345" t="s">
        <v>25</v>
      </c>
    </row>
    <row r="81" spans="1:10" ht="18" thickBot="1">
      <c r="A81" s="1284"/>
      <c r="B81" s="1344" t="s">
        <v>1089</v>
      </c>
      <c r="C81" s="1343" t="s">
        <v>3185</v>
      </c>
      <c r="D81" s="1342" t="s">
        <v>130</v>
      </c>
      <c r="E81" s="1314">
        <v>44900</v>
      </c>
      <c r="F81" s="1340">
        <f>E81+25</f>
        <v>44925</v>
      </c>
    </row>
    <row r="82" spans="1:10" ht="18" thickBot="1">
      <c r="A82" s="1284"/>
      <c r="B82" s="1331" t="s">
        <v>3182</v>
      </c>
      <c r="C82" s="1331" t="s">
        <v>3184</v>
      </c>
      <c r="D82" s="1341"/>
      <c r="E82" s="1314">
        <f>E81+7</f>
        <v>44907</v>
      </c>
      <c r="F82" s="1340">
        <f>E82+25</f>
        <v>44932</v>
      </c>
    </row>
    <row r="83" spans="1:10" ht="18" thickBot="1">
      <c r="A83" s="1284"/>
      <c r="B83" s="1331" t="s">
        <v>3183</v>
      </c>
      <c r="C83" s="1331" t="s">
        <v>1087</v>
      </c>
      <c r="D83" s="1341"/>
      <c r="E83" s="1314">
        <f>E82+7</f>
        <v>44914</v>
      </c>
      <c r="F83" s="1340">
        <f>E83+25</f>
        <v>44939</v>
      </c>
    </row>
    <row r="84" spans="1:10" ht="18" thickBot="1">
      <c r="A84" s="1284"/>
      <c r="B84" s="1331" t="s">
        <v>3182</v>
      </c>
      <c r="C84" s="1331" t="s">
        <v>3181</v>
      </c>
      <c r="D84" s="1341"/>
      <c r="E84" s="1314">
        <v>44921</v>
      </c>
      <c r="F84" s="1340">
        <f>E84+25</f>
        <v>44946</v>
      </c>
    </row>
    <row r="85" spans="1:10" s="1285" customFormat="1" ht="17.25">
      <c r="A85" s="1330" t="s">
        <v>3180</v>
      </c>
      <c r="B85" s="1328"/>
      <c r="C85" s="1328"/>
      <c r="D85" s="1327"/>
      <c r="E85" s="1302"/>
      <c r="F85" s="1302"/>
      <c r="G85" s="1325"/>
    </row>
    <row r="86" spans="1:10" ht="18" thickBot="1">
      <c r="A86" s="1280"/>
      <c r="B86" s="1320" t="s">
        <v>20</v>
      </c>
      <c r="C86" s="1320" t="s">
        <v>21</v>
      </c>
      <c r="D86" s="1320" t="s">
        <v>5</v>
      </c>
      <c r="E86" s="1322" t="s">
        <v>3163</v>
      </c>
      <c r="F86" s="1321" t="s">
        <v>3180</v>
      </c>
    </row>
    <row r="87" spans="1:10" ht="18" thickBot="1">
      <c r="A87" s="1280"/>
      <c r="B87" s="1320"/>
      <c r="C87" s="1320"/>
      <c r="D87" s="1320"/>
      <c r="E87" s="1317" t="s">
        <v>24</v>
      </c>
      <c r="F87" s="1316" t="s">
        <v>25</v>
      </c>
      <c r="J87" s="1338"/>
    </row>
    <row r="88" spans="1:10" ht="18" thickBot="1">
      <c r="A88" s="1280"/>
      <c r="B88" s="1332" t="s">
        <v>3179</v>
      </c>
      <c r="C88" s="1331" t="s">
        <v>575</v>
      </c>
      <c r="D88" s="1339" t="s">
        <v>87</v>
      </c>
      <c r="E88" s="1313">
        <v>44899</v>
      </c>
      <c r="F88" s="1316">
        <f>E88+2</f>
        <v>44901</v>
      </c>
      <c r="J88" s="1337"/>
    </row>
    <row r="89" spans="1:10" ht="18" thickBot="1">
      <c r="A89" s="1280"/>
      <c r="B89" s="1332" t="s">
        <v>3179</v>
      </c>
      <c r="C89" s="1331" t="s">
        <v>696</v>
      </c>
      <c r="D89" s="1336"/>
      <c r="E89" s="1313">
        <f>E88+7</f>
        <v>44906</v>
      </c>
      <c r="F89" s="1316">
        <f>E89+2</f>
        <v>44908</v>
      </c>
      <c r="J89" s="1338"/>
    </row>
    <row r="90" spans="1:10" ht="18" thickBot="1">
      <c r="A90" s="1280"/>
      <c r="B90" s="1332" t="s">
        <v>3179</v>
      </c>
      <c r="C90" s="1331" t="s">
        <v>698</v>
      </c>
      <c r="D90" s="1336"/>
      <c r="E90" s="1313">
        <f>E89+7</f>
        <v>44913</v>
      </c>
      <c r="F90" s="1316">
        <f>E90+2</f>
        <v>44915</v>
      </c>
      <c r="J90" s="1337"/>
    </row>
    <row r="91" spans="1:10" ht="18" thickBot="1">
      <c r="A91" s="1280"/>
      <c r="B91" s="1332" t="s">
        <v>3179</v>
      </c>
      <c r="C91" s="1331" t="s">
        <v>705</v>
      </c>
      <c r="D91" s="1336"/>
      <c r="E91" s="1313">
        <f>E90+7</f>
        <v>44920</v>
      </c>
      <c r="F91" s="1316">
        <f>E91+2</f>
        <v>44922</v>
      </c>
      <c r="J91" s="1335"/>
    </row>
    <row r="92" spans="1:10" ht="18" thickBot="1">
      <c r="A92" s="1280"/>
      <c r="B92" s="1332" t="s">
        <v>3179</v>
      </c>
      <c r="C92" s="1331" t="s">
        <v>837</v>
      </c>
      <c r="D92" s="1279"/>
      <c r="E92" s="1313">
        <f>E91+7</f>
        <v>44927</v>
      </c>
      <c r="F92" s="1316">
        <f>E92+2</f>
        <v>44929</v>
      </c>
      <c r="J92" s="1335"/>
    </row>
    <row r="93" spans="1:10" s="1285" customFormat="1" ht="18" thickBot="1">
      <c r="A93" s="1330" t="s">
        <v>3178</v>
      </c>
      <c r="B93" s="1328"/>
      <c r="C93" s="1328"/>
      <c r="D93" s="1327"/>
      <c r="E93" s="1326"/>
      <c r="F93" s="1326"/>
      <c r="G93" s="1325"/>
      <c r="J93" s="1334"/>
    </row>
    <row r="94" spans="1:10" ht="17.25">
      <c r="A94" s="1280"/>
      <c r="B94" s="1320" t="s">
        <v>20</v>
      </c>
      <c r="C94" s="1320" t="s">
        <v>21</v>
      </c>
      <c r="D94" s="1320" t="s">
        <v>5</v>
      </c>
      <c r="E94" s="1322" t="s">
        <v>3163</v>
      </c>
      <c r="F94" s="1321" t="s">
        <v>3178</v>
      </c>
    </row>
    <row r="95" spans="1:10" ht="18" thickBot="1">
      <c r="A95" s="1280"/>
      <c r="B95" s="1320"/>
      <c r="C95" s="1320"/>
      <c r="D95" s="1320"/>
      <c r="E95" s="1317" t="s">
        <v>24</v>
      </c>
      <c r="F95" s="1316" t="s">
        <v>25</v>
      </c>
    </row>
    <row r="96" spans="1:10" ht="18" thickBot="1">
      <c r="A96" s="1280"/>
      <c r="B96" s="1332" t="s">
        <v>3176</v>
      </c>
      <c r="C96" s="1331" t="s">
        <v>575</v>
      </c>
      <c r="D96" s="1333" t="s">
        <v>3177</v>
      </c>
      <c r="E96" s="1313">
        <v>44898</v>
      </c>
      <c r="F96" s="1313">
        <f>E96+2</f>
        <v>44900</v>
      </c>
    </row>
    <row r="97" spans="1:7" ht="18" thickBot="1">
      <c r="A97" s="1280"/>
      <c r="B97" s="1332" t="s">
        <v>3176</v>
      </c>
      <c r="C97" s="1331" t="s">
        <v>696</v>
      </c>
      <c r="D97" s="1333"/>
      <c r="E97" s="1313">
        <f>E96+7</f>
        <v>44905</v>
      </c>
      <c r="F97" s="1313">
        <f>E97+2</f>
        <v>44907</v>
      </c>
    </row>
    <row r="98" spans="1:7" ht="18" thickBot="1">
      <c r="A98" s="1280"/>
      <c r="B98" s="1332" t="s">
        <v>3176</v>
      </c>
      <c r="C98" s="1331" t="s">
        <v>698</v>
      </c>
      <c r="D98" s="1333"/>
      <c r="E98" s="1313">
        <f>E97+7</f>
        <v>44912</v>
      </c>
      <c r="F98" s="1313">
        <f>E98+2</f>
        <v>44914</v>
      </c>
    </row>
    <row r="99" spans="1:7" ht="18" thickBot="1">
      <c r="A99" s="1280"/>
      <c r="B99" s="1332" t="s">
        <v>3176</v>
      </c>
      <c r="C99" s="1331" t="s">
        <v>705</v>
      </c>
      <c r="D99" s="1333"/>
      <c r="E99" s="1313">
        <f>E98+7</f>
        <v>44919</v>
      </c>
      <c r="F99" s="1313">
        <f>E99+2</f>
        <v>44921</v>
      </c>
    </row>
    <row r="100" spans="1:7" ht="18" thickBot="1">
      <c r="A100" s="1280"/>
      <c r="B100" s="1332" t="s">
        <v>3176</v>
      </c>
      <c r="C100" s="1331" t="s">
        <v>837</v>
      </c>
      <c r="E100" s="1313">
        <f>E99+7</f>
        <v>44926</v>
      </c>
      <c r="F100" s="1313">
        <f>E100+2</f>
        <v>44928</v>
      </c>
    </row>
    <row r="101" spans="1:7" ht="17.25">
      <c r="A101" s="1330" t="s">
        <v>2516</v>
      </c>
      <c r="B101" s="1329"/>
      <c r="C101" s="1328"/>
      <c r="D101" s="1327"/>
      <c r="E101" s="1326"/>
      <c r="F101" s="1326"/>
      <c r="G101" s="1325"/>
    </row>
    <row r="102" spans="1:7" ht="17.25">
      <c r="A102" s="1280"/>
      <c r="B102" s="1320" t="s">
        <v>20</v>
      </c>
      <c r="C102" s="1324" t="s">
        <v>21</v>
      </c>
      <c r="D102" s="1323" t="s">
        <v>5</v>
      </c>
      <c r="E102" s="1322" t="s">
        <v>3163</v>
      </c>
      <c r="F102" s="1321" t="s">
        <v>2516</v>
      </c>
    </row>
    <row r="103" spans="1:7" ht="18" thickBot="1">
      <c r="A103" s="1280"/>
      <c r="B103" s="1320"/>
      <c r="C103" s="1319"/>
      <c r="D103" s="1318"/>
      <c r="E103" s="1317" t="s">
        <v>24</v>
      </c>
      <c r="F103" s="1316" t="s">
        <v>25</v>
      </c>
    </row>
    <row r="104" spans="1:7" ht="18" thickBot="1">
      <c r="A104" s="1280"/>
      <c r="B104" s="1312" t="s">
        <v>3175</v>
      </c>
      <c r="C104" s="1311" t="s">
        <v>3174</v>
      </c>
      <c r="D104" s="1315" t="s">
        <v>3173</v>
      </c>
      <c r="E104" s="1314">
        <v>44897</v>
      </c>
      <c r="F104" s="1313">
        <f>E104+7</f>
        <v>44904</v>
      </c>
    </row>
    <row r="105" spans="1:7" ht="18" thickBot="1">
      <c r="A105" s="1280"/>
      <c r="B105" s="1312" t="s">
        <v>3172</v>
      </c>
      <c r="C105" s="1311" t="s">
        <v>3171</v>
      </c>
      <c r="D105" s="1310"/>
      <c r="E105" s="1314">
        <f>E104+14</f>
        <v>44911</v>
      </c>
      <c r="F105" s="1313">
        <f>E105+7</f>
        <v>44918</v>
      </c>
    </row>
    <row r="106" spans="1:7" ht="18" thickBot="1">
      <c r="A106" s="1280"/>
      <c r="B106" s="1312" t="s">
        <v>3170</v>
      </c>
      <c r="C106" s="1311" t="s">
        <v>3169</v>
      </c>
      <c r="D106" s="1310"/>
      <c r="E106" s="1309">
        <f>E105+7</f>
        <v>44918</v>
      </c>
      <c r="F106" s="1308">
        <f>E106+7</f>
        <v>44925</v>
      </c>
    </row>
    <row r="107" spans="1:7" s="1307" customFormat="1" ht="17.25">
      <c r="A107" s="1302" t="s">
        <v>110</v>
      </c>
      <c r="B107" s="1302"/>
      <c r="C107" s="1302"/>
      <c r="D107" s="1302"/>
      <c r="E107" s="1302"/>
      <c r="F107" s="1306"/>
      <c r="G107" s="1305"/>
    </row>
    <row r="108" spans="1:7" s="1304" customFormat="1" ht="17.25">
      <c r="A108" s="1302" t="s">
        <v>2</v>
      </c>
      <c r="B108" s="1302"/>
      <c r="C108" s="1302"/>
      <c r="D108" s="1302"/>
      <c r="E108" s="1302"/>
      <c r="F108" s="1306"/>
      <c r="G108" s="1305"/>
    </row>
    <row r="109" spans="1:7" ht="17.25">
      <c r="A109" s="1284"/>
      <c r="B109" s="1300" t="s">
        <v>20</v>
      </c>
      <c r="C109" s="1300" t="s">
        <v>21</v>
      </c>
      <c r="D109" s="1288" t="s">
        <v>5</v>
      </c>
      <c r="E109" s="1291" t="s">
        <v>3163</v>
      </c>
      <c r="F109" s="1287" t="s">
        <v>122</v>
      </c>
      <c r="G109" s="1297"/>
    </row>
    <row r="110" spans="1:7" ht="17.25">
      <c r="A110" s="1284"/>
      <c r="B110" s="1299"/>
      <c r="C110" s="1299"/>
      <c r="D110" s="1298"/>
      <c r="E110" s="1287" t="s">
        <v>24</v>
      </c>
      <c r="F110" s="1287" t="s">
        <v>25</v>
      </c>
    </row>
    <row r="111" spans="1:7" ht="17.25">
      <c r="A111" s="1284"/>
      <c r="B111" s="1283" t="s">
        <v>3158</v>
      </c>
      <c r="C111" s="1283" t="s">
        <v>3167</v>
      </c>
      <c r="D111" s="1288" t="s">
        <v>3168</v>
      </c>
      <c r="E111" s="1281">
        <v>44898</v>
      </c>
      <c r="F111" s="1296">
        <f>E111+40</f>
        <v>44938</v>
      </c>
    </row>
    <row r="112" spans="1:7" ht="17.25">
      <c r="A112" s="1284"/>
      <c r="B112" s="1283" t="s">
        <v>3158</v>
      </c>
      <c r="C112" s="1283" t="s">
        <v>3166</v>
      </c>
      <c r="D112" s="1303"/>
      <c r="E112" s="1281">
        <f>E111+7</f>
        <v>44905</v>
      </c>
      <c r="F112" s="1296">
        <f>E112+40</f>
        <v>44945</v>
      </c>
    </row>
    <row r="113" spans="1:7" ht="17.25">
      <c r="A113" s="1284"/>
      <c r="B113" s="1283" t="s">
        <v>3158</v>
      </c>
      <c r="C113" s="1283" t="s">
        <v>3157</v>
      </c>
      <c r="D113" s="1303"/>
      <c r="E113" s="1281">
        <f>E112+7</f>
        <v>44912</v>
      </c>
      <c r="F113" s="1296">
        <f>E113+40</f>
        <v>44952</v>
      </c>
    </row>
    <row r="114" spans="1:7" ht="17.25">
      <c r="A114" s="1284"/>
      <c r="B114" s="1283" t="s">
        <v>3158</v>
      </c>
      <c r="C114" s="1283" t="s">
        <v>3165</v>
      </c>
      <c r="D114" s="1303"/>
      <c r="E114" s="1281">
        <f>E113+7</f>
        <v>44919</v>
      </c>
      <c r="F114" s="1296">
        <f>E114+40</f>
        <v>44959</v>
      </c>
    </row>
    <row r="115" spans="1:7" ht="17.25">
      <c r="A115" s="1302" t="s">
        <v>115</v>
      </c>
      <c r="B115" s="1302"/>
      <c r="C115" s="1302"/>
      <c r="D115" s="1302"/>
      <c r="E115" s="1281" t="s">
        <v>1874</v>
      </c>
      <c r="F115" s="1301"/>
    </row>
    <row r="116" spans="1:7" s="1285" customFormat="1" ht="17.25">
      <c r="A116" s="1284"/>
      <c r="B116" s="1300" t="s">
        <v>20</v>
      </c>
      <c r="C116" s="1300" t="s">
        <v>21</v>
      </c>
      <c r="D116" s="1288" t="s">
        <v>5</v>
      </c>
      <c r="E116" s="1291" t="s">
        <v>3163</v>
      </c>
      <c r="F116" s="1287" t="s">
        <v>115</v>
      </c>
    </row>
    <row r="117" spans="1:7" ht="17.25">
      <c r="A117" s="1284"/>
      <c r="B117" s="1299"/>
      <c r="C117" s="1299"/>
      <c r="D117" s="1298"/>
      <c r="E117" s="1287" t="s">
        <v>24</v>
      </c>
      <c r="F117" s="1287" t="s">
        <v>25</v>
      </c>
      <c r="G117" s="1297"/>
    </row>
    <row r="118" spans="1:7" ht="17.25" customHeight="1">
      <c r="A118" s="1284"/>
      <c r="B118" s="1283" t="s">
        <v>3158</v>
      </c>
      <c r="C118" s="1283" t="s">
        <v>3167</v>
      </c>
      <c r="D118" s="1286" t="s">
        <v>2743</v>
      </c>
      <c r="E118" s="1281">
        <v>44898</v>
      </c>
      <c r="F118" s="1296">
        <f>E118+40</f>
        <v>44938</v>
      </c>
    </row>
    <row r="119" spans="1:7" ht="17.25">
      <c r="A119" s="1284"/>
      <c r="B119" s="1283" t="s">
        <v>3158</v>
      </c>
      <c r="C119" s="1283" t="s">
        <v>3166</v>
      </c>
      <c r="D119" s="1282"/>
      <c r="E119" s="1281">
        <f>E118+7</f>
        <v>44905</v>
      </c>
      <c r="F119" s="1296">
        <f>E119+40</f>
        <v>44945</v>
      </c>
    </row>
    <row r="120" spans="1:7" ht="17.25">
      <c r="A120" s="1284"/>
      <c r="B120" s="1283" t="s">
        <v>3158</v>
      </c>
      <c r="C120" s="1283" t="s">
        <v>3157</v>
      </c>
      <c r="D120" s="1282"/>
      <c r="E120" s="1281">
        <f>E119+7</f>
        <v>44912</v>
      </c>
      <c r="F120" s="1296">
        <f>E120+40</f>
        <v>44952</v>
      </c>
    </row>
    <row r="121" spans="1:7" ht="17.25">
      <c r="A121" s="1284"/>
      <c r="B121" s="1283" t="s">
        <v>3158</v>
      </c>
      <c r="C121" s="1283" t="s">
        <v>3165</v>
      </c>
      <c r="D121" s="1282"/>
      <c r="E121" s="1281">
        <f>E120+7</f>
        <v>44919</v>
      </c>
      <c r="F121" s="1296">
        <f>E121+40</f>
        <v>44959</v>
      </c>
    </row>
    <row r="122" spans="1:7" ht="16.5">
      <c r="A122" s="1295" t="s">
        <v>127</v>
      </c>
      <c r="B122" s="1295"/>
      <c r="C122" s="1295"/>
      <c r="D122" s="1295"/>
      <c r="E122" s="1295"/>
      <c r="F122" s="1295"/>
      <c r="G122" s="1293"/>
    </row>
    <row r="123" spans="1:7" ht="12.75" customHeight="1">
      <c r="A123" s="1294" t="s">
        <v>3164</v>
      </c>
      <c r="B123" s="1294"/>
      <c r="C123" s="1294"/>
      <c r="D123" s="1294"/>
      <c r="E123" s="1294"/>
      <c r="F123" s="1294"/>
      <c r="G123" s="1293"/>
    </row>
    <row r="124" spans="1:7" ht="17.25" hidden="1">
      <c r="A124" s="1284"/>
      <c r="B124" s="1289" t="s">
        <v>20</v>
      </c>
      <c r="C124" s="1289" t="s">
        <v>21</v>
      </c>
      <c r="D124" s="1292" t="s">
        <v>5</v>
      </c>
      <c r="E124" s="1291" t="s">
        <v>3163</v>
      </c>
      <c r="F124" s="1290" t="s">
        <v>129</v>
      </c>
    </row>
    <row r="125" spans="1:7" ht="17.25">
      <c r="A125" s="1284"/>
      <c r="B125" s="1289"/>
      <c r="C125" s="1289"/>
      <c r="D125" s="1288"/>
      <c r="E125" s="1287" t="s">
        <v>24</v>
      </c>
      <c r="F125" s="1287" t="s">
        <v>3162</v>
      </c>
      <c r="G125" s="1287" t="s">
        <v>3161</v>
      </c>
    </row>
    <row r="126" spans="1:7" ht="17.25">
      <c r="A126" s="1284"/>
      <c r="B126" s="1283" t="s">
        <v>3158</v>
      </c>
      <c r="C126" s="1283" t="s">
        <v>3160</v>
      </c>
      <c r="D126" s="1286" t="s">
        <v>2743</v>
      </c>
      <c r="E126" s="1281">
        <v>44900</v>
      </c>
      <c r="F126" s="1281">
        <f>E126+30</f>
        <v>44930</v>
      </c>
      <c r="G126" s="1281">
        <f>E126+40</f>
        <v>44940</v>
      </c>
    </row>
    <row r="127" spans="1:7" s="1285" customFormat="1" ht="17.25">
      <c r="A127" s="1284"/>
      <c r="B127" s="1283" t="s">
        <v>3158</v>
      </c>
      <c r="C127" s="1283" t="s">
        <v>3159</v>
      </c>
      <c r="D127" s="1282"/>
      <c r="E127" s="1281">
        <f>E126+6</f>
        <v>44906</v>
      </c>
      <c r="F127" s="1281">
        <f>F126+7</f>
        <v>44937</v>
      </c>
      <c r="G127" s="1281">
        <f>G126+7</f>
        <v>44947</v>
      </c>
    </row>
    <row r="128" spans="1:7" ht="17.25">
      <c r="A128" s="1284"/>
      <c r="B128" s="1283" t="s">
        <v>3158</v>
      </c>
      <c r="C128" s="1283" t="s">
        <v>3157</v>
      </c>
      <c r="D128" s="1282"/>
      <c r="E128" s="1281">
        <f>E127+7</f>
        <v>44913</v>
      </c>
      <c r="F128" s="1281">
        <f>F127+7</f>
        <v>44944</v>
      </c>
      <c r="G128" s="1281">
        <f>G127+7</f>
        <v>44954</v>
      </c>
    </row>
    <row r="129" spans="1:7" ht="17.25">
      <c r="A129" s="1284"/>
      <c r="B129" s="1283" t="s">
        <v>3156</v>
      </c>
      <c r="C129" s="1283" t="s">
        <v>3155</v>
      </c>
      <c r="D129" s="1282"/>
      <c r="E129" s="1281">
        <f>E128+7</f>
        <v>44920</v>
      </c>
      <c r="F129" s="1281">
        <f>F128+7</f>
        <v>44951</v>
      </c>
      <c r="G129" s="1281">
        <f>G128+7</f>
        <v>44961</v>
      </c>
    </row>
    <row r="130" spans="1:7" ht="17.25">
      <c r="B130" s="1283"/>
      <c r="C130" s="1283"/>
      <c r="D130" s="1282"/>
      <c r="E130" s="1281"/>
      <c r="F130" s="1281"/>
      <c r="G130" s="1281"/>
    </row>
    <row r="131" spans="1:7">
      <c r="B131" s="1274"/>
      <c r="C131" s="1274"/>
      <c r="E131" s="1274"/>
      <c r="F131" s="1274"/>
    </row>
    <row r="132" spans="1:7">
      <c r="B132" s="1274"/>
      <c r="C132" s="1274"/>
      <c r="E132" s="1274"/>
      <c r="F132" s="1274"/>
    </row>
    <row r="133" spans="1:7" ht="17.25">
      <c r="A133" s="1280"/>
      <c r="B133" s="1274"/>
      <c r="C133" s="1274"/>
      <c r="E133" s="1274"/>
      <c r="F133" s="1274"/>
    </row>
    <row r="134" spans="1:7">
      <c r="B134" s="1274"/>
      <c r="C134" s="1274"/>
      <c r="E134" s="1274"/>
      <c r="F134" s="1274"/>
    </row>
    <row r="135" spans="1:7">
      <c r="B135" s="1274"/>
      <c r="C135" s="1274"/>
      <c r="E135" s="1274"/>
      <c r="F135" s="1274"/>
    </row>
    <row r="136" spans="1:7">
      <c r="B136" s="1274"/>
      <c r="C136" s="1274"/>
      <c r="E136" s="1274"/>
      <c r="F136" s="1274"/>
    </row>
    <row r="137" spans="1:7">
      <c r="B137" s="1274"/>
      <c r="C137" s="1274"/>
      <c r="E137" s="1274"/>
      <c r="F137" s="1274"/>
    </row>
    <row r="138" spans="1:7">
      <c r="B138" s="1274"/>
      <c r="C138" s="1274"/>
      <c r="E138" s="1274"/>
      <c r="F138" s="1274"/>
    </row>
    <row r="139" spans="1:7">
      <c r="B139" s="1274"/>
      <c r="C139" s="1274"/>
      <c r="E139" s="1274"/>
      <c r="F139" s="1274"/>
    </row>
    <row r="140" spans="1:7" ht="17.25">
      <c r="B140" s="1279"/>
      <c r="C140" s="1279"/>
      <c r="D140" s="1278"/>
      <c r="E140" s="1277"/>
      <c r="F140" s="1277"/>
    </row>
  </sheetData>
  <mergeCells count="99">
    <mergeCell ref="A1:F1"/>
    <mergeCell ref="B2:E2"/>
    <mergeCell ref="B3:F3"/>
    <mergeCell ref="A4:B4"/>
    <mergeCell ref="A5:B5"/>
    <mergeCell ref="A13:B13"/>
    <mergeCell ref="N31:P31"/>
    <mergeCell ref="N32:P32"/>
    <mergeCell ref="A36:F36"/>
    <mergeCell ref="N39:P39"/>
    <mergeCell ref="N40:P40"/>
    <mergeCell ref="N41:P41"/>
    <mergeCell ref="D37:D38"/>
    <mergeCell ref="K31:K34"/>
    <mergeCell ref="L31:L32"/>
    <mergeCell ref="M31:M34"/>
    <mergeCell ref="N42:P42"/>
    <mergeCell ref="A43:B43"/>
    <mergeCell ref="A51:B51"/>
    <mergeCell ref="A57:B57"/>
    <mergeCell ref="A64:B64"/>
    <mergeCell ref="A70:B70"/>
    <mergeCell ref="B58:B59"/>
    <mergeCell ref="B65:B66"/>
    <mergeCell ref="C65:C66"/>
    <mergeCell ref="D39:D42"/>
    <mergeCell ref="A122:F122"/>
    <mergeCell ref="A123:F123"/>
    <mergeCell ref="B6:B7"/>
    <mergeCell ref="B14:B15"/>
    <mergeCell ref="B23:B24"/>
    <mergeCell ref="B30:B31"/>
    <mergeCell ref="B37:B38"/>
    <mergeCell ref="B44:B45"/>
    <mergeCell ref="B52:B53"/>
    <mergeCell ref="B71:B72"/>
    <mergeCell ref="B79:B80"/>
    <mergeCell ref="B86:B87"/>
    <mergeCell ref="B94:B95"/>
    <mergeCell ref="B102:B103"/>
    <mergeCell ref="B109:B110"/>
    <mergeCell ref="A78:B78"/>
    <mergeCell ref="C109:C110"/>
    <mergeCell ref="B116:B117"/>
    <mergeCell ref="B124:B125"/>
    <mergeCell ref="C6:C7"/>
    <mergeCell ref="C14:C15"/>
    <mergeCell ref="C23:C24"/>
    <mergeCell ref="C30:C31"/>
    <mergeCell ref="C37:C38"/>
    <mergeCell ref="C44:C45"/>
    <mergeCell ref="C52:C53"/>
    <mergeCell ref="D32:D35"/>
    <mergeCell ref="C71:C72"/>
    <mergeCell ref="C79:C80"/>
    <mergeCell ref="C86:C87"/>
    <mergeCell ref="C94:C95"/>
    <mergeCell ref="C102:C103"/>
    <mergeCell ref="C58:C59"/>
    <mergeCell ref="D60:D63"/>
    <mergeCell ref="C116:C117"/>
    <mergeCell ref="C124:C125"/>
    <mergeCell ref="D6:D7"/>
    <mergeCell ref="D8:D11"/>
    <mergeCell ref="D14:D15"/>
    <mergeCell ref="D16:D19"/>
    <mergeCell ref="D23:D24"/>
    <mergeCell ref="D25:D27"/>
    <mergeCell ref="D30:D31"/>
    <mergeCell ref="D67:D69"/>
    <mergeCell ref="D71:D72"/>
    <mergeCell ref="D73:D76"/>
    <mergeCell ref="D79:D80"/>
    <mergeCell ref="D81:D84"/>
    <mergeCell ref="D44:D45"/>
    <mergeCell ref="D46:D50"/>
    <mergeCell ref="D52:D53"/>
    <mergeCell ref="D54:D56"/>
    <mergeCell ref="D58:D59"/>
    <mergeCell ref="D116:D117"/>
    <mergeCell ref="D118:D121"/>
    <mergeCell ref="D124:D125"/>
    <mergeCell ref="D126:D130"/>
    <mergeCell ref="J31:J34"/>
    <mergeCell ref="J87:J88"/>
    <mergeCell ref="J89:J90"/>
    <mergeCell ref="D86:D87"/>
    <mergeCell ref="D88:D91"/>
    <mergeCell ref="D94:D95"/>
    <mergeCell ref="N33:N34"/>
    <mergeCell ref="O33:O34"/>
    <mergeCell ref="P33:P34"/>
    <mergeCell ref="Q31:Q38"/>
    <mergeCell ref="I15:M19"/>
    <mergeCell ref="D111:D114"/>
    <mergeCell ref="D96:D99"/>
    <mergeCell ref="D104:D106"/>
    <mergeCell ref="D109:D110"/>
    <mergeCell ref="D65:D66"/>
  </mergeCells>
  <phoneticPr fontId="11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2022-11-28T06:20:54Z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