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常文件\船期表\2024年2月船期\"/>
    </mc:Choice>
  </mc:AlternateContent>
  <bookViews>
    <workbookView xWindow="14250" yWindow="1680" windowWidth="17280" windowHeight="8970"/>
  </bookViews>
  <sheets>
    <sheet name="NINGBO" sheetId="1" r:id="rId1"/>
    <sheet name="SHANGHAI" sheetId="2" r:id="rId2"/>
    <sheet name="SHENZHEN" sheetId="3" r:id="rId3"/>
    <sheet name="QINGDAO" sheetId="4" r:id="rId4"/>
    <sheet name="GUANGZHOU" sheetId="5" r:id="rId5"/>
    <sheet name="XIAMEN" sheetId="6" r:id="rId6"/>
    <sheet name="TIANJIN" sheetId="7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7" l="1"/>
  <c r="E9" i="7"/>
  <c r="F9" i="7"/>
  <c r="E10" i="7"/>
  <c r="F10" i="7"/>
  <c r="F16" i="7"/>
  <c r="E17" i="7"/>
  <c r="F17" i="7"/>
  <c r="E18" i="7"/>
  <c r="F18" i="7" s="1"/>
  <c r="F25" i="7"/>
  <c r="E26" i="7"/>
  <c r="F26" i="7" s="1"/>
  <c r="F33" i="7"/>
  <c r="E34" i="7"/>
  <c r="F34" i="7"/>
  <c r="E35" i="7"/>
  <c r="F35" i="7" s="1"/>
  <c r="F40" i="7"/>
  <c r="E41" i="7"/>
  <c r="F41" i="7" s="1"/>
  <c r="E42" i="7"/>
  <c r="F42" i="7" s="1"/>
  <c r="F47" i="7"/>
  <c r="E48" i="7"/>
  <c r="F48" i="7" s="1"/>
  <c r="F54" i="7"/>
  <c r="E55" i="7"/>
  <c r="F55" i="7"/>
  <c r="E56" i="7"/>
  <c r="F56" i="7"/>
  <c r="F61" i="7"/>
  <c r="E62" i="7"/>
  <c r="F62" i="7"/>
  <c r="E63" i="7"/>
  <c r="F63" i="7" s="1"/>
  <c r="F68" i="7"/>
  <c r="E69" i="7"/>
  <c r="F69" i="7" s="1"/>
  <c r="F74" i="7"/>
  <c r="E75" i="7"/>
  <c r="E76" i="7" s="1"/>
  <c r="F76" i="7" s="1"/>
  <c r="F75" i="7"/>
  <c r="F81" i="7"/>
  <c r="E82" i="7"/>
  <c r="F82" i="7" s="1"/>
  <c r="E83" i="7"/>
  <c r="F83" i="7" s="1"/>
  <c r="F89" i="7"/>
  <c r="E90" i="7"/>
  <c r="F90" i="7"/>
  <c r="E91" i="7"/>
  <c r="F91" i="7" s="1"/>
  <c r="E92" i="7"/>
  <c r="F92" i="7" s="1"/>
  <c r="F97" i="7"/>
  <c r="E98" i="7"/>
  <c r="F98" i="7"/>
  <c r="E99" i="7"/>
  <c r="F99" i="7" s="1"/>
  <c r="F105" i="7"/>
  <c r="E106" i="7"/>
  <c r="F106" i="7" s="1"/>
  <c r="E107" i="7"/>
  <c r="F107" i="7" s="1"/>
  <c r="F112" i="7"/>
  <c r="E113" i="7"/>
  <c r="F113" i="7" s="1"/>
  <c r="F119" i="7"/>
  <c r="E120" i="7"/>
  <c r="E121" i="7" s="1"/>
  <c r="F121" i="7" s="1"/>
  <c r="F120" i="7"/>
  <c r="F127" i="7"/>
  <c r="F128" i="7" s="1"/>
  <c r="F129" i="7" s="1"/>
  <c r="G127" i="7"/>
  <c r="E128" i="7"/>
  <c r="E129" i="7" s="1"/>
  <c r="G128" i="7"/>
  <c r="G129" i="7" s="1"/>
  <c r="E93" i="7" l="1"/>
  <c r="F93" i="7" s="1"/>
  <c r="E49" i="7"/>
  <c r="F49" i="7" s="1"/>
  <c r="E114" i="7"/>
  <c r="F114" i="7" s="1"/>
  <c r="E84" i="7"/>
  <c r="F84" i="7" s="1"/>
  <c r="E70" i="7"/>
  <c r="F70" i="7" s="1"/>
  <c r="E27" i="7"/>
  <c r="F27" i="7" s="1"/>
  <c r="E8" i="6"/>
  <c r="E9" i="6" s="1"/>
  <c r="E10" i="6" s="1"/>
  <c r="E11" i="6" s="1"/>
  <c r="E12" i="6" s="1"/>
  <c r="G8" i="6"/>
  <c r="F9" i="6"/>
  <c r="G9" i="6" s="1"/>
  <c r="E18" i="6"/>
  <c r="G18" i="6"/>
  <c r="G19" i="6" s="1"/>
  <c r="G20" i="6" s="1"/>
  <c r="G21" i="6" s="1"/>
  <c r="G22" i="6" s="1"/>
  <c r="F19" i="6"/>
  <c r="E19" i="6" s="1"/>
  <c r="F20" i="6"/>
  <c r="E20" i="6" s="1"/>
  <c r="E28" i="6"/>
  <c r="G28" i="6"/>
  <c r="E29" i="6"/>
  <c r="E30" i="6" s="1"/>
  <c r="E31" i="6" s="1"/>
  <c r="E32" i="6" s="1"/>
  <c r="F29" i="6"/>
  <c r="G29" i="6"/>
  <c r="G30" i="6" s="1"/>
  <c r="G31" i="6" s="1"/>
  <c r="G32" i="6" s="1"/>
  <c r="F30" i="6"/>
  <c r="F31" i="6" s="1"/>
  <c r="F32" i="6" s="1"/>
  <c r="E39" i="6"/>
  <c r="G39" i="6"/>
  <c r="F40" i="6"/>
  <c r="E40" i="6" s="1"/>
  <c r="G40" i="6"/>
  <c r="G41" i="6" s="1"/>
  <c r="G42" i="6" s="1"/>
  <c r="G43" i="6" s="1"/>
  <c r="F41" i="6"/>
  <c r="F42" i="6" s="1"/>
  <c r="E48" i="6"/>
  <c r="G48" i="6"/>
  <c r="F49" i="6"/>
  <c r="E49" i="6" s="1"/>
  <c r="G49" i="6"/>
  <c r="G50" i="6" s="1"/>
  <c r="G51" i="6" s="1"/>
  <c r="G52" i="6" s="1"/>
  <c r="F50" i="6"/>
  <c r="E50" i="6" s="1"/>
  <c r="E58" i="6"/>
  <c r="G58" i="6"/>
  <c r="E59" i="6"/>
  <c r="F59" i="6"/>
  <c r="G59" i="6"/>
  <c r="G60" i="6" s="1"/>
  <c r="G61" i="6" s="1"/>
  <c r="G62" i="6" s="1"/>
  <c r="E60" i="6"/>
  <c r="E61" i="6" s="1"/>
  <c r="E62" i="6" s="1"/>
  <c r="F60" i="6"/>
  <c r="F61" i="6" s="1"/>
  <c r="F62" i="6" s="1"/>
  <c r="E42" i="6" l="1"/>
  <c r="F43" i="6"/>
  <c r="E43" i="6" s="1"/>
  <c r="F10" i="6"/>
  <c r="F51" i="6"/>
  <c r="E41" i="6"/>
  <c r="F21" i="6"/>
  <c r="F955" i="4"/>
  <c r="G955" i="4" s="1"/>
  <c r="E955" i="4"/>
  <c r="F954" i="4"/>
  <c r="G954" i="4" s="1"/>
  <c r="G953" i="4"/>
  <c r="E953" i="4"/>
  <c r="G952" i="4"/>
  <c r="E952" i="4"/>
  <c r="F945" i="4"/>
  <c r="G944" i="4"/>
  <c r="E944" i="4"/>
  <c r="F938" i="4"/>
  <c r="F939" i="4" s="1"/>
  <c r="E938" i="4"/>
  <c r="F937" i="4"/>
  <c r="G937" i="4" s="1"/>
  <c r="G936" i="4"/>
  <c r="E936" i="4"/>
  <c r="F928" i="4"/>
  <c r="F929" i="4" s="1"/>
  <c r="E928" i="4"/>
  <c r="G927" i="4"/>
  <c r="E927" i="4"/>
  <c r="G926" i="4"/>
  <c r="G925" i="4"/>
  <c r="G924" i="4"/>
  <c r="F921" i="4"/>
  <c r="F920" i="4"/>
  <c r="G920" i="4" s="1"/>
  <c r="G919" i="4"/>
  <c r="E919" i="4"/>
  <c r="G918" i="4"/>
  <c r="G917" i="4"/>
  <c r="G916" i="4"/>
  <c r="F912" i="4"/>
  <c r="G912" i="4" s="1"/>
  <c r="G911" i="4"/>
  <c r="E911" i="4"/>
  <c r="G910" i="4"/>
  <c r="G909" i="4"/>
  <c r="G908" i="4"/>
  <c r="G904" i="4"/>
  <c r="F904" i="4"/>
  <c r="F905" i="4" s="1"/>
  <c r="E904" i="4"/>
  <c r="G903" i="4"/>
  <c r="E903" i="4"/>
  <c r="G902" i="4"/>
  <c r="G901" i="4"/>
  <c r="G900" i="4"/>
  <c r="F896" i="4"/>
  <c r="G895" i="4"/>
  <c r="E895" i="4"/>
  <c r="G894" i="4"/>
  <c r="G893" i="4"/>
  <c r="G890" i="4"/>
  <c r="F890" i="4"/>
  <c r="F891" i="4" s="1"/>
  <c r="E890" i="4"/>
  <c r="F889" i="4"/>
  <c r="G889" i="4" s="1"/>
  <c r="E889" i="4"/>
  <c r="G888" i="4"/>
  <c r="E888" i="4"/>
  <c r="G887" i="4"/>
  <c r="G886" i="4"/>
  <c r="F882" i="4"/>
  <c r="G882" i="4" s="1"/>
  <c r="G881" i="4"/>
  <c r="E881" i="4"/>
  <c r="G875" i="4"/>
  <c r="F875" i="4"/>
  <c r="F876" i="4" s="1"/>
  <c r="E875" i="4"/>
  <c r="G874" i="4"/>
  <c r="F874" i="4"/>
  <c r="E874" i="4"/>
  <c r="G873" i="4"/>
  <c r="E873" i="4"/>
  <c r="F867" i="4"/>
  <c r="G866" i="4"/>
  <c r="E866" i="4"/>
  <c r="F860" i="4"/>
  <c r="G860" i="4" s="1"/>
  <c r="G859" i="4"/>
  <c r="E859" i="4"/>
  <c r="G854" i="4"/>
  <c r="F854" i="4"/>
  <c r="F855" i="4" s="1"/>
  <c r="E854" i="4"/>
  <c r="G853" i="4"/>
  <c r="F853" i="4"/>
  <c r="E853" i="4"/>
  <c r="G852" i="4"/>
  <c r="E852" i="4"/>
  <c r="F845" i="4"/>
  <c r="G844" i="4"/>
  <c r="E844" i="4"/>
  <c r="F838" i="4"/>
  <c r="G838" i="4" s="1"/>
  <c r="G837" i="4"/>
  <c r="E837" i="4"/>
  <c r="G831" i="4"/>
  <c r="F831" i="4"/>
  <c r="F832" i="4" s="1"/>
  <c r="E831" i="4"/>
  <c r="G830" i="4"/>
  <c r="F830" i="4"/>
  <c r="E830" i="4"/>
  <c r="G829" i="4"/>
  <c r="E829" i="4"/>
  <c r="F823" i="4"/>
  <c r="G822" i="4"/>
  <c r="E822" i="4"/>
  <c r="F816" i="4"/>
  <c r="G816" i="4" s="1"/>
  <c r="G815" i="4"/>
  <c r="E815" i="4"/>
  <c r="G808" i="4"/>
  <c r="F808" i="4"/>
  <c r="F809" i="4" s="1"/>
  <c r="E808" i="4"/>
  <c r="G807" i="4"/>
  <c r="F807" i="4"/>
  <c r="E807" i="4"/>
  <c r="G806" i="4"/>
  <c r="E806" i="4"/>
  <c r="F800" i="4"/>
  <c r="G799" i="4"/>
  <c r="E799" i="4"/>
  <c r="F793" i="4"/>
  <c r="G793" i="4" s="1"/>
  <c r="G792" i="4"/>
  <c r="E792" i="4"/>
  <c r="G786" i="4"/>
  <c r="F786" i="4"/>
  <c r="F787" i="4" s="1"/>
  <c r="E786" i="4"/>
  <c r="G785" i="4"/>
  <c r="F785" i="4"/>
  <c r="E785" i="4"/>
  <c r="G784" i="4"/>
  <c r="E784" i="4"/>
  <c r="F777" i="4"/>
  <c r="G776" i="4"/>
  <c r="E776" i="4"/>
  <c r="F770" i="4"/>
  <c r="G770" i="4" s="1"/>
  <c r="G769" i="4"/>
  <c r="E769" i="4"/>
  <c r="G763" i="4"/>
  <c r="F763" i="4"/>
  <c r="F764" i="4" s="1"/>
  <c r="E763" i="4"/>
  <c r="G762" i="4"/>
  <c r="F762" i="4"/>
  <c r="E762" i="4"/>
  <c r="G761" i="4"/>
  <c r="E761" i="4"/>
  <c r="F754" i="4"/>
  <c r="G753" i="4"/>
  <c r="E753" i="4"/>
  <c r="F747" i="4"/>
  <c r="G747" i="4" s="1"/>
  <c r="G746" i="4"/>
  <c r="E746" i="4"/>
  <c r="G740" i="4"/>
  <c r="F740" i="4"/>
  <c r="F741" i="4" s="1"/>
  <c r="E740" i="4"/>
  <c r="G739" i="4"/>
  <c r="F739" i="4"/>
  <c r="E739" i="4"/>
  <c r="G738" i="4"/>
  <c r="E738" i="4"/>
  <c r="G737" i="4"/>
  <c r="G736" i="4"/>
  <c r="F732" i="4"/>
  <c r="G732" i="4" s="1"/>
  <c r="G731" i="4"/>
  <c r="E731" i="4"/>
  <c r="G726" i="4"/>
  <c r="F726" i="4"/>
  <c r="F727" i="4" s="1"/>
  <c r="E726" i="4"/>
  <c r="G725" i="4"/>
  <c r="F725" i="4"/>
  <c r="E725" i="4"/>
  <c r="G724" i="4"/>
  <c r="E724" i="4"/>
  <c r="F717" i="4"/>
  <c r="G716" i="4"/>
  <c r="E716" i="4"/>
  <c r="F710" i="4"/>
  <c r="G709" i="4"/>
  <c r="E709" i="4"/>
  <c r="G704" i="4"/>
  <c r="E704" i="4"/>
  <c r="G703" i="4"/>
  <c r="F703" i="4"/>
  <c r="F704" i="4" s="1"/>
  <c r="F705" i="4" s="1"/>
  <c r="E703" i="4"/>
  <c r="G702" i="4"/>
  <c r="E702" i="4"/>
  <c r="F695" i="4"/>
  <c r="G694" i="4"/>
  <c r="E694" i="4"/>
  <c r="F688" i="4"/>
  <c r="G687" i="4"/>
  <c r="E687" i="4"/>
  <c r="G680" i="4"/>
  <c r="F680" i="4"/>
  <c r="F681" i="4" s="1"/>
  <c r="F682" i="4" s="1"/>
  <c r="E680" i="4"/>
  <c r="G679" i="4"/>
  <c r="E679" i="4"/>
  <c r="F672" i="4"/>
  <c r="G671" i="4"/>
  <c r="E671" i="4"/>
  <c r="F663" i="4"/>
  <c r="G662" i="4"/>
  <c r="E662" i="4"/>
  <c r="G656" i="4"/>
  <c r="E656" i="4"/>
  <c r="G655" i="4"/>
  <c r="F655" i="4"/>
  <c r="F656" i="4" s="1"/>
  <c r="F657" i="4" s="1"/>
  <c r="G654" i="4"/>
  <c r="E654" i="4"/>
  <c r="F647" i="4"/>
  <c r="G646" i="4"/>
  <c r="E646" i="4"/>
  <c r="F639" i="4"/>
  <c r="G638" i="4"/>
  <c r="E638" i="4"/>
  <c r="G633" i="4"/>
  <c r="G632" i="4"/>
  <c r="F632" i="4"/>
  <c r="F633" i="4" s="1"/>
  <c r="F634" i="4" s="1"/>
  <c r="G631" i="4"/>
  <c r="E631" i="4"/>
  <c r="F624" i="4"/>
  <c r="G623" i="4"/>
  <c r="E623" i="4"/>
  <c r="F617" i="4"/>
  <c r="E617" i="4"/>
  <c r="G616" i="4"/>
  <c r="E616" i="4"/>
  <c r="G612" i="4"/>
  <c r="G611" i="4"/>
  <c r="G610" i="4"/>
  <c r="F610" i="4"/>
  <c r="F611" i="4" s="1"/>
  <c r="F612" i="4" s="1"/>
  <c r="G609" i="4"/>
  <c r="E609" i="4"/>
  <c r="F604" i="4"/>
  <c r="E604" i="4" s="1"/>
  <c r="F603" i="4"/>
  <c r="G603" i="4" s="1"/>
  <c r="E603" i="4"/>
  <c r="G602" i="4"/>
  <c r="E602" i="4"/>
  <c r="G597" i="4"/>
  <c r="F596" i="4"/>
  <c r="F597" i="4" s="1"/>
  <c r="G595" i="4"/>
  <c r="F595" i="4"/>
  <c r="E595" i="4"/>
  <c r="G594" i="4"/>
  <c r="E594" i="4"/>
  <c r="F588" i="4"/>
  <c r="F587" i="4"/>
  <c r="G587" i="4" s="1"/>
  <c r="E587" i="4"/>
  <c r="G586" i="4"/>
  <c r="E586" i="4"/>
  <c r="G580" i="4"/>
  <c r="F580" i="4"/>
  <c r="F581" i="4" s="1"/>
  <c r="E580" i="4"/>
  <c r="G579" i="4"/>
  <c r="E579" i="4"/>
  <c r="G574" i="4"/>
  <c r="F573" i="4"/>
  <c r="F574" i="4" s="1"/>
  <c r="G572" i="4"/>
  <c r="F572" i="4"/>
  <c r="E572" i="4"/>
  <c r="G571" i="4"/>
  <c r="E571" i="4"/>
  <c r="F566" i="4"/>
  <c r="F565" i="4"/>
  <c r="G565" i="4" s="1"/>
  <c r="E565" i="4"/>
  <c r="G564" i="4"/>
  <c r="E564" i="4"/>
  <c r="G557" i="4"/>
  <c r="F557" i="4"/>
  <c r="F558" i="4" s="1"/>
  <c r="E557" i="4"/>
  <c r="G556" i="4"/>
  <c r="E556" i="4"/>
  <c r="E555" i="4"/>
  <c r="E554" i="4"/>
  <c r="E553" i="4"/>
  <c r="F549" i="4"/>
  <c r="G548" i="4"/>
  <c r="E548" i="4"/>
  <c r="F541" i="4"/>
  <c r="G540" i="4"/>
  <c r="E540" i="4"/>
  <c r="G535" i="4"/>
  <c r="F535" i="4"/>
  <c r="F536" i="4" s="1"/>
  <c r="E535" i="4"/>
  <c r="F534" i="4"/>
  <c r="G534" i="4" s="1"/>
  <c r="E534" i="4"/>
  <c r="G533" i="4"/>
  <c r="E533" i="4"/>
  <c r="F527" i="4"/>
  <c r="G526" i="4"/>
  <c r="E526" i="4"/>
  <c r="F518" i="4"/>
  <c r="G517" i="4"/>
  <c r="E517" i="4"/>
  <c r="F510" i="4"/>
  <c r="G510" i="4" s="1"/>
  <c r="E510" i="4"/>
  <c r="G509" i="4"/>
  <c r="E509" i="4"/>
  <c r="F503" i="4"/>
  <c r="G502" i="4"/>
  <c r="E502" i="4"/>
  <c r="F496" i="4"/>
  <c r="G495" i="4"/>
  <c r="E495" i="4"/>
  <c r="F489" i="4"/>
  <c r="G489" i="4" s="1"/>
  <c r="E489" i="4"/>
  <c r="G488" i="4"/>
  <c r="E488" i="4"/>
  <c r="F481" i="4"/>
  <c r="G480" i="4"/>
  <c r="E480" i="4"/>
  <c r="F474" i="4"/>
  <c r="G473" i="4"/>
  <c r="E473" i="4"/>
  <c r="F467" i="4"/>
  <c r="G467" i="4" s="1"/>
  <c r="E467" i="4"/>
  <c r="G466" i="4"/>
  <c r="E466" i="4"/>
  <c r="F460" i="4"/>
  <c r="G459" i="4"/>
  <c r="E459" i="4"/>
  <c r="F452" i="4"/>
  <c r="G451" i="4"/>
  <c r="E451" i="4"/>
  <c r="F444" i="4"/>
  <c r="G444" i="4" s="1"/>
  <c r="E444" i="4"/>
  <c r="G443" i="4"/>
  <c r="E443" i="4"/>
  <c r="F437" i="4"/>
  <c r="G436" i="4"/>
  <c r="E436" i="4"/>
  <c r="F429" i="4"/>
  <c r="G428" i="4"/>
  <c r="E428" i="4"/>
  <c r="F422" i="4"/>
  <c r="G422" i="4" s="1"/>
  <c r="E422" i="4"/>
  <c r="G421" i="4"/>
  <c r="E421" i="4"/>
  <c r="F414" i="4"/>
  <c r="G413" i="4"/>
  <c r="E413" i="4"/>
  <c r="F406" i="4"/>
  <c r="G405" i="4"/>
  <c r="E405" i="4"/>
  <c r="F399" i="4"/>
  <c r="G399" i="4" s="1"/>
  <c r="E399" i="4"/>
  <c r="G398" i="4"/>
  <c r="E398" i="4"/>
  <c r="F391" i="4"/>
  <c r="G390" i="4"/>
  <c r="E390" i="4"/>
  <c r="F383" i="4"/>
  <c r="G382" i="4"/>
  <c r="E382" i="4"/>
  <c r="F376" i="4"/>
  <c r="G376" i="4" s="1"/>
  <c r="E376" i="4"/>
  <c r="G375" i="4"/>
  <c r="E375" i="4"/>
  <c r="F368" i="4"/>
  <c r="G367" i="4"/>
  <c r="E367" i="4"/>
  <c r="F360" i="4"/>
  <c r="G359" i="4"/>
  <c r="E359" i="4"/>
  <c r="F353" i="4"/>
  <c r="G353" i="4" s="1"/>
  <c r="E353" i="4"/>
  <c r="G352" i="4"/>
  <c r="E352" i="4"/>
  <c r="G346" i="4"/>
  <c r="F346" i="4"/>
  <c r="G345" i="4"/>
  <c r="E345" i="4"/>
  <c r="F341" i="4"/>
  <c r="F340" i="4"/>
  <c r="G340" i="4" s="1"/>
  <c r="E340" i="4"/>
  <c r="G339" i="4"/>
  <c r="F339" i="4"/>
  <c r="E339" i="4" s="1"/>
  <c r="G338" i="4"/>
  <c r="E338" i="4"/>
  <c r="F333" i="4"/>
  <c r="F332" i="4"/>
  <c r="G332" i="4" s="1"/>
  <c r="G331" i="4"/>
  <c r="E331" i="4"/>
  <c r="F324" i="4"/>
  <c r="F325" i="4" s="1"/>
  <c r="E324" i="4"/>
  <c r="G323" i="4"/>
  <c r="E323" i="4"/>
  <c r="G318" i="4"/>
  <c r="F318" i="4"/>
  <c r="F319" i="4" s="1"/>
  <c r="G319" i="4" s="1"/>
  <c r="G317" i="4"/>
  <c r="F317" i="4"/>
  <c r="E317" i="4" s="1"/>
  <c r="G316" i="4"/>
  <c r="E316" i="4"/>
  <c r="F310" i="4"/>
  <c r="F309" i="4"/>
  <c r="G309" i="4" s="1"/>
  <c r="G308" i="4"/>
  <c r="E308" i="4"/>
  <c r="F302" i="4"/>
  <c r="F303" i="4" s="1"/>
  <c r="E302" i="4"/>
  <c r="G301" i="4"/>
  <c r="E301" i="4"/>
  <c r="G295" i="4"/>
  <c r="F295" i="4"/>
  <c r="F296" i="4" s="1"/>
  <c r="G294" i="4"/>
  <c r="F294" i="4"/>
  <c r="E294" i="4" s="1"/>
  <c r="G293" i="4"/>
  <c r="E293" i="4"/>
  <c r="F288" i="4"/>
  <c r="F287" i="4"/>
  <c r="G287" i="4" s="1"/>
  <c r="G286" i="4"/>
  <c r="E286" i="4"/>
  <c r="G280" i="4"/>
  <c r="F280" i="4"/>
  <c r="F281" i="4" s="1"/>
  <c r="E280" i="4"/>
  <c r="G279" i="4"/>
  <c r="E279" i="4"/>
  <c r="G274" i="4"/>
  <c r="F274" i="4"/>
  <c r="F275" i="4" s="1"/>
  <c r="G275" i="4" s="1"/>
  <c r="G273" i="4"/>
  <c r="F273" i="4"/>
  <c r="E273" i="4" s="1"/>
  <c r="G272" i="4"/>
  <c r="E272" i="4"/>
  <c r="F267" i="4"/>
  <c r="F266" i="4"/>
  <c r="G266" i="4" s="1"/>
  <c r="G265" i="4"/>
  <c r="E265" i="4"/>
  <c r="G259" i="4"/>
  <c r="F259" i="4"/>
  <c r="F260" i="4" s="1"/>
  <c r="E259" i="4"/>
  <c r="G258" i="4"/>
  <c r="E258" i="4"/>
  <c r="G253" i="4"/>
  <c r="F253" i="4"/>
  <c r="F254" i="4" s="1"/>
  <c r="G252" i="4"/>
  <c r="F252" i="4"/>
  <c r="E252" i="4" s="1"/>
  <c r="G251" i="4"/>
  <c r="E251" i="4"/>
  <c r="F245" i="4"/>
  <c r="F244" i="4"/>
  <c r="G244" i="4" s="1"/>
  <c r="G243" i="4"/>
  <c r="E243" i="4"/>
  <c r="G236" i="4"/>
  <c r="F236" i="4"/>
  <c r="F237" i="4" s="1"/>
  <c r="E236" i="4"/>
  <c r="G235" i="4"/>
  <c r="E235" i="4"/>
  <c r="G230" i="4"/>
  <c r="F230" i="4"/>
  <c r="F231" i="4" s="1"/>
  <c r="G231" i="4" s="1"/>
  <c r="G229" i="4"/>
  <c r="F229" i="4"/>
  <c r="E229" i="4"/>
  <c r="G228" i="4"/>
  <c r="E228" i="4"/>
  <c r="F221" i="4"/>
  <c r="F220" i="4"/>
  <c r="G220" i="4" s="1"/>
  <c r="G219" i="4"/>
  <c r="E219" i="4"/>
  <c r="F213" i="4"/>
  <c r="G213" i="4" s="1"/>
  <c r="E213" i="4"/>
  <c r="G212" i="4"/>
  <c r="F212" i="4"/>
  <c r="E212" i="4"/>
  <c r="G211" i="4"/>
  <c r="E211" i="4"/>
  <c r="G207" i="4"/>
  <c r="G206" i="4"/>
  <c r="F206" i="4"/>
  <c r="F207" i="4" s="1"/>
  <c r="G205" i="4"/>
  <c r="F205" i="4"/>
  <c r="E205" i="4"/>
  <c r="G204" i="4"/>
  <c r="E204" i="4"/>
  <c r="F199" i="4"/>
  <c r="F198" i="4"/>
  <c r="G198" i="4" s="1"/>
  <c r="G197" i="4"/>
  <c r="E197" i="4"/>
  <c r="F189" i="4"/>
  <c r="F190" i="4" s="1"/>
  <c r="E189" i="4"/>
  <c r="G188" i="4"/>
  <c r="E188" i="4"/>
  <c r="G183" i="4"/>
  <c r="G182" i="4"/>
  <c r="F182" i="4"/>
  <c r="F183" i="4" s="1"/>
  <c r="G181" i="4"/>
  <c r="F181" i="4"/>
  <c r="E181" i="4"/>
  <c r="G180" i="4"/>
  <c r="E180" i="4"/>
  <c r="F175" i="4"/>
  <c r="F174" i="4"/>
  <c r="G174" i="4" s="1"/>
  <c r="G173" i="4"/>
  <c r="E173" i="4"/>
  <c r="F166" i="4"/>
  <c r="F167" i="4" s="1"/>
  <c r="E166" i="4"/>
  <c r="G165" i="4"/>
  <c r="E165" i="4"/>
  <c r="G161" i="4"/>
  <c r="G160" i="4"/>
  <c r="F160" i="4"/>
  <c r="F161" i="4" s="1"/>
  <c r="G159" i="4"/>
  <c r="F159" i="4"/>
  <c r="E159" i="4"/>
  <c r="G158" i="4"/>
  <c r="E158" i="4"/>
  <c r="F153" i="4"/>
  <c r="F152" i="4"/>
  <c r="G152" i="4" s="1"/>
  <c r="G151" i="4"/>
  <c r="E151" i="4"/>
  <c r="F144" i="4"/>
  <c r="F145" i="4" s="1"/>
  <c r="E144" i="4"/>
  <c r="G143" i="4"/>
  <c r="E143" i="4"/>
  <c r="G137" i="4"/>
  <c r="F137" i="4"/>
  <c r="E137" i="4" s="1"/>
  <c r="G136" i="4"/>
  <c r="E136" i="4"/>
  <c r="F131" i="4"/>
  <c r="F130" i="4"/>
  <c r="G130" i="4" s="1"/>
  <c r="G129" i="4"/>
  <c r="E129" i="4"/>
  <c r="F124" i="4"/>
  <c r="G124" i="4" s="1"/>
  <c r="G123" i="4"/>
  <c r="F123" i="4"/>
  <c r="E123" i="4"/>
  <c r="G122" i="4"/>
  <c r="E122" i="4"/>
  <c r="G115" i="4"/>
  <c r="F115" i="4"/>
  <c r="F116" i="4" s="1"/>
  <c r="E115" i="4"/>
  <c r="G114" i="4"/>
  <c r="E114" i="4"/>
  <c r="F108" i="4"/>
  <c r="F107" i="4"/>
  <c r="G107" i="4" s="1"/>
  <c r="G106" i="4"/>
  <c r="E106" i="4"/>
  <c r="F99" i="4"/>
  <c r="F100" i="4" s="1"/>
  <c r="E99" i="4"/>
  <c r="G98" i="4"/>
  <c r="E98" i="4"/>
  <c r="G92" i="4"/>
  <c r="F92" i="4"/>
  <c r="E92" i="4" s="1"/>
  <c r="G91" i="4"/>
  <c r="E91" i="4"/>
  <c r="F86" i="4"/>
  <c r="F85" i="4"/>
  <c r="G85" i="4" s="1"/>
  <c r="E85" i="4"/>
  <c r="G84" i="4"/>
  <c r="E84" i="4"/>
  <c r="G77" i="4"/>
  <c r="F77" i="4"/>
  <c r="E77" i="4" s="1"/>
  <c r="G76" i="4"/>
  <c r="E76" i="4"/>
  <c r="F71" i="4"/>
  <c r="E71" i="4" s="1"/>
  <c r="F70" i="4"/>
  <c r="G70" i="4" s="1"/>
  <c r="E70" i="4"/>
  <c r="G69" i="4"/>
  <c r="E69" i="4"/>
  <c r="G63" i="4"/>
  <c r="F63" i="4"/>
  <c r="F64" i="4" s="1"/>
  <c r="E63" i="4"/>
  <c r="G62" i="4"/>
  <c r="E62" i="4"/>
  <c r="G55" i="4"/>
  <c r="F55" i="4"/>
  <c r="E55" i="4" s="1"/>
  <c r="G54" i="4"/>
  <c r="E54" i="4"/>
  <c r="F48" i="4"/>
  <c r="E48" i="4" s="1"/>
  <c r="F47" i="4"/>
  <c r="G47" i="4" s="1"/>
  <c r="E47" i="4"/>
  <c r="G46" i="4"/>
  <c r="E46" i="4"/>
  <c r="G39" i="4"/>
  <c r="F39" i="4"/>
  <c r="F40" i="4" s="1"/>
  <c r="E39" i="4"/>
  <c r="G38" i="4"/>
  <c r="E38" i="4"/>
  <c r="G31" i="4"/>
  <c r="F31" i="4"/>
  <c r="E31" i="4" s="1"/>
  <c r="G30" i="4"/>
  <c r="E30" i="4"/>
  <c r="F24" i="4"/>
  <c r="E24" i="4" s="1"/>
  <c r="G23" i="4"/>
  <c r="E23" i="4"/>
  <c r="F17" i="4"/>
  <c r="G17" i="4" s="1"/>
  <c r="G16" i="4"/>
  <c r="E16" i="4"/>
  <c r="F9" i="4"/>
  <c r="F10" i="4" s="1"/>
  <c r="G8" i="4"/>
  <c r="E8" i="4"/>
  <c r="F22" i="6" l="1"/>
  <c r="E22" i="6" s="1"/>
  <c r="E21" i="6"/>
  <c r="F52" i="6"/>
  <c r="E52" i="6" s="1"/>
  <c r="E51" i="6"/>
  <c r="G10" i="6"/>
  <c r="F11" i="6"/>
  <c r="G64" i="4"/>
  <c r="E64" i="4"/>
  <c r="F65" i="4"/>
  <c r="G10" i="4"/>
  <c r="E10" i="4"/>
  <c r="F11" i="4"/>
  <c r="G40" i="4"/>
  <c r="E40" i="4"/>
  <c r="F41" i="4"/>
  <c r="G237" i="4"/>
  <c r="E237" i="4"/>
  <c r="F238" i="4"/>
  <c r="E267" i="4"/>
  <c r="F268" i="4"/>
  <c r="G267" i="4"/>
  <c r="G303" i="4"/>
  <c r="E303" i="4"/>
  <c r="F304" i="4"/>
  <c r="E9" i="4"/>
  <c r="F18" i="4"/>
  <c r="G24" i="4"/>
  <c r="G48" i="4"/>
  <c r="G71" i="4"/>
  <c r="E360" i="4"/>
  <c r="F361" i="4"/>
  <c r="G360" i="4"/>
  <c r="G100" i="4"/>
  <c r="E100" i="4"/>
  <c r="F101" i="4"/>
  <c r="E254" i="4"/>
  <c r="F255" i="4"/>
  <c r="E296" i="4"/>
  <c r="F297" i="4"/>
  <c r="F504" i="4"/>
  <c r="G503" i="4"/>
  <c r="E503" i="4"/>
  <c r="F32" i="4"/>
  <c r="F56" i="4"/>
  <c r="F78" i="4"/>
  <c r="E86" i="4"/>
  <c r="F87" i="4"/>
  <c r="G86" i="4"/>
  <c r="E153" i="4"/>
  <c r="F154" i="4"/>
  <c r="G153" i="4"/>
  <c r="E175" i="4"/>
  <c r="F176" i="4"/>
  <c r="G175" i="4"/>
  <c r="E199" i="4"/>
  <c r="F200" i="4"/>
  <c r="G199" i="4"/>
  <c r="G254" i="4"/>
  <c r="G296" i="4"/>
  <c r="F438" i="4"/>
  <c r="G437" i="4"/>
  <c r="E437" i="4"/>
  <c r="E231" i="4"/>
  <c r="F232" i="4"/>
  <c r="G260" i="4"/>
  <c r="E260" i="4"/>
  <c r="F261" i="4"/>
  <c r="E288" i="4"/>
  <c r="F289" i="4"/>
  <c r="G288" i="4"/>
  <c r="G9" i="4"/>
  <c r="E17" i="4"/>
  <c r="F25" i="4"/>
  <c r="F49" i="4"/>
  <c r="F72" i="4"/>
  <c r="G145" i="4"/>
  <c r="E145" i="4"/>
  <c r="F146" i="4"/>
  <c r="E161" i="4"/>
  <c r="F162" i="4"/>
  <c r="G167" i="4"/>
  <c r="E167" i="4"/>
  <c r="F168" i="4"/>
  <c r="E183" i="4"/>
  <c r="F184" i="4"/>
  <c r="G190" i="4"/>
  <c r="E190" i="4"/>
  <c r="F191" i="4"/>
  <c r="E207" i="4"/>
  <c r="F208" i="4"/>
  <c r="E496" i="4"/>
  <c r="F497" i="4"/>
  <c r="G496" i="4"/>
  <c r="E245" i="4"/>
  <c r="F246" i="4"/>
  <c r="G245" i="4"/>
  <c r="G281" i="4"/>
  <c r="E281" i="4"/>
  <c r="F282" i="4"/>
  <c r="F117" i="4"/>
  <c r="G116" i="4"/>
  <c r="E116" i="4"/>
  <c r="E333" i="4"/>
  <c r="F334" i="4"/>
  <c r="G333" i="4"/>
  <c r="F369" i="4"/>
  <c r="G368" i="4"/>
  <c r="E368" i="4"/>
  <c r="E275" i="4"/>
  <c r="F276" i="4"/>
  <c r="E108" i="4"/>
  <c r="F109" i="4"/>
  <c r="G108" i="4"/>
  <c r="E131" i="4"/>
  <c r="F132" i="4"/>
  <c r="G131" i="4"/>
  <c r="E221" i="4"/>
  <c r="F222" i="4"/>
  <c r="G221" i="4"/>
  <c r="E310" i="4"/>
  <c r="F311" i="4"/>
  <c r="G310" i="4"/>
  <c r="E319" i="4"/>
  <c r="F320" i="4"/>
  <c r="G325" i="4"/>
  <c r="E325" i="4"/>
  <c r="F326" i="4"/>
  <c r="E429" i="4"/>
  <c r="F430" i="4"/>
  <c r="G429" i="4"/>
  <c r="F125" i="4"/>
  <c r="E160" i="4"/>
  <c r="E182" i="4"/>
  <c r="E206" i="4"/>
  <c r="F214" i="4"/>
  <c r="E230" i="4"/>
  <c r="E253" i="4"/>
  <c r="E274" i="4"/>
  <c r="E295" i="4"/>
  <c r="E318" i="4"/>
  <c r="E921" i="4"/>
  <c r="F922" i="4"/>
  <c r="G921" i="4"/>
  <c r="F93" i="4"/>
  <c r="G99" i="4"/>
  <c r="E107" i="4"/>
  <c r="E130" i="4"/>
  <c r="F138" i="4"/>
  <c r="G144" i="4"/>
  <c r="E152" i="4"/>
  <c r="G166" i="4"/>
  <c r="E174" i="4"/>
  <c r="G189" i="4"/>
  <c r="E198" i="4"/>
  <c r="E220" i="4"/>
  <c r="E244" i="4"/>
  <c r="E266" i="4"/>
  <c r="E287" i="4"/>
  <c r="G302" i="4"/>
  <c r="E309" i="4"/>
  <c r="G324" i="4"/>
  <c r="E332" i="4"/>
  <c r="F347" i="4"/>
  <c r="E346" i="4"/>
  <c r="E383" i="4"/>
  <c r="F384" i="4"/>
  <c r="G383" i="4"/>
  <c r="F392" i="4"/>
  <c r="G391" i="4"/>
  <c r="E391" i="4"/>
  <c r="E452" i="4"/>
  <c r="F453" i="4"/>
  <c r="G452" i="4"/>
  <c r="F461" i="4"/>
  <c r="G460" i="4"/>
  <c r="E460" i="4"/>
  <c r="E518" i="4"/>
  <c r="F519" i="4"/>
  <c r="G518" i="4"/>
  <c r="F528" i="4"/>
  <c r="G527" i="4"/>
  <c r="E527" i="4"/>
  <c r="G558" i="4"/>
  <c r="E558" i="4"/>
  <c r="F559" i="4"/>
  <c r="E124" i="4"/>
  <c r="E341" i="4"/>
  <c r="G341" i="4"/>
  <c r="E566" i="4"/>
  <c r="F567" i="4"/>
  <c r="G566" i="4"/>
  <c r="G581" i="4"/>
  <c r="E581" i="4"/>
  <c r="F582" i="4"/>
  <c r="E406" i="4"/>
  <c r="F407" i="4"/>
  <c r="G406" i="4"/>
  <c r="F415" i="4"/>
  <c r="G414" i="4"/>
  <c r="E414" i="4"/>
  <c r="E474" i="4"/>
  <c r="F475" i="4"/>
  <c r="G474" i="4"/>
  <c r="F482" i="4"/>
  <c r="G481" i="4"/>
  <c r="E481" i="4"/>
  <c r="E574" i="4"/>
  <c r="F575" i="4"/>
  <c r="E588" i="4"/>
  <c r="F589" i="4"/>
  <c r="G588" i="4"/>
  <c r="F342" i="4"/>
  <c r="G536" i="4"/>
  <c r="E536" i="4"/>
  <c r="F537" i="4"/>
  <c r="E541" i="4"/>
  <c r="F542" i="4"/>
  <c r="G541" i="4"/>
  <c r="F550" i="4"/>
  <c r="G549" i="4"/>
  <c r="E549" i="4"/>
  <c r="E597" i="4"/>
  <c r="F598" i="4"/>
  <c r="F354" i="4"/>
  <c r="F377" i="4"/>
  <c r="F400" i="4"/>
  <c r="F423" i="4"/>
  <c r="F445" i="4"/>
  <c r="F468" i="4"/>
  <c r="F490" i="4"/>
  <c r="F511" i="4"/>
  <c r="E573" i="4"/>
  <c r="E596" i="4"/>
  <c r="G617" i="4"/>
  <c r="F618" i="4"/>
  <c r="G663" i="4"/>
  <c r="E663" i="4"/>
  <c r="F664" i="4"/>
  <c r="E672" i="4"/>
  <c r="F673" i="4"/>
  <c r="G672" i="4"/>
  <c r="G710" i="4"/>
  <c r="E710" i="4"/>
  <c r="F711" i="4"/>
  <c r="E717" i="4"/>
  <c r="F718" i="4"/>
  <c r="G717" i="4"/>
  <c r="F742" i="4"/>
  <c r="G741" i="4"/>
  <c r="E741" i="4"/>
  <c r="F765" i="4"/>
  <c r="G764" i="4"/>
  <c r="E764" i="4"/>
  <c r="F788" i="4"/>
  <c r="G787" i="4"/>
  <c r="E787" i="4"/>
  <c r="F810" i="4"/>
  <c r="G809" i="4"/>
  <c r="E809" i="4"/>
  <c r="F833" i="4"/>
  <c r="G832" i="4"/>
  <c r="E832" i="4"/>
  <c r="F856" i="4"/>
  <c r="G855" i="4"/>
  <c r="E855" i="4"/>
  <c r="F877" i="4"/>
  <c r="G876" i="4"/>
  <c r="E876" i="4"/>
  <c r="F906" i="4"/>
  <c r="G905" i="4"/>
  <c r="E905" i="4"/>
  <c r="E945" i="4"/>
  <c r="F946" i="4"/>
  <c r="G945" i="4"/>
  <c r="E624" i="4"/>
  <c r="G624" i="4"/>
  <c r="F683" i="4"/>
  <c r="G682" i="4"/>
  <c r="E682" i="4"/>
  <c r="E929" i="4"/>
  <c r="F930" i="4"/>
  <c r="G573" i="4"/>
  <c r="G596" i="4"/>
  <c r="G604" i="4"/>
  <c r="F613" i="4"/>
  <c r="E612" i="4"/>
  <c r="F625" i="4"/>
  <c r="F635" i="4"/>
  <c r="G634" i="4"/>
  <c r="E634" i="4"/>
  <c r="F728" i="4"/>
  <c r="G727" i="4"/>
  <c r="E727" i="4"/>
  <c r="G929" i="4"/>
  <c r="G939" i="4"/>
  <c r="E939" i="4"/>
  <c r="F940" i="4"/>
  <c r="F605" i="4"/>
  <c r="E681" i="4"/>
  <c r="G688" i="4"/>
  <c r="E688" i="4"/>
  <c r="F689" i="4"/>
  <c r="E695" i="4"/>
  <c r="F696" i="4"/>
  <c r="G695" i="4"/>
  <c r="F892" i="4"/>
  <c r="G891" i="4"/>
  <c r="E891" i="4"/>
  <c r="E611" i="4"/>
  <c r="E633" i="4"/>
  <c r="G639" i="4"/>
  <c r="E639" i="4"/>
  <c r="F640" i="4"/>
  <c r="E647" i="4"/>
  <c r="F648" i="4"/>
  <c r="G647" i="4"/>
  <c r="F658" i="4"/>
  <c r="G657" i="4"/>
  <c r="E657" i="4"/>
  <c r="G681" i="4"/>
  <c r="F706" i="4"/>
  <c r="G705" i="4"/>
  <c r="E705" i="4"/>
  <c r="E754" i="4"/>
  <c r="F755" i="4"/>
  <c r="G754" i="4"/>
  <c r="E777" i="4"/>
  <c r="F778" i="4"/>
  <c r="G777" i="4"/>
  <c r="E800" i="4"/>
  <c r="F801" i="4"/>
  <c r="G800" i="4"/>
  <c r="E823" i="4"/>
  <c r="F824" i="4"/>
  <c r="G823" i="4"/>
  <c r="E845" i="4"/>
  <c r="F846" i="4"/>
  <c r="G845" i="4"/>
  <c r="E867" i="4"/>
  <c r="F868" i="4"/>
  <c r="G867" i="4"/>
  <c r="E896" i="4"/>
  <c r="F897" i="4"/>
  <c r="G896" i="4"/>
  <c r="E610" i="4"/>
  <c r="E632" i="4"/>
  <c r="E655" i="4"/>
  <c r="F733" i="4"/>
  <c r="F748" i="4"/>
  <c r="F771" i="4"/>
  <c r="F794" i="4"/>
  <c r="F817" i="4"/>
  <c r="F839" i="4"/>
  <c r="F861" i="4"/>
  <c r="F883" i="4"/>
  <c r="F913" i="4"/>
  <c r="F957" i="4"/>
  <c r="E920" i="4"/>
  <c r="G938" i="4"/>
  <c r="E732" i="4"/>
  <c r="E747" i="4"/>
  <c r="E770" i="4"/>
  <c r="E793" i="4"/>
  <c r="E816" i="4"/>
  <c r="E838" i="4"/>
  <c r="E860" i="4"/>
  <c r="E882" i="4"/>
  <c r="E912" i="4"/>
  <c r="G928" i="4"/>
  <c r="E937" i="4"/>
  <c r="E954" i="4"/>
  <c r="F956" i="4"/>
  <c r="G11" i="6" l="1"/>
  <c r="F12" i="6"/>
  <c r="G12" i="6" s="1"/>
  <c r="E415" i="4"/>
  <c r="G415" i="4"/>
  <c r="F416" i="4"/>
  <c r="G658" i="4"/>
  <c r="E658" i="4"/>
  <c r="E625" i="4"/>
  <c r="F626" i="4"/>
  <c r="G625" i="4"/>
  <c r="F931" i="4"/>
  <c r="G930" i="4"/>
  <c r="E930" i="4"/>
  <c r="E906" i="4"/>
  <c r="F907" i="4"/>
  <c r="G906" i="4"/>
  <c r="E856" i="4"/>
  <c r="G856" i="4"/>
  <c r="E810" i="4"/>
  <c r="G810" i="4"/>
  <c r="E765" i="4"/>
  <c r="G765" i="4"/>
  <c r="F424" i="4"/>
  <c r="G423" i="4"/>
  <c r="E423" i="4"/>
  <c r="G537" i="4"/>
  <c r="E537" i="4"/>
  <c r="F560" i="4"/>
  <c r="G559" i="4"/>
  <c r="E559" i="4"/>
  <c r="F126" i="4"/>
  <c r="G125" i="4"/>
  <c r="E125" i="4"/>
  <c r="G246" i="4"/>
  <c r="E246" i="4"/>
  <c r="F247" i="4"/>
  <c r="F169" i="4"/>
  <c r="G168" i="4"/>
  <c r="E168" i="4"/>
  <c r="G176" i="4"/>
  <c r="E176" i="4"/>
  <c r="F177" i="4"/>
  <c r="G87" i="4"/>
  <c r="E87" i="4"/>
  <c r="F88" i="4"/>
  <c r="F102" i="4"/>
  <c r="G101" i="4"/>
  <c r="E101" i="4"/>
  <c r="F734" i="4"/>
  <c r="G733" i="4"/>
  <c r="E733" i="4"/>
  <c r="F446" i="4"/>
  <c r="G445" i="4"/>
  <c r="E445" i="4"/>
  <c r="E482" i="4"/>
  <c r="G482" i="4"/>
  <c r="F483" i="4"/>
  <c r="E461" i="4"/>
  <c r="F462" i="4"/>
  <c r="G461" i="4"/>
  <c r="F94" i="4"/>
  <c r="G93" i="4"/>
  <c r="E93" i="4"/>
  <c r="G208" i="4"/>
  <c r="E208" i="4"/>
  <c r="F147" i="4"/>
  <c r="G146" i="4"/>
  <c r="E146" i="4"/>
  <c r="E438" i="4"/>
  <c r="F439" i="4"/>
  <c r="G438" i="4"/>
  <c r="F239" i="4"/>
  <c r="G238" i="4"/>
  <c r="E238" i="4"/>
  <c r="G868" i="4"/>
  <c r="E868" i="4"/>
  <c r="F869" i="4"/>
  <c r="E696" i="4"/>
  <c r="G696" i="4"/>
  <c r="F697" i="4"/>
  <c r="E605" i="4"/>
  <c r="G605" i="4"/>
  <c r="F606" i="4"/>
  <c r="G711" i="4"/>
  <c r="F712" i="4"/>
  <c r="E711" i="4"/>
  <c r="G664" i="4"/>
  <c r="F665" i="4"/>
  <c r="E664" i="4"/>
  <c r="F401" i="4"/>
  <c r="G400" i="4"/>
  <c r="E400" i="4"/>
  <c r="G575" i="4"/>
  <c r="E575" i="4"/>
  <c r="G475" i="4"/>
  <c r="E475" i="4"/>
  <c r="F476" i="4"/>
  <c r="G407" i="4"/>
  <c r="E407" i="4"/>
  <c r="F408" i="4"/>
  <c r="G567" i="4"/>
  <c r="E567" i="4"/>
  <c r="F568" i="4"/>
  <c r="G519" i="4"/>
  <c r="F520" i="4"/>
  <c r="E519" i="4"/>
  <c r="G453" i="4"/>
  <c r="F454" i="4"/>
  <c r="E453" i="4"/>
  <c r="G384" i="4"/>
  <c r="F385" i="4"/>
  <c r="E384" i="4"/>
  <c r="F139" i="4"/>
  <c r="G138" i="4"/>
  <c r="E138" i="4"/>
  <c r="G922" i="4"/>
  <c r="E922" i="4"/>
  <c r="F923" i="4"/>
  <c r="G320" i="4"/>
  <c r="E320" i="4"/>
  <c r="G222" i="4"/>
  <c r="E222" i="4"/>
  <c r="F223" i="4"/>
  <c r="G109" i="4"/>
  <c r="E109" i="4"/>
  <c r="F110" i="4"/>
  <c r="E369" i="4"/>
  <c r="F370" i="4"/>
  <c r="G369" i="4"/>
  <c r="E117" i="4"/>
  <c r="F118" i="4"/>
  <c r="G117" i="4"/>
  <c r="F192" i="4"/>
  <c r="G191" i="4"/>
  <c r="E191" i="4"/>
  <c r="G232" i="4"/>
  <c r="E232" i="4"/>
  <c r="E504" i="4"/>
  <c r="F505" i="4"/>
  <c r="G504" i="4"/>
  <c r="F862" i="4"/>
  <c r="G861" i="4"/>
  <c r="E861" i="4"/>
  <c r="G635" i="4"/>
  <c r="E635" i="4"/>
  <c r="F305" i="4"/>
  <c r="G304" i="4"/>
  <c r="E304" i="4"/>
  <c r="F840" i="4"/>
  <c r="G839" i="4"/>
  <c r="E839" i="4"/>
  <c r="F795" i="4"/>
  <c r="G794" i="4"/>
  <c r="E794" i="4"/>
  <c r="G706" i="4"/>
  <c r="E706" i="4"/>
  <c r="E648" i="4"/>
  <c r="F649" i="4"/>
  <c r="G648" i="4"/>
  <c r="G940" i="4"/>
  <c r="E940" i="4"/>
  <c r="E728" i="4"/>
  <c r="G728" i="4"/>
  <c r="G613" i="4"/>
  <c r="E613" i="4"/>
  <c r="G946" i="4"/>
  <c r="E946" i="4"/>
  <c r="F947" i="4"/>
  <c r="F512" i="4"/>
  <c r="G511" i="4"/>
  <c r="E511" i="4"/>
  <c r="F378" i="4"/>
  <c r="G377" i="4"/>
  <c r="E377" i="4"/>
  <c r="E550" i="4"/>
  <c r="F551" i="4"/>
  <c r="G550" i="4"/>
  <c r="F215" i="4"/>
  <c r="G214" i="4"/>
  <c r="E214" i="4"/>
  <c r="G430" i="4"/>
  <c r="F431" i="4"/>
  <c r="E430" i="4"/>
  <c r="F283" i="4"/>
  <c r="G282" i="4"/>
  <c r="E282" i="4"/>
  <c r="F73" i="4"/>
  <c r="G72" i="4"/>
  <c r="E72" i="4"/>
  <c r="G289" i="4"/>
  <c r="E289" i="4"/>
  <c r="F290" i="4"/>
  <c r="G78" i="4"/>
  <c r="F79" i="4"/>
  <c r="E78" i="4"/>
  <c r="G297" i="4"/>
  <c r="E297" i="4"/>
  <c r="F42" i="4"/>
  <c r="E41" i="4"/>
  <c r="G41" i="4"/>
  <c r="F66" i="4"/>
  <c r="G65" i="4"/>
  <c r="E65" i="4"/>
  <c r="G956" i="4"/>
  <c r="F958" i="4"/>
  <c r="E956" i="4"/>
  <c r="G718" i="4"/>
  <c r="E718" i="4"/>
  <c r="F719" i="4"/>
  <c r="G589" i="4"/>
  <c r="E589" i="4"/>
  <c r="F590" i="4"/>
  <c r="E528" i="4"/>
  <c r="F529" i="4"/>
  <c r="G528" i="4"/>
  <c r="F12" i="4"/>
  <c r="G11" i="4"/>
  <c r="E11" i="4"/>
  <c r="G824" i="4"/>
  <c r="E824" i="4"/>
  <c r="F825" i="4"/>
  <c r="F772" i="4"/>
  <c r="G771" i="4"/>
  <c r="E771" i="4"/>
  <c r="G689" i="4"/>
  <c r="E689" i="4"/>
  <c r="F690" i="4"/>
  <c r="E877" i="4"/>
  <c r="G877" i="4"/>
  <c r="E833" i="4"/>
  <c r="G833" i="4"/>
  <c r="E788" i="4"/>
  <c r="G788" i="4"/>
  <c r="E742" i="4"/>
  <c r="G742" i="4"/>
  <c r="F491" i="4"/>
  <c r="G490" i="4"/>
  <c r="E490" i="4"/>
  <c r="F355" i="4"/>
  <c r="G354" i="4"/>
  <c r="E354" i="4"/>
  <c r="G342" i="4"/>
  <c r="E342" i="4"/>
  <c r="F583" i="4"/>
  <c r="G582" i="4"/>
  <c r="E582" i="4"/>
  <c r="G276" i="4"/>
  <c r="E276" i="4"/>
  <c r="G334" i="4"/>
  <c r="E334" i="4"/>
  <c r="F335" i="4"/>
  <c r="G497" i="4"/>
  <c r="F498" i="4"/>
  <c r="E497" i="4"/>
  <c r="G162" i="4"/>
  <c r="E162" i="4"/>
  <c r="G49" i="4"/>
  <c r="F50" i="4"/>
  <c r="E49" i="4"/>
  <c r="G200" i="4"/>
  <c r="E200" i="4"/>
  <c r="F201" i="4"/>
  <c r="G154" i="4"/>
  <c r="E154" i="4"/>
  <c r="F155" i="4"/>
  <c r="F57" i="4"/>
  <c r="G56" i="4"/>
  <c r="E56" i="4"/>
  <c r="F19" i="4"/>
  <c r="E18" i="4"/>
  <c r="G18" i="4"/>
  <c r="G268" i="4"/>
  <c r="E268" i="4"/>
  <c r="F269" i="4"/>
  <c r="E892" i="4"/>
  <c r="G892" i="4"/>
  <c r="E673" i="4"/>
  <c r="F674" i="4"/>
  <c r="G673" i="4"/>
  <c r="E392" i="4"/>
  <c r="F393" i="4"/>
  <c r="G392" i="4"/>
  <c r="F818" i="4"/>
  <c r="G817" i="4"/>
  <c r="E817" i="4"/>
  <c r="G778" i="4"/>
  <c r="E778" i="4"/>
  <c r="F779" i="4"/>
  <c r="G957" i="4"/>
  <c r="F959" i="4"/>
  <c r="E957" i="4"/>
  <c r="F914" i="4"/>
  <c r="G913" i="4"/>
  <c r="E913" i="4"/>
  <c r="F884" i="4"/>
  <c r="G883" i="4"/>
  <c r="E883" i="4"/>
  <c r="F749" i="4"/>
  <c r="G748" i="4"/>
  <c r="E748" i="4"/>
  <c r="G897" i="4"/>
  <c r="E897" i="4"/>
  <c r="F898" i="4"/>
  <c r="G846" i="4"/>
  <c r="E846" i="4"/>
  <c r="F847" i="4"/>
  <c r="G801" i="4"/>
  <c r="E801" i="4"/>
  <c r="F802" i="4"/>
  <c r="G755" i="4"/>
  <c r="E755" i="4"/>
  <c r="F756" i="4"/>
  <c r="G640" i="4"/>
  <c r="F641" i="4"/>
  <c r="E640" i="4"/>
  <c r="G683" i="4"/>
  <c r="E683" i="4"/>
  <c r="G618" i="4"/>
  <c r="F619" i="4"/>
  <c r="E618" i="4"/>
  <c r="F469" i="4"/>
  <c r="G468" i="4"/>
  <c r="E468" i="4"/>
  <c r="G598" i="4"/>
  <c r="E598" i="4"/>
  <c r="G542" i="4"/>
  <c r="F543" i="4"/>
  <c r="E542" i="4"/>
  <c r="E347" i="4"/>
  <c r="F348" i="4"/>
  <c r="G347" i="4"/>
  <c r="F327" i="4"/>
  <c r="G326" i="4"/>
  <c r="E326" i="4"/>
  <c r="G311" i="4"/>
  <c r="E311" i="4"/>
  <c r="F312" i="4"/>
  <c r="G132" i="4"/>
  <c r="E132" i="4"/>
  <c r="F133" i="4"/>
  <c r="G184" i="4"/>
  <c r="E184" i="4"/>
  <c r="F26" i="4"/>
  <c r="G25" i="4"/>
  <c r="E25" i="4"/>
  <c r="F262" i="4"/>
  <c r="G261" i="4"/>
  <c r="E261" i="4"/>
  <c r="F33" i="4"/>
  <c r="G32" i="4"/>
  <c r="E32" i="4"/>
  <c r="G255" i="4"/>
  <c r="E255" i="4"/>
  <c r="G361" i="4"/>
  <c r="F362" i="4"/>
  <c r="E361" i="4"/>
  <c r="F552" i="4" l="1"/>
  <c r="G551" i="4"/>
  <c r="E551" i="4"/>
  <c r="E649" i="4"/>
  <c r="F650" i="4"/>
  <c r="G649" i="4"/>
  <c r="E697" i="4"/>
  <c r="F698" i="4"/>
  <c r="G697" i="4"/>
  <c r="E362" i="4"/>
  <c r="F363" i="4"/>
  <c r="G362" i="4"/>
  <c r="E33" i="4"/>
  <c r="F34" i="4"/>
  <c r="G33" i="4"/>
  <c r="E26" i="4"/>
  <c r="G26" i="4"/>
  <c r="E312" i="4"/>
  <c r="G312" i="4"/>
  <c r="G619" i="4"/>
  <c r="F620" i="4"/>
  <c r="E619" i="4"/>
  <c r="G884" i="4"/>
  <c r="E884" i="4"/>
  <c r="F885" i="4"/>
  <c r="G818" i="4"/>
  <c r="E818" i="4"/>
  <c r="F819" i="4"/>
  <c r="E155" i="4"/>
  <c r="G155" i="4"/>
  <c r="E498" i="4"/>
  <c r="F499" i="4"/>
  <c r="G498" i="4"/>
  <c r="G958" i="4"/>
  <c r="F960" i="4"/>
  <c r="E958" i="4"/>
  <c r="E73" i="4"/>
  <c r="G73" i="4"/>
  <c r="G512" i="4"/>
  <c r="E512" i="4"/>
  <c r="F513" i="4"/>
  <c r="F506" i="4"/>
  <c r="G505" i="4"/>
  <c r="E505" i="4"/>
  <c r="G192" i="4"/>
  <c r="E192" i="4"/>
  <c r="E568" i="4"/>
  <c r="G568" i="4"/>
  <c r="E476" i="4"/>
  <c r="F477" i="4"/>
  <c r="G476" i="4"/>
  <c r="G712" i="4"/>
  <c r="E712" i="4"/>
  <c r="F713" i="4"/>
  <c r="E94" i="4"/>
  <c r="F95" i="4"/>
  <c r="G94" i="4"/>
  <c r="G734" i="4"/>
  <c r="E734" i="4"/>
  <c r="F735" i="4"/>
  <c r="G169" i="4"/>
  <c r="E169" i="4"/>
  <c r="G126" i="4"/>
  <c r="E126" i="4"/>
  <c r="G795" i="4"/>
  <c r="E795" i="4"/>
  <c r="F796" i="4"/>
  <c r="F349" i="4"/>
  <c r="E348" i="4"/>
  <c r="G348" i="4"/>
  <c r="E756" i="4"/>
  <c r="F757" i="4"/>
  <c r="G756" i="4"/>
  <c r="E847" i="4"/>
  <c r="F848" i="4"/>
  <c r="G847" i="4"/>
  <c r="E779" i="4"/>
  <c r="F780" i="4"/>
  <c r="G779" i="4"/>
  <c r="E50" i="4"/>
  <c r="G50" i="4"/>
  <c r="G772" i="4"/>
  <c r="E772" i="4"/>
  <c r="F773" i="4"/>
  <c r="E12" i="4"/>
  <c r="G12" i="4"/>
  <c r="G42" i="4"/>
  <c r="E42" i="4"/>
  <c r="E290" i="4"/>
  <c r="G290" i="4"/>
  <c r="E947" i="4"/>
  <c r="F948" i="4"/>
  <c r="G947" i="4"/>
  <c r="E110" i="4"/>
  <c r="G110" i="4"/>
  <c r="E454" i="4"/>
  <c r="F455" i="4"/>
  <c r="G454" i="4"/>
  <c r="G401" i="4"/>
  <c r="E401" i="4"/>
  <c r="F402" i="4"/>
  <c r="G239" i="4"/>
  <c r="E239" i="4"/>
  <c r="G147" i="4"/>
  <c r="E147" i="4"/>
  <c r="E177" i="4"/>
  <c r="G177" i="4"/>
  <c r="E247" i="4"/>
  <c r="G247" i="4"/>
  <c r="E674" i="4"/>
  <c r="F675" i="4"/>
  <c r="G674" i="4"/>
  <c r="F80" i="4"/>
  <c r="G79" i="4"/>
  <c r="E79" i="4"/>
  <c r="F394" i="4"/>
  <c r="G393" i="4"/>
  <c r="E393" i="4"/>
  <c r="G19" i="4"/>
  <c r="E19" i="4"/>
  <c r="F20" i="4"/>
  <c r="E335" i="4"/>
  <c r="G335" i="4"/>
  <c r="G355" i="4"/>
  <c r="E355" i="4"/>
  <c r="F356" i="4"/>
  <c r="G690" i="4"/>
  <c r="E690" i="4"/>
  <c r="F691" i="4"/>
  <c r="E825" i="4"/>
  <c r="F826" i="4"/>
  <c r="G825" i="4"/>
  <c r="E719" i="4"/>
  <c r="F720" i="4"/>
  <c r="G719" i="4"/>
  <c r="G840" i="4"/>
  <c r="E840" i="4"/>
  <c r="F841" i="4"/>
  <c r="G118" i="4"/>
  <c r="E118" i="4"/>
  <c r="E139" i="4"/>
  <c r="F140" i="4"/>
  <c r="G139" i="4"/>
  <c r="E606" i="4"/>
  <c r="G606" i="4"/>
  <c r="E869" i="4"/>
  <c r="F870" i="4"/>
  <c r="G869" i="4"/>
  <c r="F463" i="4"/>
  <c r="G462" i="4"/>
  <c r="E462" i="4"/>
  <c r="G424" i="4"/>
  <c r="E424" i="4"/>
  <c r="F425" i="4"/>
  <c r="E931" i="4"/>
  <c r="G931" i="4"/>
  <c r="F417" i="4"/>
  <c r="G416" i="4"/>
  <c r="E416" i="4"/>
  <c r="G57" i="4"/>
  <c r="E57" i="4"/>
  <c r="F58" i="4"/>
  <c r="E590" i="4"/>
  <c r="G590" i="4"/>
  <c r="F371" i="4"/>
  <c r="G370" i="4"/>
  <c r="E370" i="4"/>
  <c r="G262" i="4"/>
  <c r="E262" i="4"/>
  <c r="E133" i="4"/>
  <c r="G133" i="4"/>
  <c r="G749" i="4"/>
  <c r="E749" i="4"/>
  <c r="F750" i="4"/>
  <c r="G914" i="4"/>
  <c r="E914" i="4"/>
  <c r="F915" i="4"/>
  <c r="E269" i="4"/>
  <c r="G269" i="4"/>
  <c r="E201" i="4"/>
  <c r="G201" i="4"/>
  <c r="G583" i="4"/>
  <c r="E583" i="4"/>
  <c r="F530" i="4"/>
  <c r="G529" i="4"/>
  <c r="E529" i="4"/>
  <c r="G283" i="4"/>
  <c r="E283" i="4"/>
  <c r="G215" i="4"/>
  <c r="E215" i="4"/>
  <c r="G378" i="4"/>
  <c r="E378" i="4"/>
  <c r="F379" i="4"/>
  <c r="E923" i="4"/>
  <c r="G923" i="4"/>
  <c r="E408" i="4"/>
  <c r="F409" i="4"/>
  <c r="G408" i="4"/>
  <c r="G665" i="4"/>
  <c r="E665" i="4"/>
  <c r="F666" i="4"/>
  <c r="F440" i="4"/>
  <c r="G439" i="4"/>
  <c r="E439" i="4"/>
  <c r="G446" i="4"/>
  <c r="E446" i="4"/>
  <c r="F447" i="4"/>
  <c r="G102" i="4"/>
  <c r="E102" i="4"/>
  <c r="G560" i="4"/>
  <c r="E560" i="4"/>
  <c r="G327" i="4"/>
  <c r="E327" i="4"/>
  <c r="G641" i="4"/>
  <c r="E641" i="4"/>
  <c r="F642" i="4"/>
  <c r="G959" i="4"/>
  <c r="E959" i="4"/>
  <c r="G491" i="4"/>
  <c r="E491" i="4"/>
  <c r="F492" i="4"/>
  <c r="E431" i="4"/>
  <c r="F432" i="4"/>
  <c r="G431" i="4"/>
  <c r="G305" i="4"/>
  <c r="E305" i="4"/>
  <c r="E543" i="4"/>
  <c r="F544" i="4"/>
  <c r="G543" i="4"/>
  <c r="G469" i="4"/>
  <c r="E469" i="4"/>
  <c r="F470" i="4"/>
  <c r="E802" i="4"/>
  <c r="F803" i="4"/>
  <c r="G802" i="4"/>
  <c r="E898" i="4"/>
  <c r="F899" i="4"/>
  <c r="G898" i="4"/>
  <c r="G66" i="4"/>
  <c r="E66" i="4"/>
  <c r="G862" i="4"/>
  <c r="E862" i="4"/>
  <c r="F863" i="4"/>
  <c r="E223" i="4"/>
  <c r="G223" i="4"/>
  <c r="E385" i="4"/>
  <c r="F386" i="4"/>
  <c r="G385" i="4"/>
  <c r="E520" i="4"/>
  <c r="F521" i="4"/>
  <c r="G520" i="4"/>
  <c r="F484" i="4"/>
  <c r="G483" i="4"/>
  <c r="E483" i="4"/>
  <c r="E88" i="4"/>
  <c r="G88" i="4"/>
  <c r="G907" i="4"/>
  <c r="E907" i="4"/>
  <c r="E626" i="4"/>
  <c r="F627" i="4"/>
  <c r="G626" i="4"/>
  <c r="G544" i="4" l="1"/>
  <c r="E544" i="4"/>
  <c r="G642" i="4"/>
  <c r="E642" i="4"/>
  <c r="G750" i="4"/>
  <c r="E750" i="4"/>
  <c r="G58" i="4"/>
  <c r="E58" i="4"/>
  <c r="G841" i="4"/>
  <c r="E841" i="4"/>
  <c r="G773" i="4"/>
  <c r="E773" i="4"/>
  <c r="G735" i="4"/>
  <c r="E735" i="4"/>
  <c r="G492" i="4"/>
  <c r="E492" i="4"/>
  <c r="G409" i="4"/>
  <c r="E409" i="4"/>
  <c r="E463" i="4"/>
  <c r="G463" i="4"/>
  <c r="G826" i="4"/>
  <c r="E826" i="4"/>
  <c r="G80" i="4"/>
  <c r="E80" i="4"/>
  <c r="G402" i="4"/>
  <c r="E402" i="4"/>
  <c r="G513" i="4"/>
  <c r="E513" i="4"/>
  <c r="G960" i="4"/>
  <c r="E960" i="4"/>
  <c r="G363" i="4"/>
  <c r="E363" i="4"/>
  <c r="E650" i="4"/>
  <c r="G650" i="4"/>
  <c r="G803" i="4"/>
  <c r="E803" i="4"/>
  <c r="G356" i="4"/>
  <c r="E356" i="4"/>
  <c r="G521" i="4"/>
  <c r="E521" i="4"/>
  <c r="G470" i="4"/>
  <c r="E470" i="4"/>
  <c r="E440" i="4"/>
  <c r="G440" i="4"/>
  <c r="E530" i="4"/>
  <c r="G530" i="4"/>
  <c r="G425" i="4"/>
  <c r="E425" i="4"/>
  <c r="G140" i="4"/>
  <c r="E140" i="4"/>
  <c r="G819" i="4"/>
  <c r="E819" i="4"/>
  <c r="G757" i="4"/>
  <c r="E757" i="4"/>
  <c r="G713" i="4"/>
  <c r="E713" i="4"/>
  <c r="E506" i="4"/>
  <c r="G506" i="4"/>
  <c r="G863" i="4"/>
  <c r="E863" i="4"/>
  <c r="G899" i="4"/>
  <c r="E899" i="4"/>
  <c r="G447" i="4"/>
  <c r="E447" i="4"/>
  <c r="G666" i="4"/>
  <c r="E666" i="4"/>
  <c r="G915" i="4"/>
  <c r="E915" i="4"/>
  <c r="E371" i="4"/>
  <c r="G371" i="4"/>
  <c r="G870" i="4"/>
  <c r="E870" i="4"/>
  <c r="G691" i="4"/>
  <c r="E691" i="4"/>
  <c r="E675" i="4"/>
  <c r="G675" i="4"/>
  <c r="G848" i="4"/>
  <c r="E848" i="4"/>
  <c r="G620" i="4"/>
  <c r="E620" i="4"/>
  <c r="E484" i="4"/>
  <c r="G484" i="4"/>
  <c r="E627" i="4"/>
  <c r="G627" i="4"/>
  <c r="G720" i="4"/>
  <c r="E720" i="4"/>
  <c r="E394" i="4"/>
  <c r="G394" i="4"/>
  <c r="G948" i="4"/>
  <c r="E948" i="4"/>
  <c r="E349" i="4"/>
  <c r="G349" i="4"/>
  <c r="G95" i="4"/>
  <c r="E95" i="4"/>
  <c r="G477" i="4"/>
  <c r="E477" i="4"/>
  <c r="G499" i="4"/>
  <c r="E499" i="4"/>
  <c r="G34" i="4"/>
  <c r="E34" i="4"/>
  <c r="E698" i="4"/>
  <c r="G698" i="4"/>
  <c r="G780" i="4"/>
  <c r="E780" i="4"/>
  <c r="G386" i="4"/>
  <c r="E386" i="4"/>
  <c r="G432" i="4"/>
  <c r="E432" i="4"/>
  <c r="G379" i="4"/>
  <c r="E379" i="4"/>
  <c r="E417" i="4"/>
  <c r="G417" i="4"/>
  <c r="G20" i="4"/>
  <c r="E20" i="4"/>
  <c r="G455" i="4"/>
  <c r="E455" i="4"/>
  <c r="G796" i="4"/>
  <c r="E796" i="4"/>
  <c r="G885" i="4"/>
  <c r="E885" i="4"/>
  <c r="E552" i="4"/>
  <c r="G552" i="4"/>
  <c r="E158" i="3" l="1"/>
  <c r="F158" i="3"/>
  <c r="G158" i="3"/>
  <c r="E159" i="3"/>
  <c r="E160" i="3" s="1"/>
  <c r="E161" i="3" s="1"/>
  <c r="F159" i="3"/>
  <c r="G159" i="3"/>
  <c r="G160" i="3" s="1"/>
  <c r="G161" i="3" s="1"/>
  <c r="F160" i="3"/>
  <c r="F161" i="3" s="1"/>
  <c r="E216" i="3"/>
  <c r="F216" i="3"/>
  <c r="G216" i="3"/>
  <c r="E217" i="3"/>
  <c r="E218" i="3" s="1"/>
  <c r="E219" i="3" s="1"/>
  <c r="E220" i="3" s="1"/>
  <c r="F217" i="3"/>
  <c r="F218" i="3" s="1"/>
  <c r="F219" i="3" s="1"/>
  <c r="F220" i="3" s="1"/>
  <c r="G217" i="3"/>
  <c r="G218" i="3" s="1"/>
  <c r="G219" i="3" s="1"/>
  <c r="G220" i="3" s="1"/>
  <c r="E233" i="3"/>
  <c r="E234" i="3" s="1"/>
  <c r="E235" i="3" s="1"/>
  <c r="E236" i="3" s="1"/>
  <c r="F233" i="3"/>
  <c r="G233" i="3"/>
  <c r="G234" i="3" s="1"/>
  <c r="G235" i="3" s="1"/>
  <c r="G236" i="3" s="1"/>
  <c r="F234" i="3"/>
  <c r="F235" i="3" s="1"/>
  <c r="F236" i="3" s="1"/>
  <c r="E265" i="3"/>
  <c r="E266" i="3" s="1"/>
  <c r="E267" i="3" s="1"/>
  <c r="E268" i="3" s="1"/>
  <c r="F265" i="3"/>
  <c r="G265" i="3"/>
  <c r="G266" i="3" s="1"/>
  <c r="G267" i="3" s="1"/>
  <c r="G268" i="3" s="1"/>
  <c r="F266" i="3"/>
  <c r="F267" i="3" s="1"/>
  <c r="F268" i="3" s="1"/>
  <c r="E290" i="3"/>
  <c r="E291" i="3" s="1"/>
  <c r="E292" i="3" s="1"/>
  <c r="E293" i="3" s="1"/>
  <c r="F290" i="3"/>
  <c r="G290" i="3"/>
  <c r="G291" i="3" s="1"/>
  <c r="G292" i="3" s="1"/>
  <c r="G293" i="3" s="1"/>
  <c r="F291" i="3"/>
  <c r="F292" i="3" s="1"/>
  <c r="F293" i="3" s="1"/>
  <c r="E298" i="3"/>
  <c r="E299" i="3" s="1"/>
  <c r="E300" i="3" s="1"/>
  <c r="E301" i="3" s="1"/>
  <c r="F298" i="3"/>
  <c r="G298" i="3"/>
  <c r="G299" i="3" s="1"/>
  <c r="G300" i="3" s="1"/>
  <c r="G301" i="3" s="1"/>
  <c r="F299" i="3"/>
  <c r="F300" i="3" s="1"/>
  <c r="F301" i="3" s="1"/>
  <c r="E306" i="3"/>
  <c r="E307" i="3" s="1"/>
  <c r="E308" i="3" s="1"/>
  <c r="E309" i="3" s="1"/>
  <c r="F306" i="3"/>
  <c r="G306" i="3"/>
  <c r="G307" i="3" s="1"/>
  <c r="G308" i="3" s="1"/>
  <c r="G309" i="3" s="1"/>
  <c r="F307" i="3"/>
  <c r="F308" i="3" s="1"/>
  <c r="F309" i="3" s="1"/>
  <c r="E314" i="3"/>
  <c r="E315" i="3" s="1"/>
  <c r="E316" i="3" s="1"/>
  <c r="E317" i="3" s="1"/>
  <c r="F314" i="3"/>
  <c r="F315" i="3" s="1"/>
  <c r="F316" i="3" s="1"/>
  <c r="F317" i="3" s="1"/>
  <c r="G314" i="3"/>
  <c r="G315" i="3" s="1"/>
  <c r="G316" i="3" s="1"/>
  <c r="G317" i="3" s="1"/>
  <c r="E355" i="3"/>
  <c r="E356" i="3" s="1"/>
  <c r="E357" i="3" s="1"/>
  <c r="E358" i="3" s="1"/>
  <c r="F355" i="3"/>
  <c r="F356" i="3" s="1"/>
  <c r="F357" i="3" s="1"/>
  <c r="F358" i="3" s="1"/>
  <c r="G355" i="3"/>
  <c r="G356" i="3" s="1"/>
  <c r="G357" i="3" s="1"/>
  <c r="G358" i="3" s="1"/>
  <c r="E8" i="2" l="1"/>
  <c r="G8" i="2"/>
  <c r="F9" i="2"/>
  <c r="F10" i="2" s="1"/>
  <c r="F11" i="2" s="1"/>
  <c r="G9" i="2"/>
  <c r="E10" i="2"/>
  <c r="G10" i="2"/>
  <c r="G11" i="2"/>
  <c r="E16" i="2"/>
  <c r="G16" i="2"/>
  <c r="E17" i="2"/>
  <c r="F17" i="2"/>
  <c r="E24" i="2"/>
  <c r="G24" i="2"/>
  <c r="F25" i="2"/>
  <c r="E32" i="2"/>
  <c r="G32" i="2"/>
  <c r="F33" i="2"/>
  <c r="F34" i="2" s="1"/>
  <c r="G33" i="2"/>
  <c r="E40" i="2"/>
  <c r="G40" i="2"/>
  <c r="F41" i="2"/>
  <c r="E49" i="2"/>
  <c r="G49" i="2"/>
  <c r="F50" i="2"/>
  <c r="F51" i="2"/>
  <c r="F52" i="2" s="1"/>
  <c r="G51" i="2"/>
  <c r="E58" i="2"/>
  <c r="G58" i="2"/>
  <c r="F59" i="2"/>
  <c r="G59" i="2"/>
  <c r="E66" i="2"/>
  <c r="G66" i="2"/>
  <c r="E67" i="2"/>
  <c r="F67" i="2"/>
  <c r="E75" i="2"/>
  <c r="G75" i="2"/>
  <c r="F76" i="2"/>
  <c r="F77" i="2"/>
  <c r="F78" i="2" s="1"/>
  <c r="G77" i="2"/>
  <c r="E83" i="2"/>
  <c r="G83" i="2"/>
  <c r="F84" i="2"/>
  <c r="G84" i="2"/>
  <c r="E92" i="2"/>
  <c r="G92" i="2"/>
  <c r="E93" i="2"/>
  <c r="F93" i="2"/>
  <c r="E101" i="2"/>
  <c r="G101" i="2"/>
  <c r="F102" i="2"/>
  <c r="F103" i="2"/>
  <c r="F104" i="2" s="1"/>
  <c r="G103" i="2"/>
  <c r="E110" i="2"/>
  <c r="G110" i="2"/>
  <c r="F111" i="2"/>
  <c r="G111" i="2"/>
  <c r="E118" i="2"/>
  <c r="G118" i="2"/>
  <c r="E119" i="2"/>
  <c r="F119" i="2"/>
  <c r="E127" i="2"/>
  <c r="G127" i="2"/>
  <c r="F128" i="2"/>
  <c r="F129" i="2"/>
  <c r="F130" i="2" s="1"/>
  <c r="G129" i="2"/>
  <c r="E135" i="2"/>
  <c r="G135" i="2"/>
  <c r="F136" i="2"/>
  <c r="G136" i="2"/>
  <c r="E144" i="2"/>
  <c r="G144" i="2"/>
  <c r="E145" i="2"/>
  <c r="F145" i="2"/>
  <c r="E153" i="2"/>
  <c r="G153" i="2"/>
  <c r="F154" i="2"/>
  <c r="F155" i="2"/>
  <c r="F156" i="2" s="1"/>
  <c r="G155" i="2"/>
  <c r="E162" i="2"/>
  <c r="G162" i="2"/>
  <c r="F163" i="2"/>
  <c r="G163" i="2"/>
  <c r="E171" i="2"/>
  <c r="G171" i="2"/>
  <c r="E172" i="2"/>
  <c r="F172" i="2"/>
  <c r="E180" i="2"/>
  <c r="G180" i="2"/>
  <c r="F181" i="2"/>
  <c r="E182" i="2"/>
  <c r="F182" i="2"/>
  <c r="F183" i="2" s="1"/>
  <c r="G182" i="2"/>
  <c r="E189" i="2"/>
  <c r="G189" i="2"/>
  <c r="F190" i="2"/>
  <c r="G190" i="2"/>
  <c r="E199" i="2"/>
  <c r="G199" i="2"/>
  <c r="F200" i="2"/>
  <c r="E207" i="2"/>
  <c r="G207" i="2"/>
  <c r="F208" i="2"/>
  <c r="E209" i="2"/>
  <c r="F209" i="2"/>
  <c r="F210" i="2" s="1"/>
  <c r="G209" i="2"/>
  <c r="E216" i="2"/>
  <c r="G216" i="2"/>
  <c r="F217" i="2"/>
  <c r="G217" i="2"/>
  <c r="E224" i="2"/>
  <c r="G224" i="2"/>
  <c r="F225" i="2"/>
  <c r="E233" i="2"/>
  <c r="G233" i="2"/>
  <c r="F234" i="2"/>
  <c r="E235" i="2"/>
  <c r="F235" i="2"/>
  <c r="F236" i="2" s="1"/>
  <c r="G235" i="2"/>
  <c r="E241" i="2"/>
  <c r="G241" i="2"/>
  <c r="F242" i="2"/>
  <c r="G242" i="2"/>
  <c r="E250" i="2"/>
  <c r="G250" i="2"/>
  <c r="E251" i="2"/>
  <c r="F251" i="2"/>
  <c r="E258" i="2"/>
  <c r="G258" i="2"/>
  <c r="F259" i="2"/>
  <c r="E260" i="2"/>
  <c r="F260" i="2"/>
  <c r="F261" i="2" s="1"/>
  <c r="G260" i="2"/>
  <c r="E267" i="2"/>
  <c r="G267" i="2"/>
  <c r="F268" i="2"/>
  <c r="G268" i="2"/>
  <c r="E276" i="2"/>
  <c r="G276" i="2"/>
  <c r="F277" i="2"/>
  <c r="E285" i="2"/>
  <c r="G285" i="2"/>
  <c r="F286" i="2"/>
  <c r="E287" i="2"/>
  <c r="F287" i="2"/>
  <c r="F288" i="2" s="1"/>
  <c r="G287" i="2"/>
  <c r="E294" i="2"/>
  <c r="G294" i="2"/>
  <c r="F295" i="2"/>
  <c r="G295" i="2"/>
  <c r="E303" i="2"/>
  <c r="G303" i="2"/>
  <c r="F304" i="2"/>
  <c r="E312" i="2"/>
  <c r="G312" i="2"/>
  <c r="F313" i="2"/>
  <c r="E314" i="2"/>
  <c r="F314" i="2"/>
  <c r="F315" i="2" s="1"/>
  <c r="G314" i="2"/>
  <c r="E320" i="2"/>
  <c r="G320" i="2"/>
  <c r="F321" i="2"/>
  <c r="G321" i="2"/>
  <c r="E329" i="2"/>
  <c r="G329" i="2"/>
  <c r="E330" i="2"/>
  <c r="F330" i="2"/>
  <c r="E338" i="2"/>
  <c r="G338" i="2"/>
  <c r="F339" i="2"/>
  <c r="E340" i="2"/>
  <c r="F340" i="2"/>
  <c r="F341" i="2" s="1"/>
  <c r="G340" i="2"/>
  <c r="E349" i="2"/>
  <c r="E350" i="2" s="1"/>
  <c r="E351" i="2" s="1"/>
  <c r="E352" i="2" s="1"/>
  <c r="E353" i="2" s="1"/>
  <c r="G349" i="2"/>
  <c r="F350" i="2"/>
  <c r="F351" i="2" s="1"/>
  <c r="G350" i="2"/>
  <c r="G351" i="2"/>
  <c r="F352" i="2"/>
  <c r="E357" i="2"/>
  <c r="G357" i="2"/>
  <c r="F358" i="2"/>
  <c r="E368" i="2"/>
  <c r="G368" i="2"/>
  <c r="F369" i="2"/>
  <c r="E370" i="2"/>
  <c r="F370" i="2"/>
  <c r="F371" i="2" s="1"/>
  <c r="G370" i="2"/>
  <c r="E376" i="2"/>
  <c r="G376" i="2"/>
  <c r="F377" i="2"/>
  <c r="E377" i="2" s="1"/>
  <c r="G377" i="2"/>
  <c r="F378" i="2"/>
  <c r="G378" i="2"/>
  <c r="E386" i="2"/>
  <c r="G386" i="2"/>
  <c r="E387" i="2"/>
  <c r="F387" i="2"/>
  <c r="G387" i="2"/>
  <c r="E388" i="2"/>
  <c r="F388" i="2"/>
  <c r="E394" i="2"/>
  <c r="G394" i="2"/>
  <c r="E395" i="2"/>
  <c r="F395" i="2"/>
  <c r="G395" i="2"/>
  <c r="F396" i="2"/>
  <c r="E397" i="2"/>
  <c r="F397" i="2"/>
  <c r="F398" i="2" s="1"/>
  <c r="G397" i="2"/>
  <c r="E402" i="2"/>
  <c r="G402" i="2"/>
  <c r="E403" i="2"/>
  <c r="F403" i="2"/>
  <c r="G403" i="2"/>
  <c r="F404" i="2"/>
  <c r="G404" i="2"/>
  <c r="E410" i="2"/>
  <c r="G410" i="2"/>
  <c r="E411" i="2"/>
  <c r="F411" i="2"/>
  <c r="G411" i="2"/>
  <c r="E412" i="2"/>
  <c r="F412" i="2"/>
  <c r="E419" i="2"/>
  <c r="G419" i="2"/>
  <c r="E420" i="2"/>
  <c r="F420" i="2"/>
  <c r="G420" i="2"/>
  <c r="F421" i="2"/>
  <c r="E427" i="2"/>
  <c r="G427" i="2"/>
  <c r="E428" i="2"/>
  <c r="F428" i="2"/>
  <c r="G428" i="2"/>
  <c r="F429" i="2"/>
  <c r="G429" i="2"/>
  <c r="E435" i="2"/>
  <c r="G435" i="2"/>
  <c r="E436" i="2"/>
  <c r="F436" i="2"/>
  <c r="G436" i="2"/>
  <c r="E437" i="2"/>
  <c r="F437" i="2"/>
  <c r="E444" i="2"/>
  <c r="G444" i="2"/>
  <c r="E445" i="2"/>
  <c r="F445" i="2"/>
  <c r="E452" i="2"/>
  <c r="G452" i="2"/>
  <c r="E453" i="2"/>
  <c r="F453" i="2"/>
  <c r="G453" i="2"/>
  <c r="F454" i="2"/>
  <c r="E461" i="2"/>
  <c r="G461" i="2"/>
  <c r="E462" i="2"/>
  <c r="F462" i="2"/>
  <c r="G462" i="2"/>
  <c r="F463" i="2"/>
  <c r="E470" i="2"/>
  <c r="G470" i="2"/>
  <c r="E471" i="2"/>
  <c r="F471" i="2"/>
  <c r="G471" i="2"/>
  <c r="F472" i="2"/>
  <c r="E473" i="2"/>
  <c r="F473" i="2"/>
  <c r="E478" i="2"/>
  <c r="G478" i="2"/>
  <c r="E479" i="2"/>
  <c r="F479" i="2"/>
  <c r="G479" i="2"/>
  <c r="F480" i="2"/>
  <c r="G480" i="2"/>
  <c r="E487" i="2"/>
  <c r="G487" i="2"/>
  <c r="E488" i="2"/>
  <c r="F488" i="2"/>
  <c r="G488" i="2"/>
  <c r="E489" i="2"/>
  <c r="F489" i="2"/>
  <c r="E495" i="2"/>
  <c r="G495" i="2"/>
  <c r="E496" i="2"/>
  <c r="F496" i="2"/>
  <c r="G496" i="2"/>
  <c r="F497" i="2"/>
  <c r="E505" i="2"/>
  <c r="G505" i="2"/>
  <c r="E506" i="2"/>
  <c r="F506" i="2"/>
  <c r="G506" i="2"/>
  <c r="F507" i="2"/>
  <c r="G507" i="2"/>
  <c r="E513" i="2"/>
  <c r="G513" i="2"/>
  <c r="E514" i="2"/>
  <c r="F514" i="2"/>
  <c r="G514" i="2"/>
  <c r="E515" i="2"/>
  <c r="F515" i="2"/>
  <c r="E522" i="2"/>
  <c r="G522" i="2"/>
  <c r="F523" i="2"/>
  <c r="G523" i="2"/>
  <c r="E531" i="2"/>
  <c r="G531" i="2"/>
  <c r="E532" i="2"/>
  <c r="F532" i="2"/>
  <c r="G532" i="2"/>
  <c r="F533" i="2"/>
  <c r="E539" i="2"/>
  <c r="G539" i="2"/>
  <c r="E540" i="2"/>
  <c r="F540" i="2"/>
  <c r="G540" i="2"/>
  <c r="F541" i="2"/>
  <c r="E549" i="2"/>
  <c r="G549" i="2"/>
  <c r="E550" i="2"/>
  <c r="F550" i="2"/>
  <c r="G550" i="2"/>
  <c r="F551" i="2"/>
  <c r="F552" i="2"/>
  <c r="G552" i="2" s="1"/>
  <c r="E557" i="2"/>
  <c r="G557" i="2"/>
  <c r="E558" i="2"/>
  <c r="F558" i="2"/>
  <c r="G558" i="2"/>
  <c r="F559" i="2"/>
  <c r="G559" i="2"/>
  <c r="E566" i="2"/>
  <c r="G566" i="2"/>
  <c r="E567" i="2"/>
  <c r="F567" i="2"/>
  <c r="G567" i="2"/>
  <c r="E568" i="2"/>
  <c r="F568" i="2"/>
  <c r="E574" i="2"/>
  <c r="G574" i="2"/>
  <c r="E575" i="2"/>
  <c r="F575" i="2"/>
  <c r="G575" i="2"/>
  <c r="F576" i="2"/>
  <c r="E582" i="2"/>
  <c r="G582" i="2"/>
  <c r="E583" i="2"/>
  <c r="F583" i="2"/>
  <c r="G583" i="2"/>
  <c r="F584" i="2"/>
  <c r="G584" i="2"/>
  <c r="E590" i="2"/>
  <c r="G590" i="2"/>
  <c r="E591" i="2"/>
  <c r="F591" i="2"/>
  <c r="G591" i="2"/>
  <c r="E592" i="2"/>
  <c r="F592" i="2"/>
  <c r="F593" i="2" s="1"/>
  <c r="G592" i="2"/>
  <c r="E593" i="2"/>
  <c r="G593" i="2"/>
  <c r="F594" i="2"/>
  <c r="E594" i="2" s="1"/>
  <c r="E600" i="2"/>
  <c r="G600" i="2"/>
  <c r="E601" i="2"/>
  <c r="F601" i="2"/>
  <c r="G601" i="2"/>
  <c r="F602" i="2"/>
  <c r="E603" i="2"/>
  <c r="F603" i="2"/>
  <c r="E608" i="2"/>
  <c r="G608" i="2"/>
  <c r="E609" i="2"/>
  <c r="F609" i="2"/>
  <c r="G609" i="2"/>
  <c r="F610" i="2"/>
  <c r="E610" i="2" s="1"/>
  <c r="G610" i="2"/>
  <c r="E611" i="2"/>
  <c r="F611" i="2"/>
  <c r="E616" i="2"/>
  <c r="G616" i="2"/>
  <c r="E617" i="2"/>
  <c r="F617" i="2"/>
  <c r="G617" i="2"/>
  <c r="F618" i="2"/>
  <c r="E624" i="2"/>
  <c r="G624" i="2"/>
  <c r="F625" i="2"/>
  <c r="E625" i="2" s="1"/>
  <c r="F626" i="2"/>
  <c r="E632" i="2"/>
  <c r="G632" i="2"/>
  <c r="F633" i="2"/>
  <c r="E633" i="2" s="1"/>
  <c r="F634" i="2"/>
  <c r="G634" i="2" s="1"/>
  <c r="E641" i="2"/>
  <c r="G641" i="2"/>
  <c r="E642" i="2"/>
  <c r="F642" i="2"/>
  <c r="G642" i="2"/>
  <c r="F643" i="2"/>
  <c r="E649" i="2"/>
  <c r="G649" i="2"/>
  <c r="E650" i="2"/>
  <c r="F650" i="2"/>
  <c r="G650" i="2"/>
  <c r="E651" i="2"/>
  <c r="F651" i="2"/>
  <c r="E659" i="2"/>
  <c r="G659" i="2"/>
  <c r="E660" i="2"/>
  <c r="F660" i="2"/>
  <c r="G660" i="2"/>
  <c r="E661" i="2"/>
  <c r="F661" i="2"/>
  <c r="E668" i="2"/>
  <c r="G668" i="2"/>
  <c r="F669" i="2"/>
  <c r="G669" i="2"/>
  <c r="E677" i="2"/>
  <c r="G677" i="2"/>
  <c r="E678" i="2"/>
  <c r="F678" i="2"/>
  <c r="G678" i="2"/>
  <c r="F679" i="2"/>
  <c r="E685" i="2"/>
  <c r="G685" i="2"/>
  <c r="E686" i="2"/>
  <c r="F686" i="2"/>
  <c r="G686" i="2"/>
  <c r="F687" i="2"/>
  <c r="E694" i="2"/>
  <c r="G694" i="2"/>
  <c r="E695" i="2"/>
  <c r="F695" i="2"/>
  <c r="G695" i="2" s="1"/>
  <c r="F696" i="2"/>
  <c r="E703" i="2"/>
  <c r="G703" i="2"/>
  <c r="E704" i="2"/>
  <c r="F704" i="2"/>
  <c r="G704" i="2"/>
  <c r="F705" i="2"/>
  <c r="E712" i="2"/>
  <c r="G712" i="2"/>
  <c r="E713" i="2"/>
  <c r="F713" i="2"/>
  <c r="G713" i="2"/>
  <c r="F714" i="2"/>
  <c r="E721" i="2"/>
  <c r="G721" i="2"/>
  <c r="F722" i="2"/>
  <c r="G722" i="2"/>
  <c r="E730" i="2"/>
  <c r="G730" i="2"/>
  <c r="E731" i="2"/>
  <c r="F731" i="2"/>
  <c r="G731" i="2"/>
  <c r="F732" i="2"/>
  <c r="G732" i="2" s="1"/>
  <c r="E739" i="2"/>
  <c r="G739" i="2"/>
  <c r="E740" i="2"/>
  <c r="F740" i="2"/>
  <c r="G740" i="2"/>
  <c r="F741" i="2"/>
  <c r="E749" i="2"/>
  <c r="G749" i="2"/>
  <c r="E750" i="2"/>
  <c r="F750" i="2"/>
  <c r="G750" i="2"/>
  <c r="F751" i="2"/>
  <c r="F752" i="2" s="1"/>
  <c r="G752" i="2"/>
  <c r="E757" i="2"/>
  <c r="G757" i="2"/>
  <c r="E758" i="2"/>
  <c r="F758" i="2"/>
  <c r="G758" i="2"/>
  <c r="F759" i="2"/>
  <c r="G759" i="2"/>
  <c r="E767" i="2"/>
  <c r="G767" i="2"/>
  <c r="E768" i="2"/>
  <c r="F768" i="2"/>
  <c r="G768" i="2"/>
  <c r="E769" i="2"/>
  <c r="F769" i="2"/>
  <c r="E775" i="2"/>
  <c r="G775" i="2"/>
  <c r="F776" i="2"/>
  <c r="E784" i="2"/>
  <c r="G784" i="2"/>
  <c r="E785" i="2"/>
  <c r="F785" i="2"/>
  <c r="G785" i="2"/>
  <c r="F786" i="2"/>
  <c r="E793" i="2"/>
  <c r="G793" i="2"/>
  <c r="E794" i="2"/>
  <c r="F794" i="2"/>
  <c r="G794" i="2"/>
  <c r="E795" i="2"/>
  <c r="F795" i="2"/>
  <c r="E801" i="2"/>
  <c r="G801" i="2"/>
  <c r="F802" i="2"/>
  <c r="E811" i="2"/>
  <c r="G811" i="2"/>
  <c r="E812" i="2"/>
  <c r="F812" i="2"/>
  <c r="G812" i="2"/>
  <c r="F813" i="2"/>
  <c r="G813" i="2"/>
  <c r="E820" i="2"/>
  <c r="G820" i="2"/>
  <c r="E821" i="2"/>
  <c r="F821" i="2"/>
  <c r="G821" i="2"/>
  <c r="F822" i="2"/>
  <c r="E830" i="2"/>
  <c r="G830" i="2"/>
  <c r="E831" i="2"/>
  <c r="F831" i="2"/>
  <c r="G831" i="2"/>
  <c r="F832" i="2"/>
  <c r="F833" i="2"/>
  <c r="G833" i="2"/>
  <c r="E838" i="2"/>
  <c r="G838" i="2"/>
  <c r="E839" i="2"/>
  <c r="F839" i="2"/>
  <c r="G839" i="2"/>
  <c r="F840" i="2"/>
  <c r="G840" i="2"/>
  <c r="E847" i="2"/>
  <c r="G847" i="2"/>
  <c r="E848" i="2"/>
  <c r="F848" i="2"/>
  <c r="G848" i="2"/>
  <c r="E849" i="2"/>
  <c r="F849" i="2"/>
  <c r="E856" i="2"/>
  <c r="G856" i="2"/>
  <c r="F857" i="2"/>
  <c r="E865" i="2"/>
  <c r="G865" i="2"/>
  <c r="E866" i="2"/>
  <c r="F866" i="2"/>
  <c r="G866" i="2"/>
  <c r="F867" i="2"/>
  <c r="E874" i="2"/>
  <c r="G874" i="2"/>
  <c r="E875" i="2"/>
  <c r="F875" i="2"/>
  <c r="G875" i="2"/>
  <c r="F876" i="2"/>
  <c r="E883" i="2"/>
  <c r="G883" i="2"/>
  <c r="F884" i="2"/>
  <c r="G884" i="2"/>
  <c r="E892" i="2"/>
  <c r="G892" i="2"/>
  <c r="E893" i="2"/>
  <c r="F893" i="2"/>
  <c r="G893" i="2"/>
  <c r="F894" i="2"/>
  <c r="G894" i="2"/>
  <c r="E901" i="2"/>
  <c r="G901" i="2"/>
  <c r="E902" i="2"/>
  <c r="F902" i="2"/>
  <c r="G902" i="2"/>
  <c r="F903" i="2"/>
  <c r="E910" i="2"/>
  <c r="G910" i="2"/>
  <c r="E911" i="2"/>
  <c r="F911" i="2"/>
  <c r="G911" i="2"/>
  <c r="F912" i="2"/>
  <c r="F913" i="2"/>
  <c r="E919" i="2"/>
  <c r="G919" i="2"/>
  <c r="E920" i="2"/>
  <c r="F920" i="2"/>
  <c r="G920" i="2"/>
  <c r="F921" i="2"/>
  <c r="G921" i="2"/>
  <c r="E927" i="2"/>
  <c r="G927" i="2"/>
  <c r="E928" i="2"/>
  <c r="F928" i="2"/>
  <c r="G928" i="2"/>
  <c r="E929" i="2"/>
  <c r="F929" i="2"/>
  <c r="E936" i="2"/>
  <c r="G936" i="2"/>
  <c r="E937" i="2"/>
  <c r="F937" i="2"/>
  <c r="G937" i="2" s="1"/>
  <c r="F938" i="2"/>
  <c r="E945" i="2"/>
  <c r="G945" i="2"/>
  <c r="E946" i="2"/>
  <c r="F946" i="2"/>
  <c r="G946" i="2"/>
  <c r="F947" i="2"/>
  <c r="E954" i="2"/>
  <c r="G954" i="2"/>
  <c r="E955" i="2"/>
  <c r="F955" i="2"/>
  <c r="G955" i="2"/>
  <c r="F956" i="2"/>
  <c r="E963" i="2"/>
  <c r="G963" i="2"/>
  <c r="F964" i="2"/>
  <c r="G964" i="2"/>
  <c r="E973" i="2"/>
  <c r="G973" i="2"/>
  <c r="E974" i="2"/>
  <c r="F974" i="2"/>
  <c r="G974" i="2"/>
  <c r="F975" i="2"/>
  <c r="E981" i="2"/>
  <c r="G981" i="2"/>
  <c r="E982" i="2"/>
  <c r="F982" i="2"/>
  <c r="G982" i="2"/>
  <c r="F983" i="2"/>
  <c r="E990" i="2"/>
  <c r="G990" i="2"/>
  <c r="E991" i="2"/>
  <c r="F991" i="2"/>
  <c r="G991" i="2"/>
  <c r="F992" i="2"/>
  <c r="E999" i="2"/>
  <c r="G999" i="2"/>
  <c r="E1000" i="2"/>
  <c r="F1000" i="2"/>
  <c r="G1000" i="2"/>
  <c r="F1001" i="2"/>
  <c r="G1001" i="2"/>
  <c r="E1008" i="2"/>
  <c r="G1008" i="2"/>
  <c r="E1009" i="2"/>
  <c r="F1009" i="2"/>
  <c r="G1009" i="2"/>
  <c r="G1010" i="2" s="1"/>
  <c r="G1011" i="2" s="1"/>
  <c r="G1012" i="2" s="1"/>
  <c r="E1010" i="2"/>
  <c r="F1010" i="2"/>
  <c r="F1011" i="2" s="1"/>
  <c r="E1011" i="2"/>
  <c r="F1012" i="2"/>
  <c r="E1012" i="2" s="1"/>
  <c r="E1016" i="2"/>
  <c r="E1017" i="2" s="1"/>
  <c r="E1018" i="2" s="1"/>
  <c r="E1019" i="2" s="1"/>
  <c r="E1020" i="2" s="1"/>
  <c r="G1016" i="2"/>
  <c r="F1017" i="2"/>
  <c r="G1017" i="2" s="1"/>
  <c r="F1018" i="2"/>
  <c r="E1024" i="2"/>
  <c r="G1024" i="2"/>
  <c r="E1025" i="2"/>
  <c r="E1026" i="2" s="1"/>
  <c r="E1027" i="2" s="1"/>
  <c r="E1028" i="2" s="1"/>
  <c r="F1025" i="2"/>
  <c r="G1025" i="2"/>
  <c r="G1026" i="2" s="1"/>
  <c r="G1027" i="2" s="1"/>
  <c r="G1028" i="2" s="1"/>
  <c r="F1026" i="2"/>
  <c r="F1027" i="2" s="1"/>
  <c r="F1028" i="2" s="1"/>
  <c r="E1033" i="2"/>
  <c r="G1033" i="2"/>
  <c r="E1034" i="2"/>
  <c r="F1034" i="2"/>
  <c r="G1034" i="2"/>
  <c r="E1035" i="2"/>
  <c r="F1035" i="2"/>
  <c r="E1041" i="2"/>
  <c r="G1041" i="2"/>
  <c r="F1042" i="2"/>
  <c r="G1042" i="2" s="1"/>
  <c r="E1049" i="2"/>
  <c r="E1050" i="2" s="1"/>
  <c r="E1051" i="2" s="1"/>
  <c r="E1052" i="2" s="1"/>
  <c r="E1053" i="2" s="1"/>
  <c r="G1049" i="2"/>
  <c r="F1050" i="2"/>
  <c r="G1050" i="2"/>
  <c r="F1051" i="2"/>
  <c r="F1052" i="2" s="1"/>
  <c r="G1051" i="2"/>
  <c r="G1052" i="2"/>
  <c r="F1053" i="2"/>
  <c r="G1053" i="2" s="1"/>
  <c r="E1058" i="2"/>
  <c r="G1058" i="2"/>
  <c r="E1059" i="2"/>
  <c r="F1059" i="2"/>
  <c r="G1059" i="2"/>
  <c r="F1060" i="2"/>
  <c r="E1066" i="2"/>
  <c r="G1066" i="2"/>
  <c r="E1067" i="2"/>
  <c r="F1067" i="2"/>
  <c r="G1067" i="2"/>
  <c r="F1068" i="2"/>
  <c r="F1069" i="2"/>
  <c r="G1069" i="2"/>
  <c r="E1074" i="2"/>
  <c r="G1074" i="2"/>
  <c r="E1075" i="2"/>
  <c r="F1075" i="2"/>
  <c r="G1075" i="2"/>
  <c r="F1076" i="2"/>
  <c r="G1076" i="2"/>
  <c r="E1082" i="2"/>
  <c r="G1082" i="2"/>
  <c r="E1083" i="2"/>
  <c r="F1083" i="2"/>
  <c r="G1083" i="2"/>
  <c r="E1084" i="2"/>
  <c r="F1084" i="2"/>
  <c r="E1091" i="2"/>
  <c r="G1091" i="2"/>
  <c r="F1092" i="2"/>
  <c r="G1092" i="2" s="1"/>
  <c r="E1099" i="2"/>
  <c r="G1099" i="2"/>
  <c r="E1100" i="2"/>
  <c r="F1100" i="2"/>
  <c r="G1100" i="2"/>
  <c r="F1101" i="2"/>
  <c r="E1107" i="2"/>
  <c r="G1107" i="2"/>
  <c r="E1108" i="2"/>
  <c r="F1108" i="2"/>
  <c r="G1108" i="2"/>
  <c r="F1109" i="2"/>
  <c r="E1115" i="2"/>
  <c r="G1115" i="2"/>
  <c r="F1116" i="2"/>
  <c r="G1116" i="2"/>
  <c r="E1127" i="2"/>
  <c r="G1127" i="2"/>
  <c r="E1128" i="2"/>
  <c r="F1128" i="2"/>
  <c r="G1128" i="2"/>
  <c r="F1129" i="2"/>
  <c r="G1129" i="2"/>
  <c r="E1135" i="2"/>
  <c r="G1135" i="2"/>
  <c r="E1136" i="2"/>
  <c r="F1136" i="2"/>
  <c r="G1136" i="2"/>
  <c r="F1137" i="2"/>
  <c r="E1144" i="2"/>
  <c r="G1144" i="2"/>
  <c r="E1145" i="2"/>
  <c r="F1145" i="2"/>
  <c r="G1145" i="2"/>
  <c r="F1146" i="2"/>
  <c r="F1147" i="2"/>
  <c r="G1147" i="2" s="1"/>
  <c r="E1153" i="2"/>
  <c r="G1153" i="2"/>
  <c r="E1154" i="2"/>
  <c r="F1154" i="2"/>
  <c r="G1154" i="2"/>
  <c r="F1155" i="2"/>
  <c r="G1155" i="2"/>
  <c r="E1162" i="2"/>
  <c r="G1162" i="2"/>
  <c r="E1163" i="2"/>
  <c r="F1163" i="2"/>
  <c r="G1163" i="2"/>
  <c r="E1164" i="2"/>
  <c r="F1164" i="2"/>
  <c r="E1171" i="2"/>
  <c r="G1171" i="2"/>
  <c r="F1172" i="2"/>
  <c r="E1172" i="2" s="1"/>
  <c r="E1179" i="2"/>
  <c r="G1179" i="2"/>
  <c r="E1180" i="2"/>
  <c r="F1180" i="2"/>
  <c r="G1180" i="2"/>
  <c r="F1181" i="2"/>
  <c r="G1181" i="2"/>
  <c r="E1188" i="2"/>
  <c r="G1188" i="2"/>
  <c r="E1189" i="2"/>
  <c r="F1189" i="2"/>
  <c r="G1189" i="2"/>
  <c r="E1190" i="2"/>
  <c r="F1190" i="2"/>
  <c r="E1197" i="2"/>
  <c r="G1197" i="2"/>
  <c r="F1198" i="2"/>
  <c r="G1198" i="2" s="1"/>
  <c r="E1206" i="2"/>
  <c r="G1206" i="2"/>
  <c r="E1207" i="2"/>
  <c r="F1207" i="2"/>
  <c r="G1207" i="2"/>
  <c r="F1208" i="2"/>
  <c r="G1208" i="2"/>
  <c r="E1215" i="2"/>
  <c r="G1215" i="2"/>
  <c r="E1216" i="2"/>
  <c r="F1216" i="2"/>
  <c r="G1216" i="2"/>
  <c r="G1217" i="2" s="1"/>
  <c r="G1218" i="2" s="1"/>
  <c r="G1219" i="2" s="1"/>
  <c r="F1217" i="2"/>
  <c r="F1218" i="2" s="1"/>
  <c r="E1218" i="2" s="1"/>
  <c r="E1219" i="2"/>
  <c r="F1219" i="2"/>
  <c r="E1224" i="2"/>
  <c r="G1224" i="2"/>
  <c r="E1225" i="2"/>
  <c r="F1225" i="2"/>
  <c r="G1225" i="2"/>
  <c r="F1226" i="2"/>
  <c r="E1236" i="2"/>
  <c r="G1236" i="2"/>
  <c r="E1237" i="2"/>
  <c r="F1237" i="2"/>
  <c r="G1237" i="2"/>
  <c r="F1238" i="2"/>
  <c r="G1238" i="2"/>
  <c r="E1244" i="2"/>
  <c r="G1244" i="2"/>
  <c r="E1245" i="2"/>
  <c r="F1245" i="2"/>
  <c r="G1245" i="2"/>
  <c r="E1246" i="2"/>
  <c r="F1246" i="2"/>
  <c r="E1255" i="2"/>
  <c r="G1255" i="2"/>
  <c r="F1256" i="2"/>
  <c r="G1256" i="2"/>
  <c r="E1263" i="2"/>
  <c r="G1263" i="2"/>
  <c r="F1264" i="2"/>
  <c r="E1264" i="2" s="1"/>
  <c r="G1264" i="2"/>
  <c r="F1265" i="2"/>
  <c r="G1265" i="2"/>
  <c r="E1272" i="2"/>
  <c r="G1272" i="2"/>
  <c r="F1273" i="2"/>
  <c r="F1274" i="2" s="1"/>
  <c r="F1275" i="2" s="1"/>
  <c r="E1274" i="2"/>
  <c r="G1274" i="2"/>
  <c r="E1280" i="2"/>
  <c r="G1280" i="2"/>
  <c r="F1281" i="2"/>
  <c r="G1281" i="2" s="1"/>
  <c r="F1282" i="2"/>
  <c r="G1282" i="2"/>
  <c r="E1289" i="2"/>
  <c r="G1289" i="2"/>
  <c r="F1290" i="2"/>
  <c r="E1290" i="2" s="1"/>
  <c r="G1290" i="2"/>
  <c r="F1291" i="2"/>
  <c r="E1297" i="2"/>
  <c r="G1297" i="2"/>
  <c r="F1298" i="2"/>
  <c r="E1298" i="2" s="1"/>
  <c r="E1299" i="2"/>
  <c r="F1299" i="2"/>
  <c r="E1306" i="2"/>
  <c r="G1306" i="2"/>
  <c r="F1307" i="2"/>
  <c r="E1314" i="2"/>
  <c r="G1314" i="2"/>
  <c r="E1315" i="2"/>
  <c r="F1315" i="2"/>
  <c r="G1315" i="2"/>
  <c r="E1316" i="2"/>
  <c r="F1316" i="2"/>
  <c r="F1317" i="2" s="1"/>
  <c r="G1316" i="2"/>
  <c r="E1317" i="2"/>
  <c r="E1323" i="2"/>
  <c r="G1323" i="2"/>
  <c r="F1324" i="2"/>
  <c r="E1324" i="2" s="1"/>
  <c r="F1325" i="2"/>
  <c r="E1332" i="2"/>
  <c r="G1332" i="2"/>
  <c r="F1333" i="2"/>
  <c r="G1333" i="2"/>
  <c r="E1345" i="2"/>
  <c r="G1345" i="2"/>
  <c r="G1346" i="2" s="1"/>
  <c r="G1347" i="2" s="1"/>
  <c r="G1348" i="2" s="1"/>
  <c r="G1349" i="2" s="1"/>
  <c r="E1346" i="2"/>
  <c r="E1347" i="2" s="1"/>
  <c r="E1348" i="2" s="1"/>
  <c r="E1349" i="2" s="1"/>
  <c r="F1346" i="2"/>
  <c r="F1347" i="2"/>
  <c r="F1348" i="2" s="1"/>
  <c r="F1349" i="2" s="1"/>
  <c r="E1353" i="2"/>
  <c r="E1354" i="2" s="1"/>
  <c r="E1355" i="2" s="1"/>
  <c r="E1356" i="2" s="1"/>
  <c r="E1357" i="2" s="1"/>
  <c r="G1353" i="2"/>
  <c r="F1354" i="2"/>
  <c r="G1354" i="2"/>
  <c r="G1355" i="2" s="1"/>
  <c r="G1356" i="2" s="1"/>
  <c r="G1357" i="2" s="1"/>
  <c r="F1355" i="2"/>
  <c r="F1356" i="2" s="1"/>
  <c r="F1357" i="2"/>
  <c r="E1362" i="2"/>
  <c r="G1362" i="2"/>
  <c r="F1363" i="2"/>
  <c r="G1363" i="2"/>
  <c r="E1370" i="2"/>
  <c r="E1371" i="2"/>
  <c r="F1371" i="2"/>
  <c r="F1372" i="2" s="1"/>
  <c r="E1380" i="2"/>
  <c r="G1380" i="2"/>
  <c r="E1381" i="2"/>
  <c r="F1381" i="2"/>
  <c r="F1382" i="2" s="1"/>
  <c r="G1381" i="2"/>
  <c r="E1382" i="2"/>
  <c r="E1389" i="2"/>
  <c r="G1389" i="2"/>
  <c r="F1390" i="2"/>
  <c r="E1399" i="2"/>
  <c r="G1399" i="2"/>
  <c r="F1400" i="2"/>
  <c r="E1400" i="2" s="1"/>
  <c r="G1400" i="2"/>
  <c r="F1401" i="2"/>
  <c r="E1409" i="2"/>
  <c r="G1409" i="2"/>
  <c r="E1410" i="2"/>
  <c r="F1410" i="2"/>
  <c r="G1410" i="2"/>
  <c r="E1411" i="2"/>
  <c r="F1411" i="2"/>
  <c r="F1412" i="2" s="1"/>
  <c r="F1413" i="2" s="1"/>
  <c r="G1413" i="2" s="1"/>
  <c r="G1411" i="2"/>
  <c r="E1418" i="2"/>
  <c r="G1418" i="2"/>
  <c r="E1419" i="2"/>
  <c r="F1419" i="2"/>
  <c r="G1419" i="2" s="1"/>
  <c r="F1420" i="2"/>
  <c r="F1421" i="2"/>
  <c r="G1421" i="2" s="1"/>
  <c r="F1422" i="2"/>
  <c r="E1426" i="2"/>
  <c r="G1426" i="2"/>
  <c r="F1427" i="2"/>
  <c r="E1427" i="2" s="1"/>
  <c r="G1427" i="2"/>
  <c r="F1428" i="2"/>
  <c r="G1428" i="2"/>
  <c r="E1434" i="2"/>
  <c r="G1434" i="2"/>
  <c r="E1435" i="2"/>
  <c r="F1435" i="2"/>
  <c r="G1435" i="2"/>
  <c r="E1436" i="2"/>
  <c r="F1436" i="2"/>
  <c r="F1437" i="2" s="1"/>
  <c r="F1438" i="2" s="1"/>
  <c r="G1438" i="2" s="1"/>
  <c r="G1436" i="2"/>
  <c r="E1437" i="2"/>
  <c r="G1437" i="2"/>
  <c r="E1442" i="2"/>
  <c r="G1442" i="2"/>
  <c r="F1443" i="2"/>
  <c r="G1443" i="2" s="1"/>
  <c r="F1444" i="2"/>
  <c r="E1451" i="2"/>
  <c r="G1451" i="2"/>
  <c r="F1452" i="2"/>
  <c r="E1452" i="2" s="1"/>
  <c r="G1452" i="2"/>
  <c r="F1453" i="2"/>
  <c r="G1453" i="2" s="1"/>
  <c r="E1459" i="2"/>
  <c r="G1459" i="2"/>
  <c r="E1460" i="2"/>
  <c r="F1460" i="2"/>
  <c r="G1460" i="2"/>
  <c r="E1461" i="2"/>
  <c r="F1461" i="2"/>
  <c r="F1462" i="2" s="1"/>
  <c r="F1463" i="2" s="1"/>
  <c r="G1463" i="2" s="1"/>
  <c r="G1461" i="2"/>
  <c r="E1462" i="2"/>
  <c r="G1462" i="2"/>
  <c r="E1463" i="2"/>
  <c r="E1468" i="2"/>
  <c r="G1468" i="2"/>
  <c r="E1469" i="2"/>
  <c r="F1469" i="2"/>
  <c r="G1469" i="2" s="1"/>
  <c r="F1470" i="2"/>
  <c r="F1471" i="2"/>
  <c r="G1471" i="2" s="1"/>
  <c r="E1479" i="2"/>
  <c r="G1479" i="2"/>
  <c r="F1480" i="2"/>
  <c r="E1480" i="2" s="1"/>
  <c r="G1480" i="2"/>
  <c r="F1481" i="2"/>
  <c r="E1489" i="2"/>
  <c r="G1489" i="2"/>
  <c r="E1490" i="2"/>
  <c r="F1490" i="2"/>
  <c r="G1490" i="2"/>
  <c r="E1491" i="2"/>
  <c r="F1491" i="2"/>
  <c r="F1492" i="2" s="1"/>
  <c r="F1493" i="2" s="1"/>
  <c r="G1493" i="2" s="1"/>
  <c r="G1491" i="2"/>
  <c r="E1499" i="2"/>
  <c r="G1499" i="2"/>
  <c r="E1500" i="2"/>
  <c r="F1500" i="2"/>
  <c r="G1500" i="2" s="1"/>
  <c r="F1501" i="2"/>
  <c r="F1502" i="2"/>
  <c r="G1502" i="2" s="1"/>
  <c r="F1503" i="2"/>
  <c r="F1402" i="2" l="1"/>
  <c r="E1401" i="2"/>
  <c r="F1292" i="2"/>
  <c r="E1291" i="2"/>
  <c r="F534" i="2"/>
  <c r="E533" i="2"/>
  <c r="G533" i="2"/>
  <c r="E1503" i="2"/>
  <c r="G1503" i="2"/>
  <c r="E1422" i="2"/>
  <c r="G1422" i="2"/>
  <c r="F644" i="2"/>
  <c r="G643" i="2"/>
  <c r="G225" i="2"/>
  <c r="F226" i="2"/>
  <c r="G1317" i="2"/>
  <c r="F1318" i="2"/>
  <c r="F1276" i="2"/>
  <c r="E1275" i="2"/>
  <c r="G1275" i="2"/>
  <c r="F1257" i="2"/>
  <c r="E1256" i="2"/>
  <c r="F914" i="2"/>
  <c r="E913" i="2"/>
  <c r="G913" i="2"/>
  <c r="F834" i="2"/>
  <c r="E833" i="2"/>
  <c r="F753" i="2"/>
  <c r="E752" i="2"/>
  <c r="G741" i="2"/>
  <c r="F742" i="2"/>
  <c r="E741" i="2"/>
  <c r="G714" i="2"/>
  <c r="F715" i="2"/>
  <c r="E643" i="2"/>
  <c r="E497" i="2"/>
  <c r="G497" i="2"/>
  <c r="F498" i="2"/>
  <c r="E225" i="2"/>
  <c r="E1444" i="2"/>
  <c r="G1444" i="2"/>
  <c r="G1325" i="2"/>
  <c r="F1326" i="2"/>
  <c r="E1471" i="2"/>
  <c r="G1390" i="2"/>
  <c r="F1391" i="2"/>
  <c r="G1109" i="2"/>
  <c r="F1110" i="2"/>
  <c r="E1109" i="2"/>
  <c r="E992" i="2"/>
  <c r="G992" i="2"/>
  <c r="F993" i="2"/>
  <c r="E1443" i="2"/>
  <c r="E1502" i="2"/>
  <c r="E1493" i="2"/>
  <c r="E1421" i="2"/>
  <c r="E1413" i="2"/>
  <c r="G1382" i="2"/>
  <c r="F1383" i="2"/>
  <c r="E1372" i="2"/>
  <c r="F1373" i="2"/>
  <c r="F1364" i="2"/>
  <c r="E1363" i="2"/>
  <c r="F976" i="2"/>
  <c r="E975" i="2"/>
  <c r="G975" i="2"/>
  <c r="E912" i="2"/>
  <c r="G912" i="2"/>
  <c r="E714" i="2"/>
  <c r="F1308" i="2"/>
  <c r="E1307" i="2"/>
  <c r="G857" i="2"/>
  <c r="F858" i="2"/>
  <c r="G776" i="2"/>
  <c r="E776" i="2"/>
  <c r="E1325" i="2"/>
  <c r="F1283" i="2"/>
  <c r="E1282" i="2"/>
  <c r="E857" i="2"/>
  <c r="F1429" i="2"/>
  <c r="E1428" i="2"/>
  <c r="E1390" i="2"/>
  <c r="G1492" i="2"/>
  <c r="F1454" i="2"/>
  <c r="E1453" i="2"/>
  <c r="F1445" i="2"/>
  <c r="E1420" i="2"/>
  <c r="G1420" i="2"/>
  <c r="G1412" i="2"/>
  <c r="F1199" i="2"/>
  <c r="E1198" i="2"/>
  <c r="F1482" i="2"/>
  <c r="E1481" i="2"/>
  <c r="G1172" i="2"/>
  <c r="F1173" i="2"/>
  <c r="F1334" i="2"/>
  <c r="E1333" i="2"/>
  <c r="F1266" i="2"/>
  <c r="E1265" i="2"/>
  <c r="F670" i="2"/>
  <c r="E669" i="2"/>
  <c r="G463" i="2"/>
  <c r="F464" i="2"/>
  <c r="E463" i="2"/>
  <c r="E1470" i="2"/>
  <c r="G1470" i="2"/>
  <c r="E1501" i="2"/>
  <c r="G1501" i="2"/>
  <c r="E1492" i="2"/>
  <c r="G1481" i="2"/>
  <c r="F1472" i="2"/>
  <c r="E1438" i="2"/>
  <c r="E1412" i="2"/>
  <c r="G1401" i="2"/>
  <c r="G1307" i="2"/>
  <c r="G1299" i="2"/>
  <c r="F1300" i="2"/>
  <c r="G1291" i="2"/>
  <c r="E1226" i="2"/>
  <c r="G1226" i="2"/>
  <c r="F1227" i="2"/>
  <c r="F1182" i="2"/>
  <c r="E1181" i="2"/>
  <c r="G1137" i="2"/>
  <c r="F1138" i="2"/>
  <c r="E1137" i="2"/>
  <c r="F948" i="2"/>
  <c r="E947" i="2"/>
  <c r="G947" i="2"/>
  <c r="F895" i="2"/>
  <c r="E894" i="2"/>
  <c r="F803" i="2"/>
  <c r="E802" i="2"/>
  <c r="G802" i="2"/>
  <c r="F777" i="2"/>
  <c r="F723" i="2"/>
  <c r="E722" i="2"/>
  <c r="E696" i="2"/>
  <c r="G696" i="2"/>
  <c r="F697" i="2"/>
  <c r="F35" i="2"/>
  <c r="G34" i="2"/>
  <c r="E34" i="2"/>
  <c r="G1324" i="2"/>
  <c r="G1298" i="2"/>
  <c r="G1273" i="2"/>
  <c r="F1209" i="2"/>
  <c r="E1208" i="2"/>
  <c r="G1190" i="2"/>
  <c r="F1191" i="2"/>
  <c r="F1117" i="2"/>
  <c r="E1116" i="2"/>
  <c r="F1093" i="2"/>
  <c r="G1060" i="2"/>
  <c r="F1061" i="2"/>
  <c r="E1060" i="2"/>
  <c r="G1035" i="2"/>
  <c r="F1036" i="2"/>
  <c r="F868" i="2"/>
  <c r="E867" i="2"/>
  <c r="G867" i="2"/>
  <c r="E832" i="2"/>
  <c r="G832" i="2"/>
  <c r="F814" i="2"/>
  <c r="E813" i="2"/>
  <c r="G687" i="2"/>
  <c r="F688" i="2"/>
  <c r="E687" i="2"/>
  <c r="G626" i="2"/>
  <c r="F627" i="2"/>
  <c r="E626" i="2"/>
  <c r="F619" i="2"/>
  <c r="E618" i="2"/>
  <c r="G618" i="2"/>
  <c r="G611" i="2"/>
  <c r="F612" i="2"/>
  <c r="F524" i="2"/>
  <c r="E523" i="2"/>
  <c r="E421" i="2"/>
  <c r="G421" i="2"/>
  <c r="F422" i="2"/>
  <c r="G277" i="2"/>
  <c r="F278" i="2"/>
  <c r="E277" i="2"/>
  <c r="F1148" i="2"/>
  <c r="E1147" i="2"/>
  <c r="F1043" i="2"/>
  <c r="E1042" i="2"/>
  <c r="G1018" i="2"/>
  <c r="F1019" i="2"/>
  <c r="G983" i="2"/>
  <c r="F984" i="2"/>
  <c r="E983" i="2"/>
  <c r="G956" i="2"/>
  <c r="F957" i="2"/>
  <c r="F787" i="2"/>
  <c r="E786" i="2"/>
  <c r="G786" i="2"/>
  <c r="E751" i="2"/>
  <c r="G751" i="2"/>
  <c r="F733" i="2"/>
  <c r="E732" i="2"/>
  <c r="E634" i="2"/>
  <c r="F635" i="2"/>
  <c r="F553" i="2"/>
  <c r="E552" i="2"/>
  <c r="F455" i="2"/>
  <c r="E454" i="2"/>
  <c r="G454" i="2"/>
  <c r="G304" i="2"/>
  <c r="F305" i="2"/>
  <c r="E1281" i="2"/>
  <c r="E1273" i="2"/>
  <c r="E1217" i="2"/>
  <c r="E1146" i="2"/>
  <c r="G1146" i="2"/>
  <c r="F1130" i="2"/>
  <c r="E1129" i="2"/>
  <c r="E1092" i="2"/>
  <c r="F1070" i="2"/>
  <c r="E1069" i="2"/>
  <c r="F965" i="2"/>
  <c r="E964" i="2"/>
  <c r="E956" i="2"/>
  <c r="E938" i="2"/>
  <c r="G938" i="2"/>
  <c r="F939" i="2"/>
  <c r="G903" i="2"/>
  <c r="F904" i="2"/>
  <c r="E903" i="2"/>
  <c r="G876" i="2"/>
  <c r="F877" i="2"/>
  <c r="F706" i="2"/>
  <c r="E705" i="2"/>
  <c r="G705" i="2"/>
  <c r="F680" i="2"/>
  <c r="E679" i="2"/>
  <c r="G679" i="2"/>
  <c r="G358" i="2"/>
  <c r="F359" i="2"/>
  <c r="E358" i="2"/>
  <c r="E304" i="2"/>
  <c r="F1102" i="2"/>
  <c r="E1101" i="2"/>
  <c r="G1101" i="2"/>
  <c r="E1068" i="2"/>
  <c r="G1068" i="2"/>
  <c r="F885" i="2"/>
  <c r="E884" i="2"/>
  <c r="E876" i="2"/>
  <c r="G822" i="2"/>
  <c r="F823" i="2"/>
  <c r="E822" i="2"/>
  <c r="G795" i="2"/>
  <c r="F796" i="2"/>
  <c r="G603" i="2"/>
  <c r="F604" i="2"/>
  <c r="G541" i="2"/>
  <c r="F542" i="2"/>
  <c r="E541" i="2"/>
  <c r="F474" i="2"/>
  <c r="G473" i="2"/>
  <c r="F446" i="2"/>
  <c r="G445" i="2"/>
  <c r="G200" i="2"/>
  <c r="F201" i="2"/>
  <c r="E200" i="2"/>
  <c r="G661" i="2"/>
  <c r="F662" i="2"/>
  <c r="G602" i="2"/>
  <c r="E602" i="2"/>
  <c r="G388" i="2"/>
  <c r="F389" i="2"/>
  <c r="G330" i="2"/>
  <c r="F331" i="2"/>
  <c r="G172" i="2"/>
  <c r="F173" i="2"/>
  <c r="G145" i="2"/>
  <c r="F146" i="2"/>
  <c r="G119" i="2"/>
  <c r="F120" i="2"/>
  <c r="G93" i="2"/>
  <c r="F94" i="2"/>
  <c r="G67" i="2"/>
  <c r="F68" i="2"/>
  <c r="E25" i="2"/>
  <c r="G25" i="2"/>
  <c r="F26" i="2"/>
  <c r="G1246" i="2"/>
  <c r="F1247" i="2"/>
  <c r="F1239" i="2"/>
  <c r="E1238" i="2"/>
  <c r="G1164" i="2"/>
  <c r="F1165" i="2"/>
  <c r="F1156" i="2"/>
  <c r="E1155" i="2"/>
  <c r="G1084" i="2"/>
  <c r="F1085" i="2"/>
  <c r="F1077" i="2"/>
  <c r="E1076" i="2"/>
  <c r="F1002" i="2"/>
  <c r="E1001" i="2"/>
  <c r="G929" i="2"/>
  <c r="F930" i="2"/>
  <c r="F922" i="2"/>
  <c r="E921" i="2"/>
  <c r="G849" i="2"/>
  <c r="F850" i="2"/>
  <c r="F841" i="2"/>
  <c r="E840" i="2"/>
  <c r="G769" i="2"/>
  <c r="F770" i="2"/>
  <c r="F760" i="2"/>
  <c r="E759" i="2"/>
  <c r="G651" i="2"/>
  <c r="F652" i="2"/>
  <c r="E576" i="2"/>
  <c r="G576" i="2"/>
  <c r="F577" i="2"/>
  <c r="E398" i="2"/>
  <c r="G398" i="2"/>
  <c r="F379" i="2"/>
  <c r="E378" i="2"/>
  <c r="F353" i="2"/>
  <c r="G353" i="2" s="1"/>
  <c r="G352" i="2"/>
  <c r="G251" i="2"/>
  <c r="F252" i="2"/>
  <c r="G633" i="2"/>
  <c r="G625" i="2"/>
  <c r="G594" i="2"/>
  <c r="F585" i="2"/>
  <c r="E584" i="2"/>
  <c r="E551" i="2"/>
  <c r="G551" i="2"/>
  <c r="G515" i="2"/>
  <c r="F516" i="2"/>
  <c r="F508" i="2"/>
  <c r="E507" i="2"/>
  <c r="E472" i="2"/>
  <c r="G472" i="2"/>
  <c r="G437" i="2"/>
  <c r="F438" i="2"/>
  <c r="F430" i="2"/>
  <c r="E429" i="2"/>
  <c r="E396" i="2"/>
  <c r="G396" i="2"/>
  <c r="E371" i="2"/>
  <c r="G371" i="2"/>
  <c r="F372" i="2"/>
  <c r="E341" i="2"/>
  <c r="G341" i="2"/>
  <c r="F342" i="2"/>
  <c r="E315" i="2"/>
  <c r="G315" i="2"/>
  <c r="F316" i="2"/>
  <c r="E288" i="2"/>
  <c r="G288" i="2"/>
  <c r="F289" i="2"/>
  <c r="E261" i="2"/>
  <c r="G261" i="2"/>
  <c r="F262" i="2"/>
  <c r="E236" i="2"/>
  <c r="G236" i="2"/>
  <c r="F237" i="2"/>
  <c r="E210" i="2"/>
  <c r="G210" i="2"/>
  <c r="F211" i="2"/>
  <c r="E183" i="2"/>
  <c r="G183" i="2"/>
  <c r="F184" i="2"/>
  <c r="E156" i="2"/>
  <c r="G156" i="2"/>
  <c r="F157" i="2"/>
  <c r="E130" i="2"/>
  <c r="G130" i="2"/>
  <c r="F131" i="2"/>
  <c r="E104" i="2"/>
  <c r="G104" i="2"/>
  <c r="F105" i="2"/>
  <c r="E78" i="2"/>
  <c r="G78" i="2"/>
  <c r="F79" i="2"/>
  <c r="E52" i="2"/>
  <c r="G52" i="2"/>
  <c r="F53" i="2"/>
  <c r="E155" i="2"/>
  <c r="E129" i="2"/>
  <c r="E103" i="2"/>
  <c r="E77" i="2"/>
  <c r="E51" i="2"/>
  <c r="G568" i="2"/>
  <c r="F569" i="2"/>
  <c r="F560" i="2"/>
  <c r="E559" i="2"/>
  <c r="G489" i="2"/>
  <c r="F490" i="2"/>
  <c r="F481" i="2"/>
  <c r="E480" i="2"/>
  <c r="G412" i="2"/>
  <c r="F413" i="2"/>
  <c r="F405" i="2"/>
  <c r="E404" i="2"/>
  <c r="G41" i="2"/>
  <c r="F42" i="2"/>
  <c r="E41" i="2"/>
  <c r="E369" i="2"/>
  <c r="G369" i="2"/>
  <c r="E339" i="2"/>
  <c r="G339" i="2"/>
  <c r="E313" i="2"/>
  <c r="G313" i="2"/>
  <c r="E286" i="2"/>
  <c r="G286" i="2"/>
  <c r="E259" i="2"/>
  <c r="G259" i="2"/>
  <c r="E234" i="2"/>
  <c r="G234" i="2"/>
  <c r="E208" i="2"/>
  <c r="G208" i="2"/>
  <c r="E181" i="2"/>
  <c r="G181" i="2"/>
  <c r="E154" i="2"/>
  <c r="G154" i="2"/>
  <c r="E128" i="2"/>
  <c r="G128" i="2"/>
  <c r="E102" i="2"/>
  <c r="G102" i="2"/>
  <c r="E76" i="2"/>
  <c r="G76" i="2"/>
  <c r="E50" i="2"/>
  <c r="G50" i="2"/>
  <c r="F12" i="2"/>
  <c r="E11" i="2"/>
  <c r="F322" i="2"/>
  <c r="E321" i="2"/>
  <c r="F296" i="2"/>
  <c r="E295" i="2"/>
  <c r="F269" i="2"/>
  <c r="E268" i="2"/>
  <c r="F243" i="2"/>
  <c r="E242" i="2"/>
  <c r="F218" i="2"/>
  <c r="E217" i="2"/>
  <c r="F191" i="2"/>
  <c r="E190" i="2"/>
  <c r="F164" i="2"/>
  <c r="E163" i="2"/>
  <c r="F137" i="2"/>
  <c r="E136" i="2"/>
  <c r="F112" i="2"/>
  <c r="E111" i="2"/>
  <c r="F85" i="2"/>
  <c r="E84" i="2"/>
  <c r="F60" i="2"/>
  <c r="E59" i="2"/>
  <c r="G17" i="2"/>
  <c r="F18" i="2"/>
  <c r="E33" i="2"/>
  <c r="E9" i="2"/>
  <c r="E1255" i="1"/>
  <c r="G389" i="2" l="1"/>
  <c r="F390" i="2"/>
  <c r="E389" i="2"/>
  <c r="E455" i="2"/>
  <c r="G455" i="2"/>
  <c r="F456" i="2"/>
  <c r="F36" i="2"/>
  <c r="E35" i="2"/>
  <c r="G35" i="2"/>
  <c r="E1300" i="2"/>
  <c r="G1300" i="2"/>
  <c r="F1301" i="2"/>
  <c r="E1292" i="2"/>
  <c r="G1292" i="2"/>
  <c r="F1293" i="2"/>
  <c r="E85" i="2"/>
  <c r="G85" i="2"/>
  <c r="F86" i="2"/>
  <c r="G850" i="2"/>
  <c r="F851" i="2"/>
  <c r="E850" i="2"/>
  <c r="F1248" i="2"/>
  <c r="E1247" i="2"/>
  <c r="G1247" i="2"/>
  <c r="E201" i="2"/>
  <c r="G201" i="2"/>
  <c r="F202" i="2"/>
  <c r="E885" i="2"/>
  <c r="G885" i="2"/>
  <c r="F886" i="2"/>
  <c r="E612" i="2"/>
  <c r="G612" i="2"/>
  <c r="G627" i="2"/>
  <c r="F628" i="2"/>
  <c r="E627" i="2"/>
  <c r="E481" i="2"/>
  <c r="F482" i="2"/>
  <c r="G481" i="2"/>
  <c r="E53" i="2"/>
  <c r="G53" i="2"/>
  <c r="E211" i="2"/>
  <c r="G211" i="2"/>
  <c r="E372" i="2"/>
  <c r="G372" i="2"/>
  <c r="F509" i="2"/>
  <c r="E508" i="2"/>
  <c r="G508" i="2"/>
  <c r="G760" i="2"/>
  <c r="E760" i="2"/>
  <c r="F761" i="2"/>
  <c r="G1156" i="2"/>
  <c r="F1157" i="2"/>
  <c r="E1156" i="2"/>
  <c r="E94" i="2"/>
  <c r="G94" i="2"/>
  <c r="F95" i="2"/>
  <c r="G904" i="2"/>
  <c r="E904" i="2"/>
  <c r="F905" i="2"/>
  <c r="E305" i="2"/>
  <c r="G305" i="2"/>
  <c r="F306" i="2"/>
  <c r="F1228" i="2"/>
  <c r="E1227" i="2"/>
  <c r="G1227" i="2"/>
  <c r="G464" i="2"/>
  <c r="F465" i="2"/>
  <c r="E464" i="2"/>
  <c r="E1326" i="2"/>
  <c r="G1326" i="2"/>
  <c r="F1327" i="2"/>
  <c r="G742" i="2"/>
  <c r="E742" i="2"/>
  <c r="F743" i="2"/>
  <c r="E112" i="2"/>
  <c r="G112" i="2"/>
  <c r="F113" i="2"/>
  <c r="E269" i="2"/>
  <c r="F270" i="2"/>
  <c r="G269" i="2"/>
  <c r="F517" i="2"/>
  <c r="G516" i="2"/>
  <c r="E516" i="2"/>
  <c r="F771" i="2"/>
  <c r="E770" i="2"/>
  <c r="G770" i="2"/>
  <c r="E26" i="2"/>
  <c r="G26" i="2"/>
  <c r="F27" i="2"/>
  <c r="E359" i="2"/>
  <c r="G359" i="2"/>
  <c r="F360" i="2"/>
  <c r="G635" i="2"/>
  <c r="F636" i="2"/>
  <c r="E635" i="2"/>
  <c r="F1192" i="2"/>
  <c r="G1191" i="2"/>
  <c r="E1191" i="2"/>
  <c r="E803" i="2"/>
  <c r="G803" i="2"/>
  <c r="F804" i="2"/>
  <c r="E1334" i="2"/>
  <c r="G1334" i="2"/>
  <c r="F1335" i="2"/>
  <c r="E1454" i="2"/>
  <c r="G1454" i="2"/>
  <c r="F1455" i="2"/>
  <c r="F1111" i="2"/>
  <c r="E1110" i="2"/>
  <c r="G1110" i="2"/>
  <c r="E644" i="2"/>
  <c r="G644" i="2"/>
  <c r="F645" i="2"/>
  <c r="E662" i="2"/>
  <c r="F663" i="2"/>
  <c r="G662" i="2"/>
  <c r="F707" i="2"/>
  <c r="E706" i="2"/>
  <c r="G706" i="2"/>
  <c r="E688" i="2"/>
  <c r="G688" i="2"/>
  <c r="F689" i="2"/>
  <c r="G1061" i="2"/>
  <c r="F1062" i="2"/>
  <c r="E1061" i="2"/>
  <c r="G1138" i="2"/>
  <c r="F1139" i="2"/>
  <c r="E1138" i="2"/>
  <c r="E1173" i="2"/>
  <c r="G1173" i="2"/>
  <c r="F1174" i="2"/>
  <c r="G1283" i="2"/>
  <c r="E1283" i="2"/>
  <c r="F1284" i="2"/>
  <c r="F1384" i="2"/>
  <c r="E1383" i="2"/>
  <c r="G1383" i="2"/>
  <c r="E914" i="2"/>
  <c r="G914" i="2"/>
  <c r="E1318" i="2"/>
  <c r="G1318" i="2"/>
  <c r="E534" i="2"/>
  <c r="G534" i="2"/>
  <c r="F535" i="2"/>
  <c r="E733" i="2"/>
  <c r="G733" i="2"/>
  <c r="F734" i="2"/>
  <c r="E278" i="2"/>
  <c r="G278" i="2"/>
  <c r="F279" i="2"/>
  <c r="E1209" i="2"/>
  <c r="F1210" i="2"/>
  <c r="G1209" i="2"/>
  <c r="E777" i="2"/>
  <c r="G777" i="2"/>
  <c r="F778" i="2"/>
  <c r="E1472" i="2"/>
  <c r="G1472" i="2"/>
  <c r="E243" i="2"/>
  <c r="G243" i="2"/>
  <c r="F244" i="2"/>
  <c r="G42" i="2"/>
  <c r="E42" i="2"/>
  <c r="F43" i="2"/>
  <c r="E569" i="2"/>
  <c r="G569" i="2"/>
  <c r="F570" i="2"/>
  <c r="G680" i="2"/>
  <c r="E680" i="2"/>
  <c r="F681" i="2"/>
  <c r="F1037" i="2"/>
  <c r="E1036" i="2"/>
  <c r="G1036" i="2"/>
  <c r="G18" i="2"/>
  <c r="E18" i="2"/>
  <c r="F19" i="2"/>
  <c r="E105" i="2"/>
  <c r="G105" i="2"/>
  <c r="E157" i="2"/>
  <c r="G157" i="2"/>
  <c r="G262" i="2"/>
  <c r="E262" i="2"/>
  <c r="E316" i="2"/>
  <c r="G316" i="2"/>
  <c r="F431" i="2"/>
  <c r="G430" i="2"/>
  <c r="E430" i="2"/>
  <c r="F586" i="2"/>
  <c r="E585" i="2"/>
  <c r="G585" i="2"/>
  <c r="G577" i="2"/>
  <c r="F578" i="2"/>
  <c r="E577" i="2"/>
  <c r="G1002" i="2"/>
  <c r="E1002" i="2"/>
  <c r="F1003" i="2"/>
  <c r="E173" i="2"/>
  <c r="G173" i="2"/>
  <c r="F174" i="2"/>
  <c r="G542" i="2"/>
  <c r="F543" i="2"/>
  <c r="E542" i="2"/>
  <c r="E1130" i="2"/>
  <c r="G1130" i="2"/>
  <c r="F1131" i="2"/>
  <c r="E553" i="2"/>
  <c r="G553" i="2"/>
  <c r="E1043" i="2"/>
  <c r="G1043" i="2"/>
  <c r="F1044" i="2"/>
  <c r="G422" i="2"/>
  <c r="F423" i="2"/>
  <c r="E422" i="2"/>
  <c r="E1117" i="2"/>
  <c r="G1117" i="2"/>
  <c r="F1118" i="2"/>
  <c r="F949" i="2"/>
  <c r="G948" i="2"/>
  <c r="E948" i="2"/>
  <c r="E858" i="2"/>
  <c r="G858" i="2"/>
  <c r="F859" i="2"/>
  <c r="E1373" i="2"/>
  <c r="F1374" i="2"/>
  <c r="E1374" i="2" s="1"/>
  <c r="E1402" i="2"/>
  <c r="G1402" i="2"/>
  <c r="F1403" i="2"/>
  <c r="E191" i="2"/>
  <c r="F192" i="2"/>
  <c r="G191" i="2"/>
  <c r="G12" i="2"/>
  <c r="E12" i="2"/>
  <c r="E490" i="2"/>
  <c r="G490" i="2"/>
  <c r="F491" i="2"/>
  <c r="F439" i="2"/>
  <c r="G438" i="2"/>
  <c r="E438" i="2"/>
  <c r="F1166" i="2"/>
  <c r="E1165" i="2"/>
  <c r="G1165" i="2"/>
  <c r="G823" i="2"/>
  <c r="E823" i="2"/>
  <c r="F824" i="2"/>
  <c r="E965" i="2"/>
  <c r="G965" i="2"/>
  <c r="F966" i="2"/>
  <c r="G984" i="2"/>
  <c r="E984" i="2"/>
  <c r="F985" i="2"/>
  <c r="E1199" i="2"/>
  <c r="G1199" i="2"/>
  <c r="F1200" i="2"/>
  <c r="E1276" i="2"/>
  <c r="G1276" i="2"/>
  <c r="E405" i="2"/>
  <c r="G405" i="2"/>
  <c r="F406" i="2"/>
  <c r="G922" i="2"/>
  <c r="E922" i="2"/>
  <c r="F923" i="2"/>
  <c r="G1077" i="2"/>
  <c r="E1077" i="2"/>
  <c r="F1078" i="2"/>
  <c r="E120" i="2"/>
  <c r="G120" i="2"/>
  <c r="F121" i="2"/>
  <c r="E331" i="2"/>
  <c r="G331" i="2"/>
  <c r="F332" i="2"/>
  <c r="E446" i="2"/>
  <c r="G446" i="2"/>
  <c r="F447" i="2"/>
  <c r="G604" i="2"/>
  <c r="E604" i="2"/>
  <c r="E939" i="2"/>
  <c r="G939" i="2"/>
  <c r="F940" i="2"/>
  <c r="E1148" i="2"/>
  <c r="G1148" i="2"/>
  <c r="E60" i="2"/>
  <c r="G60" i="2"/>
  <c r="F61" i="2"/>
  <c r="E137" i="2"/>
  <c r="G137" i="2"/>
  <c r="F138" i="2"/>
  <c r="E218" i="2"/>
  <c r="G218" i="2"/>
  <c r="F219" i="2"/>
  <c r="E296" i="2"/>
  <c r="G296" i="2"/>
  <c r="F297" i="2"/>
  <c r="E413" i="2"/>
  <c r="G413" i="2"/>
  <c r="F414" i="2"/>
  <c r="E79" i="2"/>
  <c r="G79" i="2"/>
  <c r="E131" i="2"/>
  <c r="G131" i="2"/>
  <c r="G184" i="2"/>
  <c r="E184" i="2"/>
  <c r="E237" i="2"/>
  <c r="G237" i="2"/>
  <c r="E289" i="2"/>
  <c r="G289" i="2"/>
  <c r="G342" i="2"/>
  <c r="E342" i="2"/>
  <c r="E379" i="2"/>
  <c r="G379" i="2"/>
  <c r="F380" i="2"/>
  <c r="E652" i="2"/>
  <c r="G652" i="2"/>
  <c r="F653" i="2"/>
  <c r="E930" i="2"/>
  <c r="G930" i="2"/>
  <c r="F931" i="2"/>
  <c r="E1085" i="2"/>
  <c r="G1085" i="2"/>
  <c r="F1086" i="2"/>
  <c r="F878" i="2"/>
  <c r="E877" i="2"/>
  <c r="G877" i="2"/>
  <c r="E1070" i="2"/>
  <c r="G1070" i="2"/>
  <c r="F788" i="2"/>
  <c r="E787" i="2"/>
  <c r="G787" i="2"/>
  <c r="G1019" i="2"/>
  <c r="F1020" i="2"/>
  <c r="G1020" i="2" s="1"/>
  <c r="G619" i="2"/>
  <c r="F620" i="2"/>
  <c r="E619" i="2"/>
  <c r="E723" i="2"/>
  <c r="G723" i="2"/>
  <c r="F724" i="2"/>
  <c r="E895" i="2"/>
  <c r="G895" i="2"/>
  <c r="F896" i="2"/>
  <c r="E670" i="2"/>
  <c r="G670" i="2"/>
  <c r="F671" i="2"/>
  <c r="E1308" i="2"/>
  <c r="G1308" i="2"/>
  <c r="F1309" i="2"/>
  <c r="E976" i="2"/>
  <c r="G976" i="2"/>
  <c r="F977" i="2"/>
  <c r="F994" i="2"/>
  <c r="E993" i="2"/>
  <c r="G993" i="2"/>
  <c r="E1391" i="2"/>
  <c r="G1391" i="2"/>
  <c r="F1392" i="2"/>
  <c r="F716" i="2"/>
  <c r="E715" i="2"/>
  <c r="G715" i="2"/>
  <c r="E753" i="2"/>
  <c r="G753" i="2"/>
  <c r="E560" i="2"/>
  <c r="F561" i="2"/>
  <c r="G560" i="2"/>
  <c r="E252" i="2"/>
  <c r="G252" i="2"/>
  <c r="F253" i="2"/>
  <c r="G841" i="2"/>
  <c r="E841" i="2"/>
  <c r="F842" i="2"/>
  <c r="E68" i="2"/>
  <c r="G68" i="2"/>
  <c r="F69" i="2"/>
  <c r="E146" i="2"/>
  <c r="G146" i="2"/>
  <c r="F147" i="2"/>
  <c r="F797" i="2"/>
  <c r="E796" i="2"/>
  <c r="G796" i="2"/>
  <c r="F1103" i="2"/>
  <c r="E1102" i="2"/>
  <c r="G1102" i="2"/>
  <c r="F958" i="2"/>
  <c r="E957" i="2"/>
  <c r="G957" i="2"/>
  <c r="E524" i="2"/>
  <c r="G524" i="2"/>
  <c r="F525" i="2"/>
  <c r="E1093" i="2"/>
  <c r="G1093" i="2"/>
  <c r="F1094" i="2"/>
  <c r="E1257" i="2"/>
  <c r="G1257" i="2"/>
  <c r="F1258" i="2"/>
  <c r="E322" i="2"/>
  <c r="G322" i="2"/>
  <c r="F323" i="2"/>
  <c r="E814" i="2"/>
  <c r="F815" i="2"/>
  <c r="G814" i="2"/>
  <c r="G697" i="2"/>
  <c r="F698" i="2"/>
  <c r="E697" i="2"/>
  <c r="F1183" i="2"/>
  <c r="E1182" i="2"/>
  <c r="G1182" i="2"/>
  <c r="E1266" i="2"/>
  <c r="G1266" i="2"/>
  <c r="F1267" i="2"/>
  <c r="E1482" i="2"/>
  <c r="G1482" i="2"/>
  <c r="F1483" i="2"/>
  <c r="G1445" i="2"/>
  <c r="E1445" i="2"/>
  <c r="F1446" i="2"/>
  <c r="E1429" i="2"/>
  <c r="F1430" i="2"/>
  <c r="G1429" i="2"/>
  <c r="E1364" i="2"/>
  <c r="G1364" i="2"/>
  <c r="F1365" i="2"/>
  <c r="G498" i="2"/>
  <c r="F499" i="2"/>
  <c r="E498" i="2"/>
  <c r="E834" i="2"/>
  <c r="G834" i="2"/>
  <c r="F1240" i="2"/>
  <c r="E1239" i="2"/>
  <c r="G1239" i="2"/>
  <c r="E474" i="2"/>
  <c r="G474" i="2"/>
  <c r="F869" i="2"/>
  <c r="E868" i="2"/>
  <c r="G868" i="2"/>
  <c r="E226" i="2"/>
  <c r="G226" i="2"/>
  <c r="F227" i="2"/>
  <c r="E164" i="2"/>
  <c r="G164" i="2"/>
  <c r="F165" i="2"/>
  <c r="E1094" i="1"/>
  <c r="E972" i="1"/>
  <c r="E217" i="1"/>
  <c r="G958" i="2" l="1"/>
  <c r="E958" i="2"/>
  <c r="G797" i="2"/>
  <c r="E797" i="2"/>
  <c r="E896" i="2"/>
  <c r="G896" i="2"/>
  <c r="G878" i="2"/>
  <c r="E878" i="2"/>
  <c r="E940" i="2"/>
  <c r="G940" i="2"/>
  <c r="G439" i="2"/>
  <c r="E439" i="2"/>
  <c r="G43" i="2"/>
  <c r="F44" i="2"/>
  <c r="E43" i="2"/>
  <c r="E1483" i="2"/>
  <c r="G1483" i="2"/>
  <c r="E1258" i="2"/>
  <c r="G1258" i="2"/>
  <c r="F1259" i="2"/>
  <c r="E525" i="2"/>
  <c r="G525" i="2"/>
  <c r="F526" i="2"/>
  <c r="G147" i="2"/>
  <c r="F148" i="2"/>
  <c r="E147" i="2"/>
  <c r="E842" i="2"/>
  <c r="G842" i="2"/>
  <c r="E620" i="2"/>
  <c r="G620" i="2"/>
  <c r="E788" i="2"/>
  <c r="G788" i="2"/>
  <c r="G1086" i="2"/>
  <c r="E1086" i="2"/>
  <c r="G653" i="2"/>
  <c r="E653" i="2"/>
  <c r="G414" i="2"/>
  <c r="E414" i="2"/>
  <c r="F220" i="2"/>
  <c r="E219" i="2"/>
  <c r="G219" i="2"/>
  <c r="F62" i="2"/>
  <c r="E61" i="2"/>
  <c r="G61" i="2"/>
  <c r="E1200" i="2"/>
  <c r="G1200" i="2"/>
  <c r="F1201" i="2"/>
  <c r="G966" i="2"/>
  <c r="E966" i="2"/>
  <c r="F967" i="2"/>
  <c r="G491" i="2"/>
  <c r="E491" i="2"/>
  <c r="E949" i="2"/>
  <c r="G949" i="2"/>
  <c r="E1131" i="2"/>
  <c r="G1131" i="2"/>
  <c r="G174" i="2"/>
  <c r="F175" i="2"/>
  <c r="E174" i="2"/>
  <c r="G1139" i="2"/>
  <c r="E1139" i="2"/>
  <c r="G663" i="2"/>
  <c r="E663" i="2"/>
  <c r="F271" i="2"/>
  <c r="E270" i="2"/>
  <c r="G270" i="2"/>
  <c r="G465" i="2"/>
  <c r="E465" i="2"/>
  <c r="E482" i="2"/>
  <c r="G482" i="2"/>
  <c r="E36" i="2"/>
  <c r="G36" i="2"/>
  <c r="E499" i="2"/>
  <c r="G499" i="2"/>
  <c r="E1430" i="2"/>
  <c r="G1430" i="2"/>
  <c r="E815" i="2"/>
  <c r="G815" i="2"/>
  <c r="E561" i="2"/>
  <c r="G561" i="2"/>
  <c r="G716" i="2"/>
  <c r="E716" i="2"/>
  <c r="E994" i="2"/>
  <c r="G994" i="2"/>
  <c r="G332" i="2"/>
  <c r="F333" i="2"/>
  <c r="E332" i="2"/>
  <c r="E1078" i="2"/>
  <c r="G1078" i="2"/>
  <c r="E406" i="2"/>
  <c r="G406" i="2"/>
  <c r="E859" i="2"/>
  <c r="G859" i="2"/>
  <c r="F860" i="2"/>
  <c r="G1118" i="2"/>
  <c r="F1119" i="2"/>
  <c r="E1118" i="2"/>
  <c r="G1044" i="2"/>
  <c r="F1045" i="2"/>
  <c r="E1044" i="2"/>
  <c r="E578" i="2"/>
  <c r="G578" i="2"/>
  <c r="E778" i="2"/>
  <c r="G778" i="2"/>
  <c r="F779" i="2"/>
  <c r="G279" i="2"/>
  <c r="F280" i="2"/>
  <c r="E279" i="2"/>
  <c r="E535" i="2"/>
  <c r="G535" i="2"/>
  <c r="G1111" i="2"/>
  <c r="E1111" i="2"/>
  <c r="G1192" i="2"/>
  <c r="E1192" i="2"/>
  <c r="G771" i="2"/>
  <c r="E771" i="2"/>
  <c r="G886" i="2"/>
  <c r="E886" i="2"/>
  <c r="F887" i="2"/>
  <c r="F87" i="2"/>
  <c r="E86" i="2"/>
  <c r="G86" i="2"/>
  <c r="G1301" i="2"/>
  <c r="E1301" i="2"/>
  <c r="E456" i="2"/>
  <c r="G456" i="2"/>
  <c r="F166" i="2"/>
  <c r="E165" i="2"/>
  <c r="G165" i="2"/>
  <c r="E1183" i="2"/>
  <c r="G1183" i="2"/>
  <c r="E1103" i="2"/>
  <c r="G1103" i="2"/>
  <c r="G1392" i="2"/>
  <c r="F1393" i="2"/>
  <c r="E1392" i="2"/>
  <c r="E977" i="2"/>
  <c r="G977" i="2"/>
  <c r="F672" i="2"/>
  <c r="E671" i="2"/>
  <c r="G671" i="2"/>
  <c r="G724" i="2"/>
  <c r="E724" i="2"/>
  <c r="F725" i="2"/>
  <c r="G1166" i="2"/>
  <c r="E1166" i="2"/>
  <c r="E1403" i="2"/>
  <c r="G1403" i="2"/>
  <c r="E431" i="2"/>
  <c r="G431" i="2"/>
  <c r="G570" i="2"/>
  <c r="E570" i="2"/>
  <c r="F245" i="2"/>
  <c r="E244" i="2"/>
  <c r="G244" i="2"/>
  <c r="E1174" i="2"/>
  <c r="G1174" i="2"/>
  <c r="F1175" i="2"/>
  <c r="E645" i="2"/>
  <c r="G645" i="2"/>
  <c r="E1455" i="2"/>
  <c r="G1455" i="2"/>
  <c r="G804" i="2"/>
  <c r="E804" i="2"/>
  <c r="F805" i="2"/>
  <c r="E27" i="2"/>
  <c r="G27" i="2"/>
  <c r="F28" i="2"/>
  <c r="F114" i="2"/>
  <c r="E113" i="2"/>
  <c r="G113" i="2"/>
  <c r="G1327" i="2"/>
  <c r="E1327" i="2"/>
  <c r="G905" i="2"/>
  <c r="E905" i="2"/>
  <c r="E1240" i="2"/>
  <c r="G1240" i="2"/>
  <c r="F1366" i="2"/>
  <c r="E1365" i="2"/>
  <c r="G1365" i="2"/>
  <c r="E1446" i="2"/>
  <c r="G1446" i="2"/>
  <c r="E1267" i="2"/>
  <c r="G1267" i="2"/>
  <c r="F324" i="2"/>
  <c r="E323" i="2"/>
  <c r="G323" i="2"/>
  <c r="F1095" i="2"/>
  <c r="E1094" i="2"/>
  <c r="G1094" i="2"/>
  <c r="G69" i="2"/>
  <c r="F70" i="2"/>
  <c r="E69" i="2"/>
  <c r="G253" i="2"/>
  <c r="F254" i="2"/>
  <c r="E253" i="2"/>
  <c r="G931" i="2"/>
  <c r="E931" i="2"/>
  <c r="E380" i="2"/>
  <c r="G380" i="2"/>
  <c r="F298" i="2"/>
  <c r="E297" i="2"/>
  <c r="G297" i="2"/>
  <c r="F139" i="2"/>
  <c r="E138" i="2"/>
  <c r="G138" i="2"/>
  <c r="G985" i="2"/>
  <c r="E985" i="2"/>
  <c r="G824" i="2"/>
  <c r="E824" i="2"/>
  <c r="E1003" i="2"/>
  <c r="G1003" i="2"/>
  <c r="G1062" i="2"/>
  <c r="E1062" i="2"/>
  <c r="E636" i="2"/>
  <c r="G636" i="2"/>
  <c r="E1157" i="2"/>
  <c r="G1157" i="2"/>
  <c r="G628" i="2"/>
  <c r="E628" i="2"/>
  <c r="G1248" i="2"/>
  <c r="E1248" i="2"/>
  <c r="E447" i="2"/>
  <c r="G447" i="2"/>
  <c r="F448" i="2"/>
  <c r="G121" i="2"/>
  <c r="F122" i="2"/>
  <c r="E121" i="2"/>
  <c r="E923" i="2"/>
  <c r="G923" i="2"/>
  <c r="G543" i="2"/>
  <c r="E543" i="2"/>
  <c r="G1037" i="2"/>
  <c r="E1037" i="2"/>
  <c r="E734" i="2"/>
  <c r="G734" i="2"/>
  <c r="G1384" i="2"/>
  <c r="E1384" i="2"/>
  <c r="E707" i="2"/>
  <c r="G707" i="2"/>
  <c r="G517" i="2"/>
  <c r="E517" i="2"/>
  <c r="E1228" i="2"/>
  <c r="G1228" i="2"/>
  <c r="E509" i="2"/>
  <c r="G509" i="2"/>
  <c r="G202" i="2"/>
  <c r="F203" i="2"/>
  <c r="E202" i="2"/>
  <c r="E1293" i="2"/>
  <c r="G1293" i="2"/>
  <c r="E698" i="2"/>
  <c r="G698" i="2"/>
  <c r="G227" i="2"/>
  <c r="F228" i="2"/>
  <c r="E227" i="2"/>
  <c r="F1310" i="2"/>
  <c r="E1309" i="2"/>
  <c r="G1309" i="2"/>
  <c r="E423" i="2"/>
  <c r="G423" i="2"/>
  <c r="E586" i="2"/>
  <c r="G586" i="2"/>
  <c r="G19" i="2"/>
  <c r="F20" i="2"/>
  <c r="E19" i="2"/>
  <c r="E681" i="2"/>
  <c r="G681" i="2"/>
  <c r="E1210" i="2"/>
  <c r="G1210" i="2"/>
  <c r="E1284" i="2"/>
  <c r="G1284" i="2"/>
  <c r="G689" i="2"/>
  <c r="E689" i="2"/>
  <c r="F1336" i="2"/>
  <c r="E1335" i="2"/>
  <c r="G1335" i="2"/>
  <c r="G360" i="2"/>
  <c r="F361" i="2"/>
  <c r="E360" i="2"/>
  <c r="G743" i="2"/>
  <c r="E743" i="2"/>
  <c r="G306" i="2"/>
  <c r="F307" i="2"/>
  <c r="E306" i="2"/>
  <c r="G95" i="2"/>
  <c r="F96" i="2"/>
  <c r="E95" i="2"/>
  <c r="E761" i="2"/>
  <c r="G761" i="2"/>
  <c r="G851" i="2"/>
  <c r="E851" i="2"/>
  <c r="G390" i="2"/>
  <c r="E390" i="2"/>
  <c r="E869" i="2"/>
  <c r="G869" i="2"/>
  <c r="F193" i="2"/>
  <c r="E192" i="2"/>
  <c r="G192" i="2"/>
  <c r="E664" i="1"/>
  <c r="E698" i="1"/>
  <c r="E1017" i="1"/>
  <c r="E235" i="1"/>
  <c r="E193" i="2" l="1"/>
  <c r="G193" i="2"/>
  <c r="E228" i="2"/>
  <c r="G228" i="2"/>
  <c r="E298" i="2"/>
  <c r="G298" i="2"/>
  <c r="E139" i="2"/>
  <c r="G139" i="2"/>
  <c r="E70" i="2"/>
  <c r="G70" i="2"/>
  <c r="E28" i="2"/>
  <c r="G28" i="2"/>
  <c r="E725" i="2"/>
  <c r="G725" i="2"/>
  <c r="E87" i="2"/>
  <c r="G87" i="2"/>
  <c r="E1119" i="2"/>
  <c r="G1119" i="2"/>
  <c r="E62" i="2"/>
  <c r="G62" i="2"/>
  <c r="E96" i="2"/>
  <c r="G96" i="2"/>
  <c r="E1336" i="2"/>
  <c r="G1336" i="2"/>
  <c r="E1310" i="2"/>
  <c r="G1310" i="2"/>
  <c r="E122" i="2"/>
  <c r="G122" i="2"/>
  <c r="E324" i="2"/>
  <c r="G324" i="2"/>
  <c r="E887" i="2"/>
  <c r="G887" i="2"/>
  <c r="E280" i="2"/>
  <c r="G280" i="2"/>
  <c r="E1201" i="2"/>
  <c r="G1201" i="2"/>
  <c r="E526" i="2"/>
  <c r="G526" i="2"/>
  <c r="E1366" i="2"/>
  <c r="G1366" i="2"/>
  <c r="E860" i="2"/>
  <c r="G860" i="2"/>
  <c r="E271" i="2"/>
  <c r="G271" i="2"/>
  <c r="E175" i="2"/>
  <c r="G175" i="2"/>
  <c r="E361" i="2"/>
  <c r="G361" i="2"/>
  <c r="E448" i="2"/>
  <c r="G448" i="2"/>
  <c r="E254" i="2"/>
  <c r="G254" i="2"/>
  <c r="E805" i="2"/>
  <c r="G805" i="2"/>
  <c r="E245" i="2"/>
  <c r="G245" i="2"/>
  <c r="E1393" i="2"/>
  <c r="G1393" i="2"/>
  <c r="E779" i="2"/>
  <c r="G779" i="2"/>
  <c r="E1045" i="2"/>
  <c r="G1045" i="2"/>
  <c r="E220" i="2"/>
  <c r="G220" i="2"/>
  <c r="E307" i="2"/>
  <c r="G307" i="2"/>
  <c r="E203" i="2"/>
  <c r="G203" i="2"/>
  <c r="E1095" i="2"/>
  <c r="G1095" i="2"/>
  <c r="E1175" i="2"/>
  <c r="G1175" i="2"/>
  <c r="E333" i="2"/>
  <c r="G333" i="2"/>
  <c r="E967" i="2"/>
  <c r="G967" i="2"/>
  <c r="G1259" i="2"/>
  <c r="E1259" i="2"/>
  <c r="G44" i="2"/>
  <c r="E44" i="2"/>
  <c r="G20" i="2"/>
  <c r="E20" i="2"/>
  <c r="E114" i="2"/>
  <c r="G114" i="2"/>
  <c r="E672" i="2"/>
  <c r="G672" i="2"/>
  <c r="E166" i="2"/>
  <c r="G166" i="2"/>
  <c r="E148" i="2"/>
  <c r="G148" i="2"/>
  <c r="E620" i="1"/>
  <c r="E1280" i="1" l="1"/>
  <c r="E1281" i="1" s="1"/>
  <c r="E1282" i="1" s="1"/>
  <c r="E1283" i="1" s="1"/>
  <c r="E360" i="1" l="1"/>
  <c r="E361" i="1" s="1"/>
  <c r="E362" i="1" s="1"/>
  <c r="E363" i="1" s="1"/>
  <c r="F359" i="1"/>
  <c r="G359" i="1" s="1"/>
  <c r="G360" i="1" s="1"/>
  <c r="G361" i="1" s="1"/>
  <c r="G362" i="1" s="1"/>
  <c r="G363" i="1" s="1"/>
  <c r="F360" i="1" l="1"/>
  <c r="F361" i="1" s="1"/>
  <c r="F362" i="1" s="1"/>
  <c r="F363" i="1" s="1"/>
  <c r="E151" i="1"/>
  <c r="E781" i="1" l="1"/>
  <c r="E782" i="1" s="1"/>
  <c r="E783" i="1" s="1"/>
  <c r="E784" i="1" s="1"/>
  <c r="E980" i="1" l="1"/>
  <c r="E981" i="1" s="1"/>
  <c r="E982" i="1" s="1"/>
  <c r="E983" i="1" s="1"/>
  <c r="F979" i="1"/>
  <c r="G979" i="1" l="1"/>
  <c r="G980" i="1" s="1"/>
  <c r="G981" i="1" s="1"/>
  <c r="G982" i="1" s="1"/>
  <c r="G983" i="1" s="1"/>
  <c r="F980" i="1"/>
  <c r="F981" i="1" s="1"/>
  <c r="F982" i="1" s="1"/>
  <c r="F983" i="1" s="1"/>
  <c r="E753" i="1" l="1"/>
  <c r="E754" i="1" s="1"/>
  <c r="E755" i="1" s="1"/>
  <c r="E756" i="1" s="1"/>
  <c r="F752" i="1"/>
  <c r="F753" i="1" s="1"/>
  <c r="F754" i="1" s="1"/>
  <c r="F755" i="1" s="1"/>
  <c r="F756" i="1" s="1"/>
  <c r="E487" i="1"/>
  <c r="E488" i="1" s="1"/>
  <c r="E489" i="1" s="1"/>
  <c r="E490" i="1" s="1"/>
  <c r="F486" i="1"/>
  <c r="F487" i="1" s="1"/>
  <c r="F488" i="1" s="1"/>
  <c r="F489" i="1" s="1"/>
  <c r="F490" i="1" s="1"/>
  <c r="E470" i="1"/>
  <c r="E471" i="1" s="1"/>
  <c r="E472" i="1" s="1"/>
  <c r="E473" i="1" s="1"/>
  <c r="F469" i="1"/>
  <c r="G469" i="1" s="1"/>
  <c r="G470" i="1" s="1"/>
  <c r="G471" i="1" s="1"/>
  <c r="G472" i="1" s="1"/>
  <c r="G473" i="1" s="1"/>
  <c r="G752" i="1" l="1"/>
  <c r="G753" i="1" s="1"/>
  <c r="G754" i="1" s="1"/>
  <c r="G755" i="1" s="1"/>
  <c r="G756" i="1" s="1"/>
  <c r="G486" i="1"/>
  <c r="G487" i="1" s="1"/>
  <c r="G488" i="1" s="1"/>
  <c r="G489" i="1" s="1"/>
  <c r="G490" i="1" s="1"/>
  <c r="F470" i="1"/>
  <c r="F471" i="1" s="1"/>
  <c r="F472" i="1" s="1"/>
  <c r="F473" i="1" s="1"/>
  <c r="E920" i="1" l="1"/>
  <c r="F35" i="1" l="1"/>
  <c r="F36" i="1" s="1"/>
  <c r="F37" i="1" s="1"/>
  <c r="F38" i="1" s="1"/>
  <c r="F39" i="1" s="1"/>
  <c r="E36" i="1"/>
  <c r="E37" i="1" s="1"/>
  <c r="E38" i="1" s="1"/>
  <c r="E39" i="1" s="1"/>
  <c r="G35" i="1" l="1"/>
  <c r="G36" i="1" s="1"/>
  <c r="G37" i="1" s="1"/>
  <c r="G38" i="1" s="1"/>
  <c r="G39" i="1" s="1"/>
  <c r="E745" i="1"/>
  <c r="E289" i="1"/>
  <c r="F905" i="1" l="1"/>
  <c r="F906" i="1" s="1"/>
  <c r="F907" i="1" s="1"/>
  <c r="F908" i="1" s="1"/>
  <c r="F909" i="1" s="1"/>
  <c r="E906" i="1"/>
  <c r="E907" i="1" s="1"/>
  <c r="E908" i="1" s="1"/>
  <c r="E909" i="1" s="1"/>
  <c r="E1263" i="1" l="1"/>
  <c r="E851" i="1" l="1"/>
  <c r="F225" i="1" l="1"/>
  <c r="F226" i="1" s="1"/>
  <c r="F227" i="1" s="1"/>
  <c r="F228" i="1" s="1"/>
  <c r="F229" i="1" s="1"/>
  <c r="E226" i="1"/>
  <c r="E227" i="1" s="1"/>
  <c r="E228" i="1" s="1"/>
  <c r="E229" i="1" s="1"/>
  <c r="F1181" i="1" l="1"/>
  <c r="G1181" i="1" s="1"/>
  <c r="G1182" i="1" s="1"/>
  <c r="G1183" i="1" s="1"/>
  <c r="G1184" i="1" s="1"/>
  <c r="G1185" i="1" s="1"/>
  <c r="E1182" i="1"/>
  <c r="E1183" i="1" s="1"/>
  <c r="E1184" i="1" s="1"/>
  <c r="E1185" i="1" s="1"/>
  <c r="F1182" i="1" l="1"/>
  <c r="F1183" i="1" s="1"/>
  <c r="F1184" i="1" s="1"/>
  <c r="F1185" i="1" s="1"/>
  <c r="E963" i="1"/>
  <c r="E834" i="1" l="1"/>
  <c r="E835" i="1" s="1"/>
  <c r="E836" i="1" s="1"/>
  <c r="E837" i="1" s="1"/>
  <c r="F833" i="1"/>
  <c r="F834" i="1" s="1"/>
  <c r="F835" i="1" s="1"/>
  <c r="F836" i="1" s="1"/>
  <c r="F837" i="1" s="1"/>
  <c r="E826" i="1"/>
  <c r="E827" i="1" s="1"/>
  <c r="E828" i="1" s="1"/>
  <c r="E829" i="1" s="1"/>
  <c r="F825" i="1"/>
  <c r="F826" i="1" s="1"/>
  <c r="F827" i="1" s="1"/>
  <c r="F828" i="1" s="1"/>
  <c r="F829" i="1" s="1"/>
  <c r="G825" i="1" l="1"/>
  <c r="G826" i="1" s="1"/>
  <c r="G827" i="1" s="1"/>
  <c r="G828" i="1" s="1"/>
  <c r="G829" i="1" s="1"/>
  <c r="G833" i="1"/>
  <c r="G834" i="1" s="1"/>
  <c r="G835" i="1" s="1"/>
  <c r="G836" i="1" s="1"/>
  <c r="G837" i="1" s="1"/>
  <c r="E799" i="1"/>
  <c r="E647" i="1" l="1"/>
  <c r="E648" i="1" s="1"/>
  <c r="E649" i="1" s="1"/>
  <c r="E650" i="1" s="1"/>
  <c r="F646" i="1"/>
  <c r="F647" i="1" s="1"/>
  <c r="F648" i="1" s="1"/>
  <c r="F649" i="1" s="1"/>
  <c r="F650" i="1" s="1"/>
  <c r="G646" i="1" l="1"/>
  <c r="G647" i="1" s="1"/>
  <c r="G648" i="1" s="1"/>
  <c r="G649" i="1" s="1"/>
  <c r="G650" i="1" s="1"/>
  <c r="E1288" i="1" l="1"/>
  <c r="E1289" i="1" s="1"/>
  <c r="E1290" i="1" s="1"/>
  <c r="E1291" i="1" s="1"/>
  <c r="F1287" i="1"/>
  <c r="F1288" i="1" s="1"/>
  <c r="F1289" i="1" s="1"/>
  <c r="F1290" i="1" s="1"/>
  <c r="F1291" i="1" s="1"/>
  <c r="F1279" i="1"/>
  <c r="E1271" i="1"/>
  <c r="E1272" i="1" s="1"/>
  <c r="E1273" i="1" s="1"/>
  <c r="E1274" i="1" s="1"/>
  <c r="F1270" i="1"/>
  <c r="E1264" i="1"/>
  <c r="E1265" i="1" s="1"/>
  <c r="E1266" i="1" s="1"/>
  <c r="F1262" i="1"/>
  <c r="F1263" i="1" s="1"/>
  <c r="E1256" i="1"/>
  <c r="E1257" i="1" s="1"/>
  <c r="E1258" i="1" s="1"/>
  <c r="F1254" i="1"/>
  <c r="F1255" i="1" s="1"/>
  <c r="E1246" i="1"/>
  <c r="E1247" i="1" s="1"/>
  <c r="E1248" i="1" s="1"/>
  <c r="E1249" i="1" s="1"/>
  <c r="F1245" i="1"/>
  <c r="F1246" i="1" s="1"/>
  <c r="F1247" i="1" s="1"/>
  <c r="F1248" i="1" s="1"/>
  <c r="F1249" i="1" s="1"/>
  <c r="E1235" i="1"/>
  <c r="E1236" i="1" s="1"/>
  <c r="E1237" i="1" s="1"/>
  <c r="E1238" i="1" s="1"/>
  <c r="F1234" i="1"/>
  <c r="F1235" i="1" s="1"/>
  <c r="F1236" i="1" s="1"/>
  <c r="F1237" i="1" s="1"/>
  <c r="F1238" i="1" s="1"/>
  <c r="E1227" i="1"/>
  <c r="E1228" i="1" s="1"/>
  <c r="E1229" i="1" s="1"/>
  <c r="E1230" i="1" s="1"/>
  <c r="F1226" i="1"/>
  <c r="F1227" i="1" s="1"/>
  <c r="F1228" i="1" s="1"/>
  <c r="F1229" i="1" s="1"/>
  <c r="F1230" i="1" s="1"/>
  <c r="E1219" i="1"/>
  <c r="E1220" i="1" s="1"/>
  <c r="E1221" i="1" s="1"/>
  <c r="E1222" i="1" s="1"/>
  <c r="F1218" i="1"/>
  <c r="F1219" i="1" s="1"/>
  <c r="F1220" i="1" s="1"/>
  <c r="F1221" i="1" s="1"/>
  <c r="F1222" i="1" s="1"/>
  <c r="E1210" i="1"/>
  <c r="E1211" i="1" s="1"/>
  <c r="E1212" i="1" s="1"/>
  <c r="E1213" i="1" s="1"/>
  <c r="F1209" i="1"/>
  <c r="F1210" i="1" s="1"/>
  <c r="F1211" i="1" s="1"/>
  <c r="F1212" i="1" s="1"/>
  <c r="F1213" i="1" s="1"/>
  <c r="E1199" i="1"/>
  <c r="E1200" i="1" s="1"/>
  <c r="E1201" i="1" s="1"/>
  <c r="E1202" i="1" s="1"/>
  <c r="F1198" i="1"/>
  <c r="F1199" i="1" s="1"/>
  <c r="F1200" i="1" s="1"/>
  <c r="F1201" i="1" s="1"/>
  <c r="F1202" i="1" s="1"/>
  <c r="E1190" i="1"/>
  <c r="E1191" i="1" s="1"/>
  <c r="E1192" i="1" s="1"/>
  <c r="E1193" i="1" s="1"/>
  <c r="F1189" i="1"/>
  <c r="F1190" i="1" s="1"/>
  <c r="F1191" i="1" s="1"/>
  <c r="F1192" i="1" s="1"/>
  <c r="F1193" i="1" s="1"/>
  <c r="E1174" i="1"/>
  <c r="E1175" i="1" s="1"/>
  <c r="E1176" i="1" s="1"/>
  <c r="E1177" i="1" s="1"/>
  <c r="F1173" i="1"/>
  <c r="F1174" i="1" s="1"/>
  <c r="F1175" i="1" s="1"/>
  <c r="F1176" i="1" s="1"/>
  <c r="F1177" i="1" s="1"/>
  <c r="E1165" i="1"/>
  <c r="E1166" i="1" s="1"/>
  <c r="E1167" i="1" s="1"/>
  <c r="E1168" i="1" s="1"/>
  <c r="F1164" i="1"/>
  <c r="F1165" i="1" s="1"/>
  <c r="F1166" i="1" s="1"/>
  <c r="F1167" i="1" s="1"/>
  <c r="F1168" i="1" s="1"/>
  <c r="E1157" i="1"/>
  <c r="E1158" i="1" s="1"/>
  <c r="E1159" i="1" s="1"/>
  <c r="E1160" i="1" s="1"/>
  <c r="F1156" i="1"/>
  <c r="F1157" i="1" s="1"/>
  <c r="F1158" i="1" s="1"/>
  <c r="F1159" i="1" s="1"/>
  <c r="F1160" i="1" s="1"/>
  <c r="E1149" i="1"/>
  <c r="E1150" i="1" s="1"/>
  <c r="E1151" i="1" s="1"/>
  <c r="E1152" i="1" s="1"/>
  <c r="F1148" i="1"/>
  <c r="F1149" i="1" s="1"/>
  <c r="F1150" i="1" s="1"/>
  <c r="F1151" i="1" s="1"/>
  <c r="F1152" i="1" s="1"/>
  <c r="E1141" i="1"/>
  <c r="E1142" i="1" s="1"/>
  <c r="E1143" i="1" s="1"/>
  <c r="E1144" i="1" s="1"/>
  <c r="F1140" i="1"/>
  <c r="F1141" i="1" s="1"/>
  <c r="F1142" i="1" s="1"/>
  <c r="F1143" i="1" s="1"/>
  <c r="F1144" i="1" s="1"/>
  <c r="E1133" i="1"/>
  <c r="E1134" i="1" s="1"/>
  <c r="E1135" i="1" s="1"/>
  <c r="E1136" i="1" s="1"/>
  <c r="F1132" i="1"/>
  <c r="F1133" i="1" s="1"/>
  <c r="F1134" i="1" s="1"/>
  <c r="F1135" i="1" s="1"/>
  <c r="F1136" i="1" s="1"/>
  <c r="E1123" i="1"/>
  <c r="E1124" i="1" s="1"/>
  <c r="E1125" i="1" s="1"/>
  <c r="E1126" i="1" s="1"/>
  <c r="F1122" i="1"/>
  <c r="F1123" i="1" s="1"/>
  <c r="F1124" i="1" s="1"/>
  <c r="F1125" i="1" s="1"/>
  <c r="F1126" i="1" s="1"/>
  <c r="F1112" i="1"/>
  <c r="E1113" i="1"/>
  <c r="E1114" i="1" s="1"/>
  <c r="E1115" i="1" s="1"/>
  <c r="E1116" i="1" s="1"/>
  <c r="E1104" i="1"/>
  <c r="E1105" i="1" s="1"/>
  <c r="E1106" i="1" s="1"/>
  <c r="E1107" i="1" s="1"/>
  <c r="F1103" i="1"/>
  <c r="E1095" i="1"/>
  <c r="E1096" i="1" s="1"/>
  <c r="E1097" i="1" s="1"/>
  <c r="F1093" i="1"/>
  <c r="E1084" i="1"/>
  <c r="E1085" i="1" s="1"/>
  <c r="E1086" i="1" s="1"/>
  <c r="E1087" i="1" s="1"/>
  <c r="F1083" i="1"/>
  <c r="E1076" i="1"/>
  <c r="E1077" i="1" s="1"/>
  <c r="E1078" i="1" s="1"/>
  <c r="E1079" i="1" s="1"/>
  <c r="F1075" i="1"/>
  <c r="F1066" i="1"/>
  <c r="G1066" i="1" s="1"/>
  <c r="G1067" i="1" s="1"/>
  <c r="G1068" i="1" s="1"/>
  <c r="G1069" i="1" s="1"/>
  <c r="G1070" i="1" s="1"/>
  <c r="E1067" i="1"/>
  <c r="E1068" i="1" s="1"/>
  <c r="E1069" i="1" s="1"/>
  <c r="E1070" i="1" s="1"/>
  <c r="E1059" i="1"/>
  <c r="E1060" i="1" s="1"/>
  <c r="E1061" i="1" s="1"/>
  <c r="E1062" i="1" s="1"/>
  <c r="F1058" i="1"/>
  <c r="F1059" i="1" s="1"/>
  <c r="F1060" i="1" s="1"/>
  <c r="F1061" i="1" s="1"/>
  <c r="F1062" i="1" s="1"/>
  <c r="E1049" i="1"/>
  <c r="E1050" i="1" s="1"/>
  <c r="E1051" i="1" s="1"/>
  <c r="E1052" i="1" s="1"/>
  <c r="F1048" i="1"/>
  <c r="F1049" i="1" s="1"/>
  <c r="F1050" i="1" s="1"/>
  <c r="F1051" i="1" s="1"/>
  <c r="F1052" i="1" s="1"/>
  <c r="F1037" i="1"/>
  <c r="E1038" i="1"/>
  <c r="E1039" i="1" s="1"/>
  <c r="E1040" i="1" s="1"/>
  <c r="E1041" i="1" s="1"/>
  <c r="E1027" i="1"/>
  <c r="E1028" i="1" s="1"/>
  <c r="E1029" i="1" s="1"/>
  <c r="E1030" i="1" s="1"/>
  <c r="F1026" i="1"/>
  <c r="F1016" i="1"/>
  <c r="E1018" i="1"/>
  <c r="E1019" i="1" s="1"/>
  <c r="E1020" i="1" s="1"/>
  <c r="F1005" i="1"/>
  <c r="G1005" i="1" s="1"/>
  <c r="G1006" i="1" s="1"/>
  <c r="G1007" i="1" s="1"/>
  <c r="G1008" i="1" s="1"/>
  <c r="G1009" i="1" s="1"/>
  <c r="E1006" i="1"/>
  <c r="E1007" i="1" s="1"/>
  <c r="E1008" i="1" s="1"/>
  <c r="E1009" i="1" s="1"/>
  <c r="E998" i="1"/>
  <c r="E999" i="1" s="1"/>
  <c r="E1000" i="1" s="1"/>
  <c r="E1001" i="1" s="1"/>
  <c r="F997" i="1"/>
  <c r="F998" i="1" s="1"/>
  <c r="F999" i="1" s="1"/>
  <c r="F1000" i="1" s="1"/>
  <c r="F1001" i="1" s="1"/>
  <c r="F988" i="1"/>
  <c r="G988" i="1" s="1"/>
  <c r="G989" i="1" s="1"/>
  <c r="G990" i="1" s="1"/>
  <c r="G991" i="1" s="1"/>
  <c r="G992" i="1" s="1"/>
  <c r="E989" i="1"/>
  <c r="E990" i="1" s="1"/>
  <c r="E991" i="1" s="1"/>
  <c r="E992" i="1" s="1"/>
  <c r="E973" i="1"/>
  <c r="E974" i="1" s="1"/>
  <c r="E975" i="1" s="1"/>
  <c r="F971" i="1"/>
  <c r="E964" i="1"/>
  <c r="E965" i="1" s="1"/>
  <c r="E966" i="1" s="1"/>
  <c r="F962" i="1"/>
  <c r="E955" i="1"/>
  <c r="E956" i="1" s="1"/>
  <c r="E957" i="1" s="1"/>
  <c r="E958" i="1" s="1"/>
  <c r="F954" i="1"/>
  <c r="F955" i="1" s="1"/>
  <c r="F956" i="1" s="1"/>
  <c r="F957" i="1" s="1"/>
  <c r="F958" i="1" s="1"/>
  <c r="E945" i="1"/>
  <c r="E946" i="1" s="1"/>
  <c r="E947" i="1" s="1"/>
  <c r="E948" i="1" s="1"/>
  <c r="F944" i="1"/>
  <c r="F945" i="1" s="1"/>
  <c r="F946" i="1" s="1"/>
  <c r="F947" i="1" s="1"/>
  <c r="F948" i="1" s="1"/>
  <c r="E937" i="1"/>
  <c r="E938" i="1" s="1"/>
  <c r="E939" i="1" s="1"/>
  <c r="E940" i="1" s="1"/>
  <c r="F936" i="1"/>
  <c r="E928" i="1"/>
  <c r="E929" i="1" s="1"/>
  <c r="E930" i="1" s="1"/>
  <c r="E931" i="1" s="1"/>
  <c r="F927" i="1"/>
  <c r="E921" i="1"/>
  <c r="E922" i="1" s="1"/>
  <c r="E923" i="1" s="1"/>
  <c r="F919" i="1"/>
  <c r="F920" i="1" s="1"/>
  <c r="F921" i="1" s="1"/>
  <c r="F922" i="1" s="1"/>
  <c r="F923" i="1" s="1"/>
  <c r="F897" i="1"/>
  <c r="E898" i="1"/>
  <c r="E899" i="1" s="1"/>
  <c r="E900" i="1" s="1"/>
  <c r="E901" i="1" s="1"/>
  <c r="F887" i="1"/>
  <c r="G887" i="1" s="1"/>
  <c r="G888" i="1" s="1"/>
  <c r="G889" i="1" s="1"/>
  <c r="G890" i="1" s="1"/>
  <c r="G891" i="1" s="1"/>
  <c r="E888" i="1"/>
  <c r="E889" i="1" s="1"/>
  <c r="E890" i="1" s="1"/>
  <c r="E891" i="1" s="1"/>
  <c r="F877" i="1"/>
  <c r="E878" i="1"/>
  <c r="E879" i="1" s="1"/>
  <c r="E880" i="1" s="1"/>
  <c r="E881" i="1" s="1"/>
  <c r="F868" i="1"/>
  <c r="G868" i="1" s="1"/>
  <c r="G869" i="1" s="1"/>
  <c r="G870" i="1" s="1"/>
  <c r="G871" i="1" s="1"/>
  <c r="G872" i="1" s="1"/>
  <c r="E869" i="1"/>
  <c r="E870" i="1" s="1"/>
  <c r="E871" i="1" s="1"/>
  <c r="E872" i="1" s="1"/>
  <c r="F859" i="1"/>
  <c r="E860" i="1"/>
  <c r="E861" i="1" s="1"/>
  <c r="E862" i="1" s="1"/>
  <c r="E863" i="1" s="1"/>
  <c r="F850" i="1"/>
  <c r="G850" i="1" s="1"/>
  <c r="G851" i="1" s="1"/>
  <c r="G852" i="1" s="1"/>
  <c r="G853" i="1" s="1"/>
  <c r="G854" i="1" s="1"/>
  <c r="E852" i="1"/>
  <c r="E853" i="1" s="1"/>
  <c r="E854" i="1" s="1"/>
  <c r="E842" i="1"/>
  <c r="E843" i="1" s="1"/>
  <c r="E844" i="1" s="1"/>
  <c r="E845" i="1" s="1"/>
  <c r="F841" i="1"/>
  <c r="F817" i="1"/>
  <c r="G817" i="1" s="1"/>
  <c r="G818" i="1" s="1"/>
  <c r="G819" i="1" s="1"/>
  <c r="G820" i="1" s="1"/>
  <c r="G821" i="1" s="1"/>
  <c r="E818" i="1"/>
  <c r="E819" i="1" s="1"/>
  <c r="E820" i="1" s="1"/>
  <c r="E821" i="1" s="1"/>
  <c r="F809" i="1"/>
  <c r="G809" i="1" s="1"/>
  <c r="G810" i="1" s="1"/>
  <c r="G811" i="1" s="1"/>
  <c r="G812" i="1" s="1"/>
  <c r="G813" i="1" s="1"/>
  <c r="E810" i="1"/>
  <c r="E811" i="1" s="1"/>
  <c r="E812" i="1" s="1"/>
  <c r="E813" i="1" s="1"/>
  <c r="F798" i="1"/>
  <c r="F799" i="1" s="1"/>
  <c r="F800" i="1" s="1"/>
  <c r="F801" i="1" s="1"/>
  <c r="F802" i="1" s="1"/>
  <c r="E800" i="1"/>
  <c r="E801" i="1" s="1"/>
  <c r="E802" i="1" s="1"/>
  <c r="G799" i="1"/>
  <c r="G800" i="1" s="1"/>
  <c r="G801" i="1" s="1"/>
  <c r="G802" i="1" s="1"/>
  <c r="F790" i="1"/>
  <c r="G790" i="1" s="1"/>
  <c r="G791" i="1" s="1"/>
  <c r="G792" i="1" s="1"/>
  <c r="G793" i="1" s="1"/>
  <c r="G794" i="1" s="1"/>
  <c r="E791" i="1"/>
  <c r="E792" i="1" s="1"/>
  <c r="E793" i="1" s="1"/>
  <c r="E794" i="1" s="1"/>
  <c r="F780" i="1"/>
  <c r="F770" i="1"/>
  <c r="G770" i="1" s="1"/>
  <c r="G771" i="1" s="1"/>
  <c r="G772" i="1" s="1"/>
  <c r="G773" i="1" s="1"/>
  <c r="G774" i="1" s="1"/>
  <c r="E771" i="1"/>
  <c r="E772" i="1" s="1"/>
  <c r="E773" i="1" s="1"/>
  <c r="E774" i="1" s="1"/>
  <c r="F761" i="1"/>
  <c r="G761" i="1" s="1"/>
  <c r="G762" i="1" s="1"/>
  <c r="G763" i="1" s="1"/>
  <c r="G764" i="1" s="1"/>
  <c r="G765" i="1" s="1"/>
  <c r="E762" i="1"/>
  <c r="E763" i="1" s="1"/>
  <c r="E764" i="1" s="1"/>
  <c r="E765" i="1" s="1"/>
  <c r="F744" i="1"/>
  <c r="G744" i="1" s="1"/>
  <c r="G745" i="1" s="1"/>
  <c r="G746" i="1" s="1"/>
  <c r="G747" i="1" s="1"/>
  <c r="G748" i="1" s="1"/>
  <c r="E746" i="1"/>
  <c r="E747" i="1" s="1"/>
  <c r="E748" i="1" s="1"/>
  <c r="F733" i="1"/>
  <c r="G733" i="1" s="1"/>
  <c r="G734" i="1" s="1"/>
  <c r="G735" i="1" s="1"/>
  <c r="G736" i="1" s="1"/>
  <c r="G737" i="1" s="1"/>
  <c r="E734" i="1"/>
  <c r="E735" i="1" s="1"/>
  <c r="E736" i="1" s="1"/>
  <c r="E737" i="1" s="1"/>
  <c r="E726" i="1"/>
  <c r="E727" i="1" s="1"/>
  <c r="E728" i="1" s="1"/>
  <c r="E729" i="1" s="1"/>
  <c r="F725" i="1"/>
  <c r="F717" i="1"/>
  <c r="G717" i="1" s="1"/>
  <c r="G718" i="1" s="1"/>
  <c r="G719" i="1" s="1"/>
  <c r="G720" i="1" s="1"/>
  <c r="G721" i="1" s="1"/>
  <c r="E718" i="1"/>
  <c r="E719" i="1" s="1"/>
  <c r="E720" i="1" s="1"/>
  <c r="E721" i="1" s="1"/>
  <c r="F706" i="1"/>
  <c r="G706" i="1" s="1"/>
  <c r="G707" i="1" s="1"/>
  <c r="G708" i="1" s="1"/>
  <c r="G709" i="1" s="1"/>
  <c r="G710" i="1" s="1"/>
  <c r="E707" i="1"/>
  <c r="E708" i="1" s="1"/>
  <c r="E709" i="1" s="1"/>
  <c r="E710" i="1" s="1"/>
  <c r="F697" i="1"/>
  <c r="G697" i="1" s="1"/>
  <c r="G698" i="1" s="1"/>
  <c r="G699" i="1" s="1"/>
  <c r="G700" i="1" s="1"/>
  <c r="G701" i="1" s="1"/>
  <c r="E699" i="1"/>
  <c r="E700" i="1" s="1"/>
  <c r="E701" i="1" s="1"/>
  <c r="F689" i="1"/>
  <c r="G689" i="1" s="1"/>
  <c r="G690" i="1" s="1"/>
  <c r="G691" i="1" s="1"/>
  <c r="G692" i="1" s="1"/>
  <c r="G693" i="1" s="1"/>
  <c r="E690" i="1"/>
  <c r="E691" i="1" s="1"/>
  <c r="E692" i="1" s="1"/>
  <c r="E693" i="1" s="1"/>
  <c r="F680" i="1"/>
  <c r="G680" i="1" s="1"/>
  <c r="G681" i="1" s="1"/>
  <c r="G682" i="1" s="1"/>
  <c r="G683" i="1" s="1"/>
  <c r="G684" i="1" s="1"/>
  <c r="E681" i="1"/>
  <c r="E682" i="1" s="1"/>
  <c r="E683" i="1" s="1"/>
  <c r="E684" i="1" s="1"/>
  <c r="F671" i="1"/>
  <c r="G671" i="1" s="1"/>
  <c r="G672" i="1" s="1"/>
  <c r="G673" i="1" s="1"/>
  <c r="G674" i="1" s="1"/>
  <c r="G675" i="1" s="1"/>
  <c r="E672" i="1"/>
  <c r="E673" i="1" s="1"/>
  <c r="E674" i="1" s="1"/>
  <c r="E675" i="1" s="1"/>
  <c r="F663" i="1"/>
  <c r="G663" i="1" s="1"/>
  <c r="G664" i="1" s="1"/>
  <c r="G665" i="1" s="1"/>
  <c r="G666" i="1" s="1"/>
  <c r="G667" i="1" s="1"/>
  <c r="E665" i="1"/>
  <c r="E666" i="1" s="1"/>
  <c r="E667" i="1" s="1"/>
  <c r="F654" i="1"/>
  <c r="G654" i="1" s="1"/>
  <c r="G655" i="1" s="1"/>
  <c r="G656" i="1" s="1"/>
  <c r="G657" i="1" s="1"/>
  <c r="G658" i="1" s="1"/>
  <c r="E655" i="1"/>
  <c r="E656" i="1" s="1"/>
  <c r="E657" i="1" s="1"/>
  <c r="E658" i="1" s="1"/>
  <c r="F638" i="1"/>
  <c r="G638" i="1" s="1"/>
  <c r="G639" i="1" s="1"/>
  <c r="G640" i="1" s="1"/>
  <c r="G641" i="1" s="1"/>
  <c r="G642" i="1" s="1"/>
  <c r="E639" i="1"/>
  <c r="E640" i="1" s="1"/>
  <c r="E641" i="1" s="1"/>
  <c r="E642" i="1" s="1"/>
  <c r="F629" i="1"/>
  <c r="G629" i="1" s="1"/>
  <c r="G630" i="1" s="1"/>
  <c r="G631" i="1" s="1"/>
  <c r="G632" i="1" s="1"/>
  <c r="G633" i="1" s="1"/>
  <c r="E630" i="1"/>
  <c r="E631" i="1" s="1"/>
  <c r="E632" i="1" s="1"/>
  <c r="E633" i="1" s="1"/>
  <c r="F619" i="1"/>
  <c r="G619" i="1" s="1"/>
  <c r="G620" i="1" s="1"/>
  <c r="G621" i="1" s="1"/>
  <c r="G622" i="1" s="1"/>
  <c r="G623" i="1" s="1"/>
  <c r="E621" i="1"/>
  <c r="E622" i="1" s="1"/>
  <c r="E623" i="1" s="1"/>
  <c r="F611" i="1"/>
  <c r="G611" i="1" s="1"/>
  <c r="G612" i="1" s="1"/>
  <c r="G613" i="1" s="1"/>
  <c r="G614" i="1" s="1"/>
  <c r="G615" i="1" s="1"/>
  <c r="E612" i="1"/>
  <c r="E613" i="1" s="1"/>
  <c r="E614" i="1" s="1"/>
  <c r="E615" i="1" s="1"/>
  <c r="F603" i="1"/>
  <c r="G603" i="1" s="1"/>
  <c r="G604" i="1" s="1"/>
  <c r="G605" i="1" s="1"/>
  <c r="G606" i="1" s="1"/>
  <c r="G607" i="1" s="1"/>
  <c r="E604" i="1"/>
  <c r="F594" i="1"/>
  <c r="G594" i="1" s="1"/>
  <c r="G595" i="1" s="1"/>
  <c r="G596" i="1" s="1"/>
  <c r="G597" i="1" s="1"/>
  <c r="G598" i="1" s="1"/>
  <c r="E595" i="1"/>
  <c r="E596" i="1" s="1"/>
  <c r="E597" i="1" s="1"/>
  <c r="E598" i="1" s="1"/>
  <c r="F585" i="1"/>
  <c r="G585" i="1" s="1"/>
  <c r="G586" i="1" s="1"/>
  <c r="G587" i="1" s="1"/>
  <c r="G588" i="1" s="1"/>
  <c r="G589" i="1" s="1"/>
  <c r="E586" i="1"/>
  <c r="E587" i="1" s="1"/>
  <c r="E588" i="1" s="1"/>
  <c r="E589" i="1" s="1"/>
  <c r="F575" i="1"/>
  <c r="G575" i="1" s="1"/>
  <c r="G576" i="1" s="1"/>
  <c r="G577" i="1" s="1"/>
  <c r="G578" i="1" s="1"/>
  <c r="G579" i="1" s="1"/>
  <c r="E576" i="1"/>
  <c r="E577" i="1" s="1"/>
  <c r="E578" i="1" s="1"/>
  <c r="E579" i="1" s="1"/>
  <c r="F567" i="1"/>
  <c r="G567" i="1" s="1"/>
  <c r="G568" i="1" s="1"/>
  <c r="G569" i="1" s="1"/>
  <c r="G570" i="1" s="1"/>
  <c r="G571" i="1" s="1"/>
  <c r="E568" i="1"/>
  <c r="E569" i="1" s="1"/>
  <c r="E570" i="1" s="1"/>
  <c r="E571" i="1" s="1"/>
  <c r="F558" i="1"/>
  <c r="G558" i="1" s="1"/>
  <c r="G559" i="1" s="1"/>
  <c r="G560" i="1" s="1"/>
  <c r="G561" i="1" s="1"/>
  <c r="G562" i="1" s="1"/>
  <c r="E559" i="1"/>
  <c r="E560" i="1" s="1"/>
  <c r="E561" i="1" s="1"/>
  <c r="E562" i="1" s="1"/>
  <c r="E551" i="1"/>
  <c r="E552" i="1" s="1"/>
  <c r="E553" i="1" s="1"/>
  <c r="E554" i="1" s="1"/>
  <c r="F550" i="1"/>
  <c r="F551" i="1" s="1"/>
  <c r="F552" i="1" s="1"/>
  <c r="F553" i="1" s="1"/>
  <c r="F554" i="1" s="1"/>
  <c r="F541" i="1"/>
  <c r="G541" i="1" s="1"/>
  <c r="G542" i="1" s="1"/>
  <c r="G543" i="1" s="1"/>
  <c r="G544" i="1" s="1"/>
  <c r="G545" i="1" s="1"/>
  <c r="E542" i="1"/>
  <c r="E543" i="1" s="1"/>
  <c r="E544" i="1" s="1"/>
  <c r="E545" i="1" s="1"/>
  <c r="F532" i="1"/>
  <c r="G532" i="1" s="1"/>
  <c r="G533" i="1" s="1"/>
  <c r="G534" i="1" s="1"/>
  <c r="G535" i="1" s="1"/>
  <c r="G536" i="1" s="1"/>
  <c r="E533" i="1"/>
  <c r="E534" i="1" s="1"/>
  <c r="E535" i="1" s="1"/>
  <c r="E536" i="1" s="1"/>
  <c r="F523" i="1"/>
  <c r="G523" i="1" s="1"/>
  <c r="G524" i="1" s="1"/>
  <c r="G525" i="1" s="1"/>
  <c r="G526" i="1" s="1"/>
  <c r="G527" i="1" s="1"/>
  <c r="E524" i="1"/>
  <c r="E525" i="1" s="1"/>
  <c r="E526" i="1" s="1"/>
  <c r="E527" i="1" s="1"/>
  <c r="F515" i="1"/>
  <c r="G515" i="1" s="1"/>
  <c r="G516" i="1" s="1"/>
  <c r="G517" i="1" s="1"/>
  <c r="G518" i="1" s="1"/>
  <c r="G519" i="1" s="1"/>
  <c r="E516" i="1"/>
  <c r="E517" i="1" s="1"/>
  <c r="E518" i="1" s="1"/>
  <c r="E519" i="1" s="1"/>
  <c r="F506" i="1"/>
  <c r="G506" i="1" s="1"/>
  <c r="G507" i="1" s="1"/>
  <c r="G508" i="1" s="1"/>
  <c r="G509" i="1" s="1"/>
  <c r="G510" i="1" s="1"/>
  <c r="E507" i="1"/>
  <c r="E508" i="1" s="1"/>
  <c r="E509" i="1" s="1"/>
  <c r="E510" i="1" s="1"/>
  <c r="F496" i="1"/>
  <c r="G496" i="1" s="1"/>
  <c r="G497" i="1" s="1"/>
  <c r="G498" i="1" s="1"/>
  <c r="G499" i="1" s="1"/>
  <c r="G500" i="1" s="1"/>
  <c r="E497" i="1"/>
  <c r="E498" i="1" s="1"/>
  <c r="E499" i="1" s="1"/>
  <c r="E500" i="1" s="1"/>
  <c r="F478" i="1"/>
  <c r="G478" i="1" s="1"/>
  <c r="G479" i="1" s="1"/>
  <c r="G480" i="1" s="1"/>
  <c r="G481" i="1" s="1"/>
  <c r="G482" i="1" s="1"/>
  <c r="E479" i="1"/>
  <c r="E480" i="1" s="1"/>
  <c r="E481" i="1" s="1"/>
  <c r="E482" i="1" s="1"/>
  <c r="F460" i="1"/>
  <c r="G460" i="1" s="1"/>
  <c r="G461" i="1" s="1"/>
  <c r="G462" i="1" s="1"/>
  <c r="G463" i="1" s="1"/>
  <c r="G464" i="1" s="1"/>
  <c r="E461" i="1"/>
  <c r="E462" i="1" s="1"/>
  <c r="E463" i="1" s="1"/>
  <c r="E464" i="1" s="1"/>
  <c r="F451" i="1"/>
  <c r="G451" i="1" s="1"/>
  <c r="G452" i="1" s="1"/>
  <c r="G453" i="1" s="1"/>
  <c r="G454" i="1" s="1"/>
  <c r="G455" i="1" s="1"/>
  <c r="E452" i="1"/>
  <c r="E453" i="1" s="1"/>
  <c r="E454" i="1" s="1"/>
  <c r="E455" i="1" s="1"/>
  <c r="E443" i="1"/>
  <c r="E444" i="1" s="1"/>
  <c r="E445" i="1" s="1"/>
  <c r="E446" i="1" s="1"/>
  <c r="F442" i="1"/>
  <c r="F443" i="1" s="1"/>
  <c r="F444" i="1" s="1"/>
  <c r="F445" i="1" s="1"/>
  <c r="F446" i="1" s="1"/>
  <c r="F434" i="1"/>
  <c r="G434" i="1" s="1"/>
  <c r="G435" i="1" s="1"/>
  <c r="G436" i="1" s="1"/>
  <c r="G437" i="1" s="1"/>
  <c r="G438" i="1" s="1"/>
  <c r="E435" i="1"/>
  <c r="E436" i="1" s="1"/>
  <c r="E437" i="1" s="1"/>
  <c r="E438" i="1" s="1"/>
  <c r="F425" i="1"/>
  <c r="G425" i="1" s="1"/>
  <c r="G426" i="1" s="1"/>
  <c r="G427" i="1" s="1"/>
  <c r="G428" i="1" s="1"/>
  <c r="G429" i="1" s="1"/>
  <c r="E426" i="1"/>
  <c r="E427" i="1" s="1"/>
  <c r="E428" i="1" s="1"/>
  <c r="E429" i="1" s="1"/>
  <c r="F415" i="1"/>
  <c r="G415" i="1" s="1"/>
  <c r="G416" i="1" s="1"/>
  <c r="G417" i="1" s="1"/>
  <c r="G418" i="1" s="1"/>
  <c r="G419" i="1" s="1"/>
  <c r="E416" i="1"/>
  <c r="E417" i="1" s="1"/>
  <c r="E418" i="1" s="1"/>
  <c r="E419" i="1" s="1"/>
  <c r="E407" i="1"/>
  <c r="E408" i="1" s="1"/>
  <c r="E409" i="1" s="1"/>
  <c r="E410" i="1" s="1"/>
  <c r="F406" i="1"/>
  <c r="F407" i="1" s="1"/>
  <c r="F408" i="1" s="1"/>
  <c r="F409" i="1" s="1"/>
  <c r="F410" i="1" s="1"/>
  <c r="E398" i="1"/>
  <c r="E399" i="1" s="1"/>
  <c r="E400" i="1" s="1"/>
  <c r="E401" i="1" s="1"/>
  <c r="F397" i="1"/>
  <c r="F398" i="1" s="1"/>
  <c r="F399" i="1" s="1"/>
  <c r="F400" i="1" s="1"/>
  <c r="F401" i="1" s="1"/>
  <c r="F388" i="1"/>
  <c r="G388" i="1" s="1"/>
  <c r="G389" i="1" s="1"/>
  <c r="G390" i="1" s="1"/>
  <c r="G391" i="1" s="1"/>
  <c r="G392" i="1" s="1"/>
  <c r="E389" i="1"/>
  <c r="E390" i="1" s="1"/>
  <c r="E391" i="1" s="1"/>
  <c r="E392" i="1" s="1"/>
  <c r="E379" i="1"/>
  <c r="E380" i="1" s="1"/>
  <c r="E381" i="1" s="1"/>
  <c r="E382" i="1" s="1"/>
  <c r="F378" i="1"/>
  <c r="F379" i="1" s="1"/>
  <c r="F380" i="1" s="1"/>
  <c r="F381" i="1" s="1"/>
  <c r="F382" i="1" s="1"/>
  <c r="F370" i="1"/>
  <c r="E371" i="1"/>
  <c r="E372" i="1" s="1"/>
  <c r="E373" i="1" s="1"/>
  <c r="E374" i="1" s="1"/>
  <c r="F351" i="1"/>
  <c r="G351" i="1" s="1"/>
  <c r="G352" i="1" s="1"/>
  <c r="G353" i="1" s="1"/>
  <c r="G354" i="1" s="1"/>
  <c r="G355" i="1" s="1"/>
  <c r="E352" i="1"/>
  <c r="E353" i="1" s="1"/>
  <c r="E354" i="1" s="1"/>
  <c r="E355" i="1" s="1"/>
  <c r="E343" i="1"/>
  <c r="E344" i="1" s="1"/>
  <c r="E345" i="1" s="1"/>
  <c r="E346" i="1" s="1"/>
  <c r="F342" i="1"/>
  <c r="E334" i="1"/>
  <c r="E335" i="1" s="1"/>
  <c r="E336" i="1" s="1"/>
  <c r="E337" i="1" s="1"/>
  <c r="F333" i="1"/>
  <c r="F323" i="1"/>
  <c r="G323" i="1" s="1"/>
  <c r="G324" i="1" s="1"/>
  <c r="G325" i="1" s="1"/>
  <c r="G326" i="1" s="1"/>
  <c r="G327" i="1" s="1"/>
  <c r="E324" i="1"/>
  <c r="E325" i="1" s="1"/>
  <c r="E326" i="1" s="1"/>
  <c r="E327" i="1" s="1"/>
  <c r="E316" i="1"/>
  <c r="E317" i="1" s="1"/>
  <c r="E318" i="1" s="1"/>
  <c r="E319" i="1" s="1"/>
  <c r="F315" i="1"/>
  <c r="E306" i="1"/>
  <c r="E307" i="1" s="1"/>
  <c r="E308" i="1" s="1"/>
  <c r="E309" i="1" s="1"/>
  <c r="F305" i="1"/>
  <c r="E297" i="1"/>
  <c r="E298" i="1" s="1"/>
  <c r="E299" i="1" s="1"/>
  <c r="E300" i="1" s="1"/>
  <c r="F296" i="1"/>
  <c r="E290" i="1"/>
  <c r="E291" i="1" s="1"/>
  <c r="E292" i="1" s="1"/>
  <c r="F288" i="1"/>
  <c r="E280" i="1"/>
  <c r="E281" i="1" s="1"/>
  <c r="E282" i="1" s="1"/>
  <c r="E283" i="1" s="1"/>
  <c r="F279" i="1"/>
  <c r="E271" i="1"/>
  <c r="E272" i="1" s="1"/>
  <c r="E273" i="1" s="1"/>
  <c r="E274" i="1" s="1"/>
  <c r="F270" i="1"/>
  <c r="E262" i="1"/>
  <c r="E263" i="1" s="1"/>
  <c r="E264" i="1" s="1"/>
  <c r="E265" i="1" s="1"/>
  <c r="F261" i="1"/>
  <c r="E253" i="1"/>
  <c r="E254" i="1" s="1"/>
  <c r="E255" i="1" s="1"/>
  <c r="E256" i="1" s="1"/>
  <c r="F252" i="1"/>
  <c r="E244" i="1"/>
  <c r="E245" i="1" s="1"/>
  <c r="E246" i="1" s="1"/>
  <c r="E247" i="1" s="1"/>
  <c r="F243" i="1"/>
  <c r="E236" i="1"/>
  <c r="E237" i="1" s="1"/>
  <c r="E238" i="1" s="1"/>
  <c r="F234" i="1"/>
  <c r="E218" i="1"/>
  <c r="E219" i="1" s="1"/>
  <c r="E220" i="1" s="1"/>
  <c r="F216" i="1"/>
  <c r="E208" i="1"/>
  <c r="E209" i="1" s="1"/>
  <c r="E210" i="1" s="1"/>
  <c r="E211" i="1" s="1"/>
  <c r="F207" i="1"/>
  <c r="E198" i="1"/>
  <c r="E199" i="1" s="1"/>
  <c r="E200" i="1" s="1"/>
  <c r="E201" i="1" s="1"/>
  <c r="F197" i="1"/>
  <c r="E188" i="1"/>
  <c r="E189" i="1" s="1"/>
  <c r="E190" i="1" s="1"/>
  <c r="E191" i="1" s="1"/>
  <c r="F187" i="1"/>
  <c r="E179" i="1"/>
  <c r="E180" i="1" s="1"/>
  <c r="E181" i="1" s="1"/>
  <c r="E182" i="1" s="1"/>
  <c r="F178" i="1"/>
  <c r="E170" i="1"/>
  <c r="E171" i="1" s="1"/>
  <c r="E172" i="1" s="1"/>
  <c r="E173" i="1" s="1"/>
  <c r="F169" i="1"/>
  <c r="E160" i="1"/>
  <c r="E161" i="1" s="1"/>
  <c r="E162" i="1" s="1"/>
  <c r="E163" i="1" s="1"/>
  <c r="F159" i="1"/>
  <c r="E152" i="1"/>
  <c r="E153" i="1" s="1"/>
  <c r="E154" i="1" s="1"/>
  <c r="F150" i="1"/>
  <c r="E142" i="1"/>
  <c r="E143" i="1" s="1"/>
  <c r="E144" i="1" s="1"/>
  <c r="E145" i="1" s="1"/>
  <c r="F141" i="1"/>
  <c r="E133" i="1"/>
  <c r="E134" i="1" s="1"/>
  <c r="E135" i="1" s="1"/>
  <c r="E136" i="1" s="1"/>
  <c r="F132" i="1"/>
  <c r="E124" i="1"/>
  <c r="E125" i="1" s="1"/>
  <c r="E126" i="1" s="1"/>
  <c r="E127" i="1" s="1"/>
  <c r="F123" i="1"/>
  <c r="E115" i="1"/>
  <c r="E116" i="1" s="1"/>
  <c r="E117" i="1" s="1"/>
  <c r="E118" i="1" s="1"/>
  <c r="F114" i="1"/>
  <c r="E106" i="1"/>
  <c r="E107" i="1" s="1"/>
  <c r="E108" i="1" s="1"/>
  <c r="E109" i="1" s="1"/>
  <c r="F105" i="1"/>
  <c r="E97" i="1"/>
  <c r="E98" i="1" s="1"/>
  <c r="E99" i="1" s="1"/>
  <c r="E100" i="1" s="1"/>
  <c r="F96" i="1"/>
  <c r="E89" i="1"/>
  <c r="E90" i="1" s="1"/>
  <c r="E91" i="1" s="1"/>
  <c r="E92" i="1" s="1"/>
  <c r="F88" i="1"/>
  <c r="E81" i="1"/>
  <c r="E82" i="1" s="1"/>
  <c r="E83" i="1" s="1"/>
  <c r="E84" i="1" s="1"/>
  <c r="F80" i="1"/>
  <c r="E72" i="1"/>
  <c r="E73" i="1" s="1"/>
  <c r="E74" i="1" s="1"/>
  <c r="E75" i="1" s="1"/>
  <c r="F71" i="1"/>
  <c r="E62" i="1"/>
  <c r="E63" i="1" s="1"/>
  <c r="E64" i="1" s="1"/>
  <c r="E65" i="1" s="1"/>
  <c r="F61" i="1"/>
  <c r="E53" i="1"/>
  <c r="E54" i="1" s="1"/>
  <c r="E55" i="1" s="1"/>
  <c r="E56" i="1" s="1"/>
  <c r="F52" i="1"/>
  <c r="E44" i="1"/>
  <c r="E45" i="1" s="1"/>
  <c r="E46" i="1" s="1"/>
  <c r="E47" i="1" s="1"/>
  <c r="F43" i="1"/>
  <c r="F44" i="1" s="1"/>
  <c r="F45" i="1" s="1"/>
  <c r="F46" i="1" s="1"/>
  <c r="F47" i="1" s="1"/>
  <c r="E25" i="1"/>
  <c r="E26" i="1" s="1"/>
  <c r="E27" i="1" s="1"/>
  <c r="E28" i="1" s="1"/>
  <c r="F24" i="1"/>
  <c r="F25" i="1" s="1"/>
  <c r="F26" i="1" s="1"/>
  <c r="F27" i="1" s="1"/>
  <c r="F28" i="1" s="1"/>
  <c r="E16" i="1"/>
  <c r="E17" i="1" s="1"/>
  <c r="E18" i="1" s="1"/>
  <c r="E19" i="1" s="1"/>
  <c r="F15" i="1"/>
  <c r="F16" i="1" s="1"/>
  <c r="F17" i="1" s="1"/>
  <c r="F18" i="1" s="1"/>
  <c r="F19" i="1" s="1"/>
  <c r="E7" i="1"/>
  <c r="E8" i="1" s="1"/>
  <c r="E9" i="1" s="1"/>
  <c r="E10" i="1" s="1"/>
  <c r="F6" i="1"/>
  <c r="F7" i="1" s="1"/>
  <c r="F8" i="1" s="1"/>
  <c r="F9" i="1" s="1"/>
  <c r="F10" i="1" s="1"/>
  <c r="E605" i="1" l="1"/>
  <c r="E606" i="1" s="1"/>
  <c r="E607" i="1" s="1"/>
  <c r="F639" i="1"/>
  <c r="F640" i="1" s="1"/>
  <c r="F641" i="1" s="1"/>
  <c r="F642" i="1" s="1"/>
  <c r="F568" i="1"/>
  <c r="F569" i="1" s="1"/>
  <c r="F570" i="1" s="1"/>
  <c r="F571" i="1" s="1"/>
  <c r="F707" i="1"/>
  <c r="F708" i="1" s="1"/>
  <c r="F709" i="1" s="1"/>
  <c r="F710" i="1" s="1"/>
  <c r="F604" i="1"/>
  <c r="F605" i="1" s="1"/>
  <c r="F606" i="1" s="1"/>
  <c r="F607" i="1" s="1"/>
  <c r="F672" i="1"/>
  <c r="F673" i="1" s="1"/>
  <c r="F674" i="1" s="1"/>
  <c r="F675" i="1" s="1"/>
  <c r="F791" i="1"/>
  <c r="F792" i="1" s="1"/>
  <c r="F793" i="1" s="1"/>
  <c r="F794" i="1" s="1"/>
  <c r="F888" i="1"/>
  <c r="F889" i="1" s="1"/>
  <c r="F890" i="1" s="1"/>
  <c r="F891" i="1" s="1"/>
  <c r="G1048" i="1"/>
  <c r="G1049" i="1" s="1"/>
  <c r="G1050" i="1" s="1"/>
  <c r="G1051" i="1" s="1"/>
  <c r="G1052" i="1" s="1"/>
  <c r="G1058" i="1"/>
  <c r="G1059" i="1" s="1"/>
  <c r="G1060" i="1" s="1"/>
  <c r="G1061" i="1" s="1"/>
  <c r="G1062" i="1" s="1"/>
  <c r="F1067" i="1"/>
  <c r="F1068" i="1" s="1"/>
  <c r="F1069" i="1" s="1"/>
  <c r="F1070" i="1" s="1"/>
  <c r="G1122" i="1"/>
  <c r="G1123" i="1" s="1"/>
  <c r="G1124" i="1" s="1"/>
  <c r="G1125" i="1" s="1"/>
  <c r="G1126" i="1" s="1"/>
  <c r="G1140" i="1"/>
  <c r="G1141" i="1" s="1"/>
  <c r="G1142" i="1" s="1"/>
  <c r="G1143" i="1" s="1"/>
  <c r="G1144" i="1" s="1"/>
  <c r="G1156" i="1"/>
  <c r="G1157" i="1" s="1"/>
  <c r="G1158" i="1" s="1"/>
  <c r="G1159" i="1" s="1"/>
  <c r="G1160" i="1" s="1"/>
  <c r="G1164" i="1"/>
  <c r="G1165" i="1" s="1"/>
  <c r="G1166" i="1" s="1"/>
  <c r="G1167" i="1" s="1"/>
  <c r="G1168" i="1" s="1"/>
  <c r="G1173" i="1"/>
  <c r="G1174" i="1" s="1"/>
  <c r="G1175" i="1" s="1"/>
  <c r="G1176" i="1" s="1"/>
  <c r="G1177" i="1" s="1"/>
  <c r="G1189" i="1"/>
  <c r="G1190" i="1" s="1"/>
  <c r="G1191" i="1" s="1"/>
  <c r="G1192" i="1" s="1"/>
  <c r="G1193" i="1" s="1"/>
  <c r="G1198" i="1"/>
  <c r="G1199" i="1" s="1"/>
  <c r="G1200" i="1" s="1"/>
  <c r="G1201" i="1" s="1"/>
  <c r="G1202" i="1" s="1"/>
  <c r="G1209" i="1"/>
  <c r="G1210" i="1" s="1"/>
  <c r="G1211" i="1" s="1"/>
  <c r="G1212" i="1" s="1"/>
  <c r="G1213" i="1" s="1"/>
  <c r="G1218" i="1"/>
  <c r="G1219" i="1" s="1"/>
  <c r="G1220" i="1" s="1"/>
  <c r="G1221" i="1" s="1"/>
  <c r="G1222" i="1" s="1"/>
  <c r="G1245" i="1"/>
  <c r="G1246" i="1" s="1"/>
  <c r="G1247" i="1" s="1"/>
  <c r="G1248" i="1" s="1"/>
  <c r="G1249" i="1" s="1"/>
  <c r="G1262" i="1"/>
  <c r="G1287" i="1"/>
  <c r="G1288" i="1" s="1"/>
  <c r="G1289" i="1" s="1"/>
  <c r="G1290" i="1" s="1"/>
  <c r="G1291" i="1" s="1"/>
  <c r="G1234" i="1"/>
  <c r="G1235" i="1" s="1"/>
  <c r="G1236" i="1" s="1"/>
  <c r="G1237" i="1" s="1"/>
  <c r="G1238" i="1" s="1"/>
  <c r="F533" i="1"/>
  <c r="F534" i="1" s="1"/>
  <c r="F535" i="1" s="1"/>
  <c r="F536" i="1" s="1"/>
  <c r="F586" i="1"/>
  <c r="F587" i="1" s="1"/>
  <c r="F588" i="1" s="1"/>
  <c r="F589" i="1" s="1"/>
  <c r="F620" i="1"/>
  <c r="F621" i="1" s="1"/>
  <c r="F622" i="1" s="1"/>
  <c r="F623" i="1" s="1"/>
  <c r="F655" i="1"/>
  <c r="F656" i="1" s="1"/>
  <c r="F657" i="1" s="1"/>
  <c r="F658" i="1" s="1"/>
  <c r="F690" i="1"/>
  <c r="F691" i="1" s="1"/>
  <c r="F692" i="1" s="1"/>
  <c r="F693" i="1" s="1"/>
  <c r="F771" i="1"/>
  <c r="F772" i="1" s="1"/>
  <c r="F773" i="1" s="1"/>
  <c r="F774" i="1" s="1"/>
  <c r="F810" i="1"/>
  <c r="F811" i="1" s="1"/>
  <c r="F812" i="1" s="1"/>
  <c r="F813" i="1" s="1"/>
  <c r="F389" i="1"/>
  <c r="F390" i="1" s="1"/>
  <c r="F391" i="1" s="1"/>
  <c r="F392" i="1" s="1"/>
  <c r="F818" i="1"/>
  <c r="F819" i="1" s="1"/>
  <c r="F820" i="1" s="1"/>
  <c r="F821" i="1" s="1"/>
  <c r="G1226" i="1"/>
  <c r="G1227" i="1" s="1"/>
  <c r="G1228" i="1" s="1"/>
  <c r="G1229" i="1" s="1"/>
  <c r="G1230" i="1" s="1"/>
  <c r="G1148" i="1"/>
  <c r="G1149" i="1" s="1"/>
  <c r="G1150" i="1" s="1"/>
  <c r="G1151" i="1" s="1"/>
  <c r="G1152" i="1" s="1"/>
  <c r="F324" i="1"/>
  <c r="F325" i="1" s="1"/>
  <c r="F326" i="1" s="1"/>
  <c r="F327" i="1" s="1"/>
  <c r="F497" i="1"/>
  <c r="F498" i="1" s="1"/>
  <c r="F499" i="1" s="1"/>
  <c r="F500" i="1" s="1"/>
  <c r="F851" i="1"/>
  <c r="F852" i="1" s="1"/>
  <c r="F853" i="1" s="1"/>
  <c r="F854" i="1" s="1"/>
  <c r="G905" i="1"/>
  <c r="G906" i="1" s="1"/>
  <c r="G907" i="1" s="1"/>
  <c r="G908" i="1" s="1"/>
  <c r="G909" i="1" s="1"/>
  <c r="G919" i="1"/>
  <c r="G920" i="1" s="1"/>
  <c r="G921" i="1" s="1"/>
  <c r="G922" i="1" s="1"/>
  <c r="G923" i="1" s="1"/>
  <c r="F352" i="1"/>
  <c r="F353" i="1" s="1"/>
  <c r="F354" i="1" s="1"/>
  <c r="F355" i="1" s="1"/>
  <c r="F426" i="1"/>
  <c r="F427" i="1" s="1"/>
  <c r="F428" i="1" s="1"/>
  <c r="F429" i="1" s="1"/>
  <c r="F461" i="1"/>
  <c r="F462" i="1" s="1"/>
  <c r="F463" i="1" s="1"/>
  <c r="F464" i="1" s="1"/>
  <c r="F516" i="1"/>
  <c r="F517" i="1" s="1"/>
  <c r="F518" i="1" s="1"/>
  <c r="F519" i="1" s="1"/>
  <c r="G550" i="1"/>
  <c r="G551" i="1" s="1"/>
  <c r="G552" i="1" s="1"/>
  <c r="G553" i="1" s="1"/>
  <c r="G554" i="1" s="1"/>
  <c r="F745" i="1"/>
  <c r="F746" i="1" s="1"/>
  <c r="F747" i="1" s="1"/>
  <c r="F748" i="1" s="1"/>
  <c r="G944" i="1"/>
  <c r="G945" i="1" s="1"/>
  <c r="G946" i="1" s="1"/>
  <c r="G947" i="1" s="1"/>
  <c r="G948" i="1" s="1"/>
  <c r="G954" i="1"/>
  <c r="G955" i="1" s="1"/>
  <c r="G956" i="1" s="1"/>
  <c r="G957" i="1" s="1"/>
  <c r="G958" i="1" s="1"/>
  <c r="G997" i="1"/>
  <c r="G998" i="1" s="1"/>
  <c r="G999" i="1" s="1"/>
  <c r="G1000" i="1" s="1"/>
  <c r="G1001" i="1" s="1"/>
  <c r="G1132" i="1"/>
  <c r="G1133" i="1" s="1"/>
  <c r="G1134" i="1" s="1"/>
  <c r="G1135" i="1" s="1"/>
  <c r="G1136" i="1" s="1"/>
  <c r="F781" i="1"/>
  <c r="F782" i="1" s="1"/>
  <c r="F783" i="1" s="1"/>
  <c r="F784" i="1" s="1"/>
  <c r="G780" i="1"/>
  <c r="G781" i="1" s="1"/>
  <c r="G782" i="1" s="1"/>
  <c r="F842" i="1"/>
  <c r="F843" i="1" s="1"/>
  <c r="F844" i="1" s="1"/>
  <c r="F845" i="1" s="1"/>
  <c r="G841" i="1"/>
  <c r="G842" i="1" s="1"/>
  <c r="G843" i="1" s="1"/>
  <c r="G844" i="1" s="1"/>
  <c r="G845" i="1" s="1"/>
  <c r="F928" i="1"/>
  <c r="F929" i="1" s="1"/>
  <c r="F930" i="1" s="1"/>
  <c r="F931" i="1" s="1"/>
  <c r="G927" i="1"/>
  <c r="G928" i="1" s="1"/>
  <c r="G929" i="1" s="1"/>
  <c r="G930" i="1" s="1"/>
  <c r="G931" i="1" s="1"/>
  <c r="F972" i="1"/>
  <c r="F973" i="1" s="1"/>
  <c r="F974" i="1" s="1"/>
  <c r="F975" i="1" s="1"/>
  <c r="G971" i="1"/>
  <c r="G972" i="1" s="1"/>
  <c r="G973" i="1" s="1"/>
  <c r="G974" i="1" s="1"/>
  <c r="G975" i="1" s="1"/>
  <c r="F1084" i="1"/>
  <c r="F1085" i="1" s="1"/>
  <c r="F1086" i="1" s="1"/>
  <c r="F1087" i="1" s="1"/>
  <c r="G1083" i="1"/>
  <c r="G1084" i="1" s="1"/>
  <c r="G1085" i="1" s="1"/>
  <c r="G1086" i="1" s="1"/>
  <c r="G1087" i="1" s="1"/>
  <c r="F1104" i="1"/>
  <c r="F1105" i="1" s="1"/>
  <c r="F1106" i="1" s="1"/>
  <c r="F1107" i="1" s="1"/>
  <c r="G1103" i="1"/>
  <c r="G1104" i="1" s="1"/>
  <c r="G1105" i="1" s="1"/>
  <c r="G1106" i="1" s="1"/>
  <c r="G1107" i="1" s="1"/>
  <c r="F1280" i="1"/>
  <c r="F1281" i="1" s="1"/>
  <c r="F1282" i="1" s="1"/>
  <c r="G1279" i="1"/>
  <c r="G1280" i="1" s="1"/>
  <c r="G378" i="1"/>
  <c r="G379" i="1" s="1"/>
  <c r="G380" i="1" s="1"/>
  <c r="G381" i="1" s="1"/>
  <c r="G382" i="1" s="1"/>
  <c r="G397" i="1"/>
  <c r="G398" i="1" s="1"/>
  <c r="G399" i="1" s="1"/>
  <c r="G400" i="1" s="1"/>
  <c r="G401" i="1" s="1"/>
  <c r="G406" i="1"/>
  <c r="G407" i="1" s="1"/>
  <c r="G408" i="1" s="1"/>
  <c r="G409" i="1" s="1"/>
  <c r="G410" i="1" s="1"/>
  <c r="G442" i="1"/>
  <c r="G443" i="1" s="1"/>
  <c r="G444" i="1" s="1"/>
  <c r="G445" i="1" s="1"/>
  <c r="G446" i="1" s="1"/>
  <c r="F726" i="1"/>
  <c r="F727" i="1" s="1"/>
  <c r="F728" i="1" s="1"/>
  <c r="F729" i="1" s="1"/>
  <c r="G725" i="1"/>
  <c r="G726" i="1" s="1"/>
  <c r="G727" i="1" s="1"/>
  <c r="G728" i="1" s="1"/>
  <c r="G729" i="1" s="1"/>
  <c r="F869" i="1"/>
  <c r="F870" i="1" s="1"/>
  <c r="F871" i="1" s="1"/>
  <c r="F872" i="1" s="1"/>
  <c r="F937" i="1"/>
  <c r="F938" i="1" s="1"/>
  <c r="F939" i="1" s="1"/>
  <c r="F940" i="1" s="1"/>
  <c r="G936" i="1"/>
  <c r="G937" i="1" s="1"/>
  <c r="G938" i="1" s="1"/>
  <c r="G939" i="1" s="1"/>
  <c r="G940" i="1" s="1"/>
  <c r="F963" i="1"/>
  <c r="F964" i="1" s="1"/>
  <c r="F965" i="1" s="1"/>
  <c r="F966" i="1" s="1"/>
  <c r="G962" i="1"/>
  <c r="G963" i="1" s="1"/>
  <c r="G964" i="1" s="1"/>
  <c r="G965" i="1" s="1"/>
  <c r="G966" i="1" s="1"/>
  <c r="F989" i="1"/>
  <c r="F990" i="1" s="1"/>
  <c r="F991" i="1" s="1"/>
  <c r="F992" i="1" s="1"/>
  <c r="F1006" i="1"/>
  <c r="F1007" i="1" s="1"/>
  <c r="F1008" i="1" s="1"/>
  <c r="F1009" i="1" s="1"/>
  <c r="F1027" i="1"/>
  <c r="F1028" i="1" s="1"/>
  <c r="F1029" i="1" s="1"/>
  <c r="F1030" i="1" s="1"/>
  <c r="G1026" i="1"/>
  <c r="G1027" i="1" s="1"/>
  <c r="G1028" i="1" s="1"/>
  <c r="G1029" i="1" s="1"/>
  <c r="G1030" i="1" s="1"/>
  <c r="F1076" i="1"/>
  <c r="F1077" i="1" s="1"/>
  <c r="F1078" i="1" s="1"/>
  <c r="F1079" i="1" s="1"/>
  <c r="G1075" i="1"/>
  <c r="G1076" i="1" s="1"/>
  <c r="G1077" i="1" s="1"/>
  <c r="G1078" i="1" s="1"/>
  <c r="G1079" i="1" s="1"/>
  <c r="F1094" i="1"/>
  <c r="F1095" i="1" s="1"/>
  <c r="F1096" i="1" s="1"/>
  <c r="F1097" i="1" s="1"/>
  <c r="G1093" i="1"/>
  <c r="G1094" i="1" s="1"/>
  <c r="G1095" i="1" s="1"/>
  <c r="G1096" i="1" s="1"/>
  <c r="G1097" i="1" s="1"/>
  <c r="G1263" i="1"/>
  <c r="F1264" i="1"/>
  <c r="F1265" i="1" s="1"/>
  <c r="F1271" i="1"/>
  <c r="F1272" i="1" s="1"/>
  <c r="F1273" i="1" s="1"/>
  <c r="F1274" i="1" s="1"/>
  <c r="G1270" i="1"/>
  <c r="G1271" i="1" s="1"/>
  <c r="G1272" i="1" s="1"/>
  <c r="G1273" i="1" s="1"/>
  <c r="G1274" i="1" s="1"/>
  <c r="G1254" i="1"/>
  <c r="F53" i="1"/>
  <c r="F54" i="1" s="1"/>
  <c r="F55" i="1" s="1"/>
  <c r="F56" i="1" s="1"/>
  <c r="G52" i="1"/>
  <c r="G53" i="1" s="1"/>
  <c r="G54" i="1" s="1"/>
  <c r="G55" i="1" s="1"/>
  <c r="G56" i="1" s="1"/>
  <c r="F72" i="1"/>
  <c r="F73" i="1" s="1"/>
  <c r="F74" i="1" s="1"/>
  <c r="F75" i="1" s="1"/>
  <c r="G71" i="1"/>
  <c r="G72" i="1" s="1"/>
  <c r="G73" i="1" s="1"/>
  <c r="G74" i="1" s="1"/>
  <c r="G75" i="1" s="1"/>
  <c r="F89" i="1"/>
  <c r="F90" i="1" s="1"/>
  <c r="F91" i="1" s="1"/>
  <c r="F92" i="1" s="1"/>
  <c r="G88" i="1"/>
  <c r="G89" i="1" s="1"/>
  <c r="G90" i="1" s="1"/>
  <c r="G91" i="1" s="1"/>
  <c r="G92" i="1" s="1"/>
  <c r="F106" i="1"/>
  <c r="F107" i="1" s="1"/>
  <c r="F108" i="1" s="1"/>
  <c r="F109" i="1" s="1"/>
  <c r="G105" i="1"/>
  <c r="G106" i="1" s="1"/>
  <c r="G107" i="1" s="1"/>
  <c r="G108" i="1" s="1"/>
  <c r="G109" i="1" s="1"/>
  <c r="F124" i="1"/>
  <c r="F125" i="1" s="1"/>
  <c r="F126" i="1" s="1"/>
  <c r="F127" i="1" s="1"/>
  <c r="G123" i="1"/>
  <c r="G124" i="1" s="1"/>
  <c r="G125" i="1" s="1"/>
  <c r="G126" i="1" s="1"/>
  <c r="G127" i="1" s="1"/>
  <c r="F142" i="1"/>
  <c r="F143" i="1" s="1"/>
  <c r="F144" i="1" s="1"/>
  <c r="F145" i="1" s="1"/>
  <c r="G141" i="1"/>
  <c r="G142" i="1" s="1"/>
  <c r="G143" i="1" s="1"/>
  <c r="G144" i="1" s="1"/>
  <c r="G145" i="1" s="1"/>
  <c r="F160" i="1"/>
  <c r="F161" i="1" s="1"/>
  <c r="F162" i="1" s="1"/>
  <c r="F163" i="1" s="1"/>
  <c r="G159" i="1"/>
  <c r="G160" i="1" s="1"/>
  <c r="G161" i="1" s="1"/>
  <c r="G162" i="1" s="1"/>
  <c r="G163" i="1" s="1"/>
  <c r="F179" i="1"/>
  <c r="F180" i="1" s="1"/>
  <c r="F181" i="1" s="1"/>
  <c r="F182" i="1" s="1"/>
  <c r="G178" i="1"/>
  <c r="G179" i="1" s="1"/>
  <c r="G180" i="1" s="1"/>
  <c r="G181" i="1" s="1"/>
  <c r="G182" i="1" s="1"/>
  <c r="F198" i="1"/>
  <c r="F199" i="1" s="1"/>
  <c r="F200" i="1" s="1"/>
  <c r="F201" i="1" s="1"/>
  <c r="G197" i="1"/>
  <c r="G198" i="1" s="1"/>
  <c r="G199" i="1" s="1"/>
  <c r="G200" i="1" s="1"/>
  <c r="G201" i="1" s="1"/>
  <c r="F217" i="1"/>
  <c r="F218" i="1" s="1"/>
  <c r="F219" i="1" s="1"/>
  <c r="F220" i="1" s="1"/>
  <c r="G216" i="1"/>
  <c r="G217" i="1" s="1"/>
  <c r="G218" i="1" s="1"/>
  <c r="G219" i="1" s="1"/>
  <c r="G220" i="1" s="1"/>
  <c r="F235" i="1"/>
  <c r="F236" i="1" s="1"/>
  <c r="F237" i="1" s="1"/>
  <c r="F238" i="1" s="1"/>
  <c r="G234" i="1"/>
  <c r="G235" i="1" s="1"/>
  <c r="G236" i="1" s="1"/>
  <c r="G237" i="1" s="1"/>
  <c r="G238" i="1" s="1"/>
  <c r="F253" i="1"/>
  <c r="F254" i="1" s="1"/>
  <c r="F255" i="1" s="1"/>
  <c r="F256" i="1" s="1"/>
  <c r="G252" i="1"/>
  <c r="G253" i="1" s="1"/>
  <c r="G254" i="1" s="1"/>
  <c r="G255" i="1" s="1"/>
  <c r="G256" i="1" s="1"/>
  <c r="F271" i="1"/>
  <c r="F272" i="1" s="1"/>
  <c r="F273" i="1" s="1"/>
  <c r="F274" i="1" s="1"/>
  <c r="G270" i="1"/>
  <c r="G271" i="1" s="1"/>
  <c r="G272" i="1" s="1"/>
  <c r="G273" i="1" s="1"/>
  <c r="G274" i="1" s="1"/>
  <c r="F289" i="1"/>
  <c r="F290" i="1" s="1"/>
  <c r="F291" i="1" s="1"/>
  <c r="F292" i="1" s="1"/>
  <c r="G288" i="1"/>
  <c r="G289" i="1" s="1"/>
  <c r="G290" i="1" s="1"/>
  <c r="G291" i="1" s="1"/>
  <c r="G292" i="1" s="1"/>
  <c r="F306" i="1"/>
  <c r="F307" i="1" s="1"/>
  <c r="F308" i="1" s="1"/>
  <c r="F309" i="1" s="1"/>
  <c r="G305" i="1"/>
  <c r="G306" i="1" s="1"/>
  <c r="G307" i="1" s="1"/>
  <c r="G308" i="1" s="1"/>
  <c r="G309" i="1" s="1"/>
  <c r="F334" i="1"/>
  <c r="F335" i="1" s="1"/>
  <c r="F336" i="1" s="1"/>
  <c r="F337" i="1" s="1"/>
  <c r="G333" i="1"/>
  <c r="G334" i="1" s="1"/>
  <c r="G335" i="1" s="1"/>
  <c r="G336" i="1" s="1"/>
  <c r="G337" i="1" s="1"/>
  <c r="G859" i="1"/>
  <c r="G860" i="1" s="1"/>
  <c r="G861" i="1" s="1"/>
  <c r="G862" i="1" s="1"/>
  <c r="G863" i="1" s="1"/>
  <c r="F860" i="1"/>
  <c r="F861" i="1" s="1"/>
  <c r="F862" i="1" s="1"/>
  <c r="F863" i="1" s="1"/>
  <c r="G897" i="1"/>
  <c r="G898" i="1" s="1"/>
  <c r="G899" i="1" s="1"/>
  <c r="G900" i="1" s="1"/>
  <c r="G901" i="1" s="1"/>
  <c r="F898" i="1"/>
  <c r="F899" i="1" s="1"/>
  <c r="F900" i="1" s="1"/>
  <c r="F901" i="1" s="1"/>
  <c r="G1016" i="1"/>
  <c r="G1017" i="1" s="1"/>
  <c r="G1018" i="1" s="1"/>
  <c r="G1019" i="1" s="1"/>
  <c r="G1020" i="1" s="1"/>
  <c r="F1017" i="1"/>
  <c r="F1018" i="1" s="1"/>
  <c r="F1019" i="1" s="1"/>
  <c r="F1020" i="1" s="1"/>
  <c r="G1037" i="1"/>
  <c r="G1038" i="1" s="1"/>
  <c r="G1039" i="1" s="1"/>
  <c r="G1040" i="1" s="1"/>
  <c r="G1041" i="1" s="1"/>
  <c r="F1038" i="1"/>
  <c r="F1039" i="1" s="1"/>
  <c r="F1040" i="1" s="1"/>
  <c r="F1041" i="1" s="1"/>
  <c r="G6" i="1"/>
  <c r="G7" i="1" s="1"/>
  <c r="G8" i="1" s="1"/>
  <c r="G9" i="1" s="1"/>
  <c r="G10" i="1" s="1"/>
  <c r="G15" i="1"/>
  <c r="G16" i="1" s="1"/>
  <c r="G17" i="1" s="1"/>
  <c r="G18" i="1" s="1"/>
  <c r="G19" i="1" s="1"/>
  <c r="G24" i="1"/>
  <c r="G25" i="1" s="1"/>
  <c r="G26" i="1" s="1"/>
  <c r="G27" i="1" s="1"/>
  <c r="G28" i="1" s="1"/>
  <c r="G43" i="1"/>
  <c r="G44" i="1" s="1"/>
  <c r="G45" i="1" s="1"/>
  <c r="G46" i="1" s="1"/>
  <c r="G47" i="1" s="1"/>
  <c r="F62" i="1"/>
  <c r="F63" i="1" s="1"/>
  <c r="F64" i="1" s="1"/>
  <c r="F65" i="1" s="1"/>
  <c r="G61" i="1"/>
  <c r="G62" i="1" s="1"/>
  <c r="G63" i="1" s="1"/>
  <c r="G64" i="1" s="1"/>
  <c r="G65" i="1" s="1"/>
  <c r="F81" i="1"/>
  <c r="F82" i="1" s="1"/>
  <c r="F83" i="1" s="1"/>
  <c r="F84" i="1" s="1"/>
  <c r="G80" i="1"/>
  <c r="G81" i="1" s="1"/>
  <c r="G82" i="1" s="1"/>
  <c r="G83" i="1" s="1"/>
  <c r="G84" i="1" s="1"/>
  <c r="F97" i="1"/>
  <c r="F98" i="1" s="1"/>
  <c r="F99" i="1" s="1"/>
  <c r="F100" i="1" s="1"/>
  <c r="G96" i="1"/>
  <c r="G97" i="1" s="1"/>
  <c r="G98" i="1" s="1"/>
  <c r="G99" i="1" s="1"/>
  <c r="G100" i="1" s="1"/>
  <c r="F115" i="1"/>
  <c r="F116" i="1" s="1"/>
  <c r="F117" i="1" s="1"/>
  <c r="F118" i="1" s="1"/>
  <c r="G114" i="1"/>
  <c r="G115" i="1" s="1"/>
  <c r="G116" i="1" s="1"/>
  <c r="G117" i="1" s="1"/>
  <c r="G118" i="1" s="1"/>
  <c r="F133" i="1"/>
  <c r="F134" i="1" s="1"/>
  <c r="F135" i="1" s="1"/>
  <c r="F136" i="1" s="1"/>
  <c r="G132" i="1"/>
  <c r="G133" i="1" s="1"/>
  <c r="G134" i="1" s="1"/>
  <c r="G135" i="1" s="1"/>
  <c r="G136" i="1" s="1"/>
  <c r="F151" i="1"/>
  <c r="F152" i="1" s="1"/>
  <c r="F153" i="1" s="1"/>
  <c r="F154" i="1" s="1"/>
  <c r="G150" i="1"/>
  <c r="G151" i="1" s="1"/>
  <c r="G152" i="1" s="1"/>
  <c r="G153" i="1" s="1"/>
  <c r="G154" i="1" s="1"/>
  <c r="F170" i="1"/>
  <c r="F171" i="1" s="1"/>
  <c r="F172" i="1" s="1"/>
  <c r="F173" i="1" s="1"/>
  <c r="G169" i="1"/>
  <c r="G170" i="1" s="1"/>
  <c r="G171" i="1" s="1"/>
  <c r="G172" i="1" s="1"/>
  <c r="G173" i="1" s="1"/>
  <c r="F188" i="1"/>
  <c r="F189" i="1" s="1"/>
  <c r="F190" i="1" s="1"/>
  <c r="F191" i="1" s="1"/>
  <c r="G187" i="1"/>
  <c r="G188" i="1" s="1"/>
  <c r="G189" i="1" s="1"/>
  <c r="G190" i="1" s="1"/>
  <c r="G191" i="1" s="1"/>
  <c r="F208" i="1"/>
  <c r="F209" i="1" s="1"/>
  <c r="F210" i="1" s="1"/>
  <c r="F211" i="1" s="1"/>
  <c r="G207" i="1"/>
  <c r="G208" i="1" s="1"/>
  <c r="G209" i="1" s="1"/>
  <c r="G210" i="1" s="1"/>
  <c r="G211" i="1" s="1"/>
  <c r="G225" i="1"/>
  <c r="G226" i="1" s="1"/>
  <c r="G227" i="1" s="1"/>
  <c r="G228" i="1" s="1"/>
  <c r="G229" i="1" s="1"/>
  <c r="F244" i="1"/>
  <c r="F245" i="1" s="1"/>
  <c r="F246" i="1" s="1"/>
  <c r="F247" i="1" s="1"/>
  <c r="G243" i="1"/>
  <c r="G244" i="1" s="1"/>
  <c r="G245" i="1" s="1"/>
  <c r="G246" i="1" s="1"/>
  <c r="G247" i="1" s="1"/>
  <c r="F262" i="1"/>
  <c r="F263" i="1" s="1"/>
  <c r="F264" i="1" s="1"/>
  <c r="F265" i="1" s="1"/>
  <c r="G261" i="1"/>
  <c r="G262" i="1" s="1"/>
  <c r="G263" i="1" s="1"/>
  <c r="G264" i="1" s="1"/>
  <c r="G265" i="1" s="1"/>
  <c r="F280" i="1"/>
  <c r="F281" i="1" s="1"/>
  <c r="F282" i="1" s="1"/>
  <c r="F283" i="1" s="1"/>
  <c r="G279" i="1"/>
  <c r="G280" i="1" s="1"/>
  <c r="G281" i="1" s="1"/>
  <c r="G282" i="1" s="1"/>
  <c r="G283" i="1" s="1"/>
  <c r="F297" i="1"/>
  <c r="F298" i="1" s="1"/>
  <c r="F299" i="1" s="1"/>
  <c r="F300" i="1" s="1"/>
  <c r="G296" i="1"/>
  <c r="G297" i="1" s="1"/>
  <c r="G298" i="1" s="1"/>
  <c r="G299" i="1" s="1"/>
  <c r="G300" i="1" s="1"/>
  <c r="F316" i="1"/>
  <c r="F317" i="1" s="1"/>
  <c r="F318" i="1" s="1"/>
  <c r="F319" i="1" s="1"/>
  <c r="G315" i="1"/>
  <c r="G316" i="1" s="1"/>
  <c r="G317" i="1" s="1"/>
  <c r="G318" i="1" s="1"/>
  <c r="G319" i="1" s="1"/>
  <c r="F343" i="1"/>
  <c r="F344" i="1" s="1"/>
  <c r="F345" i="1" s="1"/>
  <c r="F346" i="1" s="1"/>
  <c r="G342" i="1"/>
  <c r="G343" i="1" s="1"/>
  <c r="G344" i="1" s="1"/>
  <c r="G345" i="1" s="1"/>
  <c r="G346" i="1" s="1"/>
  <c r="G370" i="1"/>
  <c r="G371" i="1" s="1"/>
  <c r="G372" i="1" s="1"/>
  <c r="G373" i="1" s="1"/>
  <c r="G374" i="1" s="1"/>
  <c r="F371" i="1"/>
  <c r="F372" i="1" s="1"/>
  <c r="F373" i="1" s="1"/>
  <c r="F374" i="1" s="1"/>
  <c r="F416" i="1"/>
  <c r="F417" i="1" s="1"/>
  <c r="F418" i="1" s="1"/>
  <c r="F419" i="1" s="1"/>
  <c r="F435" i="1"/>
  <c r="F436" i="1" s="1"/>
  <c r="F437" i="1" s="1"/>
  <c r="F438" i="1" s="1"/>
  <c r="F452" i="1"/>
  <c r="F453" i="1" s="1"/>
  <c r="F454" i="1" s="1"/>
  <c r="F455" i="1" s="1"/>
  <c r="F479" i="1"/>
  <c r="F480" i="1" s="1"/>
  <c r="F481" i="1" s="1"/>
  <c r="F482" i="1" s="1"/>
  <c r="F507" i="1"/>
  <c r="F508" i="1" s="1"/>
  <c r="F509" i="1" s="1"/>
  <c r="F510" i="1" s="1"/>
  <c r="F524" i="1"/>
  <c r="F525" i="1" s="1"/>
  <c r="F526" i="1" s="1"/>
  <c r="F527" i="1" s="1"/>
  <c r="F542" i="1"/>
  <c r="F543" i="1" s="1"/>
  <c r="F544" i="1" s="1"/>
  <c r="F545" i="1" s="1"/>
  <c r="F559" i="1"/>
  <c r="F560" i="1" s="1"/>
  <c r="F561" i="1" s="1"/>
  <c r="F562" i="1" s="1"/>
  <c r="F576" i="1"/>
  <c r="F577" i="1" s="1"/>
  <c r="F578" i="1" s="1"/>
  <c r="F579" i="1" s="1"/>
  <c r="F595" i="1"/>
  <c r="F596" i="1" s="1"/>
  <c r="F597" i="1" s="1"/>
  <c r="F598" i="1" s="1"/>
  <c r="F612" i="1"/>
  <c r="F613" i="1" s="1"/>
  <c r="F614" i="1" s="1"/>
  <c r="F615" i="1" s="1"/>
  <c r="F630" i="1"/>
  <c r="F631" i="1" s="1"/>
  <c r="F632" i="1" s="1"/>
  <c r="F633" i="1" s="1"/>
  <c r="F664" i="1"/>
  <c r="F665" i="1" s="1"/>
  <c r="F666" i="1" s="1"/>
  <c r="F667" i="1" s="1"/>
  <c r="F681" i="1"/>
  <c r="F682" i="1" s="1"/>
  <c r="F683" i="1" s="1"/>
  <c r="F684" i="1" s="1"/>
  <c r="F698" i="1"/>
  <c r="F699" i="1" s="1"/>
  <c r="F700" i="1" s="1"/>
  <c r="F701" i="1" s="1"/>
  <c r="F718" i="1"/>
  <c r="F719" i="1" s="1"/>
  <c r="F720" i="1" s="1"/>
  <c r="F721" i="1" s="1"/>
  <c r="F734" i="1"/>
  <c r="F735" i="1" s="1"/>
  <c r="F736" i="1" s="1"/>
  <c r="F737" i="1" s="1"/>
  <c r="F762" i="1"/>
  <c r="F763" i="1" s="1"/>
  <c r="F764" i="1" s="1"/>
  <c r="F765" i="1" s="1"/>
  <c r="G877" i="1"/>
  <c r="G878" i="1" s="1"/>
  <c r="G879" i="1" s="1"/>
  <c r="G880" i="1" s="1"/>
  <c r="G881" i="1" s="1"/>
  <c r="F878" i="1"/>
  <c r="F879" i="1" s="1"/>
  <c r="F880" i="1" s="1"/>
  <c r="F881" i="1" s="1"/>
  <c r="G1112" i="1"/>
  <c r="G1113" i="1" s="1"/>
  <c r="G1114" i="1" s="1"/>
  <c r="G1115" i="1" s="1"/>
  <c r="G1116" i="1" s="1"/>
  <c r="F1113" i="1"/>
  <c r="F1114" i="1" s="1"/>
  <c r="F1115" i="1" s="1"/>
  <c r="F1116" i="1" s="1"/>
  <c r="G1255" i="1"/>
  <c r="F1256" i="1"/>
  <c r="G1264" i="1" l="1"/>
  <c r="G783" i="1"/>
  <c r="G784" i="1" s="1"/>
  <c r="G1281" i="1"/>
  <c r="F1283" i="1"/>
  <c r="G1283" i="1" s="1"/>
  <c r="G1282" i="1"/>
  <c r="F1266" i="1"/>
  <c r="G1266" i="1" s="1"/>
  <c r="G1265" i="1"/>
  <c r="G1256" i="1"/>
  <c r="F1257" i="1"/>
  <c r="F1258" i="1" s="1"/>
  <c r="G1258" i="1" s="1"/>
  <c r="G1257" i="1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 shape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 shape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 shapeId="0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ESA2</t>
        </r>
      </text>
    </comment>
    <comment ref="D55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
同MAN一个船</t>
        </r>
      </text>
    </comment>
    <comment ref="D59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 shape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ZONE,PANAMA，选择“承运人托运（SD巴尔博亚中转</t>
        </r>
      </text>
    </comment>
    <comment ref="D65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CSS1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6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6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7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PA1</t>
        </r>
      </text>
    </comment>
    <comment ref="D78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89" authorId="4" shape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799" authorId="4" shapeId="0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0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1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2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3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2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59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6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73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89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<sst xmlns="http://schemas.openxmlformats.org/spreadsheetml/2006/main" count="10362" uniqueCount="3842">
  <si>
    <t xml:space="preserve">DAMMAN </t>
  </si>
  <si>
    <t>COSCO PRIDE</t>
  </si>
  <si>
    <t>WAREHOUSE CUT OFF</t>
  </si>
  <si>
    <t>DONG FANG FU</t>
  </si>
  <si>
    <t xml:space="preserve">KOBE </t>
  </si>
  <si>
    <t>LOOKING FOR PLEASE USE CTRL+F</t>
  </si>
  <si>
    <t xml:space="preserve">HAMBURG </t>
  </si>
  <si>
    <t>VESSEL</t>
  </si>
  <si>
    <t>VOYAGE</t>
  </si>
  <si>
    <t>OPERATOR</t>
  </si>
  <si>
    <t>CNNGB</t>
  </si>
  <si>
    <t>ETD</t>
  </si>
  <si>
    <t>ETA</t>
  </si>
  <si>
    <t>XIN SHANGHAI</t>
  </si>
  <si>
    <t xml:space="preserve">ANTWERP </t>
  </si>
  <si>
    <t xml:space="preserve">ROTTERDAM </t>
  </si>
  <si>
    <t xml:space="preserve">FELIXSTOWE </t>
  </si>
  <si>
    <t>SOUTHAMPTON</t>
  </si>
  <si>
    <t>CONSTANTSA</t>
  </si>
  <si>
    <t>XIN CHANG SHU</t>
  </si>
  <si>
    <t>KOPER</t>
  </si>
  <si>
    <t xml:space="preserve">BARCELONA  </t>
  </si>
  <si>
    <t>PIRAEUS</t>
  </si>
  <si>
    <t xml:space="preserve">GENOA </t>
  </si>
  <si>
    <t xml:space="preserve">ISTANBUL(k) </t>
  </si>
  <si>
    <t xml:space="preserve">BEIRUT  </t>
  </si>
  <si>
    <t>CAPE TOWN</t>
  </si>
  <si>
    <t>018W</t>
  </si>
  <si>
    <t>SGP</t>
  </si>
  <si>
    <t xml:space="preserve">AUCKLAND </t>
  </si>
  <si>
    <t>MELBOURNE</t>
  </si>
  <si>
    <t>SYDNEY</t>
  </si>
  <si>
    <t>SOUTHEAST ASIAN ROUTE</t>
  </si>
  <si>
    <t>PORT KELANG</t>
  </si>
  <si>
    <t xml:space="preserve">HO CHI MINH </t>
  </si>
  <si>
    <t xml:space="preserve">HAIPHONG  </t>
  </si>
  <si>
    <t xml:space="preserve">JAKARTA </t>
  </si>
  <si>
    <t xml:space="preserve">LAEM CHABANG  </t>
  </si>
  <si>
    <t xml:space="preserve">BANGKOK </t>
  </si>
  <si>
    <t xml:space="preserve">OSAKA </t>
  </si>
  <si>
    <t xml:space="preserve">MOJI </t>
  </si>
  <si>
    <t xml:space="preserve">HAKATA </t>
  </si>
  <si>
    <t xml:space="preserve">TOKYO </t>
  </si>
  <si>
    <t xml:space="preserve">YOKOHAMA </t>
  </si>
  <si>
    <t xml:space="preserve">NAGOYA </t>
  </si>
  <si>
    <t xml:space="preserve">BUSAN  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</si>
  <si>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</si>
  <si>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</si>
  <si>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</si>
  <si>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</si>
  <si>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</si>
  <si>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>NSA</t>
  </si>
  <si>
    <t xml:space="preserve">COLOMBO  </t>
  </si>
  <si>
    <t>PAKISTAN &amp; MIDDLE EAST &amp; RED SEA ROUTE</t>
  </si>
  <si>
    <t>DUBAI</t>
  </si>
  <si>
    <t>090W</t>
  </si>
  <si>
    <t xml:space="preserve">BUENA VENTURA </t>
  </si>
  <si>
    <t>NAVEGANTES</t>
  </si>
  <si>
    <t xml:space="preserve">CALLAO </t>
  </si>
  <si>
    <t>VALPARAISO</t>
  </si>
  <si>
    <t xml:space="preserve">MANZANILIO (MEX) </t>
  </si>
  <si>
    <t>TAMINA</t>
  </si>
  <si>
    <t>NORTH AMERICAN ROUTE</t>
  </si>
  <si>
    <t>LONG BEACH(via)</t>
  </si>
  <si>
    <t>LOS ANGELES</t>
  </si>
  <si>
    <t>OAKLAND,CA</t>
  </si>
  <si>
    <t>NEW YORK,NJ</t>
  </si>
  <si>
    <t>MIAMI,FL</t>
  </si>
  <si>
    <t>CMA CGM TARPON</t>
  </si>
  <si>
    <t xml:space="preserve">CHICAGO,IL </t>
  </si>
  <si>
    <t xml:space="preserve">VANCOUVER </t>
  </si>
  <si>
    <t xml:space="preserve">MONTREAL </t>
  </si>
  <si>
    <t>EVER LOGIC</t>
  </si>
  <si>
    <t>EVER LAMBENT</t>
  </si>
  <si>
    <t>CMA CGM MUSCA</t>
  </si>
  <si>
    <t>CMA CGM AQUILA</t>
  </si>
  <si>
    <t>EVER SALUTE</t>
  </si>
  <si>
    <t>EVER USEFUL</t>
  </si>
  <si>
    <t>EVER URBAN</t>
  </si>
  <si>
    <t>MOL MAESTRO</t>
  </si>
  <si>
    <t>SITC HAIPHONG</t>
  </si>
  <si>
    <t>092W</t>
  </si>
  <si>
    <t>DOLPHIN II</t>
  </si>
  <si>
    <t>NYK FUJI</t>
  </si>
  <si>
    <t>KARACHI</t>
  </si>
  <si>
    <t>0029E</t>
  </si>
  <si>
    <t xml:space="preserve">TORONTO </t>
  </si>
  <si>
    <t>MONTREAL</t>
  </si>
  <si>
    <t xml:space="preserve">          Salling schedule-Ningbo    </t>
    <phoneticPr fontId="33" type="noConversion"/>
  </si>
  <si>
    <t>HAKATA</t>
  </si>
  <si>
    <t>ONE MD1</t>
  </si>
  <si>
    <t>XIN WEN ZHOU</t>
  </si>
  <si>
    <t>EPONYMA</t>
  </si>
  <si>
    <t>HYUNDAI VANCOUVER</t>
  </si>
  <si>
    <t>WAN HAI 508</t>
  </si>
  <si>
    <t>INTERASIA HORIZON</t>
  </si>
  <si>
    <t>SEASPAN OSAKA</t>
  </si>
  <si>
    <t>OOCL MIAMI</t>
  </si>
  <si>
    <t>WAN HAI 175</t>
  </si>
  <si>
    <t>KHUNA BHUM</t>
  </si>
  <si>
    <t>SITC MAKASSAR</t>
  </si>
  <si>
    <t>OOCL SAVANNAH</t>
  </si>
  <si>
    <t>MAERSK MONGLA</t>
  </si>
  <si>
    <t>SEAMAX STAMFORD</t>
  </si>
  <si>
    <t>PRESTIGE</t>
  </si>
  <si>
    <t>POSEN</t>
  </si>
  <si>
    <t>ADAMASTOS</t>
  </si>
  <si>
    <t xml:space="preserve">EUROPEAN ROUTE </t>
    <phoneticPr fontId="33" type="noConversion"/>
  </si>
  <si>
    <t>CHARLOTTE SCHULTE</t>
  </si>
  <si>
    <t>CNNGB</t>
    <phoneticPr fontId="33" type="noConversion"/>
  </si>
  <si>
    <t>SITC TIANJIN </t>
  </si>
  <si>
    <t>EPONYMA </t>
  </si>
  <si>
    <t>ZHONG HANG SHENG</t>
  </si>
  <si>
    <t>MAERSK CHATTOGRAM</t>
  </si>
  <si>
    <t>MAERSK DAVAO</t>
  </si>
  <si>
    <t xml:space="preserve">HAMBURG </t>
    <phoneticPr fontId="9" type="noConversion"/>
  </si>
  <si>
    <t>ONE TRIUMPH</t>
  </si>
  <si>
    <t>BRUSSELS EXPRESS</t>
  </si>
  <si>
    <t>AL JMELIYAH</t>
  </si>
  <si>
    <t>ONE FRONTIER</t>
  </si>
  <si>
    <t>ONE MILLAU</t>
  </si>
  <si>
    <t>YM WISDOM</t>
  </si>
  <si>
    <t>YM WINNER</t>
  </si>
  <si>
    <t>124W</t>
  </si>
  <si>
    <t>142W</t>
  </si>
  <si>
    <t>WIDE HOTEL</t>
  </si>
  <si>
    <t>0103S</t>
  </si>
  <si>
    <t>MAERSK SEBAROK</t>
  </si>
  <si>
    <t>YM MILESTONE</t>
  </si>
  <si>
    <t>HMM BLESSING</t>
  </si>
  <si>
    <t>MANZANILLO EXPRESS</t>
  </si>
  <si>
    <t>VALOR</t>
  </si>
  <si>
    <t>2404E</t>
  </si>
  <si>
    <t>2405E</t>
  </si>
  <si>
    <t>2406E</t>
  </si>
  <si>
    <t> EVER LEGION</t>
  </si>
  <si>
    <t>0MEGXW1MA</t>
  </si>
  <si>
    <t>0MEGZW1MA</t>
  </si>
  <si>
    <t>0MEH1W1MA</t>
  </si>
  <si>
    <t> OOCL ROTTERDAM</t>
  </si>
  <si>
    <t>COSCO JEDDAH</t>
  </si>
  <si>
    <t>EVER FAITH</t>
  </si>
  <si>
    <t> APL CHONGQING</t>
  </si>
  <si>
    <t>EVER LEGEND</t>
  </si>
  <si>
    <t>EVER LAUREL</t>
  </si>
  <si>
    <t>OOCL MALAYSIA</t>
  </si>
  <si>
    <t>COSCO ITALY</t>
  </si>
  <si>
    <t> 0PPIOE1</t>
  </si>
  <si>
    <t>XIN QUAN ZHOU</t>
  </si>
  <si>
    <t>2402S</t>
  </si>
  <si>
    <t>XIN MING ZHOU 106</t>
  </si>
  <si>
    <t>VIRA BHUM</t>
  </si>
  <si>
    <t>2403S</t>
  </si>
  <si>
    <t>2405S</t>
  </si>
  <si>
    <t>ZHONG WAI YUN XIN GANG</t>
  </si>
  <si>
    <t>SNL NANTONG</t>
  </si>
  <si>
    <t>0SSGRW1MA</t>
  </si>
  <si>
    <t>OOCL CANADA</t>
  </si>
  <si>
    <t> AS PAMELA</t>
  </si>
  <si>
    <t>ESL NHAVA SHEVA</t>
  </si>
  <si>
    <t>MAERSK SONGKHLA</t>
  </si>
  <si>
    <t>AL ZUBARA</t>
  </si>
  <si>
    <t>LUDWIGSHAFEN EXPRESS</t>
  </si>
  <si>
    <t>HYUNDAI PRIDE</t>
  </si>
  <si>
    <t>YM WIND</t>
  </si>
  <si>
    <t>HONG KONG EXPRESS</t>
  </si>
  <si>
    <t>COSCO SURABAYA</t>
  </si>
  <si>
    <t>BAY BRIDGE</t>
  </si>
  <si>
    <t>114W</t>
  </si>
  <si>
    <t>193W</t>
  </si>
  <si>
    <t>HYUNDAI PRIVILEGE</t>
  </si>
  <si>
    <t>0101S</t>
  </si>
  <si>
    <t>0290S</t>
  </si>
  <si>
    <t>0178S</t>
  </si>
  <si>
    <t>0031S</t>
  </si>
  <si>
    <t>ARIES</t>
  </si>
  <si>
    <t>CHRISTA SCHULTE</t>
  </si>
  <si>
    <t>405S</t>
  </si>
  <si>
    <t>406S</t>
  </si>
  <si>
    <t>407S</t>
  </si>
  <si>
    <t>408S</t>
  </si>
  <si>
    <t>409S</t>
  </si>
  <si>
    <t>MOL CREATION</t>
  </si>
  <si>
    <t>CONTI CONTESSA</t>
  </si>
  <si>
    <t>SEASPAN ADONIS</t>
  </si>
  <si>
    <t>ONE ALTAIR</t>
  </si>
  <si>
    <t>116W</t>
  </si>
  <si>
    <t>073W</t>
  </si>
  <si>
    <t>063W</t>
  </si>
  <si>
    <t>YM MANDATE</t>
  </si>
  <si>
    <t>YM MATURITY</t>
  </si>
  <si>
    <t>YM UNIFORMITY</t>
  </si>
  <si>
    <t>089W</t>
  </si>
  <si>
    <t>070W</t>
  </si>
  <si>
    <t>CAPE ARTEMISIO</t>
  </si>
  <si>
    <t>SEASPAN HARRIER</t>
  </si>
  <si>
    <t>SEASPAN OSPREY</t>
  </si>
  <si>
    <t>CAPE KORTIA</t>
  </si>
  <si>
    <t>SALVADOR EXPRESS</t>
  </si>
  <si>
    <t>2405W</t>
  </si>
  <si>
    <t>2406W</t>
  </si>
  <si>
    <t>2407W</t>
  </si>
  <si>
    <t>FI408A</t>
  </si>
  <si>
    <t>2409W</t>
  </si>
  <si>
    <t>ITAJAI EXPRESS</t>
  </si>
  <si>
    <t>RIO DE JANEIRO EXPRESS</t>
  </si>
  <si>
    <t>BUENAVENTURA EXPRESS</t>
  </si>
  <si>
    <t>2407E</t>
  </si>
  <si>
    <t>2408E</t>
  </si>
  <si>
    <t>2409E</t>
  </si>
  <si>
    <t>VANTAGE</t>
  </si>
  <si>
    <t>ATHOS</t>
  </si>
  <si>
    <t>HYUNDAI NEPTUNE</t>
  </si>
  <si>
    <t>SEASPAN BREEZE</t>
  </si>
  <si>
    <t>0034E</t>
  </si>
  <si>
    <t>2410E</t>
  </si>
  <si>
    <t>COSCO SHIPPING ORCHID</t>
  </si>
  <si>
    <t xml:space="preserve">XIN FEI ZHOU </t>
  </si>
  <si>
    <t xml:space="preserve">YM TOPMOST </t>
  </si>
  <si>
    <t xml:space="preserve">ARISTOMENIS </t>
  </si>
  <si>
    <t>ONE MAXIM</t>
  </si>
  <si>
    <t xml:space="preserve">ONE MODERN </t>
  </si>
  <si>
    <t>ONE MAGNIFICENCE</t>
  </si>
  <si>
    <t>SM PORTLAND</t>
  </si>
  <si>
    <t>SM MUMBAI</t>
  </si>
  <si>
    <t>MARCOS V</t>
  </si>
  <si>
    <t>GSL TEGEA</t>
  </si>
  <si>
    <t>BLANK SAILING</t>
  </si>
  <si>
    <t>GSL VIOLETTA</t>
  </si>
  <si>
    <t>MSC AMBRA</t>
  </si>
  <si>
    <t>FJ406W</t>
  </si>
  <si>
    <t>MSC MICHELLE</t>
  </si>
  <si>
    <t>FJ407W</t>
  </si>
  <si>
    <t>REN JIAN 8</t>
  </si>
  <si>
    <t>REN JIAN 17</t>
  </si>
  <si>
    <t>XIN YAN TAI</t>
  </si>
  <si>
    <t>0QAGNS</t>
  </si>
  <si>
    <t>1QAFMS</t>
  </si>
  <si>
    <t>1QAFOS</t>
  </si>
  <si>
    <t>242S</t>
  </si>
  <si>
    <t>CMA CGM VELA</t>
  </si>
  <si>
    <t>CMA CGM LIBRA</t>
  </si>
  <si>
    <t>NO SAIL WEEK</t>
  </si>
  <si>
    <t>0PPIOE1MA</t>
  </si>
  <si>
    <t>0PPIQE1MA</t>
  </si>
  <si>
    <t>0PPISE1MA</t>
  </si>
  <si>
    <t>046E</t>
  </si>
  <si>
    <t>WAN HAI 721</t>
  </si>
  <si>
    <t>NIL</t>
  </si>
  <si>
    <t>CA TOKYO</t>
  </si>
  <si>
    <t>ASL TAIPEI</t>
  </si>
  <si>
    <t>ASL QINGDAO</t>
  </si>
  <si>
    <t>2402W</t>
  </si>
  <si>
    <t>2403W</t>
  </si>
  <si>
    <t>2404W</t>
  </si>
  <si>
    <t>BLANK</t>
  </si>
  <si>
    <t> GOTTFRIED SCHULTE</t>
  </si>
  <si>
    <t> XIN DA YANG ZHOU</t>
  </si>
  <si>
    <t> COSCO BOSTON</t>
  </si>
  <si>
    <t>EVER FAME</t>
  </si>
  <si>
    <t>1148E</t>
  </si>
  <si>
    <t>EVER FAIR</t>
  </si>
  <si>
    <t> EVER FORWARD</t>
  </si>
  <si>
    <t>EVER FOCUS</t>
  </si>
  <si>
    <t>CMA CGM HYDRA</t>
  </si>
  <si>
    <t> 0MBFTE1</t>
  </si>
  <si>
    <t>0MBFVE1</t>
  </si>
  <si>
    <t>CMA CGM CALLISTO</t>
  </si>
  <si>
    <t>0MBG1E1MA</t>
  </si>
  <si>
    <t>0TNBXS1</t>
  </si>
  <si>
    <t> EVER LASTING</t>
  </si>
  <si>
    <t>1103E</t>
  </si>
  <si>
    <t>1105E</t>
  </si>
  <si>
    <t>1106E</t>
  </si>
  <si>
    <t> OOCL BRUSSELS</t>
  </si>
  <si>
    <t>OOCL EGYPT</t>
  </si>
  <si>
    <t>JARU BHUM</t>
  </si>
  <si>
    <t>2408S</t>
  </si>
  <si>
    <t>2406S</t>
  </si>
  <si>
    <t>2407S</t>
  </si>
  <si>
    <t>2409S</t>
  </si>
  <si>
    <t>2410S</t>
  </si>
  <si>
    <t>2411S</t>
  </si>
  <si>
    <t>COSCO SHIPPING VIRGO</t>
  </si>
  <si>
    <t>COSCO SHIPPING TAURUS</t>
  </si>
  <si>
    <t>COSCO SHIPPING UNIVERSE</t>
  </si>
  <si>
    <t>CSCL PACIFIC OCEAN</t>
  </si>
  <si>
    <t> APL MERLION</t>
  </si>
  <si>
    <t> CMA CGM ANTOINE DE SAINT EXUPERY</t>
  </si>
  <si>
    <t> 0FLGVW1</t>
  </si>
  <si>
    <t>CMA CGM BOUGAINVILLE</t>
  </si>
  <si>
    <t> 0FLH1W1</t>
  </si>
  <si>
    <t>CMA CGM BENJAMIN FRANKLIN</t>
  </si>
  <si>
    <t> 0FLH3W1</t>
  </si>
  <si>
    <t> APL VANDA</t>
  </si>
  <si>
    <t>0FLGXW1MA</t>
  </si>
  <si>
    <t>EVER ARIA</t>
  </si>
  <si>
    <t>EVER GIVEN</t>
  </si>
  <si>
    <t>EVER ART</t>
  </si>
  <si>
    <t>EVER ARM</t>
  </si>
  <si>
    <t>EVER ALP</t>
  </si>
  <si>
    <t>OOCL GDYNIA</t>
  </si>
  <si>
    <t> OOCL ZEEBRUGGE</t>
  </si>
  <si>
    <t> OOCL SCANDINAVIA</t>
  </si>
  <si>
    <t>OOCL FELIXSTOWE</t>
  </si>
  <si>
    <t>CMA CGM MONTMARTRE</t>
  </si>
  <si>
    <t> CMA CGM PALAIS ROYAL</t>
  </si>
  <si>
    <t>0FMEZW1</t>
  </si>
  <si>
    <t>CMA CGM LOUIS BLERIOT</t>
  </si>
  <si>
    <t>0FMF1W1</t>
  </si>
  <si>
    <t>CMA CGM JACQUES SAADE</t>
  </si>
  <si>
    <t>0FMF3W1</t>
  </si>
  <si>
    <t> CMA CGM TROCADERO</t>
  </si>
  <si>
    <t> 0FMF5W1</t>
  </si>
  <si>
    <t>OOCL FRANCE</t>
  </si>
  <si>
    <t>COSCO SHIPPING ANDES</t>
  </si>
  <si>
    <t>CMA CGM PATAGONIA</t>
  </si>
  <si>
    <t>0MEHBW1MA</t>
  </si>
  <si>
    <t>CMA CGM AMERIGO VESPUCCI</t>
  </si>
  <si>
    <t>0MEHFW1MA</t>
  </si>
  <si>
    <t>COSCO FAITH</t>
  </si>
  <si>
    <t>THALASSA MANA</t>
  </si>
  <si>
    <t>CSCL MERCURY</t>
  </si>
  <si>
    <t>CMA CGM G. WASHINGTON</t>
  </si>
  <si>
    <t> 0BXHBW1</t>
  </si>
  <si>
    <t>CMA CGM TAGE</t>
  </si>
  <si>
    <t>0BXHHW1</t>
  </si>
  <si>
    <t>CMA CGM GANGES</t>
  </si>
  <si>
    <t>0BXHLW1MA</t>
  </si>
  <si>
    <t> CMA CGM NEVADA</t>
  </si>
  <si>
    <t> 0BEHDW1</t>
  </si>
  <si>
    <t>CMA CGM ORFEO</t>
  </si>
  <si>
    <t> 0BEHFW1</t>
  </si>
  <si>
    <t> CCNI ANGOL</t>
  </si>
  <si>
    <t> CCNI ARAUCO</t>
  </si>
  <si>
    <t> OOCL DURBAN</t>
  </si>
  <si>
    <t> OOCL BEIJING</t>
  </si>
  <si>
    <t>EVER LIVELY</t>
  </si>
  <si>
    <t>TO BE ADVISED MEX5</t>
  </si>
  <si>
    <t>COSCO SHIPPING GALAXY</t>
  </si>
  <si>
    <t> CSCL GLOBE</t>
  </si>
  <si>
    <t> COSCO SHIPPING PLANET</t>
  </si>
  <si>
    <t>DUBAI(VIA)</t>
  </si>
  <si>
    <t>COSCO SHIPPING BRAZIL</t>
  </si>
  <si>
    <t> EVER LUCKY</t>
  </si>
  <si>
    <t>EVER LEADER</t>
  </si>
  <si>
    <t> YM TRUST</t>
  </si>
  <si>
    <t> 0AAOVW1</t>
  </si>
  <si>
    <t> WAN HAI 722</t>
  </si>
  <si>
    <t> CSCL STAR</t>
  </si>
  <si>
    <t>WAN HAI 621</t>
  </si>
  <si>
    <t>KOTA CARUM</t>
  </si>
  <si>
    <t>EVER LENIENT</t>
  </si>
  <si>
    <t>WAN HAI 723</t>
  </si>
  <si>
    <t>EVER LUNAR</t>
  </si>
  <si>
    <t> INSPIRE</t>
  </si>
  <si>
    <t> MERATUS JAYAGIR</t>
  </si>
  <si>
    <t> ZHONG GU JI NAN</t>
  </si>
  <si>
    <t> KMTC MANILA</t>
  </si>
  <si>
    <t> XIN PU DONG</t>
  </si>
  <si>
    <t> KMTC DELHI</t>
  </si>
  <si>
    <t> CMA CGM AQUILA</t>
  </si>
  <si>
    <t> CMA CGM VELA</t>
  </si>
  <si>
    <t> 0PPIQE1</t>
  </si>
  <si>
    <t> 0PPISE1</t>
  </si>
  <si>
    <t>CSCL ZEEBRUGGE</t>
  </si>
  <si>
    <t>SITC MOJI</t>
  </si>
  <si>
    <t>SITC OSAKA</t>
  </si>
  <si>
    <t>SITC KWANGYANG </t>
  </si>
  <si>
    <t>109E</t>
  </si>
  <si>
    <t>110E</t>
  </si>
  <si>
    <t>111E</t>
  </si>
  <si>
    <t>112E</t>
  </si>
  <si>
    <t>SITC SHANDONG </t>
  </si>
  <si>
    <t>SITC LIAONING </t>
  </si>
  <si>
    <t>SITC LIDE </t>
  </si>
  <si>
    <t>SITC KANTO</t>
  </si>
  <si>
    <t>MCC TAIPEI</t>
  </si>
  <si>
    <t>Feb.</t>
    <phoneticPr fontId="33" type="noConversion"/>
  </si>
  <si>
    <t>MAERSK NUSANTARA </t>
  </si>
  <si>
    <t>MAERSK JAKARTA</t>
  </si>
  <si>
    <t>MAERSK DHAKA </t>
    <phoneticPr fontId="9" type="noConversion"/>
  </si>
  <si>
    <t>403S</t>
    <phoneticPr fontId="9" type="noConversion"/>
  </si>
  <si>
    <t>MCC SH2</t>
    <phoneticPr fontId="33" type="noConversion"/>
  </si>
  <si>
    <t>OMIT</t>
    <phoneticPr fontId="9" type="noConversion"/>
  </si>
  <si>
    <t>354S</t>
    <phoneticPr fontId="9" type="noConversion"/>
  </si>
  <si>
    <t>355S</t>
    <phoneticPr fontId="9" type="noConversion"/>
  </si>
  <si>
    <t>027W</t>
    <phoneticPr fontId="9" type="noConversion"/>
  </si>
  <si>
    <t>COSCO   AEU3</t>
    <phoneticPr fontId="33" type="noConversion"/>
  </si>
  <si>
    <t>OMIT</t>
    <phoneticPr fontId="9" type="noConversion"/>
  </si>
  <si>
    <t>028W</t>
    <phoneticPr fontId="9" type="noConversion"/>
  </si>
  <si>
    <t>027W</t>
    <phoneticPr fontId="9" type="noConversion"/>
  </si>
  <si>
    <t>055W</t>
    <phoneticPr fontId="9" type="noConversion"/>
  </si>
  <si>
    <t>OPERATOR</t>
    <phoneticPr fontId="33" type="noConversion"/>
  </si>
  <si>
    <t>CNNGB</t>
    <phoneticPr fontId="33" type="noConversion"/>
  </si>
  <si>
    <t>0FLH5W1</t>
    <phoneticPr fontId="9" type="noConversion"/>
  </si>
  <si>
    <t>COSCO/AEU2</t>
    <phoneticPr fontId="33" type="noConversion"/>
  </si>
  <si>
    <t>CNNGB</t>
    <phoneticPr fontId="33" type="noConversion"/>
  </si>
  <si>
    <t>1282W</t>
    <phoneticPr fontId="9" type="noConversion"/>
  </si>
  <si>
    <t>COSCO/AEU5</t>
    <phoneticPr fontId="33" type="noConversion"/>
  </si>
  <si>
    <t>1283W</t>
    <phoneticPr fontId="9" type="noConversion"/>
  </si>
  <si>
    <t>1284W</t>
    <phoneticPr fontId="9" type="noConversion"/>
  </si>
  <si>
    <t>1285W</t>
    <phoneticPr fontId="9" type="noConversion"/>
  </si>
  <si>
    <t>009W</t>
    <phoneticPr fontId="9" type="noConversion"/>
  </si>
  <si>
    <t xml:space="preserve">LE HAVRE  </t>
    <phoneticPr fontId="33" type="noConversion"/>
  </si>
  <si>
    <t>VESSEL</t>
    <phoneticPr fontId="33" type="noConversion"/>
  </si>
  <si>
    <t>OPERATOR</t>
    <phoneticPr fontId="9" type="noConversion"/>
  </si>
  <si>
    <t>CNNGB</t>
    <phoneticPr fontId="33" type="noConversion"/>
  </si>
  <si>
    <t xml:space="preserve">LE HAVRE  </t>
    <phoneticPr fontId="9" type="noConversion"/>
  </si>
  <si>
    <t>COSCO AEU2</t>
    <phoneticPr fontId="9" type="noConversion"/>
  </si>
  <si>
    <t xml:space="preserve">ANTWERP </t>
    <phoneticPr fontId="33" type="noConversion"/>
  </si>
  <si>
    <t>055W</t>
    <phoneticPr fontId="9" type="noConversion"/>
  </si>
  <si>
    <t xml:space="preserve">ROTTERDAM </t>
    <phoneticPr fontId="33" type="noConversion"/>
  </si>
  <si>
    <t xml:space="preserve">FELIXSTOWE </t>
    <phoneticPr fontId="33" type="noConversion"/>
  </si>
  <si>
    <t>002W</t>
    <phoneticPr fontId="9" type="noConversion"/>
  </si>
  <si>
    <t>COSCO  AEU1</t>
    <phoneticPr fontId="33" type="noConversion"/>
  </si>
  <si>
    <t>003W</t>
    <phoneticPr fontId="9" type="noConversion"/>
  </si>
  <si>
    <t>SOUTHAMPTON</t>
    <phoneticPr fontId="33" type="noConversion"/>
  </si>
  <si>
    <t> 0FMEXW1</t>
    <phoneticPr fontId="9" type="noConversion"/>
  </si>
  <si>
    <t>COSCO/AEU6</t>
    <phoneticPr fontId="33" type="noConversion"/>
  </si>
  <si>
    <t>DUBLIN</t>
    <phoneticPr fontId="33" type="noConversion"/>
  </si>
  <si>
    <t>OPERATOR</t>
    <phoneticPr fontId="9" type="noConversion"/>
  </si>
  <si>
    <t xml:space="preserve">ROTTERDAM(VIA) </t>
    <phoneticPr fontId="33" type="noConversion"/>
  </si>
  <si>
    <t>COSCO   AEU1</t>
    <phoneticPr fontId="33" type="noConversion"/>
  </si>
  <si>
    <t xml:space="preserve">LEIXOES/PORTO </t>
    <phoneticPr fontId="33" type="noConversion"/>
  </si>
  <si>
    <t>VESSEL</t>
    <phoneticPr fontId="9" type="noConversion"/>
  </si>
  <si>
    <t>ROTTERDAM (VIA)</t>
    <phoneticPr fontId="33" type="noConversion"/>
  </si>
  <si>
    <t>ONE/HPL/FE2</t>
    <phoneticPr fontId="33" type="noConversion"/>
  </si>
  <si>
    <t>024W</t>
    <phoneticPr fontId="9" type="noConversion"/>
  </si>
  <si>
    <t xml:space="preserve">VARNA  </t>
    <phoneticPr fontId="33" type="noConversion"/>
  </si>
  <si>
    <t>PRIAEUS(VIA)</t>
    <phoneticPr fontId="33" type="noConversion"/>
  </si>
  <si>
    <t>066W</t>
    <phoneticPr fontId="9" type="noConversion"/>
  </si>
  <si>
    <t>COSCO/AEM1</t>
    <phoneticPr fontId="33" type="noConversion"/>
  </si>
  <si>
    <t>046W</t>
    <phoneticPr fontId="9" type="noConversion"/>
  </si>
  <si>
    <t>091W</t>
    <phoneticPr fontId="9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</si>
  <si>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3" type="noConversion"/>
  </si>
  <si>
    <t>COSCO /AEM3</t>
    <phoneticPr fontId="33" type="noConversion"/>
  </si>
  <si>
    <t>KOPER</t>
    <phoneticPr fontId="33" type="noConversion"/>
  </si>
  <si>
    <t>054W</t>
    <phoneticPr fontId="9" type="noConversion"/>
  </si>
  <si>
    <t>COSCO/EMC/AEM6</t>
    <phoneticPr fontId="33" type="noConversion"/>
  </si>
  <si>
    <t>148W</t>
    <phoneticPr fontId="9" type="noConversion"/>
  </si>
  <si>
    <t>RIJEKA</t>
    <phoneticPr fontId="33" type="noConversion"/>
  </si>
  <si>
    <t>GDYNIA</t>
    <phoneticPr fontId="33" type="noConversion"/>
  </si>
  <si>
    <t>ROTTERDAM(VIA)</t>
    <phoneticPr fontId="33" type="noConversion"/>
  </si>
  <si>
    <t>WAREHOUSE CUT OFF</t>
    <phoneticPr fontId="33" type="noConversion"/>
  </si>
  <si>
    <t>TALLINN</t>
    <phoneticPr fontId="33" type="noConversion"/>
  </si>
  <si>
    <t>HAMBURG(VIA)</t>
    <phoneticPr fontId="33" type="noConversion"/>
  </si>
  <si>
    <t xml:space="preserve">NORDIC ROUTE     </t>
    <phoneticPr fontId="33" type="noConversion"/>
  </si>
  <si>
    <t>AARHUS/COPENHAGEN</t>
    <phoneticPr fontId="33" type="noConversion"/>
  </si>
  <si>
    <t>VESSEL</t>
    <phoneticPr fontId="33" type="noConversion"/>
  </si>
  <si>
    <t>CNNGB</t>
    <phoneticPr fontId="33" type="noConversion"/>
  </si>
  <si>
    <t>ROTTERDAM (VIA)</t>
    <phoneticPr fontId="33" type="noConversion"/>
  </si>
  <si>
    <t>GOTHENBURG</t>
    <phoneticPr fontId="33" type="noConversion"/>
  </si>
  <si>
    <t>VESSEL</t>
    <phoneticPr fontId="33" type="noConversion"/>
  </si>
  <si>
    <t>HELSINKI</t>
    <phoneticPr fontId="33" type="noConversion"/>
  </si>
  <si>
    <t>COSCO  AEU3</t>
    <phoneticPr fontId="33" type="noConversion"/>
  </si>
  <si>
    <t>OSLO</t>
    <phoneticPr fontId="33" type="noConversion"/>
  </si>
  <si>
    <t xml:space="preserve">MEDITERRANEAN ROUTE </t>
    <phoneticPr fontId="33" type="noConversion"/>
  </si>
  <si>
    <t xml:space="preserve">BARCELONA  </t>
    <phoneticPr fontId="33" type="noConversion"/>
  </si>
  <si>
    <t>045W</t>
    <phoneticPr fontId="9" type="noConversion"/>
  </si>
  <si>
    <t>ONE MD1</t>
    <phoneticPr fontId="33" type="noConversion"/>
  </si>
  <si>
    <t>048W</t>
    <phoneticPr fontId="9" type="noConversion"/>
  </si>
  <si>
    <t>040W</t>
    <phoneticPr fontId="9" type="noConversion"/>
  </si>
  <si>
    <t>058W</t>
    <phoneticPr fontId="9" type="noConversion"/>
  </si>
  <si>
    <t>COSCO/AEM2</t>
    <phoneticPr fontId="33" type="noConversion"/>
  </si>
  <si>
    <t>034W</t>
    <phoneticPr fontId="9" type="noConversion"/>
  </si>
  <si>
    <t xml:space="preserve">VALENCIA  </t>
    <phoneticPr fontId="33" type="noConversion"/>
  </si>
  <si>
    <t xml:space="preserve">VALENCIA  </t>
    <phoneticPr fontId="9" type="noConversion"/>
  </si>
  <si>
    <t>MSC JADE</t>
    <phoneticPr fontId="33" type="noConversion"/>
  </si>
  <si>
    <t>PIRAEUS</t>
    <phoneticPr fontId="33" type="noConversion"/>
  </si>
  <si>
    <t xml:space="preserve">GENOA </t>
    <phoneticPr fontId="33" type="noConversion"/>
  </si>
  <si>
    <t xml:space="preserve">CMA CGM KIMBERLEY </t>
    <phoneticPr fontId="9" type="noConversion"/>
  </si>
  <si>
    <t>COSCO AEM2</t>
    <phoneticPr fontId="33" type="noConversion"/>
  </si>
  <si>
    <t xml:space="preserve">CMA CGM GALAPAGOS  </t>
    <phoneticPr fontId="9" type="noConversion"/>
  </si>
  <si>
    <t xml:space="preserve">APL SINGAPURA </t>
    <phoneticPr fontId="9" type="noConversion"/>
  </si>
  <si>
    <t xml:space="preserve">ISTANBUL(k) </t>
    <phoneticPr fontId="33" type="noConversion"/>
  </si>
  <si>
    <t>TUNIS/RADES</t>
    <phoneticPr fontId="33" type="noConversion"/>
  </si>
  <si>
    <t>VALENCIA</t>
    <phoneticPr fontId="33" type="noConversion"/>
  </si>
  <si>
    <t>034W</t>
    <phoneticPr fontId="9" type="noConversion"/>
  </si>
  <si>
    <t xml:space="preserve">BEIRUT  </t>
    <phoneticPr fontId="33" type="noConversion"/>
  </si>
  <si>
    <t>COSCO/AEM3</t>
    <phoneticPr fontId="33" type="noConversion"/>
  </si>
  <si>
    <t>OMIT</t>
    <phoneticPr fontId="9" type="noConversion"/>
  </si>
  <si>
    <t xml:space="preserve">LIMASSOL  </t>
    <phoneticPr fontId="33" type="noConversion"/>
  </si>
  <si>
    <t>PORT SAID (E)</t>
    <phoneticPr fontId="33" type="noConversion"/>
  </si>
  <si>
    <t>COSCO/AEM6</t>
    <phoneticPr fontId="33" type="noConversion"/>
  </si>
  <si>
    <t>ALEXANDRIA  new</t>
    <phoneticPr fontId="33" type="noConversion"/>
  </si>
  <si>
    <t>PIRAEUS(VIA)</t>
    <phoneticPr fontId="33" type="noConversion"/>
  </si>
  <si>
    <t>COSCO/AEU3</t>
    <phoneticPr fontId="33" type="noConversion"/>
  </si>
  <si>
    <t xml:space="preserve">ASHDOD </t>
    <phoneticPr fontId="33" type="noConversion"/>
  </si>
  <si>
    <t>ASHDOD</t>
    <phoneticPr fontId="33" type="noConversion"/>
  </si>
  <si>
    <t>018W</t>
    <phoneticPr fontId="9" type="noConversion"/>
  </si>
  <si>
    <t>ONE/MD3</t>
    <phoneticPr fontId="33" type="noConversion"/>
  </si>
  <si>
    <t>042W</t>
    <phoneticPr fontId="9" type="noConversion"/>
  </si>
  <si>
    <t>045W</t>
    <phoneticPr fontId="9" type="noConversion"/>
  </si>
  <si>
    <t xml:space="preserve">AFRICA ROUTE   </t>
    <phoneticPr fontId="33" type="noConversion"/>
  </si>
  <si>
    <t>DURBAN</t>
    <phoneticPr fontId="33" type="noConversion"/>
  </si>
  <si>
    <t>ONE  SAC</t>
    <phoneticPr fontId="33" type="noConversion"/>
  </si>
  <si>
    <t xml:space="preserve">TEMA   </t>
    <phoneticPr fontId="33" type="noConversion"/>
  </si>
  <si>
    <t>TANGER</t>
    <phoneticPr fontId="33" type="noConversion"/>
  </si>
  <si>
    <t>014E</t>
    <phoneticPr fontId="9" type="noConversion"/>
  </si>
  <si>
    <t>COSCO/WSA2</t>
    <phoneticPr fontId="33" type="noConversion"/>
  </si>
  <si>
    <t>076E</t>
    <phoneticPr fontId="9" type="noConversion"/>
  </si>
  <si>
    <t>OMIT</t>
    <phoneticPr fontId="9" type="noConversion"/>
  </si>
  <si>
    <t>012E</t>
    <phoneticPr fontId="9" type="noConversion"/>
  </si>
  <si>
    <t>CAPE TOWN</t>
    <phoneticPr fontId="33" type="noConversion"/>
  </si>
  <si>
    <t>CNNGB</t>
    <phoneticPr fontId="33" type="noConversion"/>
  </si>
  <si>
    <t>MOMBASA</t>
    <phoneticPr fontId="33" type="noConversion"/>
  </si>
  <si>
    <t>TANJUNGS</t>
    <phoneticPr fontId="33" type="noConversion"/>
  </si>
  <si>
    <t>COSCO AEM1</t>
    <phoneticPr fontId="33" type="noConversion"/>
  </si>
  <si>
    <t>046W</t>
    <phoneticPr fontId="9" type="noConversion"/>
  </si>
  <si>
    <t>091W</t>
    <phoneticPr fontId="9" type="noConversion"/>
  </si>
  <si>
    <t xml:space="preserve"> </t>
    <phoneticPr fontId="33" type="noConversion"/>
  </si>
  <si>
    <t xml:space="preserve">PORT LOUIS  </t>
    <phoneticPr fontId="33" type="noConversion"/>
  </si>
  <si>
    <t>PORT LOUIS</t>
    <phoneticPr fontId="33" type="noConversion"/>
  </si>
  <si>
    <t>404S</t>
    <phoneticPr fontId="9" type="noConversion"/>
  </si>
  <si>
    <t>CMA  SHAKA II MSK/HSD  ASAF
COSCO ZAX1</t>
    <phoneticPr fontId="33" type="noConversion"/>
  </si>
  <si>
    <t>402S</t>
    <phoneticPr fontId="9" type="noConversion"/>
  </si>
  <si>
    <t>408S</t>
    <phoneticPr fontId="9" type="noConversion"/>
  </si>
  <si>
    <t>CASABLANCA</t>
    <phoneticPr fontId="33" type="noConversion"/>
  </si>
  <si>
    <t>VESSEL</t>
    <phoneticPr fontId="9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</si>
  <si>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9" type="noConversion"/>
  </si>
  <si>
    <t>ONE FE2</t>
    <phoneticPr fontId="33" type="noConversion"/>
  </si>
  <si>
    <t>024W</t>
    <phoneticPr fontId="9" type="noConversion"/>
  </si>
  <si>
    <t xml:space="preserve">                                                                                                                      AUSTRALIA &amp; NEW ZEALAND ROUTE   </t>
    <phoneticPr fontId="33" type="noConversion"/>
  </si>
  <si>
    <t xml:space="preserve">ADELAIDE   </t>
    <phoneticPr fontId="33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</si>
  <si>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9" type="noConversion"/>
  </si>
  <si>
    <t>COSCO ESA</t>
    <phoneticPr fontId="33" type="noConversion"/>
  </si>
  <si>
    <t>072W</t>
    <phoneticPr fontId="9" type="noConversion"/>
  </si>
  <si>
    <t>068W</t>
    <phoneticPr fontId="9" type="noConversion"/>
  </si>
  <si>
    <t>010W</t>
    <phoneticPr fontId="9" type="noConversion"/>
  </si>
  <si>
    <t> CMA CGM LITANI</t>
    <phoneticPr fontId="9" type="noConversion"/>
  </si>
  <si>
    <t xml:space="preserve">AUCKLAND </t>
    <phoneticPr fontId="33" type="noConversion"/>
  </si>
  <si>
    <t>OPERATOR</t>
    <phoneticPr fontId="33" type="noConversion"/>
  </si>
  <si>
    <t>W201</t>
    <phoneticPr fontId="9" type="noConversion"/>
  </si>
  <si>
    <t>COSCO  FCE</t>
    <phoneticPr fontId="33" type="noConversion"/>
  </si>
  <si>
    <t>447W</t>
    <phoneticPr fontId="9" type="noConversion"/>
  </si>
  <si>
    <t>W034</t>
    <phoneticPr fontId="9" type="noConversion"/>
  </si>
  <si>
    <t>159W</t>
    <phoneticPr fontId="9" type="noConversion"/>
  </si>
  <si>
    <t>014WW</t>
    <phoneticPr fontId="9" type="noConversion"/>
  </si>
  <si>
    <t xml:space="preserve">BRISBANE  </t>
    <phoneticPr fontId="33" type="noConversion"/>
  </si>
  <si>
    <t>BRISBANE</t>
    <phoneticPr fontId="9" type="noConversion"/>
  </si>
  <si>
    <t>ONE AUE/EMC NEAX</t>
    <phoneticPr fontId="33" type="noConversion"/>
  </si>
  <si>
    <t xml:space="preserve">FREMANTLE(PERTH) </t>
    <phoneticPr fontId="33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</si>
  <si>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</si>
  <si>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ONE SAC</t>
    <phoneticPr fontId="33" type="noConversion"/>
  </si>
  <si>
    <t xml:space="preserve">MELBOURNE  </t>
    <phoneticPr fontId="33" type="noConversion"/>
  </si>
  <si>
    <t>ONE AUN</t>
    <phoneticPr fontId="33" type="noConversion"/>
  </si>
  <si>
    <t xml:space="preserve">SYDNEY </t>
    <phoneticPr fontId="33" type="noConversion"/>
  </si>
  <si>
    <t>094S</t>
    <phoneticPr fontId="9" type="noConversion"/>
  </si>
  <si>
    <t>COSCO A3C</t>
    <phoneticPr fontId="33" type="noConversion"/>
  </si>
  <si>
    <t>103S</t>
    <phoneticPr fontId="9" type="noConversion"/>
  </si>
  <si>
    <t>021S</t>
    <phoneticPr fontId="9" type="noConversion"/>
  </si>
  <si>
    <t>109S</t>
    <phoneticPr fontId="9" type="noConversion"/>
  </si>
  <si>
    <t xml:space="preserve"> </t>
    <phoneticPr fontId="33" type="noConversion"/>
  </si>
  <si>
    <t>PENANG</t>
    <phoneticPr fontId="33" type="noConversion"/>
  </si>
  <si>
    <t>PENANG</t>
    <phoneticPr fontId="33" type="noConversion"/>
  </si>
  <si>
    <t>WAREHOUSE CUT OFF</t>
    <phoneticPr fontId="33" type="noConversion"/>
  </si>
  <si>
    <t>VIA SGP</t>
    <phoneticPr fontId="33" type="noConversion"/>
  </si>
  <si>
    <t xml:space="preserve">MAERSK NADI </t>
    <phoneticPr fontId="9" type="noConversion"/>
  </si>
  <si>
    <t>405S</t>
    <phoneticPr fontId="9" type="noConversion"/>
  </si>
  <si>
    <t>KMTC CMV</t>
    <phoneticPr fontId="9" type="noConversion"/>
  </si>
  <si>
    <t xml:space="preserve">SKY CHALLENGE </t>
    <phoneticPr fontId="9" type="noConversion"/>
  </si>
  <si>
    <t>24002S</t>
    <phoneticPr fontId="9" type="noConversion"/>
  </si>
  <si>
    <t>SITC NANSHA</t>
    <phoneticPr fontId="9" type="noConversion"/>
  </si>
  <si>
    <t>2403S</t>
    <phoneticPr fontId="9" type="noConversion"/>
  </si>
  <si>
    <t xml:space="preserve">KMTC SEOUL </t>
    <phoneticPr fontId="9" type="noConversion"/>
  </si>
  <si>
    <t>2402S</t>
    <phoneticPr fontId="9" type="noConversion"/>
  </si>
  <si>
    <t xml:space="preserve">PORT KELANG        </t>
    <phoneticPr fontId="33" type="noConversion"/>
  </si>
  <si>
    <t>PORT KELANG</t>
    <phoneticPr fontId="33" type="noConversion"/>
  </si>
  <si>
    <t>WHL  CI3</t>
    <phoneticPr fontId="33" type="noConversion"/>
  </si>
  <si>
    <t>W034</t>
    <phoneticPr fontId="9" type="noConversion"/>
  </si>
  <si>
    <t>159W</t>
    <phoneticPr fontId="9" type="noConversion"/>
  </si>
  <si>
    <t>014WW</t>
    <phoneticPr fontId="9" type="noConversion"/>
  </si>
  <si>
    <t>VOYAGE</t>
    <phoneticPr fontId="9" type="noConversion"/>
  </si>
  <si>
    <t>084W</t>
    <phoneticPr fontId="9" type="noConversion"/>
  </si>
  <si>
    <t>COSCO/WHL  PMX</t>
    <phoneticPr fontId="33" type="noConversion"/>
  </si>
  <si>
    <t>W015</t>
    <phoneticPr fontId="9" type="noConversion"/>
  </si>
  <si>
    <t>127W</t>
    <phoneticPr fontId="9" type="noConversion"/>
  </si>
  <si>
    <t>175W</t>
    <phoneticPr fontId="9" type="noConversion"/>
  </si>
  <si>
    <t xml:space="preserve">HO CHI MINH    </t>
    <phoneticPr fontId="33" type="noConversion"/>
  </si>
  <si>
    <t>COSCO CV2</t>
    <phoneticPr fontId="33" type="noConversion"/>
  </si>
  <si>
    <t>080W</t>
    <phoneticPr fontId="9" type="noConversion"/>
  </si>
  <si>
    <t>029W</t>
    <phoneticPr fontId="9" type="noConversion"/>
  </si>
  <si>
    <t>062W</t>
    <phoneticPr fontId="9" type="noConversion"/>
  </si>
  <si>
    <t>169W</t>
    <phoneticPr fontId="9" type="noConversion"/>
  </si>
  <si>
    <t xml:space="preserve">HO CHI MINH </t>
    <phoneticPr fontId="33" type="noConversion"/>
  </si>
  <si>
    <t>2404S</t>
    <phoneticPr fontId="9" type="noConversion"/>
  </si>
  <si>
    <t>SITC /VTX2</t>
    <phoneticPr fontId="33" type="noConversion"/>
  </si>
  <si>
    <t>2404S</t>
    <phoneticPr fontId="9" type="noConversion"/>
  </si>
  <si>
    <t>2406S</t>
    <phoneticPr fontId="9" type="noConversion"/>
  </si>
  <si>
    <t>XIN MING ZHOU 102</t>
    <phoneticPr fontId="9" type="noConversion"/>
  </si>
  <si>
    <t>NBYY CVT</t>
    <phoneticPr fontId="33" type="noConversion"/>
  </si>
  <si>
    <t xml:space="preserve">                               OMIT</t>
    <phoneticPr fontId="9" type="noConversion"/>
  </si>
  <si>
    <t>XIN MING ZHOU 98</t>
    <phoneticPr fontId="9" type="noConversion"/>
  </si>
  <si>
    <t xml:space="preserve">HAIPHONG </t>
    <phoneticPr fontId="33" type="noConversion"/>
  </si>
  <si>
    <t>OPERATOR</t>
    <phoneticPr fontId="33" type="noConversion"/>
  </si>
  <si>
    <t>2407S</t>
    <phoneticPr fontId="9" type="noConversion"/>
  </si>
  <si>
    <t>SNL SHS</t>
    <phoneticPr fontId="33" type="noConversion"/>
  </si>
  <si>
    <t>2408S</t>
    <phoneticPr fontId="9" type="noConversion"/>
  </si>
  <si>
    <t>SITC HAIPHONG</t>
    <phoneticPr fontId="9" type="noConversion"/>
  </si>
  <si>
    <t>SITC HAIPHONG</t>
    <phoneticPr fontId="9" type="noConversion"/>
  </si>
  <si>
    <t>2406S</t>
    <phoneticPr fontId="9" type="noConversion"/>
  </si>
  <si>
    <t>SNL CHS/SITC CJV5</t>
    <phoneticPr fontId="33" type="noConversion"/>
  </si>
  <si>
    <t xml:space="preserve">JAKARTA       </t>
    <phoneticPr fontId="33" type="noConversion"/>
  </si>
  <si>
    <t xml:space="preserve">CUL QINGDAO </t>
    <phoneticPr fontId="9" type="noConversion"/>
  </si>
  <si>
    <t>2402S</t>
    <phoneticPr fontId="9" type="noConversion"/>
  </si>
  <si>
    <t>KMTC  CKIS</t>
    <phoneticPr fontId="33" type="noConversion"/>
  </si>
  <si>
    <t xml:space="preserve">     </t>
    <phoneticPr fontId="33" type="noConversion"/>
  </si>
  <si>
    <t xml:space="preserve">KMTC JAKARTA </t>
    <phoneticPr fontId="9" type="noConversion"/>
  </si>
  <si>
    <t>2402S</t>
    <phoneticPr fontId="9" type="noConversion"/>
  </si>
  <si>
    <t xml:space="preserve">KMTC SHIMIZU  </t>
    <phoneticPr fontId="9" type="noConversion"/>
  </si>
  <si>
    <t xml:space="preserve">KMTC GWANGYANG </t>
    <phoneticPr fontId="9" type="noConversion"/>
  </si>
  <si>
    <t xml:space="preserve">SURABAYA   </t>
    <phoneticPr fontId="33" type="noConversion"/>
  </si>
  <si>
    <t>SURABAYA</t>
    <phoneticPr fontId="9" type="noConversion"/>
  </si>
  <si>
    <t>ASL  CHN1/KMTC CH1</t>
    <phoneticPr fontId="33" type="noConversion"/>
  </si>
  <si>
    <t xml:space="preserve">   </t>
    <phoneticPr fontId="33" type="noConversion"/>
  </si>
  <si>
    <t xml:space="preserve">LAEM CHABANG  </t>
    <phoneticPr fontId="33" type="noConversion"/>
  </si>
  <si>
    <t>S116</t>
    <phoneticPr fontId="9" type="noConversion"/>
  </si>
  <si>
    <t>WHL CT5</t>
    <phoneticPr fontId="9" type="noConversion"/>
  </si>
  <si>
    <t>S117</t>
    <phoneticPr fontId="9" type="noConversion"/>
  </si>
  <si>
    <t>007S</t>
    <phoneticPr fontId="9" type="noConversion"/>
  </si>
  <si>
    <t>LAEM CHABANG</t>
    <phoneticPr fontId="33" type="noConversion"/>
  </si>
  <si>
    <t>2405S</t>
    <phoneticPr fontId="9" type="noConversion"/>
  </si>
  <si>
    <t>RCL  RBC1</t>
    <phoneticPr fontId="33" type="noConversion"/>
  </si>
  <si>
    <t>123S</t>
    <phoneticPr fontId="9" type="noConversion"/>
  </si>
  <si>
    <t>041S</t>
    <phoneticPr fontId="9" type="noConversion"/>
  </si>
  <si>
    <t>2408S</t>
    <phoneticPr fontId="9" type="noConversion"/>
  </si>
  <si>
    <t xml:space="preserve">BANGKOK   </t>
    <phoneticPr fontId="33" type="noConversion"/>
  </si>
  <si>
    <t>BANGKOK</t>
    <phoneticPr fontId="33" type="noConversion"/>
  </si>
  <si>
    <t>WHL CT5</t>
    <phoneticPr fontId="33" type="noConversion"/>
  </si>
  <si>
    <t>RCL  RBC1</t>
    <phoneticPr fontId="33" type="noConversion"/>
  </si>
  <si>
    <t>123S</t>
    <phoneticPr fontId="9" type="noConversion"/>
  </si>
  <si>
    <t>041S</t>
    <phoneticPr fontId="9" type="noConversion"/>
  </si>
  <si>
    <t>2408S</t>
    <phoneticPr fontId="9" type="noConversion"/>
  </si>
  <si>
    <t xml:space="preserve">SINGAPORE        </t>
    <phoneticPr fontId="33" type="noConversion"/>
  </si>
  <si>
    <t>ONE PS3</t>
    <phoneticPr fontId="33" type="noConversion"/>
  </si>
  <si>
    <t> CMA CGM LITANI</t>
    <phoneticPr fontId="9" type="noConversion"/>
  </si>
  <si>
    <t xml:space="preserve">MANILA </t>
    <phoneticPr fontId="33" type="noConversion"/>
  </si>
  <si>
    <t>MANILA</t>
    <phoneticPr fontId="33" type="noConversion"/>
  </si>
  <si>
    <t>2403S</t>
    <phoneticPr fontId="9" type="noConversion"/>
  </si>
  <si>
    <t>SNL/SITC CPS</t>
    <phoneticPr fontId="33" type="noConversion"/>
  </si>
  <si>
    <t>SIHANOUKVILLE</t>
    <phoneticPr fontId="33" type="noConversion"/>
  </si>
  <si>
    <t xml:space="preserve">SIHANOUKVILLE </t>
    <phoneticPr fontId="33" type="noConversion"/>
  </si>
  <si>
    <t xml:space="preserve">                                                                                                                                    JAPAN &amp; SOUTH KOREA   </t>
    <phoneticPr fontId="33" type="noConversion"/>
  </si>
  <si>
    <t xml:space="preserve">KOBE </t>
    <phoneticPr fontId="33" type="noConversion"/>
  </si>
  <si>
    <t>CNNGB</t>
    <phoneticPr fontId="9" type="noConversion"/>
  </si>
  <si>
    <t>NEW MINGZHOU 16</t>
    <phoneticPr fontId="9" type="noConversion"/>
  </si>
  <si>
    <t>NOSCO CJKS2</t>
    <phoneticPr fontId="33" type="noConversion"/>
  </si>
  <si>
    <t xml:space="preserve">OSAKA </t>
    <phoneticPr fontId="33" type="noConversion"/>
  </si>
  <si>
    <t xml:space="preserve">MOJI </t>
    <phoneticPr fontId="33" type="noConversion"/>
  </si>
  <si>
    <t>2402N</t>
    <phoneticPr fontId="9" type="noConversion"/>
  </si>
  <si>
    <t>SITC CJV7</t>
    <phoneticPr fontId="33" type="noConversion"/>
  </si>
  <si>
    <t>2403N</t>
    <phoneticPr fontId="9" type="noConversion"/>
  </si>
  <si>
    <t xml:space="preserve">TOKYO </t>
    <phoneticPr fontId="33" type="noConversion"/>
  </si>
  <si>
    <t>108E</t>
    <phoneticPr fontId="9" type="noConversion"/>
  </si>
  <si>
    <t>COSCO CJ29 SKT8 / SNL NKT6 SITC</t>
    <phoneticPr fontId="33" type="noConversion"/>
  </si>
  <si>
    <t xml:space="preserve">YOKOHAMA     </t>
    <phoneticPr fontId="33" type="noConversion"/>
  </si>
  <si>
    <t>CSCL COSCO CJ29 SKT8 / SNL NKT6 SITC</t>
    <phoneticPr fontId="9" type="noConversion"/>
  </si>
  <si>
    <t xml:space="preserve">NAGOYA </t>
    <phoneticPr fontId="33" type="noConversion"/>
  </si>
  <si>
    <t>SITC HEBEI</t>
    <phoneticPr fontId="9" type="noConversion"/>
  </si>
  <si>
    <t>NOSCO  NBT3/ 
SITC VTX2 /SNL NJ1</t>
    <phoneticPr fontId="33" type="noConversion"/>
  </si>
  <si>
    <t xml:space="preserve">BUSAN  </t>
    <phoneticPr fontId="33" type="noConversion"/>
  </si>
  <si>
    <t xml:space="preserve">TC MESSENGER </t>
    <phoneticPr fontId="9" type="noConversion"/>
  </si>
  <si>
    <t>2404E</t>
    <phoneticPr fontId="9" type="noConversion"/>
  </si>
  <si>
    <t>DONGYOUN/
KMTC  NCS</t>
    <phoneticPr fontId="33" type="noConversion"/>
  </si>
  <si>
    <t>TC MESSENGER</t>
    <phoneticPr fontId="9" type="noConversion"/>
  </si>
  <si>
    <t>PANCON SUNSHINE</t>
    <phoneticPr fontId="9" type="noConversion"/>
  </si>
  <si>
    <t>2403E</t>
    <phoneticPr fontId="9" type="noConversion"/>
  </si>
  <si>
    <t>DONGYOUNG/
KMTC/EAS CJ1</t>
    <phoneticPr fontId="33" type="noConversion"/>
  </si>
  <si>
    <t>SUNNY CANNA</t>
    <phoneticPr fontId="9" type="noConversion"/>
  </si>
  <si>
    <t xml:space="preserve">INCHON </t>
    <phoneticPr fontId="33" type="noConversion"/>
  </si>
  <si>
    <t>XIN MING ZHOU 20</t>
    <phoneticPr fontId="9" type="noConversion"/>
  </si>
  <si>
    <t>NOSCO
COSCO
EAS  AK12</t>
    <phoneticPr fontId="33" type="noConversion"/>
  </si>
  <si>
    <t>XIN MING ZHOU 20</t>
    <phoneticPr fontId="9" type="noConversion"/>
  </si>
  <si>
    <r>
      <t>XIN MING ZHOU 20</t>
    </r>
    <r>
      <rPr>
        <sz val="12"/>
        <color theme="1"/>
        <rFont val="宋体"/>
        <family val="3"/>
        <charset val="134"/>
      </rPr>
      <t/>
    </r>
    <phoneticPr fontId="9" type="noConversion"/>
  </si>
  <si>
    <t>VESSEL</t>
    <phoneticPr fontId="33" type="noConversion"/>
  </si>
  <si>
    <t>PANCON GLORY</t>
    <phoneticPr fontId="9" type="noConversion"/>
  </si>
  <si>
    <t>DONGYOUNG/
KMTC INS</t>
    <phoneticPr fontId="33" type="noConversion"/>
  </si>
  <si>
    <t xml:space="preserve">PANCON GLORY  </t>
    <phoneticPr fontId="9" type="noConversion"/>
  </si>
  <si>
    <t>KAOHSIUNG</t>
    <phoneticPr fontId="9" type="noConversion"/>
  </si>
  <si>
    <t>WAREHOUSE CUT OFF</t>
    <phoneticPr fontId="9" type="noConversion"/>
  </si>
  <si>
    <t>SNL SCT</t>
    <phoneticPr fontId="33" type="noConversion"/>
  </si>
  <si>
    <t xml:space="preserve">KEELUNG </t>
    <phoneticPr fontId="33" type="noConversion"/>
  </si>
  <si>
    <t>KEELUNG</t>
    <phoneticPr fontId="33" type="noConversion"/>
  </si>
  <si>
    <t>NEW MINGZHOU 12</t>
    <phoneticPr fontId="9" type="noConversion"/>
  </si>
  <si>
    <t>NOSCO NTW1 1/2</t>
    <phoneticPr fontId="33" type="noConversion"/>
  </si>
  <si>
    <t>NEW MINGZHOU 60</t>
    <phoneticPr fontId="9" type="noConversion"/>
  </si>
  <si>
    <t>NOSCO NTW2   4/5</t>
    <phoneticPr fontId="33" type="noConversion"/>
  </si>
  <si>
    <t xml:space="preserve">TAICHUNG </t>
    <phoneticPr fontId="33" type="noConversion"/>
  </si>
  <si>
    <t xml:space="preserve">HONGKONG </t>
    <phoneticPr fontId="33" type="noConversion"/>
  </si>
  <si>
    <t>HONGKONG</t>
    <phoneticPr fontId="33" type="noConversion"/>
  </si>
  <si>
    <t>ASL/CUL HHX1</t>
    <phoneticPr fontId="33" type="noConversion"/>
  </si>
  <si>
    <t>SITC CJV4</t>
    <phoneticPr fontId="9" type="noConversion"/>
  </si>
  <si>
    <t xml:space="preserve">MADRAS/CHENNAI  </t>
    <phoneticPr fontId="33" type="noConversion"/>
  </si>
  <si>
    <t>CHENNAI</t>
    <phoneticPr fontId="33" type="noConversion"/>
  </si>
  <si>
    <t>ETA</t>
    <phoneticPr fontId="33" type="noConversion"/>
  </si>
  <si>
    <t>W201</t>
    <phoneticPr fontId="9" type="noConversion"/>
  </si>
  <si>
    <t>COSCO FCE</t>
    <phoneticPr fontId="33" type="noConversion"/>
  </si>
  <si>
    <t>447W</t>
    <phoneticPr fontId="9" type="noConversion"/>
  </si>
  <si>
    <t>CHENNAI</t>
    <phoneticPr fontId="33" type="noConversion"/>
  </si>
  <si>
    <t>OMIT</t>
    <phoneticPr fontId="9" type="noConversion"/>
  </si>
  <si>
    <t>RCL RFM</t>
    <phoneticPr fontId="33" type="noConversion"/>
  </si>
  <si>
    <t>112W</t>
    <phoneticPr fontId="9" type="noConversion"/>
  </si>
  <si>
    <t>2409W</t>
    <phoneticPr fontId="9" type="noConversion"/>
  </si>
  <si>
    <t>CNNGB</t>
    <phoneticPr fontId="33" type="noConversion"/>
  </si>
  <si>
    <t xml:space="preserve">NEW DELHI </t>
    <phoneticPr fontId="33" type="noConversion"/>
  </si>
  <si>
    <t>24001W</t>
    <phoneticPr fontId="9" type="noConversion"/>
  </si>
  <si>
    <t>COSCO  AIS</t>
    <phoneticPr fontId="33" type="noConversion"/>
  </si>
  <si>
    <t>2401W</t>
    <phoneticPr fontId="9" type="noConversion"/>
  </si>
  <si>
    <t>272W</t>
    <phoneticPr fontId="9" type="noConversion"/>
  </si>
  <si>
    <t>02408W</t>
    <phoneticPr fontId="9" type="noConversion"/>
  </si>
  <si>
    <t xml:space="preserve">NHAVA SHEVA      </t>
    <phoneticPr fontId="33" type="noConversion"/>
  </si>
  <si>
    <t xml:space="preserve">COLOMBO        </t>
    <phoneticPr fontId="33" type="noConversion"/>
  </si>
  <si>
    <t>CHITTAGONG</t>
    <phoneticPr fontId="33" type="noConversion"/>
  </si>
  <si>
    <t>CNNGB</t>
    <phoneticPr fontId="33" type="noConversion"/>
  </si>
  <si>
    <t>350A</t>
    <phoneticPr fontId="9" type="noConversion"/>
  </si>
  <si>
    <t xml:space="preserve">MCC SH1 </t>
    <phoneticPr fontId="33" type="noConversion"/>
  </si>
  <si>
    <t>269A</t>
    <phoneticPr fontId="9" type="noConversion"/>
  </si>
  <si>
    <t>351A</t>
    <phoneticPr fontId="9" type="noConversion"/>
  </si>
  <si>
    <t>352A</t>
    <phoneticPr fontId="9" type="noConversion"/>
  </si>
  <si>
    <t>405A</t>
    <phoneticPr fontId="9" type="noConversion"/>
  </si>
  <si>
    <t>CHITTAGONG</t>
    <phoneticPr fontId="33" type="noConversion"/>
  </si>
  <si>
    <t xml:space="preserve">DUBAI(JEBEL ALI) </t>
    <phoneticPr fontId="33" type="noConversion"/>
  </si>
  <si>
    <t>0202W</t>
    <phoneticPr fontId="9" type="noConversion"/>
  </si>
  <si>
    <t>COSCO MEX5</t>
    <phoneticPr fontId="33" type="noConversion"/>
  </si>
  <si>
    <t>0204W</t>
    <phoneticPr fontId="9" type="noConversion"/>
  </si>
  <si>
    <t>005W</t>
    <phoneticPr fontId="9" type="noConversion"/>
  </si>
  <si>
    <t>021W</t>
    <phoneticPr fontId="9" type="noConversion"/>
  </si>
  <si>
    <t>COSCO  MEX</t>
    <phoneticPr fontId="33" type="noConversion"/>
  </si>
  <si>
    <t>061W</t>
    <phoneticPr fontId="9" type="noConversion"/>
  </si>
  <si>
    <t>033W</t>
    <phoneticPr fontId="9" type="noConversion"/>
  </si>
  <si>
    <t xml:space="preserve">KMTC MUNDRA </t>
    <phoneticPr fontId="9" type="noConversion"/>
  </si>
  <si>
    <t>KMTC GCS/RCL RCG</t>
    <phoneticPr fontId="9" type="noConversion"/>
  </si>
  <si>
    <t xml:space="preserve">WAN HAI 626  </t>
    <phoneticPr fontId="9" type="noConversion"/>
  </si>
  <si>
    <t>W014</t>
    <phoneticPr fontId="9" type="noConversion"/>
  </si>
  <si>
    <t xml:space="preserve">WAN HAI 611 </t>
    <phoneticPr fontId="9" type="noConversion"/>
  </si>
  <si>
    <t>W068W</t>
    <phoneticPr fontId="9" type="noConversion"/>
  </si>
  <si>
    <t xml:space="preserve">KOTA CABAR </t>
    <phoneticPr fontId="9" type="noConversion"/>
  </si>
  <si>
    <t>0069W</t>
    <phoneticPr fontId="9" type="noConversion"/>
  </si>
  <si>
    <t xml:space="preserve">BHUDTHI BHUM </t>
    <phoneticPr fontId="9" type="noConversion"/>
  </si>
  <si>
    <t xml:space="preserve">ESL SANA  </t>
    <phoneticPr fontId="9" type="noConversion"/>
  </si>
  <si>
    <t>02405W</t>
    <phoneticPr fontId="9" type="noConversion"/>
  </si>
  <si>
    <t>KMTC AIM/RCL RIM</t>
    <phoneticPr fontId="9" type="noConversion"/>
  </si>
  <si>
    <t>VESSEL</t>
    <phoneticPr fontId="33" type="noConversion"/>
  </si>
  <si>
    <t>OPERATOR</t>
    <phoneticPr fontId="9" type="noConversion"/>
  </si>
  <si>
    <t xml:space="preserve">KARACHI </t>
    <phoneticPr fontId="33" type="noConversion"/>
  </si>
  <si>
    <t>KUWAIT</t>
    <phoneticPr fontId="33" type="noConversion"/>
  </si>
  <si>
    <t>JEDDAH</t>
    <phoneticPr fontId="33" type="noConversion"/>
  </si>
  <si>
    <t>DUBAI(VIA)</t>
    <phoneticPr fontId="9" type="noConversion"/>
  </si>
  <si>
    <t>COSCO /MEX</t>
    <phoneticPr fontId="33" type="noConversion"/>
  </si>
  <si>
    <t>033W</t>
    <phoneticPr fontId="9" type="noConversion"/>
  </si>
  <si>
    <t xml:space="preserve">AQABA </t>
    <phoneticPr fontId="33" type="noConversion"/>
  </si>
  <si>
    <t xml:space="preserve">DAMMAN </t>
    <phoneticPr fontId="33" type="noConversion"/>
  </si>
  <si>
    <t xml:space="preserve">RIYADH </t>
    <phoneticPr fontId="33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</si>
  <si>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3" type="noConversion"/>
  </si>
  <si>
    <t>DOHA</t>
    <phoneticPr fontId="33" type="noConversion"/>
  </si>
  <si>
    <t>CNNGB</t>
    <phoneticPr fontId="33" type="noConversion"/>
  </si>
  <si>
    <t>DUBAI(VIA)</t>
    <phoneticPr fontId="33" type="noConversion"/>
  </si>
  <si>
    <t>VIA</t>
    <phoneticPr fontId="33" type="noConversion"/>
  </si>
  <si>
    <t>ONE AG2</t>
    <phoneticPr fontId="33" type="noConversion"/>
  </si>
  <si>
    <t xml:space="preserve"> </t>
    <phoneticPr fontId="33" type="noConversion"/>
  </si>
  <si>
    <t>CENTRAL AND SOUTH AMERICAN ROUTE</t>
    <phoneticPr fontId="33" type="noConversion"/>
  </si>
  <si>
    <t xml:space="preserve">BUENOS AIRES     </t>
    <phoneticPr fontId="33" type="noConversion"/>
  </si>
  <si>
    <t>OPERATOR</t>
    <phoneticPr fontId="33" type="noConversion"/>
  </si>
  <si>
    <t>BUENOS AIRES</t>
    <phoneticPr fontId="33" type="noConversion"/>
  </si>
  <si>
    <t>WAREHOUSE CUT OFF</t>
    <phoneticPr fontId="33" type="noConversion"/>
  </si>
  <si>
    <t>ONE SX1</t>
    <phoneticPr fontId="33" type="noConversion"/>
  </si>
  <si>
    <t>BUENOS AIRES</t>
    <phoneticPr fontId="33" type="noConversion"/>
  </si>
  <si>
    <t xml:space="preserve">EMC/COSCO  ESA </t>
    <phoneticPr fontId="33" type="noConversion"/>
  </si>
  <si>
    <t xml:space="preserve">MONTEVIDEO   </t>
    <phoneticPr fontId="33" type="noConversion"/>
  </si>
  <si>
    <t>MONTEVIDEO</t>
    <phoneticPr fontId="33" type="noConversion"/>
  </si>
  <si>
    <t>ONE /SX1</t>
    <phoneticPr fontId="33" type="noConversion"/>
  </si>
  <si>
    <t xml:space="preserve">EMC/COSCO /ESA </t>
    <phoneticPr fontId="33" type="noConversion"/>
  </si>
  <si>
    <t>SANTOS</t>
    <phoneticPr fontId="33" type="noConversion"/>
  </si>
  <si>
    <t xml:space="preserve">SANTOS    </t>
    <phoneticPr fontId="33" type="noConversion"/>
  </si>
  <si>
    <t xml:space="preserve">ITAJAI      </t>
    <phoneticPr fontId="33" type="noConversion"/>
  </si>
  <si>
    <t>VOYAGE</t>
    <phoneticPr fontId="33" type="noConversion"/>
  </si>
  <si>
    <t xml:space="preserve">PARANAGUA        </t>
    <phoneticPr fontId="33" type="noConversion"/>
  </si>
  <si>
    <t>PARANAGUA</t>
    <phoneticPr fontId="9" type="noConversion"/>
  </si>
  <si>
    <t>COSCO/EMC ESA</t>
    <phoneticPr fontId="33" type="noConversion"/>
  </si>
  <si>
    <t xml:space="preserve">CALLAO </t>
    <phoneticPr fontId="33" type="noConversion"/>
  </si>
  <si>
    <t>ONE AX1</t>
    <phoneticPr fontId="33" type="noConversion"/>
  </si>
  <si>
    <t>082E</t>
    <phoneticPr fontId="9" type="noConversion"/>
  </si>
  <si>
    <t>COSCO/WSA</t>
    <phoneticPr fontId="33" type="noConversion"/>
  </si>
  <si>
    <t>064E</t>
    <phoneticPr fontId="9" type="noConversion"/>
  </si>
  <si>
    <t>058E</t>
    <phoneticPr fontId="9" type="noConversion"/>
  </si>
  <si>
    <t>068E</t>
    <phoneticPr fontId="9" type="noConversion"/>
  </si>
  <si>
    <t xml:space="preserve">GUAYAQUIL  </t>
    <phoneticPr fontId="33" type="noConversion"/>
  </si>
  <si>
    <t>VOYAGE</t>
    <phoneticPr fontId="33" type="noConversion"/>
  </si>
  <si>
    <t>GUAYAQUIL</t>
    <phoneticPr fontId="33" type="noConversion"/>
  </si>
  <si>
    <t xml:space="preserve"> ETA</t>
    <phoneticPr fontId="33" type="noConversion"/>
  </si>
  <si>
    <t>014E</t>
    <phoneticPr fontId="9" type="noConversion"/>
  </si>
  <si>
    <t>COSCO/WSA2</t>
    <phoneticPr fontId="33" type="noConversion"/>
  </si>
  <si>
    <t>076E</t>
    <phoneticPr fontId="9" type="noConversion"/>
  </si>
  <si>
    <t>012E</t>
    <phoneticPr fontId="9" type="noConversion"/>
  </si>
  <si>
    <t xml:space="preserve">VALPARAISO </t>
    <phoneticPr fontId="33" type="noConversion"/>
  </si>
  <si>
    <t>VOYAGE</t>
    <phoneticPr fontId="33" type="noConversion"/>
  </si>
  <si>
    <t>ONE/AX1</t>
    <phoneticPr fontId="33" type="noConversion"/>
  </si>
  <si>
    <t xml:space="preserve">BUENA VENTURA </t>
    <phoneticPr fontId="33" type="noConversion"/>
  </si>
  <si>
    <t>VESSEL</t>
    <phoneticPr fontId="33" type="noConversion"/>
  </si>
  <si>
    <t>VOYAGE</t>
    <phoneticPr fontId="33" type="noConversion"/>
  </si>
  <si>
    <t>OPERATOR</t>
    <phoneticPr fontId="33" type="noConversion"/>
  </si>
  <si>
    <t>058E</t>
    <phoneticPr fontId="9" type="noConversion"/>
  </si>
  <si>
    <t>068E</t>
    <phoneticPr fontId="9" type="noConversion"/>
  </si>
  <si>
    <t xml:space="preserve">IQUIQUE  </t>
    <phoneticPr fontId="33" type="noConversion"/>
  </si>
  <si>
    <t xml:space="preserve">IQUIQUE  </t>
    <phoneticPr fontId="9" type="noConversion"/>
  </si>
  <si>
    <t xml:space="preserve">ONE/AX1 </t>
    <phoneticPr fontId="33" type="noConversion"/>
  </si>
  <si>
    <t xml:space="preserve">MANZANILIO (MEX) </t>
    <phoneticPr fontId="33" type="noConversion"/>
  </si>
  <si>
    <t xml:space="preserve">LA GUAIRA </t>
    <phoneticPr fontId="33" type="noConversion"/>
  </si>
  <si>
    <t>CARTAGENA (via)</t>
    <phoneticPr fontId="33" type="noConversion"/>
  </si>
  <si>
    <t xml:space="preserve">COSCO CAX1 </t>
    <phoneticPr fontId="33" type="noConversion"/>
  </si>
  <si>
    <t>046E</t>
    <phoneticPr fontId="9" type="noConversion"/>
  </si>
  <si>
    <t xml:space="preserve">COLON </t>
    <phoneticPr fontId="33" type="noConversion"/>
  </si>
  <si>
    <t>MANZANILLO(via)</t>
    <phoneticPr fontId="33" type="noConversion"/>
  </si>
  <si>
    <t>1146E</t>
    <phoneticPr fontId="9" type="noConversion"/>
  </si>
  <si>
    <t>COSCO/AWE1</t>
    <phoneticPr fontId="33" type="noConversion"/>
  </si>
  <si>
    <t>1147E</t>
    <phoneticPr fontId="9" type="noConversion"/>
  </si>
  <si>
    <t>1150E</t>
    <phoneticPr fontId="9" type="noConversion"/>
  </si>
  <si>
    <t>1151E</t>
    <phoneticPr fontId="9" type="noConversion"/>
  </si>
  <si>
    <t>CAUCEDO ,DOMINICAN REP</t>
    <phoneticPr fontId="33" type="noConversion"/>
  </si>
  <si>
    <t xml:space="preserve">CAUCEDO </t>
    <phoneticPr fontId="33" type="noConversion"/>
  </si>
  <si>
    <t>.</t>
    <phoneticPr fontId="33" type="noConversion"/>
  </si>
  <si>
    <t>SAN JOSE ,COSTARICA</t>
    <phoneticPr fontId="33" type="noConversion"/>
  </si>
  <si>
    <t>LAZARO CARDENAS(via)</t>
    <phoneticPr fontId="9" type="noConversion"/>
  </si>
  <si>
    <t>HPL  JCS</t>
    <phoneticPr fontId="33" type="noConversion"/>
  </si>
  <si>
    <t>PUERTO QUETZAL,GUATEMALA</t>
    <phoneticPr fontId="33" type="noConversion"/>
  </si>
  <si>
    <t>VOYAGE</t>
    <phoneticPr fontId="33" type="noConversion"/>
  </si>
  <si>
    <t>MANZANILLO(via)</t>
    <phoneticPr fontId="33" type="noConversion"/>
  </si>
  <si>
    <t>ONE AX3</t>
    <phoneticPr fontId="33" type="noConversion"/>
  </si>
  <si>
    <t>GUATEMALA CITY ,GUATEMALA</t>
    <phoneticPr fontId="33" type="noConversion"/>
  </si>
  <si>
    <t>PUERTO QUETZAL(via)</t>
    <phoneticPr fontId="33" type="noConversion"/>
  </si>
  <si>
    <t xml:space="preserve">ATLANTA,GA </t>
    <phoneticPr fontId="33" type="noConversion"/>
  </si>
  <si>
    <t>COSCO  EMC AWE1/NUE</t>
    <phoneticPr fontId="33" type="noConversion"/>
  </si>
  <si>
    <t>1147E</t>
    <phoneticPr fontId="9" type="noConversion"/>
  </si>
  <si>
    <t>1150E</t>
    <phoneticPr fontId="9" type="noConversion"/>
  </si>
  <si>
    <t>1151E</t>
    <phoneticPr fontId="9" type="noConversion"/>
  </si>
  <si>
    <t xml:space="preserve">LOS ANGELES,CA </t>
    <phoneticPr fontId="33" type="noConversion"/>
  </si>
  <si>
    <t>022E</t>
    <phoneticPr fontId="9" type="noConversion"/>
  </si>
  <si>
    <t>COSCO AAC/ONE CP3</t>
    <phoneticPr fontId="33" type="noConversion"/>
  </si>
  <si>
    <t>092E</t>
    <phoneticPr fontId="9" type="noConversion"/>
  </si>
  <si>
    <t>OPERATOR</t>
    <phoneticPr fontId="9" type="noConversion"/>
  </si>
  <si>
    <t>ONE PS6</t>
    <phoneticPr fontId="33" type="noConversion"/>
  </si>
  <si>
    <t>026E</t>
    <phoneticPr fontId="9" type="noConversion"/>
  </si>
  <si>
    <t>1102E</t>
    <phoneticPr fontId="9" type="noConversion"/>
  </si>
  <si>
    <t>COSCO AAC2/
EMC CPS</t>
    <phoneticPr fontId="9" type="noConversion"/>
  </si>
  <si>
    <t>COSCO AAC4/
EMC PCC1</t>
    <phoneticPr fontId="9" type="noConversion"/>
  </si>
  <si>
    <t>057E</t>
    <phoneticPr fontId="9" type="noConversion"/>
  </si>
  <si>
    <t>054E</t>
    <phoneticPr fontId="9" type="noConversion"/>
  </si>
  <si>
    <t>058E</t>
    <phoneticPr fontId="9" type="noConversion"/>
  </si>
  <si>
    <t>OAKLAND,CA</t>
    <phoneticPr fontId="9" type="noConversion"/>
  </si>
  <si>
    <t>CNNGB</t>
    <phoneticPr fontId="9" type="noConversion"/>
  </si>
  <si>
    <t>SEATLE,WA</t>
    <phoneticPr fontId="9" type="noConversion"/>
  </si>
  <si>
    <t>SEATTLE</t>
    <phoneticPr fontId="33" type="noConversion"/>
  </si>
  <si>
    <t>COSCO MPNW</t>
    <phoneticPr fontId="9" type="noConversion"/>
  </si>
  <si>
    <t xml:space="preserve">                   CMA CGM TUTICORIN</t>
    <phoneticPr fontId="9" type="noConversion"/>
  </si>
  <si>
    <t> 0TNBZS1</t>
    <phoneticPr fontId="9" type="noConversion"/>
  </si>
  <si>
    <t>VESSEL</t>
    <phoneticPr fontId="33" type="noConversion"/>
  </si>
  <si>
    <t>CNNGB</t>
    <phoneticPr fontId="9" type="noConversion"/>
  </si>
  <si>
    <t>WAREHOUSE CUT OFF</t>
    <phoneticPr fontId="33" type="noConversion"/>
  </si>
  <si>
    <t>077E</t>
    <phoneticPr fontId="9" type="noConversion"/>
  </si>
  <si>
    <t>COSCO EMC AWE2</t>
    <phoneticPr fontId="9" type="noConversion"/>
  </si>
  <si>
    <t>NEW YORK,NJ</t>
    <phoneticPr fontId="9" type="noConversion"/>
  </si>
  <si>
    <t>ETD</t>
    <phoneticPr fontId="9" type="noConversion"/>
  </si>
  <si>
    <t>ETA</t>
    <phoneticPr fontId="9" type="noConversion"/>
  </si>
  <si>
    <t>COSCO  EMC AWE1/NUE</t>
    <phoneticPr fontId="9" type="noConversion"/>
  </si>
  <si>
    <t>1150E</t>
    <phoneticPr fontId="9" type="noConversion"/>
  </si>
  <si>
    <t>1151E</t>
    <phoneticPr fontId="9" type="noConversion"/>
  </si>
  <si>
    <t xml:space="preserve">BOSTON,MA </t>
    <phoneticPr fontId="9" type="noConversion"/>
  </si>
  <si>
    <t>COSCO EMC AWE1</t>
    <phoneticPr fontId="9" type="noConversion"/>
  </si>
  <si>
    <t>MIAMI</t>
    <phoneticPr fontId="33" type="noConversion"/>
  </si>
  <si>
    <t>405E</t>
    <phoneticPr fontId="9" type="noConversion"/>
  </si>
  <si>
    <t>MSC / LONG STAR</t>
    <phoneticPr fontId="33" type="noConversion"/>
  </si>
  <si>
    <t>406E</t>
    <phoneticPr fontId="9" type="noConversion"/>
  </si>
  <si>
    <t>408E</t>
    <phoneticPr fontId="9" type="noConversion"/>
  </si>
  <si>
    <t>LOS ANGELES(VIA)</t>
    <phoneticPr fontId="33" type="noConversion"/>
  </si>
  <si>
    <t xml:space="preserve">DALLAS, TX </t>
    <phoneticPr fontId="9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</si>
  <si>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3" type="noConversion"/>
  </si>
  <si>
    <t>ONE PS6</t>
    <phoneticPr fontId="9" type="noConversion"/>
  </si>
  <si>
    <t>CANADA ROUTE</t>
    <phoneticPr fontId="33" type="noConversion"/>
  </si>
  <si>
    <t xml:space="preserve">VANCOUVER </t>
    <phoneticPr fontId="9" type="noConversion"/>
  </si>
  <si>
    <t>2401E</t>
    <phoneticPr fontId="9" type="noConversion"/>
  </si>
  <si>
    <t>SML PNS</t>
    <phoneticPr fontId="9" type="noConversion"/>
  </si>
  <si>
    <t>067E</t>
    <phoneticPr fontId="9" type="noConversion"/>
  </si>
  <si>
    <t>ONE  PN1</t>
    <phoneticPr fontId="9" type="noConversion"/>
  </si>
  <si>
    <t>071E</t>
    <phoneticPr fontId="9" type="noConversion"/>
  </si>
  <si>
    <t>069E</t>
    <phoneticPr fontId="9" type="noConversion"/>
  </si>
  <si>
    <t>074E</t>
    <phoneticPr fontId="9" type="noConversion"/>
  </si>
  <si>
    <t>MONTREAL</t>
    <phoneticPr fontId="9" type="noConversion"/>
  </si>
  <si>
    <t>022N</t>
    <phoneticPr fontId="9" type="noConversion"/>
  </si>
  <si>
    <t>COSCO CPNW</t>
    <phoneticPr fontId="9" type="noConversion"/>
  </si>
  <si>
    <t>091N</t>
    <phoneticPr fontId="9" type="noConversion"/>
  </si>
  <si>
    <t>145N</t>
    <phoneticPr fontId="9" type="noConversion"/>
  </si>
  <si>
    <t>077N</t>
    <phoneticPr fontId="9" type="noConversion"/>
  </si>
  <si>
    <t>186N</t>
    <phoneticPr fontId="9" type="noConversion"/>
  </si>
  <si>
    <t xml:space="preserve">TORONTO  </t>
    <phoneticPr fontId="9" type="noConversion"/>
  </si>
  <si>
    <t xml:space="preserve">                                  </t>
    <phoneticPr fontId="33" type="noConversion"/>
  </si>
  <si>
    <t>VIA PRR</t>
  </si>
  <si>
    <t>061E</t>
  </si>
  <si>
    <t>CSCL BOHAI SEA</t>
  </si>
  <si>
    <t>BLANK SAILING</t>
    <phoneticPr fontId="9" type="noConversion"/>
  </si>
  <si>
    <t>055E</t>
  </si>
  <si>
    <t>CSCL AUTUMN</t>
  </si>
  <si>
    <t>084E</t>
  </si>
  <si>
    <t>COSCO AFRICA</t>
  </si>
  <si>
    <t>COSCO(CEN)/OOCL(PCN1 )</t>
    <phoneticPr fontId="9" type="noConversion"/>
  </si>
  <si>
    <t>100E</t>
  </si>
  <si>
    <t>COSCO KAOHSIUNG</t>
  </si>
  <si>
    <t xml:space="preserve">CUT OFF </t>
  </si>
  <si>
    <t>TORONTO</t>
    <phoneticPr fontId="9" type="noConversion"/>
  </si>
  <si>
    <t>TORONTO</t>
    <phoneticPr fontId="9" type="noConversion"/>
  </si>
  <si>
    <t>PRR</t>
  </si>
  <si>
    <t>CNSHA</t>
  </si>
  <si>
    <t>TORONTO</t>
  </si>
  <si>
    <t>COSCO(CEN)/OOCL(PCN1 )</t>
    <phoneticPr fontId="9" type="noConversion"/>
  </si>
  <si>
    <t xml:space="preserve"> </t>
    <phoneticPr fontId="53" type="noConversion"/>
  </si>
  <si>
    <t>2401E</t>
    <phoneticPr fontId="9" type="noConversion"/>
  </si>
  <si>
    <t xml:space="preserve">SM MUMBAI </t>
    <phoneticPr fontId="9" type="noConversion"/>
  </si>
  <si>
    <t>SML(PNS)</t>
    <phoneticPr fontId="9" type="noConversion"/>
  </si>
  <si>
    <t>SM PORTLAND</t>
    <phoneticPr fontId="9" type="noConversion"/>
  </si>
  <si>
    <t>VANCOUVER</t>
    <phoneticPr fontId="53" type="noConversion"/>
  </si>
  <si>
    <t>VANCOUVER</t>
    <phoneticPr fontId="9" type="noConversion"/>
  </si>
  <si>
    <t>VANCOUVER</t>
    <phoneticPr fontId="9" type="noConversion"/>
  </si>
  <si>
    <t>CANADA ROUTE</t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</si>
  <si>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</si>
  <si>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</si>
  <si>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</si>
  <si>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>BLANK SAILING</t>
    <phoneticPr fontId="9" type="noConversion"/>
  </si>
  <si>
    <t>038E</t>
    <phoneticPr fontId="9" type="noConversion"/>
  </si>
  <si>
    <t>038E</t>
    <phoneticPr fontId="9" type="noConversion"/>
  </si>
  <si>
    <t>SOUTHAMPTON EXPRESS</t>
    <phoneticPr fontId="9" type="noConversion"/>
  </si>
  <si>
    <t>037E</t>
    <phoneticPr fontId="9" type="noConversion"/>
  </si>
  <si>
    <t>UMM SALAL</t>
    <phoneticPr fontId="9" type="noConversion"/>
  </si>
  <si>
    <t>HMM/ONE/YML(EC2)</t>
    <phoneticPr fontId="9" type="noConversion"/>
  </si>
  <si>
    <t>BLANK SAILING</t>
    <phoneticPr fontId="9" type="noConversion"/>
  </si>
  <si>
    <t>CHARLESTON</t>
    <phoneticPr fontId="9" type="noConversion"/>
  </si>
  <si>
    <t>123E</t>
    <phoneticPr fontId="9" type="noConversion"/>
  </si>
  <si>
    <t>OOCL SOUTHAMPTON</t>
    <phoneticPr fontId="9" type="noConversion"/>
  </si>
  <si>
    <t>098E</t>
    <phoneticPr fontId="9" type="noConversion"/>
  </si>
  <si>
    <t>COSCO MALAYSIA</t>
    <phoneticPr fontId="9" type="noConversion"/>
  </si>
  <si>
    <t>068E</t>
    <phoneticPr fontId="9" type="noConversion"/>
  </si>
  <si>
    <t>OOCL UTAH</t>
    <phoneticPr fontId="9" type="noConversion"/>
  </si>
  <si>
    <t>COSCO/EMC(GME)/OOCL(GCC2)</t>
    <phoneticPr fontId="9" type="noConversion"/>
  </si>
  <si>
    <t>131E</t>
    <phoneticPr fontId="9" type="noConversion"/>
  </si>
  <si>
    <t>OOCL TOKYO</t>
    <phoneticPr fontId="9" type="noConversion"/>
  </si>
  <si>
    <t>HOUSTON</t>
    <phoneticPr fontId="9" type="noConversion"/>
  </si>
  <si>
    <t>0PGHDE</t>
    <phoneticPr fontId="9" type="noConversion"/>
  </si>
  <si>
    <t>CMA CGM LOIRE</t>
    <phoneticPr fontId="9" type="noConversion"/>
  </si>
  <si>
    <t xml:space="preserve">TO BE ADVISED </t>
    <phoneticPr fontId="9" type="noConversion"/>
  </si>
  <si>
    <t>0PGH7E</t>
    <phoneticPr fontId="9" type="noConversion"/>
  </si>
  <si>
    <t>APL DANUBE</t>
    <phoneticPr fontId="9" type="noConversion"/>
  </si>
  <si>
    <t>CMA(PEX3) OOCL(GCC1)</t>
    <phoneticPr fontId="9" type="noConversion"/>
  </si>
  <si>
    <t>0PGH5E</t>
    <phoneticPr fontId="9" type="noConversion"/>
  </si>
  <si>
    <t>CMA CGM INNOVATION</t>
    <phoneticPr fontId="9" type="noConversion"/>
  </si>
  <si>
    <t>MIAMI</t>
  </si>
  <si>
    <t>VESSEL</t>
    <phoneticPr fontId="9" type="noConversion"/>
  </si>
  <si>
    <t>MIAMI</t>
    <phoneticPr fontId="9" type="noConversion"/>
  </si>
  <si>
    <t>BLANK SAILING</t>
    <phoneticPr fontId="9" type="noConversion"/>
  </si>
  <si>
    <t>0MBFVE</t>
  </si>
  <si>
    <t>0MBFTE</t>
  </si>
  <si>
    <t>OOCL(ECX2)/COSCO(AWE2)</t>
    <phoneticPr fontId="9" type="noConversion"/>
  </si>
  <si>
    <t>077E</t>
  </si>
  <si>
    <t>NYC</t>
  </si>
  <si>
    <t>067E</t>
  </si>
  <si>
    <t>COSCO EXCELLENCE</t>
  </si>
  <si>
    <t>022E</t>
  </si>
  <si>
    <t>COSCO SHIPPING CAMELLIA</t>
  </si>
  <si>
    <t>059E</t>
  </si>
  <si>
    <t>OOCL BANGKOK</t>
  </si>
  <si>
    <t>OOCL(ECX1)/COSCO(AWE4)</t>
    <phoneticPr fontId="9" type="noConversion"/>
  </si>
  <si>
    <t>024E</t>
  </si>
  <si>
    <t>COSCO SHIPPING SAKURA</t>
  </si>
  <si>
    <t>1151018E</t>
    <phoneticPr fontId="9" type="noConversion"/>
  </si>
  <si>
    <t>EVER FOCUS</t>
    <phoneticPr fontId="9" type="noConversion"/>
  </si>
  <si>
    <t>1150015E</t>
    <phoneticPr fontId="9" type="noConversion"/>
  </si>
  <si>
    <t>EVER FORWARD</t>
    <phoneticPr fontId="9" type="noConversion"/>
  </si>
  <si>
    <t>1148016E</t>
    <phoneticPr fontId="9" type="noConversion"/>
  </si>
  <si>
    <t>EVER FAIR</t>
    <phoneticPr fontId="9" type="noConversion"/>
  </si>
  <si>
    <t>EMC(NUE)/COSCO(AWE1)/OOCL(ECC2)</t>
    <phoneticPr fontId="9" type="noConversion"/>
  </si>
  <si>
    <t>1147018E</t>
    <phoneticPr fontId="9" type="noConversion"/>
  </si>
  <si>
    <t>EVER FAME</t>
    <phoneticPr fontId="9" type="noConversion"/>
  </si>
  <si>
    <t>NEW YORK,NY</t>
    <phoneticPr fontId="9" type="noConversion"/>
  </si>
  <si>
    <t>1150015E</t>
    <phoneticPr fontId="9" type="noConversion"/>
  </si>
  <si>
    <t>EVER FORWARD</t>
    <phoneticPr fontId="9" type="noConversion"/>
  </si>
  <si>
    <t>BLANK SAILING</t>
    <phoneticPr fontId="9" type="noConversion"/>
  </si>
  <si>
    <t>1148016E</t>
    <phoneticPr fontId="9" type="noConversion"/>
  </si>
  <si>
    <t>EVER FAIR</t>
    <phoneticPr fontId="9" type="noConversion"/>
  </si>
  <si>
    <t>EMC(NUE)/COSCO(AWE1)/OOCL(ECC2)</t>
    <phoneticPr fontId="9" type="noConversion"/>
  </si>
  <si>
    <t>1147018E</t>
    <phoneticPr fontId="9" type="noConversion"/>
  </si>
  <si>
    <t>EVER FAME</t>
    <phoneticPr fontId="9" type="noConversion"/>
  </si>
  <si>
    <t>BOSTON</t>
    <phoneticPr fontId="9" type="noConversion"/>
  </si>
  <si>
    <t>VIA LA</t>
    <phoneticPr fontId="9" type="noConversion"/>
  </si>
  <si>
    <t>VIA LA</t>
    <phoneticPr fontId="9" type="noConversion"/>
  </si>
  <si>
    <t>0043E</t>
    <phoneticPr fontId="9" type="noConversion"/>
  </si>
  <si>
    <t>HYUNDAI SATURN</t>
    <phoneticPr fontId="9" type="noConversion"/>
  </si>
  <si>
    <t>VIA LA</t>
    <phoneticPr fontId="9" type="noConversion"/>
  </si>
  <si>
    <t>0044E</t>
    <phoneticPr fontId="9" type="noConversion"/>
  </si>
  <si>
    <t>HYUNDAI EARTH</t>
    <phoneticPr fontId="9" type="noConversion"/>
  </si>
  <si>
    <t>HYUNDAI EARTH</t>
    <phoneticPr fontId="9" type="noConversion"/>
  </si>
  <si>
    <t>VIA LA</t>
    <phoneticPr fontId="9" type="noConversion"/>
  </si>
  <si>
    <t>0045E</t>
    <phoneticPr fontId="9" type="noConversion"/>
  </si>
  <si>
    <t>HYUNDAI MARS</t>
    <phoneticPr fontId="9" type="noConversion"/>
  </si>
  <si>
    <t>HYUNDAI MARS</t>
    <phoneticPr fontId="9" type="noConversion"/>
  </si>
  <si>
    <t>VIA LA</t>
    <phoneticPr fontId="9" type="noConversion"/>
  </si>
  <si>
    <t>0036E</t>
    <phoneticPr fontId="9" type="noConversion"/>
  </si>
  <si>
    <t>HYUNDAI PLUTO</t>
    <phoneticPr fontId="9" type="noConversion"/>
  </si>
  <si>
    <t>HMM/ONE/YML(PS8)</t>
    <phoneticPr fontId="9" type="noConversion"/>
  </si>
  <si>
    <t>0035E</t>
    <phoneticPr fontId="9" type="noConversion"/>
  </si>
  <si>
    <t>HYUNDAI JUPITER</t>
    <phoneticPr fontId="9" type="noConversion"/>
  </si>
  <si>
    <t>CHICAGO</t>
  </si>
  <si>
    <t>LOS ANGELES</t>
    <phoneticPr fontId="9" type="noConversion"/>
  </si>
  <si>
    <t>VIA LA</t>
    <phoneticPr fontId="9" type="noConversion"/>
  </si>
  <si>
    <t>0043E</t>
    <phoneticPr fontId="9" type="noConversion"/>
  </si>
  <si>
    <t>HYUNDAI SATURN</t>
    <phoneticPr fontId="9" type="noConversion"/>
  </si>
  <si>
    <t>0044E</t>
    <phoneticPr fontId="9" type="noConversion"/>
  </si>
  <si>
    <t>0045E</t>
    <phoneticPr fontId="9" type="noConversion"/>
  </si>
  <si>
    <t>ATLANTA</t>
  </si>
  <si>
    <t>LB</t>
    <phoneticPr fontId="9" type="noConversion"/>
  </si>
  <si>
    <t>ATLANTA</t>
    <phoneticPr fontId="9" type="noConversion"/>
  </si>
  <si>
    <t>009E</t>
    <phoneticPr fontId="9" type="noConversion"/>
  </si>
  <si>
    <t>YM THRONE</t>
    <phoneticPr fontId="9" type="noConversion"/>
  </si>
  <si>
    <t>YM THRONE</t>
    <phoneticPr fontId="9" type="noConversion"/>
  </si>
  <si>
    <t>NO VESSEL</t>
    <phoneticPr fontId="9" type="noConversion"/>
  </si>
  <si>
    <t>010E</t>
    <phoneticPr fontId="9" type="noConversion"/>
  </si>
  <si>
    <t>YM TRANQUILITY</t>
    <phoneticPr fontId="9" type="noConversion"/>
  </si>
  <si>
    <t>ONE/YML(PN4)</t>
    <phoneticPr fontId="9" type="noConversion"/>
  </si>
  <si>
    <t>YM TOGETHER</t>
    <phoneticPr fontId="9" type="noConversion"/>
  </si>
  <si>
    <t>TACOMA</t>
  </si>
  <si>
    <t>0043E</t>
    <phoneticPr fontId="9" type="noConversion"/>
  </si>
  <si>
    <t>OAKLAND</t>
  </si>
  <si>
    <t>1106061E</t>
    <phoneticPr fontId="9" type="noConversion"/>
  </si>
  <si>
    <t>EVER LAUREL</t>
    <phoneticPr fontId="9" type="noConversion"/>
  </si>
  <si>
    <t>1105062E</t>
    <phoneticPr fontId="9" type="noConversion"/>
  </si>
  <si>
    <t>EVER LEGEND</t>
    <phoneticPr fontId="9" type="noConversion"/>
  </si>
  <si>
    <t>1103075E</t>
    <phoneticPr fontId="9" type="noConversion"/>
  </si>
  <si>
    <t>EVER LASTING</t>
    <phoneticPr fontId="9" type="noConversion"/>
  </si>
  <si>
    <t>EMC(CPS)/COSCO(AAC2)/OOCL(PCN3)</t>
    <phoneticPr fontId="9" type="noConversion"/>
  </si>
  <si>
    <t>1102069E</t>
    <phoneticPr fontId="9" type="noConversion"/>
  </si>
  <si>
    <t>EVER LOGIC</t>
    <phoneticPr fontId="9" type="noConversion"/>
  </si>
  <si>
    <t>LA</t>
    <phoneticPr fontId="9" type="noConversion"/>
  </si>
  <si>
    <t>0045E</t>
    <phoneticPr fontId="9" type="noConversion"/>
  </si>
  <si>
    <t>LB</t>
  </si>
  <si>
    <t>079E</t>
    <phoneticPr fontId="9" type="noConversion"/>
  </si>
  <si>
    <t>LURLINE</t>
    <phoneticPr fontId="9" type="noConversion"/>
  </si>
  <si>
    <t>055E</t>
    <phoneticPr fontId="9" type="noConversion"/>
  </si>
  <si>
    <t>KAIMANA HILA</t>
    <phoneticPr fontId="9" type="noConversion"/>
  </si>
  <si>
    <t>050E</t>
    <phoneticPr fontId="9" type="noConversion"/>
  </si>
  <si>
    <t>MATSONIA</t>
    <phoneticPr fontId="9" type="noConversion"/>
  </si>
  <si>
    <t>DANIEL K. INOUYE</t>
    <phoneticPr fontId="9" type="noConversion"/>
  </si>
  <si>
    <t>MATSON(CLX)</t>
    <phoneticPr fontId="9" type="noConversion"/>
  </si>
  <si>
    <t>490E</t>
    <phoneticPr fontId="9" type="noConversion"/>
  </si>
  <si>
    <t>MANOA</t>
    <phoneticPr fontId="9" type="noConversion"/>
  </si>
  <si>
    <t>OOCL EGYPT</t>
    <phoneticPr fontId="9" type="noConversion"/>
  </si>
  <si>
    <t>054E</t>
    <phoneticPr fontId="9" type="noConversion"/>
  </si>
  <si>
    <t>OOCL MALAYSIA</t>
    <phoneticPr fontId="9" type="noConversion"/>
  </si>
  <si>
    <t>OOCL BRUSSELS</t>
    <phoneticPr fontId="9" type="noConversion"/>
  </si>
  <si>
    <t>EMC(PCC1)/oocl</t>
    <phoneticPr fontId="9" type="noConversion"/>
  </si>
  <si>
    <t>064E</t>
    <phoneticPr fontId="9" type="noConversion"/>
  </si>
  <si>
    <t>COSCO ITALY</t>
    <phoneticPr fontId="9" type="noConversion"/>
  </si>
  <si>
    <t>LB</t>
    <phoneticPr fontId="9" type="noConversion"/>
  </si>
  <si>
    <t xml:space="preserve">LOS ANGELES,CA </t>
    <phoneticPr fontId="9" type="noConversion"/>
  </si>
  <si>
    <t xml:space="preserve"> </t>
    <phoneticPr fontId="9" type="noConversion"/>
  </si>
  <si>
    <t>TO BE ADVISED</t>
    <phoneticPr fontId="9" type="noConversion"/>
  </si>
  <si>
    <t>WHL/ONE/YML(AR1)</t>
    <phoneticPr fontId="9" type="noConversion"/>
  </si>
  <si>
    <t>BLANK SAILING</t>
    <phoneticPr fontId="9" type="noConversion"/>
  </si>
  <si>
    <t>JEDDAH</t>
  </si>
  <si>
    <t xml:space="preserve"> </t>
    <phoneticPr fontId="9" type="noConversion"/>
  </si>
  <si>
    <t>TO BE ADVISED</t>
    <phoneticPr fontId="9" type="noConversion"/>
  </si>
  <si>
    <t>AQA</t>
  </si>
  <si>
    <t xml:space="preserve">AQABA </t>
  </si>
  <si>
    <t>VIA DAM</t>
  </si>
  <si>
    <t>KOTA CABAR</t>
    <phoneticPr fontId="9" type="noConversion"/>
  </si>
  <si>
    <t>KOTA CABAR</t>
    <phoneticPr fontId="9" type="noConversion"/>
  </si>
  <si>
    <t>W068</t>
    <phoneticPr fontId="9" type="noConversion"/>
  </si>
  <si>
    <t>WAN HAI 611</t>
    <phoneticPr fontId="9" type="noConversion"/>
  </si>
  <si>
    <t>KMTC(GCS)/CUL(AGX)/RCL(RCCG2)/WHL/ESL</t>
    <phoneticPr fontId="9" type="noConversion"/>
  </si>
  <si>
    <t>W014</t>
    <phoneticPr fontId="9" type="noConversion"/>
  </si>
  <si>
    <t>WAN HAI 626</t>
    <phoneticPr fontId="9" type="noConversion"/>
  </si>
  <si>
    <t>RIYADH</t>
  </si>
  <si>
    <t>DAMMAM</t>
    <phoneticPr fontId="9" type="noConversion"/>
  </si>
  <si>
    <t>033W</t>
  </si>
  <si>
    <t>COSCO SHIPPING PLANET</t>
  </si>
  <si>
    <t>CSCL GLOBE</t>
    <phoneticPr fontId="9" type="noConversion"/>
  </si>
  <si>
    <t>CSCL GLOBE</t>
    <phoneticPr fontId="9" type="noConversion"/>
  </si>
  <si>
    <t>OOCL(ME5)/COSCO(MEX)</t>
    <phoneticPr fontId="9" type="noConversion"/>
  </si>
  <si>
    <t>COSCO SHIPPING GALAXY</t>
    <phoneticPr fontId="9" type="noConversion"/>
  </si>
  <si>
    <t>DAMMAN</t>
  </si>
  <si>
    <t>BLANK SAILING</t>
    <phoneticPr fontId="9" type="noConversion"/>
  </si>
  <si>
    <t>OOCL(ME5)/COSCO(MEX)</t>
    <phoneticPr fontId="9" type="noConversion"/>
  </si>
  <si>
    <t>021W</t>
    <phoneticPr fontId="9" type="noConversion"/>
  </si>
  <si>
    <t>DAMMAM</t>
    <phoneticPr fontId="9" type="noConversion"/>
  </si>
  <si>
    <t>DAMMAM</t>
    <phoneticPr fontId="9" type="noConversion"/>
  </si>
  <si>
    <t>VIA DUB</t>
    <phoneticPr fontId="9" type="noConversion"/>
  </si>
  <si>
    <t>VIA DUB</t>
    <phoneticPr fontId="9" type="noConversion"/>
  </si>
  <si>
    <t>0069W</t>
    <phoneticPr fontId="9" type="noConversion"/>
  </si>
  <si>
    <t>VIA DUB</t>
    <phoneticPr fontId="9" type="noConversion"/>
  </si>
  <si>
    <t>VIA DUB</t>
    <phoneticPr fontId="9" type="noConversion"/>
  </si>
  <si>
    <t>W068</t>
    <phoneticPr fontId="9" type="noConversion"/>
  </si>
  <si>
    <t>WAN HAI 611</t>
    <phoneticPr fontId="9" type="noConversion"/>
  </si>
  <si>
    <t>KMTC(GCS)/CUL(AGX)/RCL(RCCG2)/WHL/ESL</t>
    <phoneticPr fontId="9" type="noConversion"/>
  </si>
  <si>
    <t>WAN HAI 626</t>
    <phoneticPr fontId="9" type="noConversion"/>
  </si>
  <si>
    <t>KUWAIT</t>
  </si>
  <si>
    <t xml:space="preserve">DUB </t>
  </si>
  <si>
    <t xml:space="preserve"> 089W</t>
    <phoneticPr fontId="9" type="noConversion"/>
  </si>
  <si>
    <t xml:space="preserve"> YM MILESTONE</t>
    <phoneticPr fontId="9" type="noConversion"/>
  </si>
  <si>
    <t>092W</t>
    <phoneticPr fontId="9" type="noConversion"/>
  </si>
  <si>
    <t xml:space="preserve">YM MATURITY </t>
    <phoneticPr fontId="9" type="noConversion"/>
  </si>
  <si>
    <t>BLANK SAILING</t>
    <phoneticPr fontId="9" type="noConversion"/>
  </si>
  <si>
    <t>089W</t>
    <phoneticPr fontId="9" type="noConversion"/>
  </si>
  <si>
    <t xml:space="preserve">YM MANDATE </t>
    <phoneticPr fontId="9" type="noConversion"/>
  </si>
  <si>
    <t>YML(CGX)/ONE/HMM</t>
    <phoneticPr fontId="9" type="noConversion"/>
  </si>
  <si>
    <t>175W</t>
    <phoneticPr fontId="9" type="noConversion"/>
  </si>
  <si>
    <t xml:space="preserve">YM COSMOS </t>
    <phoneticPr fontId="9" type="noConversion"/>
  </si>
  <si>
    <t>HAMAD</t>
    <phoneticPr fontId="9" type="noConversion"/>
  </si>
  <si>
    <t>HAMAD</t>
    <phoneticPr fontId="9" type="noConversion"/>
  </si>
  <si>
    <t>0069W</t>
    <phoneticPr fontId="9" type="noConversion"/>
  </si>
  <si>
    <t>BLANK SAILING</t>
    <phoneticPr fontId="9" type="noConversion"/>
  </si>
  <si>
    <t>W068</t>
    <phoneticPr fontId="9" type="noConversion"/>
  </si>
  <si>
    <t>WAN HAI 611</t>
    <phoneticPr fontId="9" type="noConversion"/>
  </si>
  <si>
    <t>HAMAD</t>
  </si>
  <si>
    <t>W014</t>
    <phoneticPr fontId="9" type="noConversion"/>
  </si>
  <si>
    <t>WAN HAI 626</t>
    <phoneticPr fontId="9" type="noConversion"/>
  </si>
  <si>
    <t>DUB</t>
  </si>
  <si>
    <t>CSCL GLOBE</t>
    <phoneticPr fontId="9" type="noConversion"/>
  </si>
  <si>
    <t xml:space="preserve">DUBAI(JEBEL ALI) </t>
  </si>
  <si>
    <t xml:space="preserve">	W202</t>
  </si>
  <si>
    <t>014W</t>
    <phoneticPr fontId="9" type="noConversion"/>
  </si>
  <si>
    <t>SEASPAN OSAKA</t>
    <phoneticPr fontId="9" type="noConversion"/>
  </si>
  <si>
    <t>XIN WEN ZHOU</t>
    <phoneticPr fontId="9" type="noConversion"/>
  </si>
  <si>
    <t>INTERASIA HORIZON</t>
    <phoneticPr fontId="9" type="noConversion"/>
  </si>
  <si>
    <t xml:space="preserve">WHL(CI3)/OOCL(FCS2)
</t>
    <phoneticPr fontId="9" type="noConversion"/>
  </si>
  <si>
    <t>447W</t>
    <phoneticPr fontId="9" type="noConversion"/>
  </si>
  <si>
    <t>OOCL SAVANNAH</t>
    <phoneticPr fontId="9" type="noConversion"/>
  </si>
  <si>
    <t>ETA</t>
    <phoneticPr fontId="53" type="noConversion"/>
  </si>
  <si>
    <t>ETD</t>
    <phoneticPr fontId="9" type="noConversion"/>
  </si>
  <si>
    <t xml:space="preserve">CUT OFF </t>
    <phoneticPr fontId="9" type="noConversion"/>
  </si>
  <si>
    <t>CHENNAI</t>
    <phoneticPr fontId="53" type="noConversion"/>
  </si>
  <si>
    <t>CNSHA</t>
    <phoneticPr fontId="9" type="noConversion"/>
  </si>
  <si>
    <t>CNSHA</t>
    <phoneticPr fontId="9" type="noConversion"/>
  </si>
  <si>
    <t>OPERATOR</t>
    <phoneticPr fontId="53" type="noConversion"/>
  </si>
  <si>
    <t>VOYAGE</t>
    <phoneticPr fontId="9" type="noConversion"/>
  </si>
  <si>
    <t>VESSEL</t>
    <phoneticPr fontId="61" type="noConversion"/>
  </si>
  <si>
    <t>0FDB5W</t>
  </si>
  <si>
    <t>CMA CGM GEORGE SAND</t>
  </si>
  <si>
    <t>088W</t>
    <phoneticPr fontId="9" type="noConversion"/>
  </si>
  <si>
    <t>XIN TIAN JIN</t>
    <phoneticPr fontId="9" type="noConversion"/>
  </si>
  <si>
    <t>24002W</t>
    <phoneticPr fontId="9" type="noConversion"/>
  </si>
  <si>
    <t>CSL MANHATTAN</t>
    <phoneticPr fontId="9" type="noConversion"/>
  </si>
  <si>
    <t>KMTC MUMBAI</t>
    <phoneticPr fontId="9" type="noConversion"/>
  </si>
  <si>
    <t>KMTC(FME)
OOCL(FCS)</t>
    <phoneticPr fontId="9" type="noConversion"/>
  </si>
  <si>
    <t>013W</t>
    <phoneticPr fontId="9" type="noConversion"/>
  </si>
  <si>
    <t>ARAYA BHUM</t>
    <phoneticPr fontId="9" type="noConversion"/>
  </si>
  <si>
    <t>CNSHA</t>
    <phoneticPr fontId="9" type="noConversion"/>
  </si>
  <si>
    <t>OPERATOR</t>
    <phoneticPr fontId="53" type="noConversion"/>
  </si>
  <si>
    <t>CHENNAI/KATTUPALLI</t>
    <phoneticPr fontId="61" type="noConversion"/>
  </si>
  <si>
    <t>VIA PKG</t>
    <phoneticPr fontId="9" type="noConversion"/>
  </si>
  <si>
    <t>0BYG9S</t>
    <phoneticPr fontId="9" type="noConversion"/>
  </si>
  <si>
    <t>CMA CGM LISBON</t>
    <phoneticPr fontId="9" type="noConversion"/>
  </si>
  <si>
    <t>VIA PKG</t>
    <phoneticPr fontId="9" type="noConversion"/>
  </si>
  <si>
    <t>RCL(RCM2)</t>
    <phoneticPr fontId="9" type="noConversion"/>
  </si>
  <si>
    <t>0BYG7S</t>
    <phoneticPr fontId="9" type="noConversion"/>
  </si>
  <si>
    <t>CMA CGM AMBER</t>
    <phoneticPr fontId="9" type="noConversion"/>
  </si>
  <si>
    <t>CLT</t>
  </si>
  <si>
    <t>PKG</t>
    <phoneticPr fontId="53" type="noConversion"/>
  </si>
  <si>
    <t>VOYAGE</t>
    <phoneticPr fontId="9" type="noConversion"/>
  </si>
  <si>
    <t>VESSEL</t>
    <phoneticPr fontId="61" type="noConversion"/>
  </si>
  <si>
    <t xml:space="preserve">CALCUTTA  </t>
  </si>
  <si>
    <t>59W</t>
  </si>
  <si>
    <t>SUNNY PHOENIX</t>
  </si>
  <si>
    <t>165W</t>
  </si>
  <si>
    <t>EVER ELITE</t>
    <phoneticPr fontId="9" type="noConversion"/>
  </si>
  <si>
    <t>2401W</t>
  </si>
  <si>
    <t>KMTC DUBAI</t>
    <phoneticPr fontId="9" type="noConversion"/>
  </si>
  <si>
    <t>02406W</t>
    <phoneticPr fontId="9" type="noConversion"/>
  </si>
  <si>
    <t>ESL DACHAN BAY</t>
    <phoneticPr fontId="9" type="noConversion"/>
  </si>
  <si>
    <t>ESL DACHAN BAY</t>
    <phoneticPr fontId="9" type="noConversion"/>
  </si>
  <si>
    <t>ZIM(NIX)/KMTC(AIS3)</t>
    <phoneticPr fontId="53" type="noConversion"/>
  </si>
  <si>
    <t>112W</t>
    <phoneticPr fontId="9" type="noConversion"/>
  </si>
  <si>
    <t>ZOI</t>
    <phoneticPr fontId="9" type="noConversion"/>
  </si>
  <si>
    <t>ZOI</t>
    <phoneticPr fontId="9" type="noConversion"/>
  </si>
  <si>
    <t>NSA</t>
    <phoneticPr fontId="9" type="noConversion"/>
  </si>
  <si>
    <t>CNSHA</t>
    <phoneticPr fontId="9" type="noConversion"/>
  </si>
  <si>
    <t>VESSEL</t>
    <phoneticPr fontId="61" type="noConversion"/>
  </si>
  <si>
    <t>069W</t>
  </si>
  <si>
    <t>OOCL GENOA</t>
  </si>
  <si>
    <t>128W</t>
  </si>
  <si>
    <t>SEAMAX STRATFORD</t>
    <phoneticPr fontId="9" type="noConversion"/>
  </si>
  <si>
    <t>108W</t>
    <phoneticPr fontId="9" type="noConversion"/>
  </si>
  <si>
    <t>OOCL LUXEMBOURG</t>
    <phoneticPr fontId="9" type="noConversion"/>
  </si>
  <si>
    <t>OOCL/COSCO(CIX3)</t>
    <phoneticPr fontId="53" type="noConversion"/>
  </si>
  <si>
    <t>148W</t>
    <phoneticPr fontId="9" type="noConversion"/>
  </si>
  <si>
    <t>OOCL HAMBURG</t>
    <phoneticPr fontId="9" type="noConversion"/>
  </si>
  <si>
    <t>OOCL HAMBURG</t>
    <phoneticPr fontId="9" type="noConversion"/>
  </si>
  <si>
    <t xml:space="preserve">CUT OFF </t>
    <phoneticPr fontId="9" type="noConversion"/>
  </si>
  <si>
    <t>NSA</t>
    <phoneticPr fontId="9" type="noConversion"/>
  </si>
  <si>
    <t>VOYAGE</t>
    <phoneticPr fontId="9" type="noConversion"/>
  </si>
  <si>
    <t>NHAVA SHEVA</t>
    <phoneticPr fontId="9" type="noConversion"/>
  </si>
  <si>
    <t>NHAVA SHEVA</t>
    <phoneticPr fontId="9" type="noConversion"/>
  </si>
  <si>
    <t>SEAMAX STRATFORD</t>
    <phoneticPr fontId="9" type="noConversion"/>
  </si>
  <si>
    <t>BLANK SAILING</t>
    <phoneticPr fontId="9" type="noConversion"/>
  </si>
  <si>
    <t>OOCL/COSCO(CIX3)</t>
    <phoneticPr fontId="53" type="noConversion"/>
  </si>
  <si>
    <t>148W</t>
    <phoneticPr fontId="9" type="noConversion"/>
  </si>
  <si>
    <t>OOCL HAMBURG</t>
    <phoneticPr fontId="9" type="noConversion"/>
  </si>
  <si>
    <t>ETA</t>
    <phoneticPr fontId="9" type="noConversion"/>
  </si>
  <si>
    <t xml:space="preserve">CUT OFF </t>
    <phoneticPr fontId="9" type="noConversion"/>
  </si>
  <si>
    <t>COLOMBO</t>
    <phoneticPr fontId="9" type="noConversion"/>
  </si>
  <si>
    <t>CNSHA</t>
    <phoneticPr fontId="9" type="noConversion"/>
  </si>
  <si>
    <t>COSCO ANTWERP</t>
  </si>
  <si>
    <t>175W</t>
  </si>
  <si>
    <t>EVER USEFUL</t>
    <phoneticPr fontId="9" type="noConversion"/>
  </si>
  <si>
    <t>127W</t>
  </si>
  <si>
    <t>XIN QUAN ZHOU</t>
    <phoneticPr fontId="9" type="noConversion"/>
  </si>
  <si>
    <t>BLANK SAILING</t>
    <phoneticPr fontId="9" type="noConversion"/>
  </si>
  <si>
    <t>COSCO/WHL(PMX)</t>
    <phoneticPr fontId="53" type="noConversion"/>
  </si>
  <si>
    <t>WAN HAI 721</t>
    <phoneticPr fontId="9" type="noConversion"/>
  </si>
  <si>
    <t>ETA</t>
    <phoneticPr fontId="9" type="noConversion"/>
  </si>
  <si>
    <t>ETD</t>
    <phoneticPr fontId="9" type="noConversion"/>
  </si>
  <si>
    <t xml:space="preserve">CUT OFF </t>
    <phoneticPr fontId="9" type="noConversion"/>
  </si>
  <si>
    <t>CNSHA</t>
    <phoneticPr fontId="9" type="noConversion"/>
  </si>
  <si>
    <t>CNSHA</t>
    <phoneticPr fontId="9" type="noConversion"/>
  </si>
  <si>
    <t>VESSEL</t>
    <phoneticPr fontId="61" type="noConversion"/>
  </si>
  <si>
    <t>COLOMBO</t>
    <phoneticPr fontId="9" type="noConversion"/>
  </si>
  <si>
    <t>VIA MUNDRA</t>
    <phoneticPr fontId="53" type="noConversion"/>
  </si>
  <si>
    <t>VIA MUNDRA</t>
    <phoneticPr fontId="53" type="noConversion"/>
  </si>
  <si>
    <t>ZIM(NIX)/KMTC(AIS3)</t>
    <phoneticPr fontId="53" type="noConversion"/>
  </si>
  <si>
    <t>ETD</t>
    <phoneticPr fontId="53" type="noConversion"/>
  </si>
  <si>
    <t xml:space="preserve">CUT OFF </t>
    <phoneticPr fontId="53" type="noConversion"/>
  </si>
  <si>
    <t>NEW DELHI/(P )</t>
    <phoneticPr fontId="53" type="noConversion"/>
  </si>
  <si>
    <t>MUN</t>
    <phoneticPr fontId="9" type="noConversion"/>
  </si>
  <si>
    <t>CNSHA</t>
    <phoneticPr fontId="53" type="noConversion"/>
  </si>
  <si>
    <t>VOYAGE</t>
    <phoneticPr fontId="53" type="noConversion"/>
  </si>
  <si>
    <t>VESSEL</t>
    <phoneticPr fontId="61" type="noConversion"/>
  </si>
  <si>
    <t>NEW DELHI/(P )</t>
  </si>
  <si>
    <t>MAERSK JAKARTA355S</t>
    <phoneticPr fontId="9" type="noConversion"/>
  </si>
  <si>
    <t>MAERSK NUSANTARA</t>
    <phoneticPr fontId="9" type="noConversion"/>
  </si>
  <si>
    <t>350S</t>
    <phoneticPr fontId="9" type="noConversion"/>
  </si>
  <si>
    <t>MAERSK VLADIVOSTOK</t>
    <phoneticPr fontId="9" type="noConversion"/>
  </si>
  <si>
    <t>MAERSK DHAKA</t>
    <phoneticPr fontId="9" type="noConversion"/>
  </si>
  <si>
    <t>MCC(SH2)</t>
    <phoneticPr fontId="9" type="noConversion"/>
  </si>
  <si>
    <t>MAERSK HAI PHONG</t>
    <phoneticPr fontId="9" type="noConversion"/>
  </si>
  <si>
    <t>CHITTAGONG</t>
    <phoneticPr fontId="61" type="noConversion"/>
  </si>
  <si>
    <t>OPERATOR</t>
    <phoneticPr fontId="53" type="noConversion"/>
  </si>
  <si>
    <t>VOYAGE</t>
    <phoneticPr fontId="53" type="noConversion"/>
  </si>
  <si>
    <t>352A</t>
    <phoneticPr fontId="9" type="noConversion"/>
  </si>
  <si>
    <t>MAERSK SONGKHLA</t>
    <phoneticPr fontId="9" type="noConversion"/>
  </si>
  <si>
    <t>MAERSK CHATTOGRAM</t>
    <phoneticPr fontId="9" type="noConversion"/>
  </si>
  <si>
    <t>MAERSK DAVAO</t>
    <phoneticPr fontId="9" type="noConversion"/>
  </si>
  <si>
    <t>MCC(SH1)</t>
    <phoneticPr fontId="9" type="noConversion"/>
  </si>
  <si>
    <t>MCC TAIPEI</t>
    <phoneticPr fontId="9" type="noConversion"/>
  </si>
  <si>
    <t>CHITTAGONG</t>
    <phoneticPr fontId="9" type="noConversion"/>
  </si>
  <si>
    <t>CHITTAGONG</t>
    <phoneticPr fontId="9" type="noConversion"/>
  </si>
  <si>
    <t>CNSHA</t>
    <phoneticPr fontId="53" type="noConversion"/>
  </si>
  <si>
    <t>0HBA7S1NC</t>
    <phoneticPr fontId="9" type="noConversion"/>
  </si>
  <si>
    <t>CNC JAGUAR</t>
    <phoneticPr fontId="9" type="noConversion"/>
  </si>
  <si>
    <t>0HBA5S1NC1</t>
    <phoneticPr fontId="9" type="noConversion"/>
  </si>
  <si>
    <t>CAPE ARAXOS</t>
    <phoneticPr fontId="9" type="noConversion"/>
  </si>
  <si>
    <t>0HBA3S1NC</t>
    <phoneticPr fontId="9" type="noConversion"/>
  </si>
  <si>
    <t>CNC DIAMOND</t>
    <phoneticPr fontId="9" type="noConversion"/>
  </si>
  <si>
    <t>SITC(CBX)</t>
    <phoneticPr fontId="9" type="noConversion"/>
  </si>
  <si>
    <t>0HBA1S1NC</t>
    <phoneticPr fontId="9" type="noConversion"/>
  </si>
  <si>
    <t>CNC LEOPARD</t>
    <phoneticPr fontId="9" type="noConversion"/>
  </si>
  <si>
    <t>VESSEL</t>
    <phoneticPr fontId="61" type="noConversion"/>
  </si>
  <si>
    <t>24030W</t>
  </si>
  <si>
    <t>VANCOUVER</t>
    <phoneticPr fontId="9" type="noConversion"/>
  </si>
  <si>
    <t>059W</t>
  </si>
  <si>
    <t>SPIL KARTINI</t>
    <phoneticPr fontId="9" type="noConversion"/>
  </si>
  <si>
    <t>140W</t>
  </si>
  <si>
    <t>YM EXCELLENCE</t>
    <phoneticPr fontId="9" type="noConversion"/>
  </si>
  <si>
    <t>276W</t>
    <phoneticPr fontId="9" type="noConversion"/>
  </si>
  <si>
    <t>OOCL NORFOLK</t>
    <phoneticPr fontId="9" type="noConversion"/>
  </si>
  <si>
    <t>YML/OOCL(CPX)</t>
    <phoneticPr fontId="9" type="noConversion"/>
  </si>
  <si>
    <t>306W</t>
    <phoneticPr fontId="9" type="noConversion"/>
  </si>
  <si>
    <t>NAVIOS LAPIS</t>
    <phoneticPr fontId="9" type="noConversion"/>
  </si>
  <si>
    <t>NAVIOS LAPIS</t>
    <phoneticPr fontId="9" type="noConversion"/>
  </si>
  <si>
    <t>KHI</t>
    <phoneticPr fontId="9" type="noConversion"/>
  </si>
  <si>
    <t>INDIAN ROUTE</t>
  </si>
  <si>
    <t>PANCON GLORY</t>
    <phoneticPr fontId="9" type="noConversion"/>
  </si>
  <si>
    <t>PAN OCEAN</t>
    <phoneticPr fontId="9" type="noConversion"/>
  </si>
  <si>
    <t>INCHON</t>
    <phoneticPr fontId="9" type="noConversion"/>
  </si>
  <si>
    <t>VESSEL</t>
    <phoneticPr fontId="53" type="noConversion"/>
  </si>
  <si>
    <t>578E</t>
  </si>
  <si>
    <t>CONSISTENCE</t>
    <phoneticPr fontId="9" type="noConversion"/>
  </si>
  <si>
    <t>577E</t>
  </si>
  <si>
    <t>576E</t>
  </si>
  <si>
    <t>575E</t>
  </si>
  <si>
    <t>SIF(AK49)</t>
    <phoneticPr fontId="9" type="noConversion"/>
  </si>
  <si>
    <t>574E</t>
    <phoneticPr fontId="9" type="noConversion"/>
  </si>
  <si>
    <t>VESSEL</t>
    <phoneticPr fontId="53" type="noConversion"/>
  </si>
  <si>
    <t>COSCO(AK12)/csc</t>
    <phoneticPr fontId="9" type="noConversion"/>
  </si>
  <si>
    <t>2406E</t>
    <phoneticPr fontId="9" type="noConversion"/>
  </si>
  <si>
    <t>466E</t>
  </si>
  <si>
    <t>CONCERTO</t>
    <phoneticPr fontId="9" type="noConversion"/>
  </si>
  <si>
    <t>465E</t>
  </si>
  <si>
    <t>464E</t>
  </si>
  <si>
    <t>463E</t>
  </si>
  <si>
    <t>SIF(AK47)</t>
    <phoneticPr fontId="9" type="noConversion"/>
  </si>
  <si>
    <t>467E</t>
    <phoneticPr fontId="9" type="noConversion"/>
  </si>
  <si>
    <t>EASLINE DALIAN</t>
    <phoneticPr fontId="9" type="noConversion"/>
  </si>
  <si>
    <t>2402E</t>
  </si>
  <si>
    <t>EAS(SPX1)/SNL(sk3)</t>
    <phoneticPr fontId="9" type="noConversion"/>
  </si>
  <si>
    <t>2405E</t>
    <phoneticPr fontId="9" type="noConversion"/>
  </si>
  <si>
    <t>BUSAN</t>
    <phoneticPr fontId="9" type="noConversion"/>
  </si>
  <si>
    <t>427E</t>
  </si>
  <si>
    <t>QIYUNHE</t>
    <phoneticPr fontId="9" type="noConversion"/>
  </si>
  <si>
    <t>426E</t>
  </si>
  <si>
    <t>425E</t>
  </si>
  <si>
    <t>COSCO(AK6)</t>
    <phoneticPr fontId="9" type="noConversion"/>
  </si>
  <si>
    <t>423E</t>
    <phoneticPr fontId="9" type="noConversion"/>
  </si>
  <si>
    <t>BUSAN</t>
    <phoneticPr fontId="9" type="noConversion"/>
  </si>
  <si>
    <t>2403E</t>
  </si>
  <si>
    <t>PANCON SUNSHINE</t>
    <phoneticPr fontId="9" type="noConversion"/>
  </si>
  <si>
    <t>EAS(CJ1)/KMTC(CJ1)</t>
    <phoneticPr fontId="9" type="noConversion"/>
  </si>
  <si>
    <t>2402E</t>
    <phoneticPr fontId="9" type="noConversion"/>
  </si>
  <si>
    <t>181E</t>
  </si>
  <si>
    <t>DONGJIN ENTERPRISE</t>
    <phoneticPr fontId="9" type="noConversion"/>
  </si>
  <si>
    <t>180E</t>
  </si>
  <si>
    <t>179E</t>
  </si>
  <si>
    <t>178E</t>
  </si>
  <si>
    <t>EAS(KCJ)</t>
    <phoneticPr fontId="9" type="noConversion"/>
  </si>
  <si>
    <t>0177E</t>
    <phoneticPr fontId="9" type="noConversion"/>
  </si>
  <si>
    <t>2412E</t>
    <phoneticPr fontId="54" type="noConversion"/>
  </si>
  <si>
    <t>TBN</t>
    <phoneticPr fontId="54" type="noConversion"/>
  </si>
  <si>
    <t>2411E</t>
    <phoneticPr fontId="9" type="noConversion"/>
  </si>
  <si>
    <t>SITC WEIHAI</t>
    <phoneticPr fontId="9" type="noConversion"/>
  </si>
  <si>
    <t>2409E</t>
    <phoneticPr fontId="9" type="noConversion"/>
  </si>
  <si>
    <t>SITC YANTAI</t>
    <phoneticPr fontId="9" type="noConversion"/>
  </si>
  <si>
    <t>SITC SUBIC</t>
    <phoneticPr fontId="9" type="noConversion"/>
  </si>
  <si>
    <t>SNL(SNG7)/SITC(SKT6)</t>
    <phoneticPr fontId="9" type="noConversion"/>
  </si>
  <si>
    <t>2407E</t>
    <phoneticPr fontId="9" type="noConversion"/>
  </si>
  <si>
    <t>NAGOYA</t>
    <phoneticPr fontId="9" type="noConversion"/>
  </si>
  <si>
    <t>SIRI BHUM</t>
  </si>
  <si>
    <t>2408E</t>
    <phoneticPr fontId="9" type="noConversion"/>
  </si>
  <si>
    <t>MITRA BHUM</t>
    <phoneticPr fontId="9" type="noConversion"/>
  </si>
  <si>
    <t>SIRI BHUM</t>
    <phoneticPr fontId="9" type="noConversion"/>
  </si>
  <si>
    <t>SNL(SNG5)/SITC(SKT5)</t>
    <phoneticPr fontId="9" type="noConversion"/>
  </si>
  <si>
    <t>VESSEL</t>
    <phoneticPr fontId="53" type="noConversion"/>
  </si>
  <si>
    <t>2405N</t>
  </si>
  <si>
    <t>SITC GUANGDONG</t>
  </si>
  <si>
    <t>2405N</t>
    <phoneticPr fontId="54" type="noConversion"/>
  </si>
  <si>
    <t>SITC JIADE</t>
    <phoneticPr fontId="9" type="noConversion"/>
  </si>
  <si>
    <t>SITC(VTX2)</t>
    <phoneticPr fontId="9" type="noConversion"/>
  </si>
  <si>
    <t>NAGOYA</t>
  </si>
  <si>
    <t>2406N</t>
    <phoneticPr fontId="9" type="noConversion"/>
  </si>
  <si>
    <t>CONSERO</t>
    <phoneticPr fontId="9" type="noConversion"/>
  </si>
  <si>
    <t>2404N</t>
    <phoneticPr fontId="9" type="noConversion"/>
  </si>
  <si>
    <t>MILD CHORUS</t>
    <phoneticPr fontId="9" type="noConversion"/>
  </si>
  <si>
    <t>SITC(SKT7)</t>
    <phoneticPr fontId="9" type="noConversion"/>
  </si>
  <si>
    <t>CONSERO</t>
    <phoneticPr fontId="9" type="noConversion"/>
  </si>
  <si>
    <t>TOKYO</t>
    <phoneticPr fontId="9" type="noConversion"/>
  </si>
  <si>
    <t>GLORY ZHENDONG</t>
    <phoneticPr fontId="9" type="noConversion"/>
  </si>
  <si>
    <t>GLORY GUANDONG</t>
    <phoneticPr fontId="9" type="noConversion"/>
  </si>
  <si>
    <t>SITC(T5)</t>
    <phoneticPr fontId="9" type="noConversion"/>
  </si>
  <si>
    <t>TOKYO</t>
    <phoneticPr fontId="9" type="noConversion"/>
  </si>
  <si>
    <t>VESSEL</t>
    <phoneticPr fontId="53" type="noConversion"/>
  </si>
  <si>
    <t>SIRI BHUM</t>
    <phoneticPr fontId="9" type="noConversion"/>
  </si>
  <si>
    <t>MITRA BHUM</t>
    <phoneticPr fontId="9" type="noConversion"/>
  </si>
  <si>
    <t>2406E</t>
    <phoneticPr fontId="9" type="noConversion"/>
  </si>
  <si>
    <t>SNL(SKT4)/SITC(SKT4)</t>
    <phoneticPr fontId="9" type="noConversion"/>
  </si>
  <si>
    <t>2405E</t>
    <phoneticPr fontId="9" type="noConversion"/>
  </si>
  <si>
    <t>TOKYO/YOKOHAMA</t>
  </si>
  <si>
    <t>SITC TAICANG</t>
    <phoneticPr fontId="9" type="noConversion"/>
  </si>
  <si>
    <t>2407E</t>
    <phoneticPr fontId="9" type="noConversion"/>
  </si>
  <si>
    <t>SITC KOBE</t>
    <phoneticPr fontId="9" type="noConversion"/>
  </si>
  <si>
    <t>2409E</t>
    <phoneticPr fontId="9" type="noConversion"/>
  </si>
  <si>
    <t>2406E</t>
    <phoneticPr fontId="9" type="noConversion"/>
  </si>
  <si>
    <t>SINOTRANS BEIJING</t>
    <phoneticPr fontId="9" type="noConversion"/>
  </si>
  <si>
    <t>SITC(PSU)/SNL(SKY1)</t>
    <phoneticPr fontId="9" type="noConversion"/>
  </si>
  <si>
    <t>SITC SHIDAO</t>
    <phoneticPr fontId="9" type="noConversion"/>
  </si>
  <si>
    <t>HAKATA</t>
    <phoneticPr fontId="9" type="noConversion"/>
  </si>
  <si>
    <t>HAKATA</t>
    <phoneticPr fontId="9" type="noConversion"/>
  </si>
  <si>
    <t>SITC TAICANG</t>
    <phoneticPr fontId="9" type="noConversion"/>
  </si>
  <si>
    <t>2407E</t>
    <phoneticPr fontId="9" type="noConversion"/>
  </si>
  <si>
    <t>SITC KOBE</t>
    <phoneticPr fontId="9" type="noConversion"/>
  </si>
  <si>
    <t>2406E</t>
    <phoneticPr fontId="9" type="noConversion"/>
  </si>
  <si>
    <t>SINOTRANS BEIJING</t>
    <phoneticPr fontId="9" type="noConversion"/>
  </si>
  <si>
    <t>SITC(PSU)/SNL(SKY1)</t>
    <phoneticPr fontId="9" type="noConversion"/>
  </si>
  <si>
    <t>SITC SHIDAO</t>
    <phoneticPr fontId="9" type="noConversion"/>
  </si>
  <si>
    <t>MOJI</t>
    <phoneticPr fontId="9" type="noConversion"/>
  </si>
  <si>
    <t>MOJI</t>
    <phoneticPr fontId="9" type="noConversion"/>
  </si>
  <si>
    <t>2405N</t>
    <phoneticPr fontId="54" type="noConversion"/>
  </si>
  <si>
    <t>SITC PINGHE</t>
    <phoneticPr fontId="54" type="noConversion"/>
  </si>
  <si>
    <t>2405N</t>
    <phoneticPr fontId="9" type="noConversion"/>
  </si>
  <si>
    <t>HF FORTUNE</t>
    <phoneticPr fontId="9" type="noConversion"/>
  </si>
  <si>
    <t>2405N</t>
    <phoneticPr fontId="9" type="noConversion"/>
  </si>
  <si>
    <t>SITC NAGOYA</t>
    <phoneticPr fontId="9" type="noConversion"/>
  </si>
  <si>
    <t>SITC(CJV2)</t>
    <phoneticPr fontId="9" type="noConversion"/>
  </si>
  <si>
    <t>SITC(CJV2)</t>
    <phoneticPr fontId="9" type="noConversion"/>
  </si>
  <si>
    <t>SITC PINGHE</t>
    <phoneticPr fontId="9" type="noConversion"/>
  </si>
  <si>
    <t>SITC PINGHE</t>
    <phoneticPr fontId="9" type="noConversion"/>
  </si>
  <si>
    <t>OSAKA</t>
    <phoneticPr fontId="9" type="noConversion"/>
  </si>
  <si>
    <t>VOYAGE</t>
    <phoneticPr fontId="9" type="noConversion"/>
  </si>
  <si>
    <t>VESSEL</t>
    <phoneticPr fontId="9" type="noConversion"/>
  </si>
  <si>
    <t>2404N</t>
    <phoneticPr fontId="54" type="noConversion"/>
  </si>
  <si>
    <t>TBN</t>
    <phoneticPr fontId="54" type="noConversion"/>
  </si>
  <si>
    <t>2405N</t>
    <phoneticPr fontId="9" type="noConversion"/>
  </si>
  <si>
    <t>AS SERENA</t>
    <phoneticPr fontId="9" type="noConversion"/>
  </si>
  <si>
    <t>AS SERENA</t>
    <phoneticPr fontId="9" type="noConversion"/>
  </si>
  <si>
    <t>2403N</t>
    <phoneticPr fontId="9" type="noConversion"/>
  </si>
  <si>
    <t>TIGER LIANYUNGANG</t>
    <phoneticPr fontId="9" type="noConversion"/>
  </si>
  <si>
    <t>JJ(JCV)/SNL(JCV)/SITC(CVS2)</t>
    <phoneticPr fontId="9" type="noConversion"/>
  </si>
  <si>
    <t>JJ(JCV)/SNL(JCV)/SITC(CVS2)</t>
    <phoneticPr fontId="9" type="noConversion"/>
  </si>
  <si>
    <t>SNL NANJING</t>
    <phoneticPr fontId="9" type="noConversion"/>
  </si>
  <si>
    <t>OSAKA</t>
    <phoneticPr fontId="9" type="noConversion"/>
  </si>
  <si>
    <t>VOYAGE</t>
    <phoneticPr fontId="9" type="noConversion"/>
  </si>
  <si>
    <t>VESSEL</t>
    <phoneticPr fontId="9" type="noConversion"/>
  </si>
  <si>
    <t>OSAKA/KOBE</t>
  </si>
  <si>
    <t>JAPAN &amp; SOUTH KOREA</t>
  </si>
  <si>
    <t>VIA CCT</t>
    <phoneticPr fontId="9" type="noConversion"/>
  </si>
  <si>
    <t>1151018E</t>
  </si>
  <si>
    <t>VIA CCT</t>
    <phoneticPr fontId="9" type="noConversion"/>
  </si>
  <si>
    <t>1150015E</t>
  </si>
  <si>
    <t>EVER FORWARD</t>
  </si>
  <si>
    <t>VIA CCT</t>
    <phoneticPr fontId="9" type="noConversion"/>
  </si>
  <si>
    <t>VIA CCT</t>
    <phoneticPr fontId="9" type="noConversion"/>
  </si>
  <si>
    <t>1148016E</t>
  </si>
  <si>
    <t>VIA CCT</t>
    <phoneticPr fontId="9" type="noConversion"/>
  </si>
  <si>
    <t>EMC(NUE)/COSCO(AWE1)/OOCL(ECC2)</t>
    <phoneticPr fontId="9" type="noConversion"/>
  </si>
  <si>
    <t>1147018E</t>
  </si>
  <si>
    <t>EVER FAME</t>
    <phoneticPr fontId="53" type="noConversion"/>
  </si>
  <si>
    <t>COLON</t>
  </si>
  <si>
    <t>CCT</t>
    <phoneticPr fontId="9" type="noConversion"/>
  </si>
  <si>
    <t>CNSHA</t>
    <phoneticPr fontId="9" type="noConversion"/>
  </si>
  <si>
    <t>VESSEL</t>
    <phoneticPr fontId="9" type="noConversion"/>
  </si>
  <si>
    <t>COLON FREE ZONE</t>
    <phoneticPr fontId="9" type="noConversion"/>
  </si>
  <si>
    <t>BLANK SAILING</t>
    <phoneticPr fontId="9" type="noConversion"/>
  </si>
  <si>
    <t>0PPISE</t>
  </si>
  <si>
    <t>0PPIQE</t>
  </si>
  <si>
    <t>CMA(PEX2)
COSCO(CAX1) HAMSUD(ASCA)</t>
    <phoneticPr fontId="9" type="noConversion"/>
  </si>
  <si>
    <t>0PPIOE</t>
  </si>
  <si>
    <t>CAUCEDO</t>
    <phoneticPr fontId="9" type="noConversion"/>
  </si>
  <si>
    <t>VESSEL</t>
    <phoneticPr fontId="9" type="noConversion"/>
  </si>
  <si>
    <t>CAUCEDO</t>
    <phoneticPr fontId="9" type="noConversion"/>
  </si>
  <si>
    <t>0AAOVW</t>
  </si>
  <si>
    <t>CMA CGM LITANI</t>
  </si>
  <si>
    <t>010W</t>
  </si>
  <si>
    <t>YM TRUST</t>
  </si>
  <si>
    <t>BLANK SAILING</t>
    <phoneticPr fontId="9" type="noConversion"/>
  </si>
  <si>
    <t>1577072W</t>
  </si>
  <si>
    <t>EVER LUCKY</t>
  </si>
  <si>
    <t>COSCO(ESA)
CMA(SEAS1)
OOCL(TLA1)</t>
    <phoneticPr fontId="9" type="noConversion"/>
  </si>
  <si>
    <t>COSCO(ESA)
CMA(SEAS1)
OOCL(TLA1)</t>
    <phoneticPr fontId="9" type="noConversion"/>
  </si>
  <si>
    <t>002W</t>
  </si>
  <si>
    <t>COSCO SHIPPING BRAZIL</t>
    <phoneticPr fontId="53" type="noConversion"/>
  </si>
  <si>
    <t>RIO GRANDE</t>
    <phoneticPr fontId="9" type="noConversion"/>
  </si>
  <si>
    <t>RIO GRANDE</t>
    <phoneticPr fontId="9" type="noConversion"/>
  </si>
  <si>
    <t>BLANK SAILING</t>
    <phoneticPr fontId="9" type="noConversion"/>
  </si>
  <si>
    <t>COSCO(ESA)
CMA(SEAS1)
OOCL(TLA1)</t>
    <phoneticPr fontId="9" type="noConversion"/>
  </si>
  <si>
    <t>COSCO SHIPPING BRAZIL</t>
    <phoneticPr fontId="53" type="noConversion"/>
  </si>
  <si>
    <t>BUENOS AIRES</t>
  </si>
  <si>
    <t xml:space="preserve"> </t>
    <phoneticPr fontId="9" type="noConversion"/>
  </si>
  <si>
    <t xml:space="preserve"> </t>
    <phoneticPr fontId="9" type="noConversion"/>
  </si>
  <si>
    <t>FI408A</t>
    <phoneticPr fontId="9" type="noConversion"/>
  </si>
  <si>
    <t>CAPE KORTIA</t>
    <phoneticPr fontId="9" type="noConversion"/>
  </si>
  <si>
    <t>2407W</t>
    <phoneticPr fontId="9" type="noConversion"/>
  </si>
  <si>
    <t xml:space="preserve">SEASPAN OSPREY </t>
    <phoneticPr fontId="9" type="noConversion"/>
  </si>
  <si>
    <t>2406W</t>
    <phoneticPr fontId="9" type="noConversion"/>
  </si>
  <si>
    <t xml:space="preserve">SEASPAN HARRIER </t>
    <phoneticPr fontId="9" type="noConversion"/>
  </si>
  <si>
    <t>ONE(SX1)</t>
    <phoneticPr fontId="9" type="noConversion"/>
  </si>
  <si>
    <t>2405W</t>
    <phoneticPr fontId="9" type="noConversion"/>
  </si>
  <si>
    <t xml:space="preserve">CAPE ARTEMISIO </t>
    <phoneticPr fontId="9" type="noConversion"/>
  </si>
  <si>
    <t>MONTEVIDEO</t>
  </si>
  <si>
    <t>BLANK SAILING</t>
    <phoneticPr fontId="9" type="noConversion"/>
  </si>
  <si>
    <t>COSCO SHIPPING BRAZIL</t>
    <phoneticPr fontId="53" type="noConversion"/>
  </si>
  <si>
    <t>BLANK SAILING</t>
    <phoneticPr fontId="9" type="noConversion"/>
  </si>
  <si>
    <t>COSCO(ESA)
CMA(SEAS1)
OOCL(TLA1)</t>
    <phoneticPr fontId="9" type="noConversion"/>
  </si>
  <si>
    <t>PARANAGUA</t>
  </si>
  <si>
    <t>BLANK SAILING</t>
    <phoneticPr fontId="9" type="noConversion"/>
  </si>
  <si>
    <t>COSCO(ESA)
CMA(SEAS1)
OOCL(TLA1)</t>
    <phoneticPr fontId="9" type="noConversion"/>
  </si>
  <si>
    <t>COSCO SHIPPING BRAZIL</t>
    <phoneticPr fontId="53" type="noConversion"/>
  </si>
  <si>
    <t>BLANK SAILING</t>
    <phoneticPr fontId="9" type="noConversion"/>
  </si>
  <si>
    <t>COSCO(ESA)
CMA(SEAS1)
OOCL(TLA1)</t>
    <phoneticPr fontId="9" type="noConversion"/>
  </si>
  <si>
    <t>COSCO SHIPPING BRAZIL</t>
    <phoneticPr fontId="53" type="noConversion"/>
  </si>
  <si>
    <t>SANTOS</t>
    <phoneticPr fontId="9" type="noConversion"/>
  </si>
  <si>
    <t>VIA  MANZANILLO</t>
    <phoneticPr fontId="9" type="noConversion"/>
  </si>
  <si>
    <t>VIA  MANZANILLO</t>
    <phoneticPr fontId="9" type="noConversion"/>
  </si>
  <si>
    <t xml:space="preserve"> </t>
    <phoneticPr fontId="9" type="noConversion"/>
  </si>
  <si>
    <t xml:space="preserve">BUENAVENTURA EXPRESS </t>
    <phoneticPr fontId="9" type="noConversion"/>
  </si>
  <si>
    <t>VIA  MANZANILLO</t>
    <phoneticPr fontId="9" type="noConversion"/>
  </si>
  <si>
    <t>RIO DE JANEIRO EXPRESS</t>
    <phoneticPr fontId="9" type="noConversion"/>
  </si>
  <si>
    <t>VIA  MANZANILLO</t>
    <phoneticPr fontId="9" type="noConversion"/>
  </si>
  <si>
    <t>2407E</t>
    <phoneticPr fontId="9" type="noConversion"/>
  </si>
  <si>
    <t xml:space="preserve">ITAJAI EXPRESS </t>
    <phoneticPr fontId="9" type="noConversion"/>
  </si>
  <si>
    <t>HPL(AN1)/ONE(ALX1)</t>
    <phoneticPr fontId="9" type="noConversion"/>
  </si>
  <si>
    <t>2406E</t>
    <phoneticPr fontId="65" type="noConversion"/>
  </si>
  <si>
    <t>MANZANILLO EXPRESS</t>
    <phoneticPr fontId="65" type="noConversion"/>
  </si>
  <si>
    <t>GUATEMALA CITY</t>
  </si>
  <si>
    <t>MANZANILLO</t>
    <phoneticPr fontId="9" type="noConversion"/>
  </si>
  <si>
    <t>MANZANILLO</t>
    <phoneticPr fontId="9" type="noConversion"/>
  </si>
  <si>
    <t>GUATEMALA CITY</t>
    <phoneticPr fontId="9" type="noConversion"/>
  </si>
  <si>
    <t>VIA  MANZANILLO</t>
    <phoneticPr fontId="9" type="noConversion"/>
  </si>
  <si>
    <t xml:space="preserve"> </t>
    <phoneticPr fontId="9" type="noConversion"/>
  </si>
  <si>
    <t>VIA  MANZANILLO</t>
    <phoneticPr fontId="9" type="noConversion"/>
  </si>
  <si>
    <t xml:space="preserve">BUENAVENTURA EXPRESS </t>
    <phoneticPr fontId="9" type="noConversion"/>
  </si>
  <si>
    <t>VIA  MANZANILLO</t>
    <phoneticPr fontId="9" type="noConversion"/>
  </si>
  <si>
    <t>RIO DE JANEIRO EXPRESS</t>
    <phoneticPr fontId="9" type="noConversion"/>
  </si>
  <si>
    <t xml:space="preserve">ITAJAI EXPRESS </t>
    <phoneticPr fontId="9" type="noConversion"/>
  </si>
  <si>
    <t>HPL(AN1)/ONE(ALX1)</t>
    <phoneticPr fontId="9" type="noConversion"/>
  </si>
  <si>
    <t>2406E</t>
    <phoneticPr fontId="65" type="noConversion"/>
  </si>
  <si>
    <t>MANZANILLO EXPRESS</t>
    <phoneticPr fontId="65" type="noConversion"/>
  </si>
  <si>
    <t>PUERTO CALDERA</t>
    <phoneticPr fontId="9" type="noConversion"/>
  </si>
  <si>
    <t>PUERTO CALDERA</t>
    <phoneticPr fontId="9" type="noConversion"/>
  </si>
  <si>
    <t>MANZANILLO</t>
    <phoneticPr fontId="9" type="noConversion"/>
  </si>
  <si>
    <t>0668068E</t>
    <phoneticPr fontId="9" type="noConversion"/>
  </si>
  <si>
    <t>0668068E</t>
    <phoneticPr fontId="9" type="noConversion"/>
  </si>
  <si>
    <t>EVER LUNAR</t>
    <phoneticPr fontId="9" type="noConversion"/>
  </si>
  <si>
    <t>0667058E</t>
    <phoneticPr fontId="9" type="noConversion"/>
  </si>
  <si>
    <t>EVER LENIENT</t>
    <phoneticPr fontId="9" type="noConversion"/>
  </si>
  <si>
    <t>EVER LENIENT</t>
    <phoneticPr fontId="9" type="noConversion"/>
  </si>
  <si>
    <t>CANCEL</t>
    <phoneticPr fontId="9" type="noConversion"/>
  </si>
  <si>
    <t>CANCEL</t>
    <phoneticPr fontId="9" type="noConversion"/>
  </si>
  <si>
    <t>0665064E</t>
    <phoneticPr fontId="9" type="noConversion"/>
  </si>
  <si>
    <t>EVER LAMBENT</t>
    <phoneticPr fontId="9" type="noConversion"/>
  </si>
  <si>
    <t xml:space="preserve">COSCO(WSA)
 </t>
    <phoneticPr fontId="9" type="noConversion"/>
  </si>
  <si>
    <t>082E</t>
    <phoneticPr fontId="9" type="noConversion"/>
  </si>
  <si>
    <t>CSCL STAR</t>
    <phoneticPr fontId="9" type="noConversion"/>
  </si>
  <si>
    <t>ETA</t>
    <phoneticPr fontId="9" type="noConversion"/>
  </si>
  <si>
    <t>ETD</t>
    <phoneticPr fontId="9" type="noConversion"/>
  </si>
  <si>
    <t xml:space="preserve">CUT OFF </t>
    <phoneticPr fontId="9" type="noConversion"/>
  </si>
  <si>
    <t>BUE</t>
    <phoneticPr fontId="9" type="noConversion"/>
  </si>
  <si>
    <t>CNSHA</t>
    <phoneticPr fontId="9" type="noConversion"/>
  </si>
  <si>
    <t>CNSHA</t>
    <phoneticPr fontId="9" type="noConversion"/>
  </si>
  <si>
    <t>OPERATOR</t>
    <phoneticPr fontId="9" type="noConversion"/>
  </si>
  <si>
    <t>VOYAGE</t>
    <phoneticPr fontId="9" type="noConversion"/>
  </si>
  <si>
    <t>VESSEL</t>
    <phoneticPr fontId="9" type="noConversion"/>
  </si>
  <si>
    <t>BUENAVENTURA</t>
    <phoneticPr fontId="9" type="noConversion"/>
  </si>
  <si>
    <t>012E</t>
    <phoneticPr fontId="9" type="noConversion"/>
  </si>
  <si>
    <t xml:space="preserve"> WAN HAI 723</t>
    <phoneticPr fontId="9" type="noConversion"/>
  </si>
  <si>
    <t>CANCEL</t>
    <phoneticPr fontId="9" type="noConversion"/>
  </si>
  <si>
    <t>076E</t>
    <phoneticPr fontId="9" type="noConversion"/>
  </si>
  <si>
    <t>076E</t>
    <phoneticPr fontId="9" type="noConversion"/>
  </si>
  <si>
    <t>KOTA CARUM</t>
    <phoneticPr fontId="9" type="noConversion"/>
  </si>
  <si>
    <t>KOTA CARUM</t>
    <phoneticPr fontId="9" type="noConversion"/>
  </si>
  <si>
    <t>014E</t>
    <phoneticPr fontId="65" type="noConversion"/>
  </si>
  <si>
    <t>WAN HAI 621</t>
    <phoneticPr fontId="9" type="noConversion"/>
  </si>
  <si>
    <t xml:space="preserve">COSCO(WSA2)
 </t>
    <phoneticPr fontId="9" type="noConversion"/>
  </si>
  <si>
    <t xml:space="preserve">WAN HAI 722 </t>
    <phoneticPr fontId="65" type="noConversion"/>
  </si>
  <si>
    <t>GUAYAQUIL</t>
  </si>
  <si>
    <t>VESSEL</t>
    <phoneticPr fontId="9" type="noConversion"/>
  </si>
  <si>
    <t>GUAYAQUIL</t>
    <phoneticPr fontId="9" type="noConversion"/>
  </si>
  <si>
    <t>GUAYAQUIL</t>
    <phoneticPr fontId="9" type="noConversion"/>
  </si>
  <si>
    <t>012E</t>
    <phoneticPr fontId="9" type="noConversion"/>
  </si>
  <si>
    <t xml:space="preserve"> WAN HAI 723</t>
    <phoneticPr fontId="9" type="noConversion"/>
  </si>
  <si>
    <t>CANCEL</t>
    <phoneticPr fontId="9" type="noConversion"/>
  </si>
  <si>
    <t>014E</t>
    <phoneticPr fontId="65" type="noConversion"/>
  </si>
  <si>
    <t>WAN HAI 621</t>
    <phoneticPr fontId="9" type="noConversion"/>
  </si>
  <si>
    <t xml:space="preserve">COSCO(WSA2)
 </t>
    <phoneticPr fontId="9" type="noConversion"/>
  </si>
  <si>
    <t>014E</t>
    <phoneticPr fontId="65" type="noConversion"/>
  </si>
  <si>
    <t xml:space="preserve">WAN HAI 722 </t>
    <phoneticPr fontId="65" type="noConversion"/>
  </si>
  <si>
    <t>CALLAO</t>
  </si>
  <si>
    <t>CALLAO</t>
    <phoneticPr fontId="9" type="noConversion"/>
  </si>
  <si>
    <t xml:space="preserve"> WAN HAI 723</t>
    <phoneticPr fontId="9" type="noConversion"/>
  </si>
  <si>
    <t>CANCEL</t>
    <phoneticPr fontId="9" type="noConversion"/>
  </si>
  <si>
    <t>076E</t>
    <phoneticPr fontId="9" type="noConversion"/>
  </si>
  <si>
    <t>KOTA CARUM</t>
    <phoneticPr fontId="9" type="noConversion"/>
  </si>
  <si>
    <t>014E</t>
    <phoneticPr fontId="65" type="noConversion"/>
  </si>
  <si>
    <t>WAN HAI 621</t>
    <phoneticPr fontId="9" type="noConversion"/>
  </si>
  <si>
    <t>014E</t>
    <phoneticPr fontId="65" type="noConversion"/>
  </si>
  <si>
    <t xml:space="preserve">WAN HAI 722 </t>
    <phoneticPr fontId="65" type="noConversion"/>
  </si>
  <si>
    <t xml:space="preserve"> </t>
    <phoneticPr fontId="9" type="noConversion"/>
  </si>
  <si>
    <t xml:space="preserve">BUENAVENTURA EXPRESS </t>
    <phoneticPr fontId="9" type="noConversion"/>
  </si>
  <si>
    <t xml:space="preserve">ITAJAI EXPRESS </t>
    <phoneticPr fontId="9" type="noConversion"/>
  </si>
  <si>
    <t>HPL(AN1)/ONE(ALX1)</t>
    <phoneticPr fontId="9" type="noConversion"/>
  </si>
  <si>
    <t>2406E</t>
    <phoneticPr fontId="65" type="noConversion"/>
  </si>
  <si>
    <t>MANZANILLO EXPRESS</t>
    <phoneticPr fontId="65" type="noConversion"/>
  </si>
  <si>
    <t>MANZANILLO</t>
  </si>
  <si>
    <t>MANZANILLO</t>
    <phoneticPr fontId="9" type="noConversion"/>
  </si>
  <si>
    <t>EVER LUNAR</t>
    <phoneticPr fontId="9" type="noConversion"/>
  </si>
  <si>
    <t>0667058E</t>
    <phoneticPr fontId="9" type="noConversion"/>
  </si>
  <si>
    <t>0665064E</t>
    <phoneticPr fontId="9" type="noConversion"/>
  </si>
  <si>
    <t>EVER LAMBENT</t>
    <phoneticPr fontId="9" type="noConversion"/>
  </si>
  <si>
    <t xml:space="preserve">COSCO(WSA)
 </t>
    <phoneticPr fontId="9" type="noConversion"/>
  </si>
  <si>
    <t>SAN ANTONIO</t>
    <phoneticPr fontId="9" type="noConversion"/>
  </si>
  <si>
    <t>SAN ANTONIO</t>
    <phoneticPr fontId="9" type="noConversion"/>
  </si>
  <si>
    <t xml:space="preserve"> </t>
    <phoneticPr fontId="9" type="noConversion"/>
  </si>
  <si>
    <t xml:space="preserve">BUENAVENTURA EXPRESS </t>
    <phoneticPr fontId="9" type="noConversion"/>
  </si>
  <si>
    <t>RIO DE JANEIRO EXPRESS</t>
    <phoneticPr fontId="9" type="noConversion"/>
  </si>
  <si>
    <t>2407E</t>
    <phoneticPr fontId="9" type="noConversion"/>
  </si>
  <si>
    <t xml:space="preserve">ITAJAI EXPRESS </t>
    <phoneticPr fontId="9" type="noConversion"/>
  </si>
  <si>
    <t>MANZANILLO EXPRESS</t>
    <phoneticPr fontId="65" type="noConversion"/>
  </si>
  <si>
    <t>CENTRAL AND SOUTH AMERICAN ROUTE</t>
  </si>
  <si>
    <t>451S</t>
  </si>
  <si>
    <t>ANL WARRNAMBOOL</t>
  </si>
  <si>
    <t>135S</t>
  </si>
  <si>
    <t>KOTA LUMBA</t>
  </si>
  <si>
    <t>BLANK SAILING</t>
    <phoneticPr fontId="9" type="noConversion"/>
  </si>
  <si>
    <t>487S</t>
  </si>
  <si>
    <t>DERBY D</t>
  </si>
  <si>
    <t>COSCO(CNS)/OOCL</t>
    <phoneticPr fontId="9" type="noConversion"/>
  </si>
  <si>
    <t>662S</t>
  </si>
  <si>
    <t>OOCL BUSAN</t>
  </si>
  <si>
    <t>GSL KITHIRA</t>
  </si>
  <si>
    <t>175S</t>
  </si>
  <si>
    <t>NAVIOS MIAMI</t>
  </si>
  <si>
    <t>186S</t>
  </si>
  <si>
    <t>COSCO FELIXSTOWE</t>
  </si>
  <si>
    <t>BLANK SAILING</t>
    <phoneticPr fontId="9" type="noConversion"/>
  </si>
  <si>
    <t>COSCO/OOCL(JKN)
ONE(NZJ)</t>
    <phoneticPr fontId="9" type="noConversion"/>
  </si>
  <si>
    <t>092S</t>
  </si>
  <si>
    <t>NYK FUTAGO</t>
  </si>
  <si>
    <t>COSCO/OOCL(JKN)
ONE(NZJ)</t>
    <phoneticPr fontId="9" type="noConversion"/>
  </si>
  <si>
    <t>ETA</t>
    <phoneticPr fontId="53" type="noConversion"/>
  </si>
  <si>
    <t xml:space="preserve">CUT OFF </t>
    <phoneticPr fontId="53" type="noConversion"/>
  </si>
  <si>
    <t>BRI</t>
    <phoneticPr fontId="9" type="noConversion"/>
  </si>
  <si>
    <t>CNSHA</t>
    <phoneticPr fontId="53" type="noConversion"/>
  </si>
  <si>
    <t>OPERATOR</t>
    <phoneticPr fontId="9" type="noConversion"/>
  </si>
  <si>
    <t>VOYAGE</t>
    <phoneticPr fontId="53" type="noConversion"/>
  </si>
  <si>
    <t>VESSEL</t>
    <phoneticPr fontId="9" type="noConversion"/>
  </si>
  <si>
    <t xml:space="preserve">BRISBANE  </t>
  </si>
  <si>
    <t>137S</t>
  </si>
  <si>
    <t>CMA CGM CHOPIN</t>
  </si>
  <si>
    <t>226S</t>
  </si>
  <si>
    <t>CMA CGM PUCCINI</t>
  </si>
  <si>
    <t>CMA/COSCO/OOCL(A3N)</t>
    <phoneticPr fontId="9" type="noConversion"/>
  </si>
  <si>
    <t>APL SCOTLAND</t>
  </si>
  <si>
    <t>ETA</t>
    <phoneticPr fontId="53" type="noConversion"/>
  </si>
  <si>
    <t>ETD</t>
    <phoneticPr fontId="53" type="noConversion"/>
  </si>
  <si>
    <t>MEL</t>
    <phoneticPr fontId="9" type="noConversion"/>
  </si>
  <si>
    <t>CNSHA</t>
    <phoneticPr fontId="53" type="noConversion"/>
  </si>
  <si>
    <t>OPERATOR</t>
    <phoneticPr fontId="9" type="noConversion"/>
  </si>
  <si>
    <t>109S</t>
  </si>
  <si>
    <t>OOCL BEIJING</t>
  </si>
  <si>
    <t>24021S</t>
  </si>
  <si>
    <t>OOCL DURBAN</t>
  </si>
  <si>
    <t>CMA/COSCO/OOCL(A3C)</t>
    <phoneticPr fontId="9" type="noConversion"/>
  </si>
  <si>
    <t>CMA/COSCO/OOCL(A3C)</t>
    <phoneticPr fontId="9" type="noConversion"/>
  </si>
  <si>
    <t>103S</t>
  </si>
  <si>
    <t>ETA</t>
    <phoneticPr fontId="53" type="noConversion"/>
  </si>
  <si>
    <t xml:space="preserve">CUT OFF </t>
    <phoneticPr fontId="53" type="noConversion"/>
  </si>
  <si>
    <t>MEL</t>
    <phoneticPr fontId="9" type="noConversion"/>
  </si>
  <si>
    <t>CNSHA</t>
    <phoneticPr fontId="53" type="noConversion"/>
  </si>
  <si>
    <t>OPERATOR</t>
    <phoneticPr fontId="9" type="noConversion"/>
  </si>
  <si>
    <t>VESSEL</t>
    <phoneticPr fontId="9" type="noConversion"/>
  </si>
  <si>
    <t xml:space="preserve">MELBOURNE  </t>
  </si>
  <si>
    <t>CMA/COSCO/OOCL(A3N)</t>
    <phoneticPr fontId="9" type="noConversion"/>
  </si>
  <si>
    <t>ETD</t>
    <phoneticPr fontId="53" type="noConversion"/>
  </si>
  <si>
    <t xml:space="preserve">CUT OFF </t>
    <phoneticPr fontId="53" type="noConversion"/>
  </si>
  <si>
    <t>SYD</t>
    <phoneticPr fontId="9" type="noConversion"/>
  </si>
  <si>
    <t>OPERATOR</t>
    <phoneticPr fontId="9" type="noConversion"/>
  </si>
  <si>
    <t>VOYAGE</t>
    <phoneticPr fontId="53" type="noConversion"/>
  </si>
  <si>
    <t>SYD</t>
    <phoneticPr fontId="9" type="noConversion"/>
  </si>
  <si>
    <t xml:space="preserve">SYDNEY </t>
  </si>
  <si>
    <t>AUSTRALIA &amp; NEW ZEALAND ROUTE</t>
  </si>
  <si>
    <t>409S</t>
    <phoneticPr fontId="9" type="noConversion"/>
  </si>
  <si>
    <t>SAN FELIPE</t>
    <phoneticPr fontId="9" type="noConversion"/>
  </si>
  <si>
    <t>408S</t>
    <phoneticPr fontId="9" type="noConversion"/>
  </si>
  <si>
    <t>CCNI ARAUCO</t>
    <phoneticPr fontId="9" type="noConversion"/>
  </si>
  <si>
    <t>BLANK SAILING</t>
    <phoneticPr fontId="9" type="noConversion"/>
  </si>
  <si>
    <t>405W</t>
    <phoneticPr fontId="9" type="noConversion"/>
  </si>
  <si>
    <t>MAERSK KARUN</t>
    <phoneticPr fontId="9" type="noConversion"/>
  </si>
  <si>
    <t>CMA (SHAKA2)/ MAERSK (SAF1)</t>
    <phoneticPr fontId="9" type="noConversion"/>
  </si>
  <si>
    <t>CCNI ANGOL</t>
    <phoneticPr fontId="9" type="noConversion"/>
  </si>
  <si>
    <t>ETD</t>
    <phoneticPr fontId="53" type="noConversion"/>
  </si>
  <si>
    <t xml:space="preserve">CUT OFF </t>
    <phoneticPr fontId="53" type="noConversion"/>
  </si>
  <si>
    <t>PORT LOUIS</t>
    <phoneticPr fontId="9" type="noConversion"/>
  </si>
  <si>
    <t>PORT LOUIS</t>
    <phoneticPr fontId="61" type="noConversion"/>
  </si>
  <si>
    <t xml:space="preserve"> </t>
    <phoneticPr fontId="9" type="noConversion"/>
  </si>
  <si>
    <t>NATAL</t>
  </si>
  <si>
    <t>BLANK SAILING</t>
    <phoneticPr fontId="9" type="noConversion"/>
  </si>
  <si>
    <t>OOCL(WAF3)</t>
    <phoneticPr fontId="9" type="noConversion"/>
  </si>
  <si>
    <t>023W</t>
  </si>
  <si>
    <t>RENA P</t>
  </si>
  <si>
    <t>ETD</t>
    <phoneticPr fontId="53" type="noConversion"/>
  </si>
  <si>
    <t>TEMA</t>
    <phoneticPr fontId="9" type="noConversion"/>
  </si>
  <si>
    <t>VOYAGE</t>
    <phoneticPr fontId="53" type="noConversion"/>
  </si>
  <si>
    <t>TEMA</t>
  </si>
  <si>
    <t>050W</t>
    <phoneticPr fontId="9" type="noConversion"/>
  </si>
  <si>
    <t>NAVIOS NERINE</t>
    <phoneticPr fontId="9" type="noConversion"/>
  </si>
  <si>
    <t>131W</t>
    <phoneticPr fontId="9" type="noConversion"/>
  </si>
  <si>
    <t>VENETIA</t>
    <phoneticPr fontId="9" type="noConversion"/>
  </si>
  <si>
    <t>030W</t>
    <phoneticPr fontId="9" type="noConversion"/>
  </si>
  <si>
    <t>SEASPAN DUBAI</t>
    <phoneticPr fontId="9" type="noConversion"/>
  </si>
  <si>
    <t>OOCL(WAF1)</t>
    <phoneticPr fontId="9" type="noConversion"/>
  </si>
  <si>
    <t>116W</t>
    <phoneticPr fontId="9" type="noConversion"/>
  </si>
  <si>
    <t>NAVIOS MAGNOLIA</t>
    <phoneticPr fontId="9" type="noConversion"/>
  </si>
  <si>
    <t>ETA</t>
    <phoneticPr fontId="53" type="noConversion"/>
  </si>
  <si>
    <t>ETD</t>
    <phoneticPr fontId="53" type="noConversion"/>
  </si>
  <si>
    <t>LAGOS</t>
    <phoneticPr fontId="9" type="noConversion"/>
  </si>
  <si>
    <t>OPERATOR</t>
    <phoneticPr fontId="9" type="noConversion"/>
  </si>
  <si>
    <t>VESSEL</t>
    <phoneticPr fontId="9" type="noConversion"/>
  </si>
  <si>
    <t>APAPA,LAGOS</t>
    <phoneticPr fontId="9" type="noConversion"/>
  </si>
  <si>
    <t>114W</t>
    <phoneticPr fontId="9" type="noConversion"/>
  </si>
  <si>
    <t>COSCO SURABAYA</t>
    <phoneticPr fontId="9" type="noConversion"/>
  </si>
  <si>
    <t>142W</t>
    <phoneticPr fontId="9" type="noConversion"/>
  </si>
  <si>
    <t xml:space="preserve">SEAMAX STAMFORD </t>
    <phoneticPr fontId="9" type="noConversion"/>
  </si>
  <si>
    <t>124W</t>
    <phoneticPr fontId="9" type="noConversion"/>
  </si>
  <si>
    <t xml:space="preserve">NYK FUJI </t>
    <phoneticPr fontId="9" type="noConversion"/>
  </si>
  <si>
    <t>ONE(SAC)</t>
    <phoneticPr fontId="9" type="noConversion"/>
  </si>
  <si>
    <t xml:space="preserve">CUT OFF </t>
    <phoneticPr fontId="53" type="noConversion"/>
  </si>
  <si>
    <t>DURBAN</t>
    <phoneticPr fontId="9" type="noConversion"/>
  </si>
  <si>
    <t>VOYAGE</t>
    <phoneticPr fontId="53" type="noConversion"/>
  </si>
  <si>
    <t>VESSEL</t>
    <phoneticPr fontId="9" type="noConversion"/>
  </si>
  <si>
    <t>177W</t>
  </si>
  <si>
    <t>EVER DAINTY</t>
  </si>
  <si>
    <t>04IGXW</t>
    <phoneticPr fontId="9" type="noConversion"/>
  </si>
  <si>
    <t>CMA CGM MANTA RAY</t>
    <phoneticPr fontId="9" type="noConversion"/>
  </si>
  <si>
    <t>BLANK SAILING</t>
    <phoneticPr fontId="9" type="noConversion"/>
  </si>
  <si>
    <t>23026W</t>
    <phoneticPr fontId="9" type="noConversion"/>
  </si>
  <si>
    <t>23026W</t>
    <phoneticPr fontId="9" type="noConversion"/>
  </si>
  <si>
    <t>X-PRESS ANTLIA</t>
    <phoneticPr fontId="9" type="noConversion"/>
  </si>
  <si>
    <t>OOCL(EAX3)</t>
    <phoneticPr fontId="9" type="noConversion"/>
  </si>
  <si>
    <t>04IGRW</t>
    <phoneticPr fontId="9" type="noConversion"/>
  </si>
  <si>
    <t>BALTIC NORTH</t>
    <phoneticPr fontId="9" type="noConversion"/>
  </si>
  <si>
    <t xml:space="preserve">CUT OFF </t>
    <phoneticPr fontId="53" type="noConversion"/>
  </si>
  <si>
    <t>MOMBASA</t>
    <phoneticPr fontId="9" type="noConversion"/>
  </si>
  <si>
    <t>CNSHA</t>
    <phoneticPr fontId="53" type="noConversion"/>
  </si>
  <si>
    <t>VOYAGE</t>
    <phoneticPr fontId="53" type="noConversion"/>
  </si>
  <si>
    <t>VESSEL</t>
    <phoneticPr fontId="9" type="noConversion"/>
  </si>
  <si>
    <t>MOMBASA</t>
    <phoneticPr fontId="9" type="noConversion"/>
  </si>
  <si>
    <t>04IGXW</t>
    <phoneticPr fontId="9" type="noConversion"/>
  </si>
  <si>
    <t>CMA CGM MANTA RAY</t>
    <phoneticPr fontId="9" type="noConversion"/>
  </si>
  <si>
    <t>X-PRESS ANTLIA</t>
    <phoneticPr fontId="9" type="noConversion"/>
  </si>
  <si>
    <t>OOCL(EAX3)</t>
    <phoneticPr fontId="9" type="noConversion"/>
  </si>
  <si>
    <t>04IGRW</t>
    <phoneticPr fontId="9" type="noConversion"/>
  </si>
  <si>
    <t>BALTIC NORTH</t>
    <phoneticPr fontId="9" type="noConversion"/>
  </si>
  <si>
    <t>DAR ES SALAAM</t>
    <phoneticPr fontId="9" type="noConversion"/>
  </si>
  <si>
    <t>CNSHA</t>
    <phoneticPr fontId="53" type="noConversion"/>
  </si>
  <si>
    <t>VOYAGE</t>
    <phoneticPr fontId="53" type="noConversion"/>
  </si>
  <si>
    <t>DAR ES SALAAM</t>
    <phoneticPr fontId="9" type="noConversion"/>
  </si>
  <si>
    <t>AFRICA ROUTE</t>
  </si>
  <si>
    <t>SITC XINCHENG</t>
  </si>
  <si>
    <t>SITC DECHENG</t>
    <phoneticPr fontId="9" type="noConversion"/>
  </si>
  <si>
    <t>2404S</t>
    <phoneticPr fontId="9" type="noConversion"/>
  </si>
  <si>
    <t>SITC QIMING</t>
    <phoneticPr fontId="9" type="noConversion"/>
  </si>
  <si>
    <t>2404S</t>
    <phoneticPr fontId="9" type="noConversion"/>
  </si>
  <si>
    <t>SITC SHENGMING</t>
    <phoneticPr fontId="9" type="noConversion"/>
  </si>
  <si>
    <t>KMTC(CVI)/SITC</t>
    <phoneticPr fontId="9" type="noConversion"/>
  </si>
  <si>
    <t>SITC XINCHENG</t>
    <phoneticPr fontId="9" type="noConversion"/>
  </si>
  <si>
    <t>SEMARANG</t>
    <phoneticPr fontId="9" type="noConversion"/>
  </si>
  <si>
    <t>CNSHA</t>
    <phoneticPr fontId="9" type="noConversion"/>
  </si>
  <si>
    <t>VOYAGE</t>
    <phoneticPr fontId="53" type="noConversion"/>
  </si>
  <si>
    <t>0362-033S</t>
    <phoneticPr fontId="9" type="noConversion"/>
  </si>
  <si>
    <t>EVER OPUS</t>
    <phoneticPr fontId="9" type="noConversion"/>
  </si>
  <si>
    <t>0359-022S</t>
    <phoneticPr fontId="9" type="noConversion"/>
  </si>
  <si>
    <t>EVER ONWARD</t>
    <phoneticPr fontId="9" type="noConversion"/>
  </si>
  <si>
    <t>EMC(CIT)</t>
    <phoneticPr fontId="9" type="noConversion"/>
  </si>
  <si>
    <t>0358-078S</t>
    <phoneticPr fontId="9" type="noConversion"/>
  </si>
  <si>
    <t>EVER CHANT</t>
    <phoneticPr fontId="9" type="noConversion"/>
  </si>
  <si>
    <t>SEMARANG</t>
    <phoneticPr fontId="9" type="noConversion"/>
  </si>
  <si>
    <t>CNSHA</t>
    <phoneticPr fontId="53" type="noConversion"/>
  </si>
  <si>
    <t>CNSHA</t>
    <phoneticPr fontId="53" type="noConversion"/>
  </si>
  <si>
    <t>SEMARANG</t>
    <phoneticPr fontId="9" type="noConversion"/>
  </si>
  <si>
    <t>408W</t>
  </si>
  <si>
    <t>LUDWIG SCHULTE</t>
    <phoneticPr fontId="9" type="noConversion"/>
  </si>
  <si>
    <t>407W</t>
  </si>
  <si>
    <t>AS SOPHIA</t>
    <phoneticPr fontId="9" type="noConversion"/>
  </si>
  <si>
    <t>406W</t>
  </si>
  <si>
    <t>MCC SHENZHEN</t>
    <phoneticPr fontId="9" type="noConversion"/>
  </si>
  <si>
    <t>MCC/BENLINE(IA5)</t>
    <phoneticPr fontId="9" type="noConversion"/>
  </si>
  <si>
    <t>405W</t>
    <phoneticPr fontId="9" type="noConversion"/>
  </si>
  <si>
    <t>SEOUL GLOW</t>
    <phoneticPr fontId="9" type="noConversion"/>
  </si>
  <si>
    <t xml:space="preserve">CUT OFF </t>
    <phoneticPr fontId="53" type="noConversion"/>
  </si>
  <si>
    <t>YANGON(MIIT)</t>
    <phoneticPr fontId="9" type="noConversion"/>
  </si>
  <si>
    <t>ZHONG WAI YUN XIN GANG</t>
    <phoneticPr fontId="9" type="noConversion"/>
  </si>
  <si>
    <t>2403S</t>
    <phoneticPr fontId="9" type="noConversion"/>
  </si>
  <si>
    <t>SITC MAKASSAR</t>
    <phoneticPr fontId="9" type="noConversion"/>
  </si>
  <si>
    <t>BLANK SAILING</t>
    <phoneticPr fontId="9" type="noConversion"/>
  </si>
  <si>
    <t>SITC(CPS)/CNC</t>
    <phoneticPr fontId="9" type="noConversion"/>
  </si>
  <si>
    <t xml:space="preserve">CUT OFF </t>
    <phoneticPr fontId="53" type="noConversion"/>
  </si>
  <si>
    <t>MANILA(N)</t>
    <phoneticPr fontId="9" type="noConversion"/>
  </si>
  <si>
    <t>CNSHA</t>
    <phoneticPr fontId="53" type="noConversion"/>
  </si>
  <si>
    <t>CNSHA</t>
    <phoneticPr fontId="53" type="noConversion"/>
  </si>
  <si>
    <t>MANILA(S)</t>
    <phoneticPr fontId="9" type="noConversion"/>
  </si>
  <si>
    <t xml:space="preserve"> </t>
    <phoneticPr fontId="9" type="noConversion"/>
  </si>
  <si>
    <t>S009</t>
    <phoneticPr fontId="9" type="noConversion"/>
  </si>
  <si>
    <t>WAN HAI 366</t>
    <phoneticPr fontId="9" type="noConversion"/>
  </si>
  <si>
    <t>S014</t>
    <phoneticPr fontId="9" type="noConversion"/>
  </si>
  <si>
    <t>WAN HAI 359</t>
    <phoneticPr fontId="9" type="noConversion"/>
  </si>
  <si>
    <t>S026</t>
    <phoneticPr fontId="9" type="noConversion"/>
  </si>
  <si>
    <t>WAN HAI 329</t>
    <phoneticPr fontId="9" type="noConversion"/>
  </si>
  <si>
    <t>WHL(JCV)</t>
    <phoneticPr fontId="9" type="noConversion"/>
  </si>
  <si>
    <t>S033</t>
    <phoneticPr fontId="9" type="noConversion"/>
  </si>
  <si>
    <t>INTERASIA ELEVATE</t>
    <phoneticPr fontId="9" type="noConversion"/>
  </si>
  <si>
    <t xml:space="preserve">CUT OFF </t>
    <phoneticPr fontId="53" type="noConversion"/>
  </si>
  <si>
    <t>DANANG</t>
    <phoneticPr fontId="9" type="noConversion"/>
  </si>
  <si>
    <t>CNSHA</t>
    <phoneticPr fontId="53" type="noConversion"/>
  </si>
  <si>
    <t>SITC RENHE</t>
    <phoneticPr fontId="9" type="noConversion"/>
  </si>
  <si>
    <t>2406S</t>
    <phoneticPr fontId="9" type="noConversion"/>
  </si>
  <si>
    <t>SITC QINZHOU</t>
    <phoneticPr fontId="9" type="noConversion"/>
  </si>
  <si>
    <t>2404S</t>
    <phoneticPr fontId="9" type="noConversion"/>
  </si>
  <si>
    <t>SITC FENGHE</t>
    <phoneticPr fontId="9" type="noConversion"/>
  </si>
  <si>
    <t>SITC(CJV6)</t>
    <phoneticPr fontId="9" type="noConversion"/>
  </si>
  <si>
    <t>DANANG</t>
    <phoneticPr fontId="9" type="noConversion"/>
  </si>
  <si>
    <t>OPERATOR</t>
    <phoneticPr fontId="9" type="noConversion"/>
  </si>
  <si>
    <t>DANANG</t>
    <phoneticPr fontId="53" type="noConversion"/>
  </si>
  <si>
    <t>SUNNY LAUREL</t>
    <phoneticPr fontId="9" type="noConversion"/>
  </si>
  <si>
    <t>2404S</t>
    <phoneticPr fontId="9" type="noConversion"/>
  </si>
  <si>
    <t>SKY HOPE</t>
    <phoneticPr fontId="9" type="noConversion"/>
  </si>
  <si>
    <t>KMTC(KSH)/SML/HEUNG-A/CK</t>
    <phoneticPr fontId="9" type="noConversion"/>
  </si>
  <si>
    <t>HAIPHONG</t>
    <phoneticPr fontId="9" type="noConversion"/>
  </si>
  <si>
    <t>VESSEL</t>
    <phoneticPr fontId="53" type="noConversion"/>
  </si>
  <si>
    <t>JJ SUN</t>
    <phoneticPr fontId="9" type="noConversion"/>
  </si>
  <si>
    <t>JJ(CHH1)</t>
    <phoneticPr fontId="9" type="noConversion"/>
  </si>
  <si>
    <t>ETA</t>
    <phoneticPr fontId="53" type="noConversion"/>
  </si>
  <si>
    <t>ETD</t>
    <phoneticPr fontId="53" type="noConversion"/>
  </si>
  <si>
    <t>2406S</t>
    <phoneticPr fontId="69" type="noConversion"/>
  </si>
  <si>
    <t>HF FORTUNE</t>
    <phoneticPr fontId="69" type="noConversion"/>
  </si>
  <si>
    <t>SITC DALIAN</t>
    <phoneticPr fontId="9" type="noConversion"/>
  </si>
  <si>
    <t>BLANK SAILING</t>
    <phoneticPr fontId="9" type="noConversion"/>
  </si>
  <si>
    <t>2404S</t>
    <phoneticPr fontId="9" type="noConversion"/>
  </si>
  <si>
    <t>SITC TOKUYAMA</t>
    <phoneticPr fontId="9" type="noConversion"/>
  </si>
  <si>
    <t>2408S</t>
    <phoneticPr fontId="69" type="noConversion"/>
  </si>
  <si>
    <t>SITC HAIPHONG</t>
    <phoneticPr fontId="69" type="noConversion"/>
  </si>
  <si>
    <t>DONG FANG FU</t>
    <phoneticPr fontId="9" type="noConversion"/>
  </si>
  <si>
    <t>2406S</t>
    <phoneticPr fontId="9" type="noConversion"/>
  </si>
  <si>
    <t>SITC HAIPHONG</t>
    <phoneticPr fontId="9" type="noConversion"/>
  </si>
  <si>
    <t>SITC(CJV5)/SNL</t>
    <phoneticPr fontId="9" type="noConversion"/>
  </si>
  <si>
    <t>DONG FANG FU</t>
    <phoneticPr fontId="9" type="noConversion"/>
  </si>
  <si>
    <t xml:space="preserve">CUT OFF </t>
    <phoneticPr fontId="53" type="noConversion"/>
  </si>
  <si>
    <t>CNSHA</t>
    <phoneticPr fontId="53" type="noConversion"/>
  </si>
  <si>
    <t>OPERATOR</t>
    <phoneticPr fontId="9" type="noConversion"/>
  </si>
  <si>
    <t>VESSEL</t>
    <phoneticPr fontId="9" type="noConversion"/>
  </si>
  <si>
    <t>SITC HAINAN</t>
    <phoneticPr fontId="69" type="noConversion"/>
  </si>
  <si>
    <t>SITC SHANGHAI</t>
    <phoneticPr fontId="9" type="noConversion"/>
  </si>
  <si>
    <t>BLANK SAILING</t>
    <phoneticPr fontId="9" type="noConversion"/>
  </si>
  <si>
    <t>SITC HENGDE</t>
    <phoneticPr fontId="9" type="noConversion"/>
  </si>
  <si>
    <t>SITC(CKV)</t>
    <phoneticPr fontId="9" type="noConversion"/>
  </si>
  <si>
    <t>SITC HAINAN</t>
    <phoneticPr fontId="9" type="noConversion"/>
  </si>
  <si>
    <t>ETD</t>
    <phoneticPr fontId="53" type="noConversion"/>
  </si>
  <si>
    <t>VESSEL</t>
    <phoneticPr fontId="9" type="noConversion"/>
  </si>
  <si>
    <t>HAIPHONG</t>
  </si>
  <si>
    <t>2408S</t>
    <phoneticPr fontId="69" type="noConversion"/>
  </si>
  <si>
    <t>AS SERENA</t>
    <phoneticPr fontId="69" type="noConversion"/>
  </si>
  <si>
    <t>TIGER LIANYUNGANG</t>
    <phoneticPr fontId="9" type="noConversion"/>
  </si>
  <si>
    <t>BLANK SAILING</t>
    <phoneticPr fontId="9" type="noConversion"/>
  </si>
  <si>
    <t>SNL NANJING</t>
    <phoneticPr fontId="9" type="noConversion"/>
  </si>
  <si>
    <t>ETD</t>
    <phoneticPr fontId="53" type="noConversion"/>
  </si>
  <si>
    <t>HCM</t>
    <phoneticPr fontId="9" type="noConversion"/>
  </si>
  <si>
    <t>CNSHA</t>
    <phoneticPr fontId="53" type="noConversion"/>
  </si>
  <si>
    <t>OPERATOR</t>
    <phoneticPr fontId="9" type="noConversion"/>
  </si>
  <si>
    <t>VOYAGE</t>
    <phoneticPr fontId="53" type="noConversion"/>
  </si>
  <si>
    <t xml:space="preserve"> </t>
    <phoneticPr fontId="69" type="noConversion"/>
  </si>
  <si>
    <t xml:space="preserve"> </t>
    <phoneticPr fontId="69" type="noConversion"/>
  </si>
  <si>
    <t>WAN HAI 366</t>
    <phoneticPr fontId="9" type="noConversion"/>
  </si>
  <si>
    <t>S014</t>
    <phoneticPr fontId="9" type="noConversion"/>
  </si>
  <si>
    <t>WAN HAI 359</t>
    <phoneticPr fontId="9" type="noConversion"/>
  </si>
  <si>
    <t>S026</t>
    <phoneticPr fontId="9" type="noConversion"/>
  </si>
  <si>
    <t>WAN HAI 329</t>
    <phoneticPr fontId="9" type="noConversion"/>
  </si>
  <si>
    <t>WHL(JCV)/ONE(JCV)</t>
    <phoneticPr fontId="9" type="noConversion"/>
  </si>
  <si>
    <t>S033</t>
    <phoneticPr fontId="9" type="noConversion"/>
  </si>
  <si>
    <t>INTERASIA ELEVATE</t>
    <phoneticPr fontId="9" type="noConversion"/>
  </si>
  <si>
    <t>ETA</t>
    <phoneticPr fontId="53" type="noConversion"/>
  </si>
  <si>
    <t>HCM</t>
    <phoneticPr fontId="9" type="noConversion"/>
  </si>
  <si>
    <t>OPERATOR</t>
    <phoneticPr fontId="9" type="noConversion"/>
  </si>
  <si>
    <t>2406S</t>
    <phoneticPr fontId="69" type="noConversion"/>
  </si>
  <si>
    <t>SITC HEBEI</t>
    <phoneticPr fontId="69" type="noConversion"/>
  </si>
  <si>
    <t>2404S</t>
    <phoneticPr fontId="9" type="noConversion"/>
  </si>
  <si>
    <t>SITC GUANGXI</t>
    <phoneticPr fontId="9" type="noConversion"/>
  </si>
  <si>
    <t>SITC SHANGDE</t>
    <phoneticPr fontId="9" type="noConversion"/>
  </si>
  <si>
    <t>SITC(VTX1)</t>
    <phoneticPr fontId="9" type="noConversion"/>
  </si>
  <si>
    <t>SITC SHENGDE</t>
    <phoneticPr fontId="9" type="noConversion"/>
  </si>
  <si>
    <t>SITC JIADE</t>
  </si>
  <si>
    <t>2404S</t>
  </si>
  <si>
    <t>SITC LIDE</t>
  </si>
  <si>
    <t>SITC(VTX2)</t>
    <phoneticPr fontId="9" type="noConversion"/>
  </si>
  <si>
    <t>SITC LIAONING</t>
  </si>
  <si>
    <t>HCM</t>
    <phoneticPr fontId="9" type="noConversion"/>
  </si>
  <si>
    <t>S117</t>
    <phoneticPr fontId="69" type="noConversion"/>
  </si>
  <si>
    <t>WAN HAI 175</t>
    <phoneticPr fontId="9" type="noConversion"/>
  </si>
  <si>
    <t>408S</t>
    <phoneticPr fontId="69" type="noConversion"/>
  </si>
  <si>
    <t>NORDLION</t>
    <phoneticPr fontId="9" type="noConversion"/>
  </si>
  <si>
    <t>NORDLION</t>
    <phoneticPr fontId="9" type="noConversion"/>
  </si>
  <si>
    <t>006S</t>
    <phoneticPr fontId="69" type="noConversion"/>
  </si>
  <si>
    <t>ADAMASTOS</t>
    <phoneticPr fontId="9" type="noConversion"/>
  </si>
  <si>
    <t>S116</t>
    <phoneticPr fontId="69" type="noConversion"/>
  </si>
  <si>
    <t>WAN HAI 175</t>
    <phoneticPr fontId="9" type="noConversion"/>
  </si>
  <si>
    <t>WHL(CT5)/YML</t>
    <phoneticPr fontId="9" type="noConversion"/>
  </si>
  <si>
    <t>405S</t>
    <phoneticPr fontId="69" type="noConversion"/>
  </si>
  <si>
    <t>NORDLION</t>
    <phoneticPr fontId="9" type="noConversion"/>
  </si>
  <si>
    <t>ETD</t>
    <phoneticPr fontId="9" type="noConversion"/>
  </si>
  <si>
    <t xml:space="preserve">CUT OFF </t>
    <phoneticPr fontId="9" type="noConversion"/>
  </si>
  <si>
    <t>LAEM CHABANG</t>
    <phoneticPr fontId="9" type="noConversion"/>
  </si>
  <si>
    <t>CNSHA</t>
    <phoneticPr fontId="9" type="noConversion"/>
  </si>
  <si>
    <t>VESSEL</t>
    <phoneticPr fontId="53" type="noConversion"/>
  </si>
  <si>
    <t>XIN MING ZHOU 106</t>
    <phoneticPr fontId="9" type="noConversion"/>
  </si>
  <si>
    <t>292S</t>
    <phoneticPr fontId="9" type="noConversion"/>
  </si>
  <si>
    <t>041S</t>
    <phoneticPr fontId="69" type="noConversion"/>
  </si>
  <si>
    <t>KHUNA BHUM</t>
    <phoneticPr fontId="9" type="noConversion"/>
  </si>
  <si>
    <t>284S</t>
    <phoneticPr fontId="9" type="noConversion"/>
  </si>
  <si>
    <t>123S</t>
    <phoneticPr fontId="69" type="noConversion"/>
  </si>
  <si>
    <t>JARU BHUM</t>
    <phoneticPr fontId="9" type="noConversion"/>
  </si>
  <si>
    <t>0RK2FS</t>
    <phoneticPr fontId="9" type="noConversion"/>
  </si>
  <si>
    <t>2405S</t>
    <phoneticPr fontId="69" type="noConversion"/>
  </si>
  <si>
    <t>XIN MING ZHOU 106</t>
    <phoneticPr fontId="9" type="noConversion"/>
  </si>
  <si>
    <t>RCL(RBC)/CUL/CNC</t>
    <phoneticPr fontId="9" type="noConversion"/>
  </si>
  <si>
    <t>040S</t>
    <phoneticPr fontId="69" type="noConversion"/>
  </si>
  <si>
    <t>KHUNA BHUM</t>
    <phoneticPr fontId="9" type="noConversion"/>
  </si>
  <si>
    <t>ETA</t>
    <phoneticPr fontId="9" type="noConversion"/>
  </si>
  <si>
    <t>LAEM CHABANG</t>
  </si>
  <si>
    <t>SITC HANSHIN</t>
    <phoneticPr fontId="9" type="noConversion"/>
  </si>
  <si>
    <t>2404S</t>
    <phoneticPr fontId="69" type="noConversion"/>
  </si>
  <si>
    <t>SITC MINGDE</t>
    <phoneticPr fontId="9" type="noConversion"/>
  </si>
  <si>
    <t>0RK2FS</t>
    <phoneticPr fontId="9" type="noConversion"/>
  </si>
  <si>
    <t>SITC(VTX3)/JJ</t>
    <phoneticPr fontId="9" type="noConversion"/>
  </si>
  <si>
    <t>SITC SHUNDE</t>
    <phoneticPr fontId="9" type="noConversion"/>
  </si>
  <si>
    <t>BKK(PAT)</t>
    <phoneticPr fontId="9" type="noConversion"/>
  </si>
  <si>
    <t>2408S</t>
    <phoneticPr fontId="69" type="noConversion"/>
  </si>
  <si>
    <t>XIN MING ZHOU 106</t>
    <phoneticPr fontId="9" type="noConversion"/>
  </si>
  <si>
    <t>KHUNA BHUM</t>
    <phoneticPr fontId="9" type="noConversion"/>
  </si>
  <si>
    <t>284S</t>
    <phoneticPr fontId="9" type="noConversion"/>
  </si>
  <si>
    <t>JARU BHUM</t>
    <phoneticPr fontId="9" type="noConversion"/>
  </si>
  <si>
    <t>0RK2FS</t>
    <phoneticPr fontId="9" type="noConversion"/>
  </si>
  <si>
    <t>RCL(RBC)/CUL/CNC</t>
    <phoneticPr fontId="9" type="noConversion"/>
  </si>
  <si>
    <t>ETA</t>
    <phoneticPr fontId="9" type="noConversion"/>
  </si>
  <si>
    <t>BKK(PAT)</t>
    <phoneticPr fontId="9" type="noConversion"/>
  </si>
  <si>
    <t>CNSHA</t>
    <phoneticPr fontId="9" type="noConversion"/>
  </si>
  <si>
    <t>VOYAGE</t>
    <phoneticPr fontId="9" type="noConversion"/>
  </si>
  <si>
    <t>VESSEL</t>
    <phoneticPr fontId="53" type="noConversion"/>
  </si>
  <si>
    <t>ETA</t>
    <phoneticPr fontId="9" type="noConversion"/>
  </si>
  <si>
    <t xml:space="preserve">CUT OFF </t>
    <phoneticPr fontId="9" type="noConversion"/>
  </si>
  <si>
    <t>BKK(PAT)</t>
    <phoneticPr fontId="9" type="noConversion"/>
  </si>
  <si>
    <t>CNSHA</t>
    <phoneticPr fontId="9" type="noConversion"/>
  </si>
  <si>
    <t xml:space="preserve">BANGKOK </t>
    <phoneticPr fontId="69" type="noConversion"/>
  </si>
  <si>
    <t>S117</t>
    <phoneticPr fontId="69" type="noConversion"/>
  </si>
  <si>
    <t>408S</t>
    <phoneticPr fontId="69" type="noConversion"/>
  </si>
  <si>
    <t>006S</t>
    <phoneticPr fontId="69" type="noConversion"/>
  </si>
  <si>
    <t>WAN HAI 175</t>
    <phoneticPr fontId="9" type="noConversion"/>
  </si>
  <si>
    <t>405S</t>
    <phoneticPr fontId="69" type="noConversion"/>
  </si>
  <si>
    <t>ETD</t>
    <phoneticPr fontId="9" type="noConversion"/>
  </si>
  <si>
    <t>SIHANOUKVILLE</t>
    <phoneticPr fontId="9" type="noConversion"/>
  </si>
  <si>
    <t>125S</t>
  </si>
  <si>
    <t>CAPE FORBY</t>
    <phoneticPr fontId="9" type="noConversion"/>
  </si>
  <si>
    <t>015S</t>
  </si>
  <si>
    <t>NATTHA BHUM</t>
    <phoneticPr fontId="9" type="noConversion"/>
  </si>
  <si>
    <t>062S</t>
  </si>
  <si>
    <t>AS FENJA</t>
    <phoneticPr fontId="9" type="noConversion"/>
  </si>
  <si>
    <t>124S</t>
  </si>
  <si>
    <t>CAPE FORBY</t>
    <phoneticPr fontId="9" type="noConversion"/>
  </si>
  <si>
    <t>RCL(RBC2)/CUL/CNC</t>
    <phoneticPr fontId="9" type="noConversion"/>
  </si>
  <si>
    <t>014S</t>
  </si>
  <si>
    <t>NATTHA BHUM</t>
    <phoneticPr fontId="9" type="noConversion"/>
  </si>
  <si>
    <t xml:space="preserve">CUT OFF </t>
    <phoneticPr fontId="9" type="noConversion"/>
  </si>
  <si>
    <t>SIHANOUKVILLE</t>
    <phoneticPr fontId="9" type="noConversion"/>
  </si>
  <si>
    <t>VOYAGE</t>
    <phoneticPr fontId="9" type="noConversion"/>
  </si>
  <si>
    <r>
      <t xml:space="preserve">VIA </t>
    </r>
    <r>
      <rPr>
        <sz val="10"/>
        <rFont val="Arial Narrow"/>
        <family val="2"/>
      </rPr>
      <t>SINGAPORE</t>
    </r>
    <phoneticPr fontId="9" type="noConversion"/>
  </si>
  <si>
    <t>VANCOUVER</t>
    <phoneticPr fontId="9" type="noConversion"/>
  </si>
  <si>
    <r>
      <t xml:space="preserve">VIA </t>
    </r>
    <r>
      <rPr>
        <sz val="10"/>
        <rFont val="Arial Narrow"/>
        <family val="2"/>
      </rPr>
      <t>SINGAPORE</t>
    </r>
    <phoneticPr fontId="9" type="noConversion"/>
  </si>
  <si>
    <t>SPIL KARTINI</t>
    <phoneticPr fontId="9" type="noConversion"/>
  </si>
  <si>
    <t>YM EXCELLENCE</t>
    <phoneticPr fontId="9" type="noConversion"/>
  </si>
  <si>
    <t>276W</t>
  </si>
  <si>
    <t>OOCL NORFOLK</t>
    <phoneticPr fontId="9" type="noConversion"/>
  </si>
  <si>
    <t>YML/OOCL(CPX)</t>
    <phoneticPr fontId="9" type="noConversion"/>
  </si>
  <si>
    <t>306W</t>
  </si>
  <si>
    <t>NAVIOS LAPIS</t>
    <phoneticPr fontId="9" type="noConversion"/>
  </si>
  <si>
    <t>BELAWAN</t>
    <phoneticPr fontId="9" type="noConversion"/>
  </si>
  <si>
    <t>SGP</t>
    <phoneticPr fontId="9" type="noConversion"/>
  </si>
  <si>
    <t>SGP</t>
    <phoneticPr fontId="9" type="noConversion"/>
  </si>
  <si>
    <t>VIA TANJUNG PELEPAS</t>
    <phoneticPr fontId="9" type="noConversion"/>
  </si>
  <si>
    <t>VIA TANJUNG PELEPAS</t>
    <phoneticPr fontId="9" type="noConversion"/>
  </si>
  <si>
    <t>1963-062S</t>
    <phoneticPr fontId="9" type="noConversion"/>
  </si>
  <si>
    <t>EVER BURLY</t>
    <phoneticPr fontId="9" type="noConversion"/>
  </si>
  <si>
    <t>1962-070S</t>
    <phoneticPr fontId="9" type="noConversion"/>
  </si>
  <si>
    <t>EVER BRAVE</t>
    <phoneticPr fontId="9" type="noConversion"/>
  </si>
  <si>
    <t>1961-084S</t>
    <phoneticPr fontId="9" type="noConversion"/>
  </si>
  <si>
    <t>EVER BLISS</t>
    <phoneticPr fontId="9" type="noConversion"/>
  </si>
  <si>
    <t>1960-055S</t>
    <phoneticPr fontId="9" type="noConversion"/>
  </si>
  <si>
    <t>EVER BEAMY</t>
    <phoneticPr fontId="9" type="noConversion"/>
  </si>
  <si>
    <t>EVER BEAMY</t>
    <phoneticPr fontId="9" type="noConversion"/>
  </si>
  <si>
    <t>EMC(NSB)</t>
    <phoneticPr fontId="9" type="noConversion"/>
  </si>
  <si>
    <t>1959-061S</t>
    <phoneticPr fontId="9" type="noConversion"/>
  </si>
  <si>
    <t>EVER BURLY</t>
    <phoneticPr fontId="9" type="noConversion"/>
  </si>
  <si>
    <t>BELAWAN</t>
    <phoneticPr fontId="9" type="noConversion"/>
  </si>
  <si>
    <t>TANJUNG PELEPAS</t>
    <phoneticPr fontId="9" type="noConversion"/>
  </si>
  <si>
    <t>24002S</t>
  </si>
  <si>
    <t>TS TACOMA</t>
    <phoneticPr fontId="9" type="noConversion"/>
  </si>
  <si>
    <t>SITC YUNCHENG</t>
    <phoneticPr fontId="9" type="noConversion"/>
  </si>
  <si>
    <t>KMTC PENANG</t>
    <phoneticPr fontId="9" type="noConversion"/>
  </si>
  <si>
    <t>KMTC TIANJIN</t>
    <phoneticPr fontId="9" type="noConversion"/>
  </si>
  <si>
    <t>KMTC(KCM)/SITC/CNC</t>
    <phoneticPr fontId="9" type="noConversion"/>
  </si>
  <si>
    <t>24001S</t>
  </si>
  <si>
    <t>ETD</t>
    <phoneticPr fontId="9" type="noConversion"/>
  </si>
  <si>
    <t>PASIR GUDANG</t>
    <phoneticPr fontId="9" type="noConversion"/>
  </si>
  <si>
    <t>CNSHA</t>
    <phoneticPr fontId="9" type="noConversion"/>
  </si>
  <si>
    <t>VOYAGE</t>
    <phoneticPr fontId="9" type="noConversion"/>
  </si>
  <si>
    <t>1963-062S</t>
    <phoneticPr fontId="9" type="noConversion"/>
  </si>
  <si>
    <t>1962-070S</t>
    <phoneticPr fontId="9" type="noConversion"/>
  </si>
  <si>
    <t>EVER BRAVE</t>
    <phoneticPr fontId="9" type="noConversion"/>
  </si>
  <si>
    <t>1961-084S</t>
    <phoneticPr fontId="9" type="noConversion"/>
  </si>
  <si>
    <t>1960-055S</t>
    <phoneticPr fontId="9" type="noConversion"/>
  </si>
  <si>
    <t>EMC(NSB)</t>
    <phoneticPr fontId="9" type="noConversion"/>
  </si>
  <si>
    <t>ETA</t>
    <phoneticPr fontId="9" type="noConversion"/>
  </si>
  <si>
    <t>ETD</t>
    <phoneticPr fontId="9" type="noConversion"/>
  </si>
  <si>
    <t xml:space="preserve">CUT OFF </t>
    <phoneticPr fontId="9" type="noConversion"/>
  </si>
  <si>
    <t xml:space="preserve"> </t>
    <phoneticPr fontId="53" type="noConversion"/>
  </si>
  <si>
    <t>PASIR GUDANG</t>
    <phoneticPr fontId="9" type="noConversion"/>
  </si>
  <si>
    <t>CNSHA</t>
    <phoneticPr fontId="9" type="noConversion"/>
  </si>
  <si>
    <t>VOYAGE</t>
    <phoneticPr fontId="9" type="noConversion"/>
  </si>
  <si>
    <t>PASIR GUDANG</t>
    <phoneticPr fontId="9" type="noConversion"/>
  </si>
  <si>
    <t xml:space="preserve"> </t>
    <phoneticPr fontId="9" type="noConversion"/>
  </si>
  <si>
    <t>KMTC GWANGYANG</t>
    <phoneticPr fontId="9" type="noConversion"/>
  </si>
  <si>
    <t>KMTC GWANGYANG</t>
    <phoneticPr fontId="9" type="noConversion"/>
  </si>
  <si>
    <t>KMTC SHIMIZU</t>
    <phoneticPr fontId="9" type="noConversion"/>
  </si>
  <si>
    <t>KMTC JAKARTA</t>
    <phoneticPr fontId="9" type="noConversion"/>
  </si>
  <si>
    <t>KMTC(CKI/S)</t>
  </si>
  <si>
    <t>CUL QINGDAO</t>
    <phoneticPr fontId="9" type="noConversion"/>
  </si>
  <si>
    <t>CUL QINGDAO</t>
    <phoneticPr fontId="9" type="noConversion"/>
  </si>
  <si>
    <t>ETD</t>
    <phoneticPr fontId="9" type="noConversion"/>
  </si>
  <si>
    <t xml:space="preserve">CUT OFF </t>
    <phoneticPr fontId="9" type="noConversion"/>
  </si>
  <si>
    <t>SUR</t>
  </si>
  <si>
    <t>OPERATOR</t>
    <phoneticPr fontId="9" type="noConversion"/>
  </si>
  <si>
    <t>VOYAGE</t>
    <phoneticPr fontId="9" type="noConversion"/>
  </si>
  <si>
    <t>VESSEL</t>
    <phoneticPr fontId="53" type="noConversion"/>
  </si>
  <si>
    <t>SURABAYA</t>
    <phoneticPr fontId="9" type="noConversion"/>
  </si>
  <si>
    <t xml:space="preserve"> </t>
    <phoneticPr fontId="9" type="noConversion"/>
  </si>
  <si>
    <t>KMTC SHIMIZU</t>
    <phoneticPr fontId="9" type="noConversion"/>
  </si>
  <si>
    <t>KMTC JAKARTA</t>
    <phoneticPr fontId="9" type="noConversion"/>
  </si>
  <si>
    <t>ETD</t>
    <phoneticPr fontId="9" type="noConversion"/>
  </si>
  <si>
    <t xml:space="preserve">CUT OFF </t>
    <phoneticPr fontId="9" type="noConversion"/>
  </si>
  <si>
    <t>JKT</t>
    <phoneticPr fontId="9" type="noConversion"/>
  </si>
  <si>
    <t>OPERATOR</t>
    <phoneticPr fontId="9" type="noConversion"/>
  </si>
  <si>
    <t>VOYAGE</t>
    <phoneticPr fontId="9" type="noConversion"/>
  </si>
  <si>
    <t xml:space="preserve"> </t>
    <phoneticPr fontId="9" type="noConversion"/>
  </si>
  <si>
    <t>INCHEON VOYAGER</t>
    <phoneticPr fontId="9" type="noConversion"/>
  </si>
  <si>
    <t>KMTC XIAMEN</t>
    <phoneticPr fontId="9" type="noConversion"/>
  </si>
  <si>
    <t>STARSHIP JUPITER</t>
    <phoneticPr fontId="9" type="noConversion"/>
  </si>
  <si>
    <t>KMTC(ANX)</t>
    <phoneticPr fontId="9" type="noConversion"/>
  </si>
  <si>
    <t>2401S</t>
  </si>
  <si>
    <t>KMTC SURABAYA</t>
    <phoneticPr fontId="9" type="noConversion"/>
  </si>
  <si>
    <t>ETD</t>
    <phoneticPr fontId="9" type="noConversion"/>
  </si>
  <si>
    <t>JKT</t>
    <phoneticPr fontId="9" type="noConversion"/>
  </si>
  <si>
    <t>VOYAGE</t>
    <phoneticPr fontId="9" type="noConversion"/>
  </si>
  <si>
    <t>VESSEL</t>
    <phoneticPr fontId="53" type="noConversion"/>
  </si>
  <si>
    <t>KMTC YOKOHAMA</t>
    <phoneticPr fontId="9" type="noConversion"/>
  </si>
  <si>
    <t>2402N</t>
  </si>
  <si>
    <t>KMTC SHENZHEN</t>
    <phoneticPr fontId="9" type="noConversion"/>
  </si>
  <si>
    <t>KMTC QINGDAO</t>
    <phoneticPr fontId="9" type="noConversion"/>
  </si>
  <si>
    <t>KMTC NINGBO</t>
    <phoneticPr fontId="9" type="noConversion"/>
  </si>
  <si>
    <t>KMTC(KMSK)HEUNG-A(FEM)</t>
    <phoneticPr fontId="9" type="noConversion"/>
  </si>
  <si>
    <t>KMTC SHENZHEN</t>
    <phoneticPr fontId="9" type="noConversion"/>
  </si>
  <si>
    <t xml:space="preserve">CUT OFF </t>
    <phoneticPr fontId="9" type="noConversion"/>
  </si>
  <si>
    <t>PENANG</t>
  </si>
  <si>
    <t>CNSHA</t>
    <phoneticPr fontId="9" type="noConversion"/>
  </si>
  <si>
    <t>VESSEL</t>
    <phoneticPr fontId="53" type="noConversion"/>
  </si>
  <si>
    <t>SAWASDEE SHANGHAI</t>
    <phoneticPr fontId="9" type="noConversion"/>
  </si>
  <si>
    <t>SITC WENDE</t>
    <phoneticPr fontId="9" type="noConversion"/>
  </si>
  <si>
    <t>SAWASDEE XIAMEN</t>
    <phoneticPr fontId="9" type="noConversion"/>
  </si>
  <si>
    <t>SINKOR/KMTC(FEM)</t>
    <phoneticPr fontId="9" type="noConversion"/>
  </si>
  <si>
    <t>SAWASDEE PACIFIC</t>
    <phoneticPr fontId="9" type="noConversion"/>
  </si>
  <si>
    <t>ETD</t>
    <phoneticPr fontId="9" type="noConversion"/>
  </si>
  <si>
    <t>PKG(N)</t>
  </si>
  <si>
    <t>CNSHA</t>
    <phoneticPr fontId="9" type="noConversion"/>
  </si>
  <si>
    <t>SITC YUNCHENG</t>
    <phoneticPr fontId="9" type="noConversion"/>
  </si>
  <si>
    <t>KMTC(KCM)/SITC/CNC</t>
    <phoneticPr fontId="9" type="noConversion"/>
  </si>
  <si>
    <t>PKG(N)</t>
    <phoneticPr fontId="9" type="noConversion"/>
  </si>
  <si>
    <t>CNSHA</t>
    <phoneticPr fontId="9" type="noConversion"/>
  </si>
  <si>
    <t>OPERATOR</t>
    <phoneticPr fontId="9" type="noConversion"/>
  </si>
  <si>
    <t>VOYAGE</t>
    <phoneticPr fontId="9" type="noConversion"/>
  </si>
  <si>
    <t>VESSEL</t>
    <phoneticPr fontId="53" type="noConversion"/>
  </si>
  <si>
    <t xml:space="preserve">PORT KELANG  </t>
  </si>
  <si>
    <t xml:space="preserve"> </t>
    <phoneticPr fontId="9" type="noConversion"/>
  </si>
  <si>
    <t>AS PATRIA</t>
  </si>
  <si>
    <t>0029S</t>
  </si>
  <si>
    <t>HANNAH SCHULTE</t>
  </si>
  <si>
    <t>KMTC(KCM3)</t>
    <phoneticPr fontId="9" type="noConversion"/>
  </si>
  <si>
    <t>030S</t>
  </si>
  <si>
    <t>YM COOPERATION</t>
  </si>
  <si>
    <t>ETD</t>
    <phoneticPr fontId="9" type="noConversion"/>
  </si>
  <si>
    <t xml:space="preserve">CUT OFF </t>
    <phoneticPr fontId="9" type="noConversion"/>
  </si>
  <si>
    <t>SGP</t>
    <phoneticPr fontId="9" type="noConversion"/>
  </si>
  <si>
    <t>SPIL KARTINI</t>
    <phoneticPr fontId="9" type="noConversion"/>
  </si>
  <si>
    <t>YM EXCELLENCE</t>
    <phoneticPr fontId="9" type="noConversion"/>
  </si>
  <si>
    <t>YML/OOCL(CPX)</t>
    <phoneticPr fontId="9" type="noConversion"/>
  </si>
  <si>
    <t>NAVIOS LAPIS</t>
    <phoneticPr fontId="9" type="noConversion"/>
  </si>
  <si>
    <t>ETA</t>
    <phoneticPr fontId="9" type="noConversion"/>
  </si>
  <si>
    <t>SGP</t>
    <phoneticPr fontId="9" type="noConversion"/>
  </si>
  <si>
    <t>CNSHA</t>
    <phoneticPr fontId="9" type="noConversion"/>
  </si>
  <si>
    <t>KMTC YOKOHAMA</t>
    <phoneticPr fontId="9" type="noConversion"/>
  </si>
  <si>
    <t>KMTC SHENZHEN</t>
    <phoneticPr fontId="9" type="noConversion"/>
  </si>
  <si>
    <t>KMTC QINGDAO</t>
    <phoneticPr fontId="9" type="noConversion"/>
  </si>
  <si>
    <t>KMTC NINGBO</t>
    <phoneticPr fontId="9" type="noConversion"/>
  </si>
  <si>
    <t>KMTC(KMSK)HEUNG-A(FEM)</t>
    <phoneticPr fontId="9" type="noConversion"/>
  </si>
  <si>
    <t>KMTC SHENZHEN</t>
    <phoneticPr fontId="9" type="noConversion"/>
  </si>
  <si>
    <t>ETD</t>
    <phoneticPr fontId="9" type="noConversion"/>
  </si>
  <si>
    <t>CNSHA</t>
    <phoneticPr fontId="9" type="noConversion"/>
  </si>
  <si>
    <t>OPERATOR</t>
    <phoneticPr fontId="9" type="noConversion"/>
  </si>
  <si>
    <t>VOYAGE</t>
    <phoneticPr fontId="9" type="noConversion"/>
  </si>
  <si>
    <t>VESSEL</t>
    <phoneticPr fontId="53" type="noConversion"/>
  </si>
  <si>
    <t>TS TACOMA</t>
    <phoneticPr fontId="9" type="noConversion"/>
  </si>
  <si>
    <t>SITC YUNCHENG</t>
    <phoneticPr fontId="9" type="noConversion"/>
  </si>
  <si>
    <t>KMTC PENANG</t>
    <phoneticPr fontId="9" type="noConversion"/>
  </si>
  <si>
    <t>KMTC(KCM)/SITC/CNC</t>
    <phoneticPr fontId="9" type="noConversion"/>
  </si>
  <si>
    <t>ETA</t>
    <phoneticPr fontId="9" type="noConversion"/>
  </si>
  <si>
    <t xml:space="preserve">CUT OFF </t>
    <phoneticPr fontId="9" type="noConversion"/>
  </si>
  <si>
    <t>VOYAGE</t>
    <phoneticPr fontId="9" type="noConversion"/>
  </si>
  <si>
    <t>VESSEL</t>
    <phoneticPr fontId="53" type="noConversion"/>
  </si>
  <si>
    <t xml:space="preserve">SINGAPORE  </t>
    <phoneticPr fontId="9" type="noConversion"/>
  </si>
  <si>
    <t>GLORY TIANJIN</t>
    <phoneticPr fontId="9" type="noConversion"/>
  </si>
  <si>
    <t>GLORY TIANJIN</t>
    <phoneticPr fontId="9" type="noConversion"/>
  </si>
  <si>
    <t>GLORY TIANJIN</t>
    <phoneticPr fontId="9" type="noConversion"/>
  </si>
  <si>
    <t>JJ(STW2)</t>
    <phoneticPr fontId="9" type="noConversion"/>
  </si>
  <si>
    <t>KEELUNG</t>
    <phoneticPr fontId="9" type="noConversion"/>
  </si>
  <si>
    <t>KEELUNG</t>
    <phoneticPr fontId="9" type="noConversion"/>
  </si>
  <si>
    <t>HAI FENG LIAN XING</t>
    <phoneticPr fontId="9" type="noConversion"/>
  </si>
  <si>
    <t>HAI FENG LIAN XING</t>
    <phoneticPr fontId="9" type="noConversion"/>
  </si>
  <si>
    <t>HAI FENG LIAN XING</t>
    <phoneticPr fontId="9" type="noConversion"/>
  </si>
  <si>
    <t>SITC(NSK)</t>
    <phoneticPr fontId="9" type="noConversion"/>
  </si>
  <si>
    <t>KEELUNG/KAOHSIUNG/TAICHUNG</t>
  </si>
  <si>
    <t>2408S</t>
    <phoneticPr fontId="9" type="noConversion"/>
  </si>
  <si>
    <t>2407S</t>
    <phoneticPr fontId="9" type="noConversion"/>
  </si>
  <si>
    <t>NO VESSEL</t>
  </si>
  <si>
    <t>SITC(CJV5)</t>
    <phoneticPr fontId="9" type="noConversion"/>
  </si>
  <si>
    <t>HONGKONG</t>
    <phoneticPr fontId="9" type="noConversion"/>
  </si>
  <si>
    <t>2409S</t>
    <phoneticPr fontId="9" type="noConversion"/>
  </si>
  <si>
    <t>MILD TUNE</t>
    <phoneticPr fontId="9" type="noConversion"/>
  </si>
  <si>
    <t>2407S</t>
    <phoneticPr fontId="9" type="noConversion"/>
  </si>
  <si>
    <t>MILD CHORUS</t>
    <phoneticPr fontId="9" type="noConversion"/>
  </si>
  <si>
    <t>JJ(CHH2)</t>
    <phoneticPr fontId="9" type="noConversion"/>
  </si>
  <si>
    <t>HONGKONG</t>
    <phoneticPr fontId="9" type="noConversion"/>
  </si>
  <si>
    <t>HONGKONG &amp; TAIWAN</t>
  </si>
  <si>
    <t>042W</t>
  </si>
  <si>
    <t>027W</t>
  </si>
  <si>
    <t>YML/ONE(MD3)</t>
    <phoneticPr fontId="9" type="noConversion"/>
  </si>
  <si>
    <t>043W</t>
  </si>
  <si>
    <t>YM WONDROUS</t>
    <phoneticPr fontId="9" type="noConversion"/>
  </si>
  <si>
    <t xml:space="preserve">ASHDOD </t>
  </si>
  <si>
    <t>VIA IST</t>
    <phoneticPr fontId="53" type="noConversion"/>
  </si>
  <si>
    <t>KAV</t>
    <phoneticPr fontId="9" type="noConversion"/>
  </si>
  <si>
    <t>IST</t>
    <phoneticPr fontId="9" type="noConversion"/>
  </si>
  <si>
    <t>VARNA</t>
  </si>
  <si>
    <t>0BXHLW</t>
  </si>
  <si>
    <t>003W</t>
  </si>
  <si>
    <t>EA CHARA</t>
  </si>
  <si>
    <t>0BXHHW</t>
  </si>
  <si>
    <t>COSCO(AEM3)
EMC(BEX)
OOCL(EM1)
CMA(BEX)</t>
    <phoneticPr fontId="53" type="noConversion"/>
  </si>
  <si>
    <t>112W</t>
  </si>
  <si>
    <t>XIN XIA MEN</t>
  </si>
  <si>
    <t>ODS</t>
    <phoneticPr fontId="9" type="noConversion"/>
  </si>
  <si>
    <t>ODESSA</t>
    <phoneticPr fontId="9" type="noConversion"/>
  </si>
  <si>
    <t>COSCO(AEM3)
EMC(BEX)
OOCL(EM1)
CMA(BEX)</t>
    <phoneticPr fontId="53" type="noConversion"/>
  </si>
  <si>
    <t>CND</t>
    <phoneticPr fontId="9" type="noConversion"/>
  </si>
  <si>
    <t>CONSTANTZA</t>
    <phoneticPr fontId="9" type="noConversion"/>
  </si>
  <si>
    <t>COSCO(AEM3)
EMC(BEX)
OOCL(EM1)
CMA(BEX)</t>
    <phoneticPr fontId="53" type="noConversion"/>
  </si>
  <si>
    <t>BEIRUT</t>
    <phoneticPr fontId="9" type="noConversion"/>
  </si>
  <si>
    <t>BEIRUT</t>
  </si>
  <si>
    <t>VIA PIR</t>
  </si>
  <si>
    <t>055W</t>
  </si>
  <si>
    <t>028W</t>
  </si>
  <si>
    <t>COSCO SHIPPING TAURUS</t>
    <phoneticPr fontId="9" type="noConversion"/>
  </si>
  <si>
    <t>COSCO(AEU3)
EMC(NE3)
OOCL(LL2)
CMA(FAL2)</t>
    <phoneticPr fontId="53" type="noConversion"/>
  </si>
  <si>
    <t>LIM</t>
  </si>
  <si>
    <t>PIR</t>
    <phoneticPr fontId="9" type="noConversion"/>
  </si>
  <si>
    <t>PIR</t>
    <phoneticPr fontId="9" type="noConversion"/>
  </si>
  <si>
    <t>LIMASSOL</t>
  </si>
  <si>
    <t>COSCO(AEU3)
EMC(NE3)
OOCL(LL2)
CMA(FAL2)</t>
    <phoneticPr fontId="53" type="noConversion"/>
  </si>
  <si>
    <t>ALEX(DEKHELA)</t>
    <phoneticPr fontId="9" type="noConversion"/>
  </si>
  <si>
    <t xml:space="preserve">ALEXANDRIA  </t>
  </si>
  <si>
    <t>TO BE ADVISED</t>
  </si>
  <si>
    <t>0BEHFW</t>
  </si>
  <si>
    <t>0BEHDW</t>
  </si>
  <si>
    <t>CMA CGM NEVADA</t>
  </si>
  <si>
    <t>COSCO(AEM6)
EMC(BEX2)
OOCL(AAS)
CMA(PHEX)</t>
    <phoneticPr fontId="53" type="noConversion"/>
  </si>
  <si>
    <t>148W</t>
  </si>
  <si>
    <t>KPR</t>
    <phoneticPr fontId="9" type="noConversion"/>
  </si>
  <si>
    <t>VESSEL</t>
    <phoneticPr fontId="65" type="noConversion"/>
  </si>
  <si>
    <t>KOPER</t>
    <phoneticPr fontId="9" type="noConversion"/>
  </si>
  <si>
    <t>PIR</t>
  </si>
  <si>
    <t>POTI</t>
    <phoneticPr fontId="9" type="noConversion"/>
  </si>
  <si>
    <t>AMB</t>
    <phoneticPr fontId="9" type="noConversion"/>
  </si>
  <si>
    <t>VIA PIR</t>
    <phoneticPr fontId="53" type="noConversion"/>
  </si>
  <si>
    <t xml:space="preserve">	CSCL MERCURY</t>
    <phoneticPr fontId="9" type="noConversion"/>
  </si>
  <si>
    <t>0634046W</t>
  </si>
  <si>
    <t>THALASSA MANA</t>
    <phoneticPr fontId="9" type="noConversion"/>
  </si>
  <si>
    <t>COSCO(AEM1)
EMC(MD2)
OOCL(WM1)
CMA(MEX2)</t>
    <phoneticPr fontId="53" type="noConversion"/>
  </si>
  <si>
    <t>COSCO FAITH</t>
    <phoneticPr fontId="9" type="noConversion"/>
  </si>
  <si>
    <t>YML/ONE(MD3)</t>
    <phoneticPr fontId="9" type="noConversion"/>
  </si>
  <si>
    <t xml:space="preserve"> FT409W</t>
    <phoneticPr fontId="9" type="noConversion"/>
  </si>
  <si>
    <t xml:space="preserve">MSC MIRJA </t>
    <phoneticPr fontId="9" type="noConversion"/>
  </si>
  <si>
    <t xml:space="preserve"> FT407W</t>
    <phoneticPr fontId="9" type="noConversion"/>
  </si>
  <si>
    <t xml:space="preserve">MSC RIFAYA </t>
    <phoneticPr fontId="9" type="noConversion"/>
  </si>
  <si>
    <t>FT406W</t>
    <phoneticPr fontId="9" type="noConversion"/>
  </si>
  <si>
    <t xml:space="preserve">MSC LEANNE </t>
    <phoneticPr fontId="9" type="noConversion"/>
  </si>
  <si>
    <t>MSK(AE15)/MSC(TIGER)</t>
    <phoneticPr fontId="9" type="noConversion"/>
  </si>
  <si>
    <t>FT405W</t>
    <phoneticPr fontId="9" type="noConversion"/>
  </si>
  <si>
    <t xml:space="preserve">MSC JADE </t>
    <phoneticPr fontId="53" type="noConversion"/>
  </si>
  <si>
    <t>VESSEL</t>
    <phoneticPr fontId="9" type="noConversion"/>
  </si>
  <si>
    <t xml:space="preserve">ISTANBUL(AMBARLI) </t>
    <phoneticPr fontId="9" type="noConversion"/>
  </si>
  <si>
    <t xml:space="preserve"> FJ408W</t>
    <phoneticPr fontId="9" type="noConversion"/>
  </si>
  <si>
    <t xml:space="preserve">MSC MIA </t>
    <phoneticPr fontId="9" type="noConversion"/>
  </si>
  <si>
    <t>FJ407W</t>
    <phoneticPr fontId="9" type="noConversion"/>
  </si>
  <si>
    <t xml:space="preserve">MSC MICHELLE </t>
    <phoneticPr fontId="9" type="noConversion"/>
  </si>
  <si>
    <t xml:space="preserve"> FJ406W</t>
    <phoneticPr fontId="9" type="noConversion"/>
  </si>
  <si>
    <t xml:space="preserve">MSC AMBRA </t>
    <phoneticPr fontId="9" type="noConversion"/>
  </si>
  <si>
    <t>NO VESSEL</t>
    <phoneticPr fontId="9" type="noConversion"/>
  </si>
  <si>
    <t>MSC(JADE)</t>
    <phoneticPr fontId="53" type="noConversion"/>
  </si>
  <si>
    <t>FJ404W</t>
    <phoneticPr fontId="9" type="noConversion"/>
  </si>
  <si>
    <t xml:space="preserve">MSC GULSUN </t>
    <phoneticPr fontId="9" type="noConversion"/>
  </si>
  <si>
    <t>BAR</t>
    <phoneticPr fontId="9" type="noConversion"/>
  </si>
  <si>
    <t>ONE MILLAU</t>
    <phoneticPr fontId="9" type="noConversion"/>
  </si>
  <si>
    <t>ONE FRONTIER</t>
    <phoneticPr fontId="9" type="noConversion"/>
  </si>
  <si>
    <t>045W</t>
  </si>
  <si>
    <t>LUDWIGSHAFEN EXPRESS</t>
    <phoneticPr fontId="9" type="noConversion"/>
  </si>
  <si>
    <t>ONE/YML/HPL
(MD1)</t>
    <phoneticPr fontId="53" type="noConversion"/>
  </si>
  <si>
    <t>0048W</t>
    <phoneticPr fontId="9" type="noConversion"/>
  </si>
  <si>
    <t>HYUNDAI PRIDE</t>
    <phoneticPr fontId="9" type="noConversion"/>
  </si>
  <si>
    <t>BAR</t>
    <phoneticPr fontId="9" type="noConversion"/>
  </si>
  <si>
    <t>BARCELONA</t>
    <phoneticPr fontId="9" type="noConversion"/>
  </si>
  <si>
    <t>BARCELONA</t>
    <phoneticPr fontId="9" type="noConversion"/>
  </si>
  <si>
    <t xml:space="preserve">	CSCL MERCURY</t>
    <phoneticPr fontId="9" type="noConversion"/>
  </si>
  <si>
    <t>THALASSA MANA</t>
    <phoneticPr fontId="9" type="noConversion"/>
  </si>
  <si>
    <t>COSCO(AEM1)
EMC(MD2)
OOCL(WM1)
CMA(MEX2)</t>
    <phoneticPr fontId="53" type="noConversion"/>
  </si>
  <si>
    <t>GOA</t>
    <phoneticPr fontId="9" type="noConversion"/>
  </si>
  <si>
    <t>SALAHUDDIN</t>
  </si>
  <si>
    <t>036W</t>
  </si>
  <si>
    <t>ONE MANHATTAN</t>
  </si>
  <si>
    <t>ONE/YML/HPL
(MD2)</t>
    <phoneticPr fontId="53" type="noConversion"/>
  </si>
  <si>
    <t>029W</t>
  </si>
  <si>
    <t>AL DHAIL</t>
    <phoneticPr fontId="9" type="noConversion"/>
  </si>
  <si>
    <t xml:space="preserve">GENOVA </t>
  </si>
  <si>
    <t>MEDITERRANEAN ROUTE</t>
  </si>
  <si>
    <t>VIA ROTTERDAM</t>
    <phoneticPr fontId="53" type="noConversion"/>
  </si>
  <si>
    <t>VIA ROTTERDAM</t>
    <phoneticPr fontId="53" type="noConversion"/>
  </si>
  <si>
    <t>024W</t>
  </si>
  <si>
    <t>HPL/YML/HMM/ONE(FE2)</t>
    <phoneticPr fontId="53" type="noConversion"/>
  </si>
  <si>
    <t>LIS</t>
    <phoneticPr fontId="53" type="noConversion"/>
  </si>
  <si>
    <t>ROT</t>
    <phoneticPr fontId="9" type="noConversion"/>
  </si>
  <si>
    <t>LISBON</t>
  </si>
  <si>
    <t>VIA ZEEBRUGGE</t>
    <phoneticPr fontId="53" type="noConversion"/>
  </si>
  <si>
    <t>1286009W</t>
  </si>
  <si>
    <t>1285008W</t>
  </si>
  <si>
    <t>1284007W</t>
  </si>
  <si>
    <t>1283020W</t>
  </si>
  <si>
    <t>COSCO(AEU1)
EMC(NE1)
OOCL(LL6)
CMA(FAL6)</t>
    <phoneticPr fontId="53" type="noConversion"/>
  </si>
  <si>
    <t>1282006W</t>
  </si>
  <si>
    <t>EVER ARIA</t>
    <phoneticPr fontId="9" type="noConversion"/>
  </si>
  <si>
    <t>DBL</t>
    <phoneticPr fontId="53" type="noConversion"/>
  </si>
  <si>
    <t>ZEE</t>
    <phoneticPr fontId="9" type="noConversion"/>
  </si>
  <si>
    <t>DUBLIN</t>
  </si>
  <si>
    <t>GDYNIA</t>
    <phoneticPr fontId="9" type="noConversion"/>
  </si>
  <si>
    <t>GDYNIA</t>
  </si>
  <si>
    <t>VIA HAMBURG</t>
    <phoneticPr fontId="53" type="noConversion"/>
  </si>
  <si>
    <t xml:space="preserve"> </t>
  </si>
  <si>
    <t>ARS/COP</t>
  </si>
  <si>
    <t>HAM</t>
    <phoneticPr fontId="9" type="noConversion"/>
  </si>
  <si>
    <t>AARHUS/COPENHAGEN</t>
  </si>
  <si>
    <t>VIA ROTTERDAM</t>
  </si>
  <si>
    <t>HEL</t>
  </si>
  <si>
    <t>HELSINKI</t>
  </si>
  <si>
    <t>RIGA/TALLINN</t>
    <phoneticPr fontId="9" type="noConversion"/>
  </si>
  <si>
    <t>HAM</t>
  </si>
  <si>
    <t>VIA ROTTERDAM</t>
    <phoneticPr fontId="9" type="noConversion"/>
  </si>
  <si>
    <t>VIA ROTTERDAM</t>
    <phoneticPr fontId="9" type="noConversion"/>
  </si>
  <si>
    <t>0014W</t>
  </si>
  <si>
    <t>HMM ALGECIRAS</t>
  </si>
  <si>
    <t>0013W</t>
  </si>
  <si>
    <t>HMM ROTTERDAM</t>
  </si>
  <si>
    <t>HPL/YML/HMM/ONE(FE4)</t>
    <phoneticPr fontId="53" type="noConversion"/>
  </si>
  <si>
    <t>HMM COPENHAGEN</t>
  </si>
  <si>
    <t>GOT</t>
    <phoneticPr fontId="9" type="noConversion"/>
  </si>
  <si>
    <t>GOTHENBURG</t>
    <phoneticPr fontId="9" type="noConversion"/>
  </si>
  <si>
    <t>NORDIC ROUTE</t>
    <phoneticPr fontId="53" type="noConversion"/>
  </si>
  <si>
    <t>ANT</t>
    <phoneticPr fontId="9" type="noConversion"/>
  </si>
  <si>
    <t xml:space="preserve">ANTWERP </t>
    <phoneticPr fontId="9" type="noConversion"/>
  </si>
  <si>
    <t>SOUTHAMPTON</t>
    <phoneticPr fontId="9" type="noConversion"/>
  </si>
  <si>
    <t>0FLH3W</t>
  </si>
  <si>
    <t>CMA CGM BENJAMIN FRANKLIN</t>
    <phoneticPr fontId="9" type="noConversion"/>
  </si>
  <si>
    <t>0FLH1W</t>
  </si>
  <si>
    <t>0FLGVW</t>
  </si>
  <si>
    <t>CMA CGM ANTOINE DE SAINT EXUPERY</t>
  </si>
  <si>
    <t>COSCO(AEU2)
EMC(FAL1)
OOCL(LL4)
CMA(FAL1)</t>
    <phoneticPr fontId="53" type="noConversion"/>
  </si>
  <si>
    <t>0FLH5W</t>
  </si>
  <si>
    <t>APL MERLION</t>
    <phoneticPr fontId="9" type="noConversion"/>
  </si>
  <si>
    <t>0697018W</t>
  </si>
  <si>
    <t>EVER GREET</t>
  </si>
  <si>
    <t>0694023W</t>
  </si>
  <si>
    <t>EVER GENIUS</t>
  </si>
  <si>
    <t>COSCO(AEU9)
EMC(CES)
OOCL(LL7)</t>
    <phoneticPr fontId="53" type="noConversion"/>
  </si>
  <si>
    <t>0693019W</t>
  </si>
  <si>
    <t>EVER GOVERN</t>
    <phoneticPr fontId="9" type="noConversion"/>
  </si>
  <si>
    <t>LEH</t>
    <phoneticPr fontId="9" type="noConversion"/>
  </si>
  <si>
    <t xml:space="preserve">LE HAVRE  </t>
  </si>
  <si>
    <t>FLX</t>
    <phoneticPr fontId="9" type="noConversion"/>
  </si>
  <si>
    <t>FELIXSTOWE</t>
  </si>
  <si>
    <t>HAMBURG</t>
    <phoneticPr fontId="9" type="noConversion"/>
  </si>
  <si>
    <t>EUROPEAN ROUTE</t>
  </si>
  <si>
    <t>PS: THE CARGO AND DOC WILL BE SENT TO OUR WAREHOUSE AND COMPANY BEFOR 11:00AM IN CUT OFF TIME</t>
  </si>
  <si>
    <t xml:space="preserve">          SALLING SCHEDULE-SHANGHAI     </t>
  </si>
  <si>
    <t>Feb.</t>
    <phoneticPr fontId="53" type="noConversion"/>
  </si>
  <si>
    <t>169S</t>
  </si>
  <si>
    <t> OOCL KUALA LUMPUR</t>
  </si>
  <si>
    <t>184S</t>
  </si>
  <si>
    <t> COSCO HONG KONG</t>
  </si>
  <si>
    <t>COSCO</t>
    <phoneticPr fontId="9" type="noConversion"/>
  </si>
  <si>
    <t>177S</t>
  </si>
  <si>
    <t> COSCO SINGAPORE</t>
  </si>
  <si>
    <t>4J3K</t>
    <phoneticPr fontId="9" type="noConversion"/>
  </si>
  <si>
    <t>BRISBANE</t>
    <phoneticPr fontId="9" type="noConversion"/>
  </si>
  <si>
    <t>CNSZX</t>
  </si>
  <si>
    <t>CFS CUT OFF</t>
  </si>
  <si>
    <t>OOCL/COSCO</t>
    <phoneticPr fontId="9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</si>
  <si>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9" type="noConversion"/>
  </si>
  <si>
    <t>MELBOURNE</t>
    <phoneticPr fontId="9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</si>
  <si>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9" type="noConversion"/>
  </si>
  <si>
    <t>SYDNEY</t>
    <phoneticPr fontId="9" type="noConversion"/>
  </si>
  <si>
    <t>MAERSK TAIKUNG</t>
  </si>
  <si>
    <t>MAERSK SANA</t>
  </si>
  <si>
    <t>CLIFFORD MAERSK</t>
  </si>
  <si>
    <t>HBS</t>
    <phoneticPr fontId="9" type="noConversion"/>
  </si>
  <si>
    <t>404W</t>
  </si>
  <si>
    <t>GUDRUN MAERSK</t>
  </si>
  <si>
    <t>4J4K</t>
    <phoneticPr fontId="9" type="noConversion"/>
  </si>
  <si>
    <t>E015</t>
    <phoneticPr fontId="9" type="noConversion"/>
  </si>
  <si>
    <t>WAN HAI 622</t>
  </si>
  <si>
    <t>E319</t>
    <phoneticPr fontId="9" type="noConversion"/>
  </si>
  <si>
    <t>COCHRANE</t>
  </si>
  <si>
    <t>WHL</t>
    <phoneticPr fontId="9" type="noConversion"/>
  </si>
  <si>
    <t>E007</t>
    <phoneticPr fontId="9" type="noConversion"/>
  </si>
  <si>
    <t>WAN HAI A07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</si>
  <si>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9" type="noConversion"/>
  </si>
  <si>
    <t>NEW YORK,NJ</t>
    <phoneticPr fontId="9" type="noConversion"/>
  </si>
  <si>
    <t>076E</t>
  </si>
  <si>
    <t> COSCO HARMONY</t>
  </si>
  <si>
    <t> COSCO EXCELLENCE</t>
  </si>
  <si>
    <t> COSCO SHIPPING CAMELLIA</t>
  </si>
  <si>
    <t> OOCL BANGKOK</t>
  </si>
  <si>
    <t> 101E</t>
  </si>
  <si>
    <t>OOCL NEW YORK</t>
  </si>
  <si>
    <t>   122E</t>
  </si>
  <si>
    <t>OOCL OAKLAND  </t>
  </si>
  <si>
    <t>OOCL</t>
    <phoneticPr fontId="9" type="noConversion"/>
  </si>
  <si>
    <t>081E</t>
  </si>
  <si>
    <t>GSL CHRISTEN 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</si>
  <si>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9" type="noConversion"/>
  </si>
  <si>
    <t>Toronto</t>
  </si>
  <si>
    <t>Toronto</t>
    <phoneticPr fontId="9" type="noConversion"/>
  </si>
  <si>
    <t>037E</t>
  </si>
  <si>
    <t> COSCO SHIPPING DENALI</t>
  </si>
  <si>
    <t>028E</t>
  </si>
  <si>
    <t> COSCO SHIPPING PEONY</t>
  </si>
  <si>
    <t>034E</t>
  </si>
  <si>
    <t> COSCO SHIPPING ALPS</t>
  </si>
  <si>
    <t>OOCL</t>
    <phoneticPr fontId="9" type="noConversion"/>
  </si>
  <si>
    <t>057E</t>
  </si>
  <si>
    <t> COSCO DENMARK</t>
  </si>
  <si>
    <t xml:space="preserve">CHICAGO </t>
  </si>
  <si>
    <t xml:space="preserve">CHICAGO </t>
    <phoneticPr fontId="9" type="noConversion"/>
  </si>
  <si>
    <t>1TU5CE1MA</t>
    <phoneticPr fontId="9" type="noConversion"/>
  </si>
  <si>
    <t xml:space="preserve"> CMA CGM T. JEFFERSON</t>
    <phoneticPr fontId="9" type="noConversion"/>
  </si>
  <si>
    <t>1TU58E1MA</t>
  </si>
  <si>
    <t>CMA CGM ZEPHYR</t>
  </si>
  <si>
    <t>1TU54E1MA</t>
  </si>
  <si>
    <t>CMA CGM J. MADISON</t>
  </si>
  <si>
    <t>0TXGLE1MA</t>
  </si>
  <si>
    <t>CMA CGM MISSISSIPPI</t>
  </si>
  <si>
    <t xml:space="preserve">CFS CUT OFF </t>
  </si>
  <si>
    <t>五截五开</t>
    <phoneticPr fontId="9" type="noConversion"/>
  </si>
  <si>
    <t>0103E</t>
  </si>
  <si>
    <t xml:space="preserve">HYUNDAI FORCE </t>
    <phoneticPr fontId="9" type="noConversion"/>
  </si>
  <si>
    <t>0056E</t>
  </si>
  <si>
    <t xml:space="preserve">ONE HELSINKI </t>
    <phoneticPr fontId="9" type="noConversion"/>
  </si>
  <si>
    <t xml:space="preserve"> 0024E</t>
  </si>
  <si>
    <t>ONE AQUILA</t>
    <phoneticPr fontId="9" type="noConversion"/>
  </si>
  <si>
    <t>HMM</t>
    <phoneticPr fontId="9" type="noConversion"/>
  </si>
  <si>
    <t xml:space="preserve"> 0063E</t>
  </si>
  <si>
    <t>YM UPSURGENCE</t>
    <phoneticPr fontId="9" type="noConversion"/>
  </si>
  <si>
    <t>二截一开</t>
  </si>
  <si>
    <t xml:space="preserve">LOS ANGELES,CA </t>
    <phoneticPr fontId="9" type="noConversion"/>
  </si>
  <si>
    <t xml:space="preserve"> 1338-019E</t>
    <phoneticPr fontId="9" type="noConversion"/>
  </si>
  <si>
    <t xml:space="preserve"> EVER FEAT </t>
    <phoneticPr fontId="9" type="noConversion"/>
  </si>
  <si>
    <t>1336-019E</t>
    <phoneticPr fontId="9" type="noConversion"/>
  </si>
  <si>
    <t xml:space="preserve"> EVER FUTURE</t>
    <phoneticPr fontId="9" type="noConversion"/>
  </si>
  <si>
    <t xml:space="preserve">EMC(HTW) </t>
  </si>
  <si>
    <t> 0195-011E</t>
  </si>
  <si>
    <t>EVER FAVOR</t>
  </si>
  <si>
    <t>一截天开</t>
  </si>
  <si>
    <t> UX407A</t>
  </si>
  <si>
    <t>MSC AAYA</t>
  </si>
  <si>
    <t>UX406A</t>
  </si>
  <si>
    <t>MSC MARGRIT</t>
  </si>
  <si>
    <t>MSC</t>
    <phoneticPr fontId="9" type="noConversion"/>
  </si>
  <si>
    <t>UX405A</t>
  </si>
  <si>
    <t>TBN</t>
  </si>
  <si>
    <t>2J/1K</t>
    <phoneticPr fontId="9" type="noConversion"/>
  </si>
  <si>
    <t>CAUCEDO</t>
    <phoneticPr fontId="9" type="noConversion"/>
  </si>
  <si>
    <t>COSCO</t>
    <phoneticPr fontId="9" type="noConversion"/>
  </si>
  <si>
    <t>COSCO</t>
    <phoneticPr fontId="9" type="noConversion"/>
  </si>
  <si>
    <t>2J1K</t>
    <phoneticPr fontId="9" type="noConversion"/>
  </si>
  <si>
    <t>COLON FREE ZONE</t>
  </si>
  <si>
    <t xml:space="preserve">COLON FREE ZONE </t>
    <phoneticPr fontId="9" type="noConversion"/>
  </si>
  <si>
    <t> CSCL MARS</t>
  </si>
  <si>
    <t> EVER LOYAL</t>
  </si>
  <si>
    <t>0665-064E</t>
  </si>
  <si>
    <t> EVER LAMBENT</t>
  </si>
  <si>
    <t>2J2K</t>
    <phoneticPr fontId="9" type="noConversion"/>
  </si>
  <si>
    <t>Buenaventura</t>
    <phoneticPr fontId="9" type="noConversion"/>
  </si>
  <si>
    <t>YML</t>
    <phoneticPr fontId="9" type="noConversion"/>
  </si>
  <si>
    <t>1J2K</t>
    <phoneticPr fontId="9" type="noConversion"/>
  </si>
  <si>
    <t>SAN ANTONIO</t>
  </si>
  <si>
    <t>COSCO</t>
    <phoneticPr fontId="9" type="noConversion"/>
  </si>
  <si>
    <t>2J/2K</t>
    <phoneticPr fontId="9" type="noConversion"/>
  </si>
  <si>
    <t>012E</t>
  </si>
  <si>
    <t> WAN HAI 723</t>
  </si>
  <si>
    <t>COSCO</t>
    <phoneticPr fontId="9" type="noConversion"/>
  </si>
  <si>
    <t>004E</t>
  </si>
  <si>
    <t> WAN HAI A03</t>
  </si>
  <si>
    <t> KOTA CARUM</t>
  </si>
  <si>
    <t>014E</t>
  </si>
  <si>
    <t> WAN HAI 621</t>
  </si>
  <si>
    <t>2J/1K</t>
    <phoneticPr fontId="9" type="noConversion"/>
  </si>
  <si>
    <t xml:space="preserve">GUAYAQUIL  </t>
  </si>
  <si>
    <t>GUAYAQUIL</t>
    <phoneticPr fontId="9" type="noConversion"/>
  </si>
  <si>
    <t>ATACAMA</t>
  </si>
  <si>
    <t>MAERSK LANCO</t>
  </si>
  <si>
    <t>012W</t>
  </si>
  <si>
    <t>ZIM NORFOLK</t>
  </si>
  <si>
    <t>405W</t>
  </si>
  <si>
    <t>MAERSK LIRQUEN</t>
  </si>
  <si>
    <t>HBS</t>
    <phoneticPr fontId="9" type="noConversion"/>
  </si>
  <si>
    <t>MAERSK LAGUNA</t>
  </si>
  <si>
    <t>5J5K</t>
    <phoneticPr fontId="9" type="noConversion"/>
  </si>
  <si>
    <t>1577-068W</t>
  </si>
  <si>
    <t> EVER LEADER</t>
  </si>
  <si>
    <t xml:space="preserve">COSCO SHIPPING BRAZIL
</t>
    <phoneticPr fontId="9" type="noConversion"/>
  </si>
  <si>
    <t>3J3K</t>
    <phoneticPr fontId="9" type="noConversion"/>
  </si>
  <si>
    <t>Navegantes</t>
    <phoneticPr fontId="9" type="noConversion"/>
  </si>
  <si>
    <t>Navegantes</t>
    <phoneticPr fontId="9" type="noConversion"/>
  </si>
  <si>
    <t xml:space="preserve">COSCO SHIPPING BRAZIL
</t>
    <phoneticPr fontId="9" type="noConversion"/>
  </si>
  <si>
    <t>3J3K</t>
    <phoneticPr fontId="9" type="noConversion"/>
  </si>
  <si>
    <t>BUENOS AIRES</t>
    <phoneticPr fontId="9" type="noConversion"/>
  </si>
  <si>
    <t>cosco</t>
    <phoneticPr fontId="9" type="noConversion"/>
  </si>
  <si>
    <t>SANTOS</t>
  </si>
  <si>
    <t>3J3K</t>
  </si>
  <si>
    <t xml:space="preserve">SANTOS    </t>
  </si>
  <si>
    <t>HBS</t>
    <phoneticPr fontId="9" type="noConversion"/>
  </si>
  <si>
    <t xml:space="preserve">MONTEVIDEO  </t>
    <phoneticPr fontId="9" type="noConversion"/>
  </si>
  <si>
    <t>5J5K</t>
    <phoneticPr fontId="9" type="noConversion"/>
  </si>
  <si>
    <t>3J3K</t>
    <phoneticPr fontId="9" type="noConversion"/>
  </si>
  <si>
    <t xml:space="preserve">MONTEVIDEO  </t>
  </si>
  <si>
    <t xml:space="preserve">MONTEVIDEO  </t>
    <phoneticPr fontId="9" type="noConversion"/>
  </si>
  <si>
    <t>EMC</t>
    <phoneticPr fontId="9" type="noConversion"/>
  </si>
  <si>
    <t>EMC</t>
    <phoneticPr fontId="9" type="noConversion"/>
  </si>
  <si>
    <t>二截二开</t>
    <phoneticPr fontId="9" type="noConversion"/>
  </si>
  <si>
    <t xml:space="preserve">MANZANILIO (MEX) </t>
    <phoneticPr fontId="9" type="noConversion"/>
  </si>
  <si>
    <t>WHL</t>
  </si>
  <si>
    <t>W006</t>
    <phoneticPr fontId="9" type="noConversion"/>
  </si>
  <si>
    <t>WAN HAI 332</t>
  </si>
  <si>
    <t>W197</t>
    <phoneticPr fontId="9" type="noConversion"/>
  </si>
  <si>
    <t>EVER UNITY</t>
  </si>
  <si>
    <t>W213</t>
    <phoneticPr fontId="9" type="noConversion"/>
  </si>
  <si>
    <t>WAN HAI 316</t>
  </si>
  <si>
    <t>W032</t>
    <phoneticPr fontId="9" type="noConversion"/>
  </si>
  <si>
    <t>INTERASIA ENHANCE</t>
    <phoneticPr fontId="9" type="noConversion"/>
  </si>
  <si>
    <t>3J2K</t>
  </si>
  <si>
    <t>NHAVA SHEVA</t>
  </si>
  <si>
    <t>NHAVA SHEVA</t>
    <phoneticPr fontId="9" type="noConversion"/>
  </si>
  <si>
    <t>WHL</t>
    <phoneticPr fontId="9" type="noConversion"/>
  </si>
  <si>
    <t>W021</t>
    <phoneticPr fontId="9" type="noConversion"/>
  </si>
  <si>
    <t>WAN HAI 521</t>
  </si>
  <si>
    <t>W902</t>
    <phoneticPr fontId="9" type="noConversion"/>
  </si>
  <si>
    <t>CELSIUS NAIROBI</t>
  </si>
  <si>
    <t>W220</t>
    <phoneticPr fontId="9" type="noConversion"/>
  </si>
  <si>
    <t>WAN HAI 507</t>
  </si>
  <si>
    <t>W120</t>
    <phoneticPr fontId="9" type="noConversion"/>
  </si>
  <si>
    <t>WAN HAI 502</t>
  </si>
  <si>
    <t>1J6K</t>
    <phoneticPr fontId="9" type="noConversion"/>
  </si>
  <si>
    <t>COSCO/ONE</t>
    <phoneticPr fontId="9" type="noConversion"/>
  </si>
  <si>
    <t>COSCO/ONE</t>
    <phoneticPr fontId="9" type="noConversion"/>
  </si>
  <si>
    <t> EVER USEFUL</t>
  </si>
  <si>
    <t>108W</t>
  </si>
  <si>
    <t> OOCL LUXEMBOURG</t>
  </si>
  <si>
    <t>W015</t>
  </si>
  <si>
    <t> WAN HAI 721</t>
  </si>
  <si>
    <t>084W</t>
  </si>
  <si>
    <t> XIN CHANG SHU</t>
  </si>
  <si>
    <t>3J1K</t>
    <phoneticPr fontId="9" type="noConversion"/>
  </si>
  <si>
    <t>COLOMBO</t>
  </si>
  <si>
    <t>WHL</t>
    <phoneticPr fontId="9" type="noConversion"/>
  </si>
  <si>
    <t>WHL</t>
    <phoneticPr fontId="9" type="noConversion"/>
  </si>
  <si>
    <t>W159</t>
    <phoneticPr fontId="9" type="noConversion"/>
  </si>
  <si>
    <t>S018</t>
    <phoneticPr fontId="9" type="noConversion"/>
  </si>
  <si>
    <t>INTERASIA ENGAGE</t>
  </si>
  <si>
    <t>WHL</t>
    <phoneticPr fontId="9" type="noConversion"/>
  </si>
  <si>
    <t>W032</t>
    <phoneticPr fontId="9" type="noConversion"/>
  </si>
  <si>
    <t>INTERASIA ENHANCE</t>
  </si>
  <si>
    <t>CHENNAI</t>
    <phoneticPr fontId="9" type="noConversion"/>
  </si>
  <si>
    <t>OPERATOR</t>
    <phoneticPr fontId="9" type="noConversion"/>
  </si>
  <si>
    <t>Chennai</t>
    <phoneticPr fontId="9" type="noConversion"/>
  </si>
  <si>
    <t>WHL</t>
    <phoneticPr fontId="9" type="noConversion"/>
  </si>
  <si>
    <t>W175</t>
    <phoneticPr fontId="9" type="noConversion"/>
  </si>
  <si>
    <t>WAN HAI 611</t>
  </si>
  <si>
    <t>W012</t>
    <phoneticPr fontId="9" type="noConversion"/>
  </si>
  <si>
    <t>WAN HAI 627</t>
  </si>
  <si>
    <t>DUBAI</t>
    <phoneticPr fontId="9" type="noConversion"/>
  </si>
  <si>
    <t>OOCL</t>
    <phoneticPr fontId="9" type="noConversion"/>
  </si>
  <si>
    <t>OOCL</t>
    <phoneticPr fontId="9" type="noConversion"/>
  </si>
  <si>
    <t> YM MILESTONE</t>
  </si>
  <si>
    <t> YM UNIFORMITY</t>
  </si>
  <si>
    <t> YM MATURITY</t>
  </si>
  <si>
    <t> YM MANDATE</t>
  </si>
  <si>
    <t>4J2K</t>
    <phoneticPr fontId="9" type="noConversion"/>
  </si>
  <si>
    <r>
      <t>JEBEL ALI</t>
    </r>
    <r>
      <rPr>
        <sz val="10"/>
        <rFont val="宋体"/>
        <family val="3"/>
        <charset val="134"/>
      </rPr>
      <t/>
    </r>
    <phoneticPr fontId="9" type="noConversion"/>
  </si>
  <si>
    <t> SEAMAX STRATFORD</t>
  </si>
  <si>
    <t>068E</t>
  </si>
  <si>
    <t> OOCL GENOA</t>
  </si>
  <si>
    <t>143W</t>
  </si>
  <si>
    <t> XIN BEIJING</t>
  </si>
  <si>
    <t> OOCL HAMBURG</t>
  </si>
  <si>
    <t>CMA</t>
    <phoneticPr fontId="9" type="noConversion"/>
  </si>
  <si>
    <t>019W</t>
  </si>
  <si>
    <t> AKA BHUM</t>
  </si>
  <si>
    <t>4J4K</t>
    <phoneticPr fontId="9" type="noConversion"/>
  </si>
  <si>
    <t>PATPARGANJ</t>
    <phoneticPr fontId="9" type="noConversion"/>
  </si>
  <si>
    <t>PATPARGANJ(PIPAVAV)</t>
    <phoneticPr fontId="9" type="noConversion"/>
  </si>
  <si>
    <t>56S</t>
  </si>
  <si>
    <t> PONTRESINA</t>
  </si>
  <si>
    <t>OOCL</t>
    <phoneticPr fontId="9" type="noConversion"/>
  </si>
  <si>
    <t>258S</t>
  </si>
  <si>
    <t> XIN BEI LUN</t>
  </si>
  <si>
    <t>176S</t>
  </si>
  <si>
    <t> YM EFFICIENCY</t>
  </si>
  <si>
    <t>115S</t>
  </si>
  <si>
    <t> COSCO HAIFA</t>
  </si>
  <si>
    <t>2J3K</t>
    <phoneticPr fontId="9" type="noConversion"/>
  </si>
  <si>
    <t>JAKARTA</t>
  </si>
  <si>
    <t>JAKARTA</t>
    <phoneticPr fontId="9" type="noConversion"/>
  </si>
  <si>
    <t>S035</t>
    <phoneticPr fontId="9" type="noConversion"/>
  </si>
  <si>
    <t>WAN HAI 327</t>
  </si>
  <si>
    <t>W447</t>
    <phoneticPr fontId="9" type="noConversion"/>
  </si>
  <si>
    <t>W004</t>
    <phoneticPr fontId="9" type="noConversion"/>
  </si>
  <si>
    <t>INTERASIA MOTIVATION</t>
    <phoneticPr fontId="9" type="noConversion"/>
  </si>
  <si>
    <t>CI3</t>
    <phoneticPr fontId="9" type="noConversion"/>
  </si>
  <si>
    <t>1J7K</t>
  </si>
  <si>
    <t>SINGAPORE</t>
  </si>
  <si>
    <t>SINGAPORE</t>
    <phoneticPr fontId="9" type="noConversion"/>
  </si>
  <si>
    <t>S288</t>
    <phoneticPr fontId="9" type="noConversion"/>
  </si>
  <si>
    <t>INTERASIA ADVANCE</t>
  </si>
  <si>
    <t>S172</t>
    <phoneticPr fontId="9" type="noConversion"/>
  </si>
  <si>
    <t>HORAI BRIDGE</t>
  </si>
  <si>
    <t>S033</t>
    <phoneticPr fontId="9" type="noConversion"/>
  </si>
  <si>
    <t>INTERASIA ELEVATE</t>
  </si>
  <si>
    <t>S287</t>
    <phoneticPr fontId="9" type="noConversion"/>
  </si>
  <si>
    <t>2J1K</t>
    <phoneticPr fontId="9" type="noConversion"/>
  </si>
  <si>
    <t>HOCHIMINH VICT</t>
  </si>
  <si>
    <t>HOCHIMINH VICT</t>
    <phoneticPr fontId="9" type="noConversion"/>
  </si>
  <si>
    <t>WHL(JST)</t>
    <phoneticPr fontId="9" type="noConversion"/>
  </si>
  <si>
    <t>WHL(JST)</t>
    <phoneticPr fontId="9" type="noConversion"/>
  </si>
  <si>
    <t>S029</t>
    <phoneticPr fontId="9" type="noConversion"/>
  </si>
  <si>
    <t>WAN HAI 177</t>
  </si>
  <si>
    <t>WHL(JST)</t>
    <phoneticPr fontId="9" type="noConversion"/>
  </si>
  <si>
    <t>WAN HAI 276</t>
  </si>
  <si>
    <t>S024</t>
    <phoneticPr fontId="9" type="noConversion"/>
  </si>
  <si>
    <t>WAN HAI 178</t>
  </si>
  <si>
    <t>S022</t>
    <phoneticPr fontId="9" type="noConversion"/>
  </si>
  <si>
    <t>WAN HAI 278</t>
  </si>
  <si>
    <t>4J3K</t>
    <phoneticPr fontId="9" type="noConversion"/>
  </si>
  <si>
    <t>BANGKOK</t>
    <phoneticPr fontId="9" type="noConversion"/>
  </si>
  <si>
    <t xml:space="preserve">BANGKOK </t>
    <phoneticPr fontId="9" type="noConversion"/>
  </si>
  <si>
    <t>MCC</t>
    <phoneticPr fontId="9" type="noConversion"/>
  </si>
  <si>
    <t>MAERSK QINZHOU</t>
  </si>
  <si>
    <t>MAERSK XIAMEN</t>
  </si>
  <si>
    <t>MCC TOKYO</t>
  </si>
  <si>
    <t>ETD</t>
    <phoneticPr fontId="9" type="noConversion"/>
  </si>
  <si>
    <t>2J1K</t>
  </si>
  <si>
    <t>CHITTAGONG</t>
  </si>
  <si>
    <t>SOUTHEAST ASIAN AND JANPAN ROUTE</t>
  </si>
  <si>
    <t>MSC</t>
    <phoneticPr fontId="9" type="noConversion"/>
  </si>
  <si>
    <t>FJ405W</t>
  </si>
  <si>
    <t>MSC MICHELLE </t>
  </si>
  <si>
    <t>FJ404W</t>
  </si>
  <si>
    <t>MSC GULSUN</t>
  </si>
  <si>
    <t>MSC</t>
    <phoneticPr fontId="9" type="noConversion"/>
  </si>
  <si>
    <t>FJ403W</t>
  </si>
  <si>
    <t>MSC SIXIN</t>
  </si>
  <si>
    <t>BARCELONA</t>
  </si>
  <si>
    <t>cosco</t>
    <phoneticPr fontId="9" type="noConversion"/>
  </si>
  <si>
    <t>081W</t>
  </si>
  <si>
    <t> CSCL SATURN</t>
  </si>
  <si>
    <t>091W</t>
  </si>
  <si>
    <t> CSCL MERCURY</t>
  </si>
  <si>
    <t>0634-046W</t>
  </si>
  <si>
    <t> THALASSA MANA</t>
  </si>
  <si>
    <t>066W</t>
  </si>
  <si>
    <t> COSCO FAITH</t>
  </si>
  <si>
    <t>cosco</t>
    <phoneticPr fontId="9" type="noConversion"/>
  </si>
  <si>
    <t> COSCO SHIPPING ARIES</t>
  </si>
  <si>
    <t xml:space="preserve">Piraeus  </t>
    <phoneticPr fontId="9" type="noConversion"/>
  </si>
  <si>
    <t>Piraeus  </t>
    <phoneticPr fontId="9" type="noConversion"/>
  </si>
  <si>
    <t>MSC</t>
    <phoneticPr fontId="9" type="noConversion"/>
  </si>
  <si>
    <t>FT406W</t>
  </si>
  <si>
    <t>MSC LEANNE</t>
  </si>
  <si>
    <t>FT405W</t>
  </si>
  <si>
    <t>MSC JADE </t>
  </si>
  <si>
    <t>FT404W</t>
  </si>
  <si>
    <t>MSC OLIVER</t>
  </si>
  <si>
    <t>5j6k</t>
    <phoneticPr fontId="9" type="noConversion"/>
  </si>
  <si>
    <t xml:space="preserve">ISTANBUL(k) </t>
    <phoneticPr fontId="9" type="noConversion"/>
  </si>
  <si>
    <t>HMM</t>
    <phoneticPr fontId="9" type="noConversion"/>
  </si>
  <si>
    <t xml:space="preserve">HMM ALGECIRAS </t>
    <phoneticPr fontId="9" type="noConversion"/>
  </si>
  <si>
    <t>0003W</t>
  </si>
  <si>
    <t xml:space="preserve">ONE INTEGRITY </t>
    <phoneticPr fontId="9" type="noConversion"/>
  </si>
  <si>
    <t xml:space="preserve">HMM COPENHAGEN </t>
    <phoneticPr fontId="9" type="noConversion"/>
  </si>
  <si>
    <t>0024W</t>
  </si>
  <si>
    <t xml:space="preserve">ONE TRIBUTE </t>
    <phoneticPr fontId="9" type="noConversion"/>
  </si>
  <si>
    <t>1J7K</t>
    <phoneticPr fontId="9" type="noConversion"/>
  </si>
  <si>
    <t>ROTTERDAM</t>
  </si>
  <si>
    <t xml:space="preserve">CFS CUT OFF </t>
    <phoneticPr fontId="9" type="noConversion"/>
  </si>
  <si>
    <t>ROTTERDAM</t>
    <phoneticPr fontId="9" type="noConversion"/>
  </si>
  <si>
    <t>EMC</t>
    <phoneticPr fontId="9" type="noConversion"/>
  </si>
  <si>
    <t>EMC</t>
    <phoneticPr fontId="9" type="noConversion"/>
  </si>
  <si>
    <t>1283-020W</t>
  </si>
  <si>
    <t> EVER GIVEN</t>
  </si>
  <si>
    <t>EMC</t>
    <phoneticPr fontId="9" type="noConversion"/>
  </si>
  <si>
    <t> OOCL GDYNIA</t>
  </si>
  <si>
    <t>HMM</t>
    <phoneticPr fontId="9" type="noConversion"/>
  </si>
  <si>
    <t xml:space="preserve">ONE INTEGRITY </t>
    <phoneticPr fontId="9" type="noConversion"/>
  </si>
  <si>
    <t xml:space="preserve"> </t>
    <phoneticPr fontId="9" type="noConversion"/>
  </si>
  <si>
    <t xml:space="preserve">HMM COPENHAGEN </t>
    <phoneticPr fontId="9" type="noConversion"/>
  </si>
  <si>
    <t xml:space="preserve"> </t>
    <phoneticPr fontId="9" type="noConversion"/>
  </si>
  <si>
    <t xml:space="preserve">ONE TRIBUTE </t>
    <phoneticPr fontId="9" type="noConversion"/>
  </si>
  <si>
    <t xml:space="preserve"> ETA </t>
  </si>
  <si>
    <t xml:space="preserve"> ETD </t>
  </si>
  <si>
    <t xml:space="preserve"> HAMBURG  </t>
    <phoneticPr fontId="9" type="noConversion"/>
  </si>
  <si>
    <t xml:space="preserve"> CNSZX </t>
  </si>
  <si>
    <t xml:space="preserve"> OPERATOR </t>
  </si>
  <si>
    <t xml:space="preserve"> VOYAGE </t>
  </si>
  <si>
    <t xml:space="preserve"> VESSEL </t>
  </si>
  <si>
    <t>5J7K</t>
    <phoneticPr fontId="9" type="noConversion"/>
  </si>
  <si>
    <t>0FLH1W1MA</t>
  </si>
  <si>
    <t> CMA CGM BOUGAINVILLE</t>
  </si>
  <si>
    <t>030W</t>
  </si>
  <si>
    <t> OOCL JAPAN</t>
  </si>
  <si>
    <t>0694-023W</t>
  </si>
  <si>
    <t> EVER GENIUS</t>
  </si>
  <si>
    <t>034W</t>
  </si>
  <si>
    <t> COSCO SHIPPING AQUARIUS</t>
  </si>
  <si>
    <t xml:space="preserve"> HAMBURG  </t>
  </si>
  <si>
    <t>(CMA/COSCO/EMC/OOCL) / (HPL/YM/ONE) / (MSK/MSC/HBS/HMM)</t>
    <phoneticPr fontId="9" type="noConversion"/>
  </si>
  <si>
    <t xml:space="preserve">EUROPEAN ROUTE      </t>
  </si>
  <si>
    <t>Feb</t>
    <phoneticPr fontId="9" type="noConversion"/>
  </si>
  <si>
    <t xml:space="preserve">          Sailing schedule-Shenzhen   </t>
  </si>
  <si>
    <t xml:space="preserve">          Sailing schedule-Qingdao  </t>
    <phoneticPr fontId="9" type="noConversion"/>
  </si>
  <si>
    <t>CARRIER</t>
    <phoneticPr fontId="9" type="noConversion"/>
  </si>
  <si>
    <t>CLOSING</t>
  </si>
  <si>
    <t>CNTAO</t>
  </si>
  <si>
    <t>GOTHENBURG</t>
  </si>
  <si>
    <t>DATE</t>
  </si>
  <si>
    <t>COSCO SHIPPING VIRGO</t>
    <phoneticPr fontId="9" type="noConversion"/>
  </si>
  <si>
    <t>OOCL/COSCO</t>
  </si>
  <si>
    <t>028W</t>
    <phoneticPr fontId="9" type="noConversion"/>
  </si>
  <si>
    <t>COSCO SHIPPING UNIVERSE</t>
    <phoneticPr fontId="9" type="noConversion"/>
  </si>
  <si>
    <t>TBN</t>
    <phoneticPr fontId="9" type="noConversion"/>
  </si>
  <si>
    <t>CSCL PACIFIC OCEAN</t>
    <phoneticPr fontId="9" type="noConversion"/>
  </si>
  <si>
    <t>055W</t>
    <phoneticPr fontId="9" type="noConversion"/>
  </si>
  <si>
    <t>AARHUS</t>
    <phoneticPr fontId="9" type="noConversion"/>
  </si>
  <si>
    <t>CARRIER</t>
  </si>
  <si>
    <t>AAHUS</t>
    <phoneticPr fontId="9" type="noConversion"/>
  </si>
  <si>
    <t>COSCO</t>
  </si>
  <si>
    <t>027W</t>
    <phoneticPr fontId="9" type="noConversion"/>
  </si>
  <si>
    <t>TO BE ADVISED</t>
    <phoneticPr fontId="9" type="noConversion"/>
  </si>
  <si>
    <t>TBN</t>
    <phoneticPr fontId="9" type="noConversion"/>
  </si>
  <si>
    <t>CSCL PACIFIC OCEAN</t>
    <phoneticPr fontId="9" type="noConversion"/>
  </si>
  <si>
    <t>VOYAGE</t>
    <phoneticPr fontId="9" type="noConversion"/>
  </si>
  <si>
    <t>AARHUS</t>
    <phoneticPr fontId="9" type="noConversion"/>
  </si>
  <si>
    <t>ONE</t>
    <phoneticPr fontId="9" type="noConversion"/>
  </si>
  <si>
    <t>HMM OSLO</t>
    <phoneticPr fontId="9" type="noConversion"/>
  </si>
  <si>
    <t>001W</t>
    <phoneticPr fontId="9" type="noConversion"/>
  </si>
  <si>
    <t>HMM COPENHAGEN</t>
    <phoneticPr fontId="9" type="noConversion"/>
  </si>
  <si>
    <t>OSLO</t>
    <phoneticPr fontId="9" type="noConversion"/>
  </si>
  <si>
    <t>VESSEL</t>
    <phoneticPr fontId="9" type="noConversion"/>
  </si>
  <si>
    <t>COSCO SHIPPING VIRGO</t>
    <phoneticPr fontId="9" type="noConversion"/>
  </si>
  <si>
    <t xml:space="preserve">COSCO </t>
  </si>
  <si>
    <t>COSCO SHIPPING TAURUS</t>
    <phoneticPr fontId="9" type="noConversion"/>
  </si>
  <si>
    <t>028W</t>
    <phoneticPr fontId="9" type="noConversion"/>
  </si>
  <si>
    <t>DUBLIN</t>
    <phoneticPr fontId="9" type="noConversion"/>
  </si>
  <si>
    <t>HELSINKI</t>
    <phoneticPr fontId="9" type="noConversion"/>
  </si>
  <si>
    <t>OOCL</t>
    <phoneticPr fontId="9" type="noConversion"/>
  </si>
  <si>
    <t xml:space="preserve">HAMBURG </t>
    <phoneticPr fontId="9" type="noConversion"/>
  </si>
  <si>
    <t>OOCL</t>
  </si>
  <si>
    <t>FELIXSTOWE</t>
    <phoneticPr fontId="9" type="noConversion"/>
  </si>
  <si>
    <t>005W</t>
    <phoneticPr fontId="9" type="noConversion"/>
  </si>
  <si>
    <t>COSCO/OOCL</t>
  </si>
  <si>
    <t>COSCO SHIPPING SCORPIO</t>
    <phoneticPr fontId="9" type="noConversion"/>
  </si>
  <si>
    <t>004W</t>
    <phoneticPr fontId="9" type="noConversion"/>
  </si>
  <si>
    <t>COSCO SHIPPING ARIES</t>
    <phoneticPr fontId="9" type="noConversion"/>
  </si>
  <si>
    <t>007W</t>
    <phoneticPr fontId="9" type="noConversion"/>
  </si>
  <si>
    <t>COSCO SHIPPING GEMINI</t>
    <phoneticPr fontId="9" type="noConversion"/>
  </si>
  <si>
    <t>006W</t>
    <phoneticPr fontId="9" type="noConversion"/>
  </si>
  <si>
    <t>MSK</t>
  </si>
  <si>
    <t>EVER ARIA</t>
    <phoneticPr fontId="9" type="noConversion"/>
  </si>
  <si>
    <t>EVER GIVEN</t>
    <phoneticPr fontId="9" type="noConversion"/>
  </si>
  <si>
    <t>020W</t>
    <phoneticPr fontId="9" type="noConversion"/>
  </si>
  <si>
    <t>EVER ART</t>
    <phoneticPr fontId="9" type="noConversion"/>
  </si>
  <si>
    <t>EVER ARM</t>
    <phoneticPr fontId="9" type="noConversion"/>
  </si>
  <si>
    <t>008W</t>
    <phoneticPr fontId="9" type="noConversion"/>
  </si>
  <si>
    <t>EVER ALP</t>
    <phoneticPr fontId="9" type="noConversion"/>
  </si>
  <si>
    <t>009W</t>
    <phoneticPr fontId="9" type="noConversion"/>
  </si>
  <si>
    <t>TALLINN</t>
    <phoneticPr fontId="9" type="noConversion"/>
  </si>
  <si>
    <t>TALLIN</t>
  </si>
  <si>
    <t>MADRID MAERSK</t>
    <phoneticPr fontId="9" type="noConversion"/>
  </si>
  <si>
    <t>936W</t>
    <phoneticPr fontId="9" type="noConversion"/>
  </si>
  <si>
    <t>MSK</t>
    <phoneticPr fontId="9" type="noConversion"/>
  </si>
  <si>
    <t>MAREN MAERSK</t>
    <phoneticPr fontId="9" type="noConversion"/>
  </si>
  <si>
    <t>937W</t>
    <phoneticPr fontId="9" type="noConversion"/>
  </si>
  <si>
    <t>MSC ARINA</t>
    <phoneticPr fontId="9" type="noConversion"/>
  </si>
  <si>
    <t>938W</t>
    <phoneticPr fontId="9" type="noConversion"/>
  </si>
  <si>
    <t>MSC LENI</t>
    <phoneticPr fontId="9" type="noConversion"/>
  </si>
  <si>
    <t>939W</t>
    <phoneticPr fontId="9" type="noConversion"/>
  </si>
  <si>
    <t>BARZAN</t>
  </si>
  <si>
    <t>MOL TRIUMPH</t>
  </si>
  <si>
    <t xml:space="preserve">TIHAMA </t>
    <phoneticPr fontId="9" type="noConversion"/>
  </si>
  <si>
    <t>009W</t>
  </si>
  <si>
    <t xml:space="preserve">AL MURAYKH </t>
    <phoneticPr fontId="9" type="noConversion"/>
  </si>
  <si>
    <t xml:space="preserve">MOL TRIBUTE </t>
    <phoneticPr fontId="9" type="noConversion"/>
  </si>
  <si>
    <t>008W</t>
  </si>
  <si>
    <t>CMA</t>
    <phoneticPr fontId="9" type="noConversion"/>
  </si>
  <si>
    <t>EVER GIVEN</t>
    <phoneticPr fontId="9" type="noConversion"/>
  </si>
  <si>
    <t>020W</t>
    <phoneticPr fontId="9" type="noConversion"/>
  </si>
  <si>
    <t>EVER ART</t>
    <phoneticPr fontId="9" type="noConversion"/>
  </si>
  <si>
    <t>007W</t>
    <phoneticPr fontId="9" type="noConversion"/>
  </si>
  <si>
    <t>EVER ARM</t>
    <phoneticPr fontId="9" type="noConversion"/>
  </si>
  <si>
    <t>008W</t>
    <phoneticPr fontId="9" type="noConversion"/>
  </si>
  <si>
    <t>EVER ALP</t>
    <phoneticPr fontId="9" type="noConversion"/>
  </si>
  <si>
    <t>VESSEL</t>
    <phoneticPr fontId="9" type="noConversion"/>
  </si>
  <si>
    <t>CONSTANTA</t>
    <phoneticPr fontId="9" type="noConversion"/>
  </si>
  <si>
    <t>CONSTANTA</t>
  </si>
  <si>
    <t>BLANK SAILING</t>
    <phoneticPr fontId="9" type="noConversion"/>
  </si>
  <si>
    <t>BLANK SAILING</t>
    <phoneticPr fontId="9" type="noConversion"/>
  </si>
  <si>
    <t>CSCL MERCURY</t>
    <phoneticPr fontId="9" type="noConversion"/>
  </si>
  <si>
    <t>091W</t>
    <phoneticPr fontId="9" type="noConversion"/>
  </si>
  <si>
    <t>TAMPA TRIUMPH</t>
    <phoneticPr fontId="9" type="noConversion"/>
  </si>
  <si>
    <t>035W</t>
    <phoneticPr fontId="9" type="noConversion"/>
  </si>
  <si>
    <t>GDANSK</t>
    <phoneticPr fontId="9" type="noConversion"/>
  </si>
  <si>
    <t>GDANSK</t>
  </si>
  <si>
    <t>COSCO SHIPPING UNIVERSE</t>
    <phoneticPr fontId="9" type="noConversion"/>
  </si>
  <si>
    <t>008W</t>
    <phoneticPr fontId="9" type="noConversion"/>
  </si>
  <si>
    <t>COSCO SHIPPING ARIES</t>
    <phoneticPr fontId="9" type="noConversion"/>
  </si>
  <si>
    <t>COSCO SHIPPING GEMINI</t>
    <phoneticPr fontId="9" type="noConversion"/>
  </si>
  <si>
    <t>COSCO SHIPPING LEO</t>
    <phoneticPr fontId="9" type="noConversion"/>
  </si>
  <si>
    <t>009W</t>
    <phoneticPr fontId="9" type="noConversion"/>
  </si>
  <si>
    <t>VESSEL</t>
    <phoneticPr fontId="9" type="noConversion"/>
  </si>
  <si>
    <t>027W</t>
    <phoneticPr fontId="9" type="noConversion"/>
  </si>
  <si>
    <t>TBN</t>
    <phoneticPr fontId="9" type="noConversion"/>
  </si>
  <si>
    <t>CSCL PACIFIC OCEAN</t>
    <phoneticPr fontId="9" type="noConversion"/>
  </si>
  <si>
    <t xml:space="preserve">MDV NIRVANA COBAIN </t>
    <phoneticPr fontId="9" type="noConversion"/>
  </si>
  <si>
    <t>949W</t>
    <phoneticPr fontId="9" type="noConversion"/>
  </si>
  <si>
    <t>MSK</t>
    <phoneticPr fontId="9" type="noConversion"/>
  </si>
  <si>
    <t xml:space="preserve">MAYVIEW MAERSK </t>
    <phoneticPr fontId="9" type="noConversion"/>
  </si>
  <si>
    <t>950W</t>
    <phoneticPr fontId="9" type="noConversion"/>
  </si>
  <si>
    <t xml:space="preserve">MSC ARINA </t>
    <phoneticPr fontId="9" type="noConversion"/>
  </si>
  <si>
    <t>951W</t>
    <phoneticPr fontId="9" type="noConversion"/>
  </si>
  <si>
    <t xml:space="preserve">MSC LENI </t>
    <phoneticPr fontId="9" type="noConversion"/>
  </si>
  <si>
    <t>952W</t>
    <phoneticPr fontId="9" type="noConversion"/>
  </si>
  <si>
    <t xml:space="preserve">MOGENS MAERSK </t>
    <phoneticPr fontId="9" type="noConversion"/>
  </si>
  <si>
    <t>001W</t>
    <phoneticPr fontId="9" type="noConversion"/>
  </si>
  <si>
    <t>MAERSK MONTE ALEGRE</t>
    <phoneticPr fontId="9" type="noConversion"/>
  </si>
  <si>
    <t>405W</t>
    <phoneticPr fontId="9" type="noConversion"/>
  </si>
  <si>
    <t>MSK</t>
    <phoneticPr fontId="9" type="noConversion"/>
  </si>
  <si>
    <t>MATHILDE MAERSK</t>
    <phoneticPr fontId="9" type="noConversion"/>
  </si>
  <si>
    <t>406W</t>
    <phoneticPr fontId="9" type="noConversion"/>
  </si>
  <si>
    <t>EBBA MAERSK</t>
    <phoneticPr fontId="9" type="noConversion"/>
  </si>
  <si>
    <t>407W</t>
    <phoneticPr fontId="9" type="noConversion"/>
  </si>
  <si>
    <t>MARY MAERSK</t>
    <phoneticPr fontId="9" type="noConversion"/>
  </si>
  <si>
    <t>407W</t>
    <phoneticPr fontId="9" type="noConversion"/>
  </si>
  <si>
    <t>GENOA</t>
    <phoneticPr fontId="9" type="noConversion"/>
  </si>
  <si>
    <t>VESSEL</t>
    <phoneticPr fontId="9" type="noConversion"/>
  </si>
  <si>
    <t>GENOVA</t>
  </si>
  <si>
    <t>LUDWIGSHAFEN EXPRESS</t>
    <phoneticPr fontId="9" type="noConversion"/>
  </si>
  <si>
    <t>ONE FRONTIER</t>
    <phoneticPr fontId="9" type="noConversion"/>
  </si>
  <si>
    <t>003W</t>
    <phoneticPr fontId="9" type="noConversion"/>
  </si>
  <si>
    <t>ONE MILLAU</t>
    <phoneticPr fontId="9" type="noConversion"/>
  </si>
  <si>
    <t>040W</t>
    <phoneticPr fontId="9" type="noConversion"/>
  </si>
  <si>
    <t>ONE MANCHESTER</t>
    <phoneticPr fontId="9" type="noConversion"/>
  </si>
  <si>
    <t>039W</t>
    <phoneticPr fontId="9" type="noConversion"/>
  </si>
  <si>
    <t>ZEPHYR LUMOS</t>
    <phoneticPr fontId="9" type="noConversion"/>
  </si>
  <si>
    <t>002W</t>
    <phoneticPr fontId="9" type="noConversion"/>
  </si>
  <si>
    <t>ONE</t>
  </si>
  <si>
    <t>SALAHUDDIN</t>
    <phoneticPr fontId="9" type="noConversion"/>
  </si>
  <si>
    <t>017W</t>
    <phoneticPr fontId="9" type="noConversion"/>
  </si>
  <si>
    <t>TBN</t>
    <phoneticPr fontId="9" type="noConversion"/>
  </si>
  <si>
    <t>LINAH</t>
    <phoneticPr fontId="9" type="noConversion"/>
  </si>
  <si>
    <t>AL MURABBA</t>
    <phoneticPr fontId="9" type="noConversion"/>
  </si>
  <si>
    <t>017W</t>
    <phoneticPr fontId="9" type="noConversion"/>
  </si>
  <si>
    <t>CSCL URANUS</t>
    <phoneticPr fontId="9" type="noConversion"/>
  </si>
  <si>
    <t>02M5DW1MA</t>
    <phoneticPr fontId="9" type="noConversion"/>
  </si>
  <si>
    <t>THALASSA PATRIS</t>
    <phoneticPr fontId="9" type="noConversion"/>
  </si>
  <si>
    <t>02M5FW1MA</t>
    <phoneticPr fontId="9" type="noConversion"/>
  </si>
  <si>
    <t>CSCL VENUS</t>
    <phoneticPr fontId="9" type="noConversion"/>
  </si>
  <si>
    <t>02M5JW1MA</t>
    <phoneticPr fontId="9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</si>
  <si>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9" type="noConversion"/>
  </si>
  <si>
    <t>ISTANBUL</t>
  </si>
  <si>
    <t xml:space="preserve">MAGLEBY MAERSK </t>
    <phoneticPr fontId="9" type="noConversion"/>
  </si>
  <si>
    <t>036W</t>
    <phoneticPr fontId="9" type="noConversion"/>
  </si>
  <si>
    <t>037W</t>
    <phoneticPr fontId="9" type="noConversion"/>
  </si>
  <si>
    <t xml:space="preserve">MARSTAL MAERSK </t>
    <phoneticPr fontId="9" type="noConversion"/>
  </si>
  <si>
    <t>038W</t>
    <phoneticPr fontId="9" type="noConversion"/>
  </si>
  <si>
    <t xml:space="preserve">MAASTRICHT MAERSK </t>
    <phoneticPr fontId="9" type="noConversion"/>
  </si>
  <si>
    <t>039W</t>
    <phoneticPr fontId="9" type="noConversion"/>
  </si>
  <si>
    <t xml:space="preserve">MOGENS MAERSK </t>
    <phoneticPr fontId="9" type="noConversion"/>
  </si>
  <si>
    <t>LUDWIGSHAFEN EXPRESS</t>
    <phoneticPr fontId="9" type="noConversion"/>
  </si>
  <si>
    <t>ONE</t>
    <phoneticPr fontId="9" type="noConversion"/>
  </si>
  <si>
    <t>ONE MILLAU</t>
    <phoneticPr fontId="9" type="noConversion"/>
  </si>
  <si>
    <t>ONE MANCHESTER</t>
    <phoneticPr fontId="9" type="noConversion"/>
  </si>
  <si>
    <t>039W</t>
    <phoneticPr fontId="9" type="noConversion"/>
  </si>
  <si>
    <t>BARCELONA</t>
    <phoneticPr fontId="9" type="noConversion"/>
  </si>
  <si>
    <t>VESSEL</t>
    <phoneticPr fontId="9" type="noConversion"/>
  </si>
  <si>
    <t>LUDWIGSHAFEN EXPRESS</t>
    <phoneticPr fontId="9" type="noConversion"/>
  </si>
  <si>
    <t>045W</t>
    <phoneticPr fontId="9" type="noConversion"/>
  </si>
  <si>
    <t>ONE</t>
    <phoneticPr fontId="9" type="noConversion"/>
  </si>
  <si>
    <t>ONE MILLAU</t>
    <phoneticPr fontId="9" type="noConversion"/>
  </si>
  <si>
    <t>ONE MANCHESTER</t>
    <phoneticPr fontId="9" type="noConversion"/>
  </si>
  <si>
    <t>NORTH  AMERICAN ROUTE</t>
  </si>
  <si>
    <t>NEW YORK</t>
    <phoneticPr fontId="9" type="noConversion"/>
  </si>
  <si>
    <t>NEW YORK</t>
  </si>
  <si>
    <t>YM WARRANTY</t>
    <phoneticPr fontId="9" type="noConversion"/>
  </si>
  <si>
    <t>016E</t>
    <phoneticPr fontId="9" type="noConversion"/>
  </si>
  <si>
    <t>BLANK SAILING</t>
    <phoneticPr fontId="9" type="noConversion"/>
  </si>
  <si>
    <t>ONE APUS</t>
    <phoneticPr fontId="9" type="noConversion"/>
  </si>
  <si>
    <t>VESSEL</t>
    <phoneticPr fontId="9" type="noConversion"/>
  </si>
  <si>
    <t>EMC</t>
    <phoneticPr fontId="9" type="noConversion"/>
  </si>
  <si>
    <t>015E</t>
    <phoneticPr fontId="9" type="noConversion"/>
  </si>
  <si>
    <t>EVER FOCUS</t>
    <phoneticPr fontId="9" type="noConversion"/>
  </si>
  <si>
    <t>018E</t>
    <phoneticPr fontId="9" type="noConversion"/>
  </si>
  <si>
    <t>VOYAGE</t>
    <phoneticPr fontId="9" type="noConversion"/>
  </si>
  <si>
    <t>CMA CGM SAHARA</t>
    <phoneticPr fontId="9" type="noConversion"/>
  </si>
  <si>
    <t>1PGTUE1MA</t>
    <phoneticPr fontId="9" type="noConversion"/>
  </si>
  <si>
    <t>EMC</t>
    <phoneticPr fontId="9" type="noConversion"/>
  </si>
  <si>
    <t>CMA CGM MUSCA</t>
    <phoneticPr fontId="9" type="noConversion"/>
  </si>
  <si>
    <t>0MBFVE1MA</t>
    <phoneticPr fontId="9" type="noConversion"/>
  </si>
  <si>
    <t>BLANK SAILING</t>
    <phoneticPr fontId="9" type="noConversion"/>
  </si>
  <si>
    <t>CMA CGM CALLISTO</t>
    <phoneticPr fontId="9" type="noConversion"/>
  </si>
  <si>
    <t>0MBG1E1MA</t>
    <phoneticPr fontId="9" type="noConversion"/>
  </si>
  <si>
    <t>ATLANTA</t>
    <phoneticPr fontId="9" type="noConversion"/>
  </si>
  <si>
    <t>EVER LEADING</t>
    <phoneticPr fontId="9" type="noConversion"/>
  </si>
  <si>
    <t>042E</t>
    <phoneticPr fontId="9" type="noConversion"/>
  </si>
  <si>
    <t>EMC</t>
  </si>
  <si>
    <t>EVER LIBERAL</t>
    <phoneticPr fontId="9" type="noConversion"/>
  </si>
  <si>
    <t>032E</t>
    <phoneticPr fontId="9" type="noConversion"/>
  </si>
  <si>
    <t>EVER LIVEN</t>
    <phoneticPr fontId="9" type="noConversion"/>
  </si>
  <si>
    <t>NUE4</t>
    <phoneticPr fontId="9" type="noConversion"/>
  </si>
  <si>
    <t>005E</t>
    <phoneticPr fontId="9" type="noConversion"/>
  </si>
  <si>
    <t>040E</t>
    <phoneticPr fontId="9" type="noConversion"/>
  </si>
  <si>
    <t>VESSEL</t>
    <phoneticPr fontId="9" type="noConversion"/>
  </si>
  <si>
    <t>THALASSA MANA</t>
    <phoneticPr fontId="9" type="noConversion"/>
  </si>
  <si>
    <t>EVER FAIR</t>
    <phoneticPr fontId="9" type="noConversion"/>
  </si>
  <si>
    <t>016E</t>
    <phoneticPr fontId="9" type="noConversion"/>
  </si>
  <si>
    <t>015E</t>
    <phoneticPr fontId="9" type="noConversion"/>
  </si>
  <si>
    <t>EVER FOCUS</t>
    <phoneticPr fontId="9" type="noConversion"/>
  </si>
  <si>
    <t>018E</t>
    <phoneticPr fontId="9" type="noConversion"/>
  </si>
  <si>
    <t xml:space="preserve">LOS ANGELES/LONG BEACH </t>
    <phoneticPr fontId="9" type="noConversion"/>
  </si>
  <si>
    <t>LONG BEACH</t>
  </si>
  <si>
    <t>SM LINE</t>
  </si>
  <si>
    <t>MAERSK ALGOL</t>
    <phoneticPr fontId="9" type="noConversion"/>
  </si>
  <si>
    <t>2001E</t>
    <phoneticPr fontId="9" type="noConversion"/>
  </si>
  <si>
    <t>MAERSK ALTAIR</t>
    <phoneticPr fontId="9" type="noConversion"/>
  </si>
  <si>
    <t>MAERSK ANTARES</t>
    <phoneticPr fontId="9" type="noConversion"/>
  </si>
  <si>
    <t>GUNVOR MAERSK</t>
    <phoneticPr fontId="9" type="noConversion"/>
  </si>
  <si>
    <t>PRESIDENT FD ROOSEVELT</t>
    <phoneticPr fontId="9" type="noConversion"/>
  </si>
  <si>
    <t>0DB79E1PL</t>
    <phoneticPr fontId="9" type="noConversion"/>
  </si>
  <si>
    <t>APL</t>
    <phoneticPr fontId="9" type="noConversion"/>
  </si>
  <si>
    <t xml:space="preserve">PRESIDENT TRUMAN </t>
    <phoneticPr fontId="9" type="noConversion"/>
  </si>
  <si>
    <t>0DB7BE1PL</t>
    <phoneticPr fontId="9" type="noConversion"/>
  </si>
  <si>
    <t>PRESIDENT EISENHOWER</t>
    <phoneticPr fontId="9" type="noConversion"/>
  </si>
  <si>
    <t>0DB7DE1PL</t>
    <phoneticPr fontId="9" type="noConversion"/>
  </si>
  <si>
    <t>PRESIDENT TRUMAN</t>
    <phoneticPr fontId="9" type="noConversion"/>
  </si>
  <si>
    <t>0DB7NE1PL</t>
    <phoneticPr fontId="9" type="noConversion"/>
  </si>
  <si>
    <t>PRESIDENT EISENHOWER</t>
    <phoneticPr fontId="9" type="noConversion"/>
  </si>
  <si>
    <t>0DB7PE1PL</t>
    <phoneticPr fontId="9" type="noConversion"/>
  </si>
  <si>
    <t>XIN DA YANG ZHOU</t>
    <phoneticPr fontId="9" type="noConversion"/>
  </si>
  <si>
    <t>069E</t>
    <phoneticPr fontId="9" type="noConversion"/>
  </si>
  <si>
    <t>OOCL</t>
    <phoneticPr fontId="9" type="noConversion"/>
  </si>
  <si>
    <t>XIN YA ZHOU</t>
    <phoneticPr fontId="9" type="noConversion"/>
  </si>
  <si>
    <t>142E</t>
    <phoneticPr fontId="9" type="noConversion"/>
  </si>
  <si>
    <t>KURE</t>
    <phoneticPr fontId="9" type="noConversion"/>
  </si>
  <si>
    <t>011E</t>
    <phoneticPr fontId="9" type="noConversion"/>
  </si>
  <si>
    <t>COSCO IZMIR</t>
    <phoneticPr fontId="9" type="noConversion"/>
  </si>
  <si>
    <t>055E</t>
    <phoneticPr fontId="9" type="noConversion"/>
  </si>
  <si>
    <t>COSCO MALAYSIA</t>
    <phoneticPr fontId="9" type="noConversion"/>
  </si>
  <si>
    <t>078E</t>
    <phoneticPr fontId="9" type="noConversion"/>
  </si>
  <si>
    <t>ONE</t>
    <phoneticPr fontId="9" type="noConversion"/>
  </si>
  <si>
    <t>YM TARGET</t>
    <phoneticPr fontId="9" type="noConversion"/>
  </si>
  <si>
    <t>017E</t>
    <phoneticPr fontId="9" type="noConversion"/>
  </si>
  <si>
    <t>YM TOPMOST</t>
    <phoneticPr fontId="9" type="noConversion"/>
  </si>
  <si>
    <t>014E</t>
    <phoneticPr fontId="9" type="noConversion"/>
  </si>
  <si>
    <t>ARISTOMENIS</t>
    <phoneticPr fontId="9" type="noConversion"/>
  </si>
  <si>
    <t>026E</t>
    <phoneticPr fontId="9" type="noConversion"/>
  </si>
  <si>
    <t>YM TROPHY</t>
    <phoneticPr fontId="9" type="noConversion"/>
  </si>
  <si>
    <t>012E</t>
    <phoneticPr fontId="9" type="noConversion"/>
  </si>
  <si>
    <t>EVER LOADING</t>
    <phoneticPr fontId="9" type="noConversion"/>
  </si>
  <si>
    <t>037E</t>
    <phoneticPr fontId="9" type="noConversion"/>
  </si>
  <si>
    <t>EVER LUCENT</t>
    <phoneticPr fontId="9" type="noConversion"/>
  </si>
  <si>
    <t>041E</t>
    <phoneticPr fontId="9" type="noConversion"/>
  </si>
  <si>
    <t>CONTI CHIVALRY</t>
    <phoneticPr fontId="9" type="noConversion"/>
  </si>
  <si>
    <t>002E</t>
    <phoneticPr fontId="9" type="noConversion"/>
  </si>
  <si>
    <t>EVER LAMBENT</t>
    <phoneticPr fontId="9" type="noConversion"/>
  </si>
  <si>
    <t>044E</t>
    <phoneticPr fontId="9" type="noConversion"/>
  </si>
  <si>
    <t>EVER LOGIC</t>
    <phoneticPr fontId="9" type="noConversion"/>
  </si>
  <si>
    <t>048E</t>
    <phoneticPr fontId="9" type="noConversion"/>
  </si>
  <si>
    <t>VESSEL</t>
    <phoneticPr fontId="9" type="noConversion"/>
  </si>
  <si>
    <t>VOYAGE</t>
    <phoneticPr fontId="9" type="noConversion"/>
  </si>
  <si>
    <t>069E</t>
    <phoneticPr fontId="9" type="noConversion"/>
  </si>
  <si>
    <t>EVER LASTING</t>
    <phoneticPr fontId="9" type="noConversion"/>
  </si>
  <si>
    <t>075E</t>
    <phoneticPr fontId="9" type="noConversion"/>
  </si>
  <si>
    <t>062E</t>
    <phoneticPr fontId="9" type="noConversion"/>
  </si>
  <si>
    <t>061E</t>
    <phoneticPr fontId="9" type="noConversion"/>
  </si>
  <si>
    <t>VESSEL</t>
    <phoneticPr fontId="9" type="noConversion"/>
  </si>
  <si>
    <t>COSCO AFRICA</t>
    <phoneticPr fontId="9" type="noConversion"/>
  </si>
  <si>
    <t>084E</t>
    <phoneticPr fontId="9" type="noConversion"/>
  </si>
  <si>
    <t>OOCL</t>
    <phoneticPr fontId="9" type="noConversion"/>
  </si>
  <si>
    <t>CSCL AUTUMN</t>
    <phoneticPr fontId="9" type="noConversion"/>
  </si>
  <si>
    <t>BLANK SAILING</t>
    <phoneticPr fontId="9" type="noConversion"/>
  </si>
  <si>
    <t>BLANK SAILING</t>
    <phoneticPr fontId="9" type="noConversion"/>
  </si>
  <si>
    <t>CSCL BOHAI SEA</t>
    <phoneticPr fontId="9" type="noConversion"/>
  </si>
  <si>
    <t>061E</t>
    <phoneticPr fontId="9" type="noConversion"/>
  </si>
  <si>
    <t>COSCO TAICANG</t>
    <phoneticPr fontId="9" type="noConversion"/>
  </si>
  <si>
    <t>093E</t>
    <phoneticPr fontId="9" type="noConversion"/>
  </si>
  <si>
    <t>PRESIDENT CLEVELAND</t>
    <phoneticPr fontId="9" type="noConversion"/>
  </si>
  <si>
    <t>0DBD3E1MA</t>
    <phoneticPr fontId="9" type="noConversion"/>
  </si>
  <si>
    <t>PRESIDENT FD ROOSEVELT</t>
    <phoneticPr fontId="9" type="noConversion"/>
  </si>
  <si>
    <t>0DBD7E1MA</t>
    <phoneticPr fontId="9" type="noConversion"/>
  </si>
  <si>
    <t>PRESIDENT WILSON</t>
    <phoneticPr fontId="9" type="noConversion"/>
  </si>
  <si>
    <t>0DBDBE1MA</t>
    <phoneticPr fontId="9" type="noConversion"/>
  </si>
  <si>
    <t>0DBDDE1MA</t>
    <phoneticPr fontId="9" type="noConversion"/>
  </si>
  <si>
    <t>CSCL EAST CHINA SEA</t>
    <phoneticPr fontId="9" type="noConversion"/>
  </si>
  <si>
    <t>039E</t>
    <phoneticPr fontId="9" type="noConversion"/>
  </si>
  <si>
    <t>CSCL SOUTH CHINA SEA</t>
    <phoneticPr fontId="9" type="noConversion"/>
  </si>
  <si>
    <t>CSCL SPRING</t>
    <phoneticPr fontId="9" type="noConversion"/>
  </si>
  <si>
    <t>036E</t>
    <phoneticPr fontId="9" type="noConversion"/>
  </si>
  <si>
    <t>CSCL SUMMER</t>
    <phoneticPr fontId="9" type="noConversion"/>
  </si>
  <si>
    <t>CSCL YELLOW SEA</t>
    <phoneticPr fontId="9" type="noConversion"/>
  </si>
  <si>
    <t>033E</t>
    <phoneticPr fontId="9" type="noConversion"/>
  </si>
  <si>
    <t>EVER LOVELY</t>
    <phoneticPr fontId="9" type="noConversion"/>
  </si>
  <si>
    <t>0TB4TE1MA</t>
    <phoneticPr fontId="9" type="noConversion"/>
  </si>
  <si>
    <t>0TB4VE1MA</t>
    <phoneticPr fontId="9" type="noConversion"/>
  </si>
  <si>
    <t>EVER LIBRA</t>
    <phoneticPr fontId="9" type="noConversion"/>
  </si>
  <si>
    <t>0TB4XE1MA</t>
    <phoneticPr fontId="9" type="noConversion"/>
  </si>
  <si>
    <t>EVER LOADING</t>
    <phoneticPr fontId="9" type="noConversion"/>
  </si>
  <si>
    <t>0TB4ZE1MA</t>
    <phoneticPr fontId="9" type="noConversion"/>
  </si>
  <si>
    <t>NAVARINO</t>
    <phoneticPr fontId="9" type="noConversion"/>
  </si>
  <si>
    <t>0TB51E1MA</t>
    <phoneticPr fontId="9" type="noConversion"/>
  </si>
  <si>
    <t>OAKLAND/SAN FRANCISCO</t>
    <phoneticPr fontId="9" type="noConversion"/>
  </si>
  <si>
    <t>CSCL SPRING</t>
    <phoneticPr fontId="9" type="noConversion"/>
  </si>
  <si>
    <t>024E</t>
    <phoneticPr fontId="9" type="noConversion"/>
  </si>
  <si>
    <t>COSCO SPAIN</t>
    <phoneticPr fontId="9" type="noConversion"/>
  </si>
  <si>
    <t>028E</t>
    <phoneticPr fontId="9" type="noConversion"/>
  </si>
  <si>
    <t>TBN</t>
    <phoneticPr fontId="9" type="noConversion"/>
  </si>
  <si>
    <t>CSCL WINTER</t>
    <phoneticPr fontId="9" type="noConversion"/>
  </si>
  <si>
    <t>020E</t>
    <phoneticPr fontId="9" type="noConversion"/>
  </si>
  <si>
    <t>COSCO HARMONY</t>
    <phoneticPr fontId="9" type="noConversion"/>
  </si>
  <si>
    <t>045E</t>
    <phoneticPr fontId="9" type="noConversion"/>
  </si>
  <si>
    <t>CARRIER</t>
    <phoneticPr fontId="9" type="noConversion"/>
  </si>
  <si>
    <t>YM TARGET</t>
    <phoneticPr fontId="9" type="noConversion"/>
  </si>
  <si>
    <t>017E</t>
    <phoneticPr fontId="9" type="noConversion"/>
  </si>
  <si>
    <t>YM TOPMOST</t>
    <phoneticPr fontId="9" type="noConversion"/>
  </si>
  <si>
    <t>014E</t>
    <phoneticPr fontId="9" type="noConversion"/>
  </si>
  <si>
    <t>ARISTOMENIS</t>
    <phoneticPr fontId="9" type="noConversion"/>
  </si>
  <si>
    <t>YM TROPHY</t>
    <phoneticPr fontId="9" type="noConversion"/>
  </si>
  <si>
    <t>012E</t>
    <phoneticPr fontId="9" type="noConversion"/>
  </si>
  <si>
    <t>CHICAGO</t>
    <phoneticPr fontId="9" type="noConversion"/>
  </si>
  <si>
    <t>CSCL SPRING</t>
    <phoneticPr fontId="9" type="noConversion"/>
  </si>
  <si>
    <t>024E</t>
    <phoneticPr fontId="9" type="noConversion"/>
  </si>
  <si>
    <t>OOCL</t>
    <phoneticPr fontId="9" type="noConversion"/>
  </si>
  <si>
    <t>COSCO SPAIN</t>
    <phoneticPr fontId="9" type="noConversion"/>
  </si>
  <si>
    <t>028E</t>
    <phoneticPr fontId="9" type="noConversion"/>
  </si>
  <si>
    <t>CSCL WINTER</t>
    <phoneticPr fontId="9" type="noConversion"/>
  </si>
  <si>
    <t>COSCO HARMONY</t>
    <phoneticPr fontId="9" type="noConversion"/>
  </si>
  <si>
    <t>045E</t>
    <phoneticPr fontId="9" type="noConversion"/>
  </si>
  <si>
    <t>VESSEL</t>
    <phoneticPr fontId="9" type="noConversion"/>
  </si>
  <si>
    <t>CARRIER</t>
    <phoneticPr fontId="9" type="noConversion"/>
  </si>
  <si>
    <t>CHICAGO</t>
    <phoneticPr fontId="9" type="noConversion"/>
  </si>
  <si>
    <t>BLANK SAILING</t>
    <phoneticPr fontId="9" type="noConversion"/>
  </si>
  <si>
    <t>ONE</t>
    <phoneticPr fontId="9" type="noConversion"/>
  </si>
  <si>
    <t>YM TARGET</t>
    <phoneticPr fontId="9" type="noConversion"/>
  </si>
  <si>
    <t>017E</t>
    <phoneticPr fontId="9" type="noConversion"/>
  </si>
  <si>
    <t>ARISTOMENIS</t>
    <phoneticPr fontId="9" type="noConversion"/>
  </si>
  <si>
    <t>YM TROPHY</t>
    <phoneticPr fontId="9" type="noConversion"/>
  </si>
  <si>
    <t>012E</t>
    <phoneticPr fontId="9" type="noConversion"/>
  </si>
  <si>
    <t>CSCL SPRING</t>
    <phoneticPr fontId="9" type="noConversion"/>
  </si>
  <si>
    <t>COSCO SPAIN</t>
    <phoneticPr fontId="9" type="noConversion"/>
  </si>
  <si>
    <t>020E</t>
    <phoneticPr fontId="9" type="noConversion"/>
  </si>
  <si>
    <t>CHICAGO</t>
    <phoneticPr fontId="9" type="noConversion"/>
  </si>
  <si>
    <t>ONE</t>
    <phoneticPr fontId="9" type="noConversion"/>
  </si>
  <si>
    <t>HYUNDAI BRAVE</t>
    <phoneticPr fontId="9" type="noConversion"/>
  </si>
  <si>
    <t>089E</t>
    <phoneticPr fontId="9" type="noConversion"/>
  </si>
  <si>
    <t>ONE HOUSTON</t>
    <phoneticPr fontId="9" type="noConversion"/>
  </si>
  <si>
    <t>042E</t>
    <phoneticPr fontId="9" type="noConversion"/>
  </si>
  <si>
    <t>ONE COSMOS</t>
    <phoneticPr fontId="9" type="noConversion"/>
  </si>
  <si>
    <t>SOFIA EXPRESS</t>
    <phoneticPr fontId="9" type="noConversion"/>
  </si>
  <si>
    <t>061E</t>
    <phoneticPr fontId="9" type="noConversion"/>
  </si>
  <si>
    <t>CARRIER</t>
    <phoneticPr fontId="9" type="noConversion"/>
  </si>
  <si>
    <t>COSCO AFRICA</t>
    <phoneticPr fontId="9" type="noConversion"/>
  </si>
  <si>
    <t>CSCL AUTUMN</t>
    <phoneticPr fontId="9" type="noConversion"/>
  </si>
  <si>
    <t>093E</t>
    <phoneticPr fontId="9" type="noConversion"/>
  </si>
  <si>
    <t>SEATTLE/TACOMA</t>
    <phoneticPr fontId="9" type="noConversion"/>
  </si>
  <si>
    <t>YM TOGETHER</t>
    <phoneticPr fontId="9" type="noConversion"/>
  </si>
  <si>
    <t>YM THRONE</t>
    <phoneticPr fontId="9" type="noConversion"/>
  </si>
  <si>
    <t>009E</t>
    <phoneticPr fontId="9" type="noConversion"/>
  </si>
  <si>
    <t>YM TRILLION</t>
    <phoneticPr fontId="9" type="noConversion"/>
  </si>
  <si>
    <t>009E</t>
    <phoneticPr fontId="9" type="noConversion"/>
  </si>
  <si>
    <t>VANCOUVER</t>
  </si>
  <si>
    <t>TO BE ADVISED</t>
    <phoneticPr fontId="9" type="noConversion"/>
  </si>
  <si>
    <t>SM QINGDAO</t>
    <phoneticPr fontId="9" type="noConversion"/>
  </si>
  <si>
    <t>2005E</t>
    <phoneticPr fontId="9" type="noConversion"/>
  </si>
  <si>
    <t>SCHUBERT</t>
    <phoneticPr fontId="9" type="noConversion"/>
  </si>
  <si>
    <t>2005E</t>
    <phoneticPr fontId="9" type="noConversion"/>
  </si>
  <si>
    <t>SM MUMBAI</t>
    <phoneticPr fontId="9" type="noConversion"/>
  </si>
  <si>
    <t>2005E</t>
    <phoneticPr fontId="9" type="noConversion"/>
  </si>
  <si>
    <t>SM TIANJIN</t>
    <phoneticPr fontId="9" type="noConversion"/>
  </si>
  <si>
    <t>YM TOGETHER</t>
    <phoneticPr fontId="9" type="noConversion"/>
  </si>
  <si>
    <t>012E</t>
    <phoneticPr fontId="9" type="noConversion"/>
  </si>
  <si>
    <t>YM TRANQUILITY</t>
    <phoneticPr fontId="9" type="noConversion"/>
  </si>
  <si>
    <t>010E</t>
    <phoneticPr fontId="9" type="noConversion"/>
  </si>
  <si>
    <t>YM THRONE</t>
    <phoneticPr fontId="9" type="noConversion"/>
  </si>
  <si>
    <t>009E</t>
    <phoneticPr fontId="9" type="noConversion"/>
  </si>
  <si>
    <t>YM TRILLION</t>
    <phoneticPr fontId="9" type="noConversion"/>
  </si>
  <si>
    <t>009E</t>
    <phoneticPr fontId="9" type="noConversion"/>
  </si>
  <si>
    <t>MONTREAL</t>
    <phoneticPr fontId="9" type="noConversion"/>
  </si>
  <si>
    <t>019E</t>
    <phoneticPr fontId="9" type="noConversion"/>
  </si>
  <si>
    <t>COSCO/CMA</t>
  </si>
  <si>
    <t>CSCL BOHAI SEA</t>
    <phoneticPr fontId="9" type="noConversion"/>
  </si>
  <si>
    <t>023E</t>
    <phoneticPr fontId="9" type="noConversion"/>
  </si>
  <si>
    <t>COSCO SHIPPING ROSE</t>
    <phoneticPr fontId="9" type="noConversion"/>
  </si>
  <si>
    <t>005E</t>
    <phoneticPr fontId="9" type="noConversion"/>
  </si>
  <si>
    <t>022E</t>
    <phoneticPr fontId="9" type="noConversion"/>
  </si>
  <si>
    <t>CSCL SPRING</t>
    <phoneticPr fontId="9" type="noConversion"/>
  </si>
  <si>
    <t>ONE</t>
    <phoneticPr fontId="9" type="noConversion"/>
  </si>
  <si>
    <t>YM TOGETHER</t>
    <phoneticPr fontId="9" type="noConversion"/>
  </si>
  <si>
    <t>012E</t>
    <phoneticPr fontId="9" type="noConversion"/>
  </si>
  <si>
    <t>YM TRANQUILITY</t>
    <phoneticPr fontId="9" type="noConversion"/>
  </si>
  <si>
    <t>010E</t>
    <phoneticPr fontId="9" type="noConversion"/>
  </si>
  <si>
    <t>YM TRILLION</t>
    <phoneticPr fontId="9" type="noConversion"/>
  </si>
  <si>
    <t>009E</t>
    <phoneticPr fontId="9" type="noConversion"/>
  </si>
  <si>
    <t>CAP SAN JUAN</t>
    <phoneticPr fontId="9" type="noConversion"/>
  </si>
  <si>
    <t>2003E</t>
    <phoneticPr fontId="9" type="noConversion"/>
  </si>
  <si>
    <t>SMLINE</t>
    <phoneticPr fontId="9" type="noConversion"/>
  </si>
  <si>
    <t>MAERSK ALTAIR</t>
    <phoneticPr fontId="9" type="noConversion"/>
  </si>
  <si>
    <t>2004E</t>
    <phoneticPr fontId="9" type="noConversion"/>
  </si>
  <si>
    <t>MAERSK EVORA</t>
    <phoneticPr fontId="9" type="noConversion"/>
  </si>
  <si>
    <t>2004E</t>
    <phoneticPr fontId="9" type="noConversion"/>
  </si>
  <si>
    <t>MAERSK ALFIRK</t>
    <phoneticPr fontId="9" type="noConversion"/>
  </si>
  <si>
    <t>CAP SAN VINCENT</t>
    <phoneticPr fontId="9" type="noConversion"/>
  </si>
  <si>
    <t>2004E</t>
    <phoneticPr fontId="9" type="noConversion"/>
  </si>
  <si>
    <t>084E</t>
    <phoneticPr fontId="9" type="noConversion"/>
  </si>
  <si>
    <t>055E</t>
    <phoneticPr fontId="9" type="noConversion"/>
  </si>
  <si>
    <t>BLANK SAILING</t>
    <phoneticPr fontId="9" type="noConversion"/>
  </si>
  <si>
    <t>061E</t>
    <phoneticPr fontId="9" type="noConversion"/>
  </si>
  <si>
    <t>COSCO TAICANG</t>
    <phoneticPr fontId="9" type="noConversion"/>
  </si>
  <si>
    <t>093E</t>
    <phoneticPr fontId="9" type="noConversion"/>
  </si>
  <si>
    <t>ONE</t>
    <phoneticPr fontId="9" type="noConversion"/>
  </si>
  <si>
    <t>TORONTO</t>
    <phoneticPr fontId="9" type="noConversion"/>
  </si>
  <si>
    <t>CAP SAN JUAN</t>
    <phoneticPr fontId="9" type="noConversion"/>
  </si>
  <si>
    <t>MAERSK ALTAIR</t>
    <phoneticPr fontId="9" type="noConversion"/>
  </si>
  <si>
    <t>MAERSK EVORA</t>
    <phoneticPr fontId="9" type="noConversion"/>
  </si>
  <si>
    <t>2004E</t>
    <phoneticPr fontId="9" type="noConversion"/>
  </si>
  <si>
    <t>MAERSK ALFIRK</t>
    <phoneticPr fontId="9" type="noConversion"/>
  </si>
  <si>
    <t>CAP SAN VINCENT</t>
    <phoneticPr fontId="9" type="noConversion"/>
  </si>
  <si>
    <t>COSCO AFRICA</t>
    <phoneticPr fontId="9" type="noConversion"/>
  </si>
  <si>
    <t>084E</t>
    <phoneticPr fontId="9" type="noConversion"/>
  </si>
  <si>
    <t>COSCO</t>
    <phoneticPr fontId="9" type="noConversion"/>
  </si>
  <si>
    <t>CSCL AUTUMN</t>
    <phoneticPr fontId="9" type="noConversion"/>
  </si>
  <si>
    <t>055E</t>
    <phoneticPr fontId="9" type="noConversion"/>
  </si>
  <si>
    <t>CSCL BOHAI SEA</t>
    <phoneticPr fontId="9" type="noConversion"/>
  </si>
  <si>
    <t>093E</t>
    <phoneticPr fontId="9" type="noConversion"/>
  </si>
  <si>
    <t>MOL CHARISMA</t>
    <phoneticPr fontId="9" type="noConversion"/>
  </si>
  <si>
    <t>205E</t>
    <phoneticPr fontId="9" type="noConversion"/>
  </si>
  <si>
    <t>ONE</t>
    <phoneticPr fontId="9" type="noConversion"/>
  </si>
  <si>
    <t>ONE COMMITMENT</t>
    <phoneticPr fontId="9" type="noConversion"/>
  </si>
  <si>
    <t>041E</t>
    <phoneticPr fontId="9" type="noConversion"/>
  </si>
  <si>
    <t>MOL CELEBRATION</t>
    <phoneticPr fontId="9" type="noConversion"/>
  </si>
  <si>
    <t>069E</t>
    <phoneticPr fontId="9" type="noConversion"/>
  </si>
  <si>
    <t>MOL CREATION</t>
    <phoneticPr fontId="9" type="noConversion"/>
  </si>
  <si>
    <t>067E</t>
    <phoneticPr fontId="9" type="noConversion"/>
  </si>
  <si>
    <t>ONE CONTINUITY</t>
    <phoneticPr fontId="9" type="noConversion"/>
  </si>
  <si>
    <t>044E</t>
    <phoneticPr fontId="9" type="noConversion"/>
  </si>
  <si>
    <t>MIAMI</t>
    <phoneticPr fontId="9" type="noConversion"/>
  </si>
  <si>
    <t>VESSEL</t>
    <phoneticPr fontId="9" type="noConversion"/>
  </si>
  <si>
    <t>MSC</t>
    <phoneticPr fontId="9" type="noConversion"/>
  </si>
  <si>
    <t>MSC AMBRA</t>
    <phoneticPr fontId="9" type="noConversion"/>
  </si>
  <si>
    <t>FJ406W</t>
    <phoneticPr fontId="9" type="noConversion"/>
  </si>
  <si>
    <t>MSC MICHELLE</t>
    <phoneticPr fontId="9" type="noConversion"/>
  </si>
  <si>
    <t>FJ407W</t>
    <phoneticPr fontId="9" type="noConversion"/>
  </si>
  <si>
    <t>MSC MIA</t>
    <phoneticPr fontId="9" type="noConversion"/>
  </si>
  <si>
    <t>FJ408W</t>
    <phoneticPr fontId="9" type="noConversion"/>
  </si>
  <si>
    <t>MSC MINA</t>
    <phoneticPr fontId="9" type="noConversion"/>
  </si>
  <si>
    <t>FJ409W</t>
    <phoneticPr fontId="9" type="noConversion"/>
  </si>
  <si>
    <t>DALLAS</t>
    <phoneticPr fontId="9" type="noConversion"/>
  </si>
  <si>
    <t>DALLAS</t>
  </si>
  <si>
    <t>TBN</t>
    <phoneticPr fontId="9" type="noConversion"/>
  </si>
  <si>
    <t>020E</t>
    <phoneticPr fontId="9" type="noConversion"/>
  </si>
  <si>
    <t>COSCO HARMONY</t>
    <phoneticPr fontId="9" type="noConversion"/>
  </si>
  <si>
    <t>045E</t>
    <phoneticPr fontId="9" type="noConversion"/>
  </si>
  <si>
    <t>PRE SIDENT KENNEDY</t>
    <phoneticPr fontId="9" type="noConversion"/>
  </si>
  <si>
    <t>PRE SIDENT TRUMAN</t>
    <phoneticPr fontId="9" type="noConversion"/>
  </si>
  <si>
    <t>007E</t>
    <phoneticPr fontId="9" type="noConversion"/>
  </si>
  <si>
    <t>PRE SIDENT FD ROOSEVELT</t>
    <phoneticPr fontId="9" type="noConversion"/>
  </si>
  <si>
    <t>107E</t>
    <phoneticPr fontId="9" type="noConversion"/>
  </si>
  <si>
    <t>PRE SIDENT EISENHOWER</t>
    <phoneticPr fontId="9" type="noConversion"/>
  </si>
  <si>
    <t>009E</t>
    <phoneticPr fontId="9" type="noConversion"/>
  </si>
  <si>
    <t>PRE SIDENT WILSON</t>
    <phoneticPr fontId="9" type="noConversion"/>
  </si>
  <si>
    <t>007E</t>
    <phoneticPr fontId="9" type="noConversion"/>
  </si>
  <si>
    <t>EVER LUCENT</t>
    <phoneticPr fontId="9" type="noConversion"/>
  </si>
  <si>
    <t>032E</t>
    <phoneticPr fontId="9" type="noConversion"/>
  </si>
  <si>
    <t>EMC</t>
    <phoneticPr fontId="9" type="noConversion"/>
  </si>
  <si>
    <t>EVER LOVELY</t>
    <phoneticPr fontId="9" type="noConversion"/>
  </si>
  <si>
    <t>025E</t>
    <phoneticPr fontId="9" type="noConversion"/>
  </si>
  <si>
    <t>EVER LOGIC</t>
    <phoneticPr fontId="9" type="noConversion"/>
  </si>
  <si>
    <t>039E</t>
    <phoneticPr fontId="9" type="noConversion"/>
  </si>
  <si>
    <t>EVER LIBRA</t>
    <phoneticPr fontId="9" type="noConversion"/>
  </si>
  <si>
    <t>046E</t>
    <phoneticPr fontId="9" type="noConversion"/>
  </si>
  <si>
    <t>036E</t>
    <phoneticPr fontId="9" type="noConversion"/>
  </si>
  <si>
    <t>COSCO AFRICA</t>
    <phoneticPr fontId="9" type="noConversion"/>
  </si>
  <si>
    <t>CSCL BOHAI SEA</t>
    <phoneticPr fontId="9" type="noConversion"/>
  </si>
  <si>
    <t>061E</t>
    <phoneticPr fontId="9" type="noConversion"/>
  </si>
  <si>
    <t>093E</t>
    <phoneticPr fontId="9" type="noConversion"/>
  </si>
  <si>
    <t>HOUSTON</t>
  </si>
  <si>
    <t>EVER LIVEN</t>
    <phoneticPr fontId="9" type="noConversion"/>
  </si>
  <si>
    <t>PENDING</t>
    <phoneticPr fontId="9" type="noConversion"/>
  </si>
  <si>
    <t>PENDIND</t>
    <phoneticPr fontId="9" type="noConversion"/>
  </si>
  <si>
    <t>CMA CGM JACQUES</t>
  </si>
  <si>
    <t>0VC37E</t>
    <phoneticPr fontId="9" type="noConversion"/>
  </si>
  <si>
    <t>037E</t>
    <phoneticPr fontId="9" type="noConversion"/>
  </si>
  <si>
    <t>009E</t>
    <phoneticPr fontId="9" type="noConversion"/>
  </si>
  <si>
    <t>PRE SIDENT FD ROOSEVELT</t>
    <phoneticPr fontId="9" type="noConversion"/>
  </si>
  <si>
    <t>PRE SIDENT EISENHOWER</t>
    <phoneticPr fontId="9" type="noConversion"/>
  </si>
  <si>
    <t>PRE SIDENT WILSON</t>
    <phoneticPr fontId="9" type="noConversion"/>
  </si>
  <si>
    <t>NAVARINO</t>
    <phoneticPr fontId="9" type="noConversion"/>
  </si>
  <si>
    <t>019E</t>
    <phoneticPr fontId="9" type="noConversion"/>
  </si>
  <si>
    <t>EVER LOADING</t>
    <phoneticPr fontId="9" type="noConversion"/>
  </si>
  <si>
    <t>030E</t>
    <phoneticPr fontId="9" type="noConversion"/>
  </si>
  <si>
    <t>EVER LOGIC</t>
    <phoneticPr fontId="9" type="noConversion"/>
  </si>
  <si>
    <t>047E</t>
    <phoneticPr fontId="9" type="noConversion"/>
  </si>
  <si>
    <t>COSCO ENGLAND</t>
    <phoneticPr fontId="9" type="noConversion"/>
  </si>
  <si>
    <t>0BH5FE1MA</t>
    <phoneticPr fontId="9" type="noConversion"/>
  </si>
  <si>
    <t>COSCO ITALY</t>
    <phoneticPr fontId="9" type="noConversion"/>
  </si>
  <si>
    <t>0BH5HE1MA</t>
    <phoneticPr fontId="9" type="noConversion"/>
  </si>
  <si>
    <t>COSCO GLORY</t>
    <phoneticPr fontId="9" type="noConversion"/>
  </si>
  <si>
    <t>0BH5JE1MA</t>
    <phoneticPr fontId="9" type="noConversion"/>
  </si>
  <si>
    <t>COSCO DENMARK</t>
    <phoneticPr fontId="9" type="noConversion"/>
  </si>
  <si>
    <t>0BH5LE1MA</t>
    <phoneticPr fontId="9" type="noConversion"/>
  </si>
  <si>
    <t>COSCO NETHERLANDS</t>
    <phoneticPr fontId="9" type="noConversion"/>
  </si>
  <si>
    <t>0BH5NE1MA</t>
    <phoneticPr fontId="9" type="noConversion"/>
  </si>
  <si>
    <t>CSCL EAST CHINA SEA</t>
    <phoneticPr fontId="9" type="noConversion"/>
  </si>
  <si>
    <t>CSCL SOUTH CHINA SEA</t>
    <phoneticPr fontId="9" type="noConversion"/>
  </si>
  <si>
    <t>036E</t>
    <phoneticPr fontId="9" type="noConversion"/>
  </si>
  <si>
    <t>CSCL SUMMER</t>
    <phoneticPr fontId="9" type="noConversion"/>
  </si>
  <si>
    <t>CSCL YELLOW SEA</t>
    <phoneticPr fontId="9" type="noConversion"/>
  </si>
  <si>
    <t>MONTEVIDEO</t>
    <phoneticPr fontId="9" type="noConversion"/>
  </si>
  <si>
    <t>ESTELLE MAERSK</t>
    <phoneticPr fontId="9" type="noConversion"/>
  </si>
  <si>
    <t>936W</t>
    <phoneticPr fontId="9" type="noConversion"/>
  </si>
  <si>
    <t>HAM-SUD</t>
  </si>
  <si>
    <t>MSC VENICE</t>
    <phoneticPr fontId="9" type="noConversion"/>
  </si>
  <si>
    <t>937W</t>
    <phoneticPr fontId="9" type="noConversion"/>
  </si>
  <si>
    <t>MAASTRICHT MAERSK</t>
    <phoneticPr fontId="9" type="noConversion"/>
  </si>
  <si>
    <t>938W</t>
    <phoneticPr fontId="9" type="noConversion"/>
  </si>
  <si>
    <t>MARGRETHE MAERSK</t>
    <phoneticPr fontId="9" type="noConversion"/>
  </si>
  <si>
    <t>2M012</t>
    <phoneticPr fontId="9" type="noConversion"/>
  </si>
  <si>
    <t>940W</t>
    <phoneticPr fontId="9" type="noConversion"/>
  </si>
  <si>
    <t>COSCO WELLINGTON</t>
    <phoneticPr fontId="9" type="noConversion"/>
  </si>
  <si>
    <t>071W</t>
    <phoneticPr fontId="9" type="noConversion"/>
  </si>
  <si>
    <t>096W</t>
    <phoneticPr fontId="9" type="noConversion"/>
  </si>
  <si>
    <t>ZIM SHANGHAI</t>
    <phoneticPr fontId="9" type="noConversion"/>
  </si>
  <si>
    <t>114W</t>
    <phoneticPr fontId="9" type="noConversion"/>
  </si>
  <si>
    <t>TO BE ADVISED</t>
    <phoneticPr fontId="9" type="noConversion"/>
  </si>
  <si>
    <t>TBN</t>
    <phoneticPr fontId="9" type="noConversion"/>
  </si>
  <si>
    <t>ONE ORINOCO</t>
    <phoneticPr fontId="9" type="noConversion"/>
  </si>
  <si>
    <t>2404E</t>
    <phoneticPr fontId="9" type="noConversion"/>
  </si>
  <si>
    <t>VALOR</t>
    <phoneticPr fontId="9" type="noConversion"/>
  </si>
  <si>
    <t>2406E</t>
    <phoneticPr fontId="9" type="noConversion"/>
  </si>
  <si>
    <t>VANTAGE</t>
    <phoneticPr fontId="9" type="noConversion"/>
  </si>
  <si>
    <t>ATHOS</t>
    <phoneticPr fontId="9" type="noConversion"/>
  </si>
  <si>
    <t>SANTOS</t>
    <phoneticPr fontId="9" type="noConversion"/>
  </si>
  <si>
    <t>EVER LINKING</t>
    <phoneticPr fontId="9" type="noConversion"/>
  </si>
  <si>
    <t>060W</t>
    <phoneticPr fontId="9" type="noConversion"/>
  </si>
  <si>
    <t>COSCO</t>
    <phoneticPr fontId="9" type="noConversion"/>
  </si>
  <si>
    <t>KOTA SANTOS</t>
    <phoneticPr fontId="9" type="noConversion"/>
  </si>
  <si>
    <t>0008W</t>
    <phoneticPr fontId="9" type="noConversion"/>
  </si>
  <si>
    <t>KOTA CEPAT</t>
    <phoneticPr fontId="9" type="noConversion"/>
  </si>
  <si>
    <t>0062W</t>
    <phoneticPr fontId="9" type="noConversion"/>
  </si>
  <si>
    <t>BUENOS AIRES</t>
    <phoneticPr fontId="9" type="noConversion"/>
  </si>
  <si>
    <t>HAM-SUD</t>
    <phoneticPr fontId="9" type="noConversion"/>
  </si>
  <si>
    <t>COSCO SHIPPING LIBRA</t>
    <phoneticPr fontId="9" type="noConversion"/>
  </si>
  <si>
    <t>012W</t>
    <phoneticPr fontId="9" type="noConversion"/>
  </si>
  <si>
    <t>COSCO SHIPPING SAGITTA RIUS</t>
    <phoneticPr fontId="9" type="noConversion"/>
  </si>
  <si>
    <t>COSCO SHIPPING NEBULA</t>
    <phoneticPr fontId="9" type="noConversion"/>
  </si>
  <si>
    <t>COSCO SHIPPING VIRGO</t>
    <phoneticPr fontId="9" type="noConversion"/>
  </si>
  <si>
    <r>
      <t>0</t>
    </r>
    <r>
      <rPr>
        <sz val="11"/>
        <color indexed="8"/>
        <rFont val="Times New Roman"/>
        <family val="1"/>
      </rPr>
      <t>12W</t>
    </r>
    <phoneticPr fontId="9" type="noConversion"/>
  </si>
  <si>
    <t>COSCO SHIPPING SCORPIO</t>
    <phoneticPr fontId="9" type="noConversion"/>
  </si>
  <si>
    <r>
      <t>0</t>
    </r>
    <r>
      <rPr>
        <sz val="11"/>
        <color indexed="8"/>
        <rFont val="Times New Roman"/>
        <family val="1"/>
      </rPr>
      <t>11W</t>
    </r>
    <phoneticPr fontId="9" type="noConversion"/>
  </si>
  <si>
    <t>VALOR</t>
    <phoneticPr fontId="9" type="noConversion"/>
  </si>
  <si>
    <t>2322E</t>
    <phoneticPr fontId="9" type="noConversion"/>
  </si>
  <si>
    <t>ONE</t>
    <phoneticPr fontId="9" type="noConversion"/>
  </si>
  <si>
    <t>VANTAGE</t>
    <phoneticPr fontId="9" type="noConversion"/>
  </si>
  <si>
    <t>2323E</t>
    <phoneticPr fontId="9" type="noConversion"/>
  </si>
  <si>
    <t>KUALA LUMPUR EXPRESS</t>
    <phoneticPr fontId="9" type="noConversion"/>
  </si>
  <si>
    <t>2324E</t>
    <phoneticPr fontId="9" type="noConversion"/>
  </si>
  <si>
    <t>0037E</t>
    <phoneticPr fontId="9" type="noConversion"/>
  </si>
  <si>
    <t>SEASPAN BREEZE</t>
    <phoneticPr fontId="9" type="noConversion"/>
  </si>
  <si>
    <t>2326E</t>
    <phoneticPr fontId="9" type="noConversion"/>
  </si>
  <si>
    <t>CALLAO</t>
    <phoneticPr fontId="9" type="noConversion"/>
  </si>
  <si>
    <t>VESSEL</t>
    <phoneticPr fontId="9" type="noConversion"/>
  </si>
  <si>
    <t>COSCO SHIPPING SEINE</t>
    <phoneticPr fontId="9" type="noConversion"/>
  </si>
  <si>
    <t>034E</t>
    <phoneticPr fontId="9" type="noConversion"/>
  </si>
  <si>
    <t>COSCO SHIPPING THAMES</t>
    <phoneticPr fontId="9" type="noConversion"/>
  </si>
  <si>
    <t>029E</t>
    <phoneticPr fontId="9" type="noConversion"/>
  </si>
  <si>
    <t>CSCL ASIA</t>
    <phoneticPr fontId="9" type="noConversion"/>
  </si>
  <si>
    <t>160E</t>
    <phoneticPr fontId="9" type="noConversion"/>
  </si>
  <si>
    <t>2407E</t>
    <phoneticPr fontId="9" type="noConversion"/>
  </si>
  <si>
    <t>ATHOS</t>
    <phoneticPr fontId="9" type="noConversion"/>
  </si>
  <si>
    <t>034E</t>
    <phoneticPr fontId="9" type="noConversion"/>
  </si>
  <si>
    <t>COSCO SHIPPING THAMES</t>
    <phoneticPr fontId="9" type="noConversion"/>
  </si>
  <si>
    <t>029E</t>
    <phoneticPr fontId="9" type="noConversion"/>
  </si>
  <si>
    <t>CSCL ASIA</t>
    <phoneticPr fontId="9" type="noConversion"/>
  </si>
  <si>
    <t>160E</t>
    <phoneticPr fontId="9" type="noConversion"/>
  </si>
  <si>
    <t>TBN</t>
    <phoneticPr fontId="9" type="noConversion"/>
  </si>
  <si>
    <t>XIN YA ZHOU</t>
    <phoneticPr fontId="9" type="noConversion"/>
  </si>
  <si>
    <t>161E</t>
    <phoneticPr fontId="9" type="noConversion"/>
  </si>
  <si>
    <t xml:space="preserve">MANZANILIO (MEX) </t>
    <phoneticPr fontId="9" type="noConversion"/>
  </si>
  <si>
    <t>CORNELIUS MAERSK</t>
    <phoneticPr fontId="9" type="noConversion"/>
  </si>
  <si>
    <t>031S</t>
    <phoneticPr fontId="9" type="noConversion"/>
  </si>
  <si>
    <t>CAROLINE MAERSK</t>
    <phoneticPr fontId="9" type="noConversion"/>
  </si>
  <si>
    <t>032S</t>
    <phoneticPr fontId="9" type="noConversion"/>
  </si>
  <si>
    <t>CHASTINE MAERSK</t>
    <phoneticPr fontId="9" type="noConversion"/>
  </si>
  <si>
    <t>033S</t>
    <phoneticPr fontId="9" type="noConversion"/>
  </si>
  <si>
    <t>TO BE ADVISED</t>
    <phoneticPr fontId="9" type="noConversion"/>
  </si>
  <si>
    <t>TO BE ADVISED</t>
    <phoneticPr fontId="9" type="noConversion"/>
  </si>
  <si>
    <t>TBN</t>
    <phoneticPr fontId="9" type="noConversion"/>
  </si>
  <si>
    <t>ONE ORINOCO</t>
    <phoneticPr fontId="9" type="noConversion"/>
  </si>
  <si>
    <t>2406E</t>
    <phoneticPr fontId="9" type="noConversion"/>
  </si>
  <si>
    <t>VANTAGE</t>
    <phoneticPr fontId="9" type="noConversion"/>
  </si>
  <si>
    <t>ATHOS</t>
    <phoneticPr fontId="9" type="noConversion"/>
  </si>
  <si>
    <t>2409E</t>
    <phoneticPr fontId="9" type="noConversion"/>
  </si>
  <si>
    <t>031S</t>
    <phoneticPr fontId="9" type="noConversion"/>
  </si>
  <si>
    <t>CHASTINE MAERSK</t>
    <phoneticPr fontId="9" type="noConversion"/>
  </si>
  <si>
    <t>033S</t>
    <phoneticPr fontId="9" type="noConversion"/>
  </si>
  <si>
    <t>COSCO SHIPPING THAMES</t>
    <phoneticPr fontId="9" type="noConversion"/>
  </si>
  <si>
    <t>160E</t>
    <phoneticPr fontId="9" type="noConversion"/>
  </si>
  <si>
    <t>TO BE ADVISED</t>
    <phoneticPr fontId="9" type="noConversion"/>
  </si>
  <si>
    <t>XIN YA ZHOU</t>
    <phoneticPr fontId="9" type="noConversion"/>
  </si>
  <si>
    <t>161E</t>
    <phoneticPr fontId="9" type="noConversion"/>
  </si>
  <si>
    <t>CORNELIUS MAERSK</t>
    <phoneticPr fontId="9" type="noConversion"/>
  </si>
  <si>
    <t>031S</t>
    <phoneticPr fontId="9" type="noConversion"/>
  </si>
  <si>
    <t>CAROLINE MAERSK</t>
    <phoneticPr fontId="9" type="noConversion"/>
  </si>
  <si>
    <t>032S</t>
    <phoneticPr fontId="9" type="noConversion"/>
  </si>
  <si>
    <t>033S</t>
    <phoneticPr fontId="9" type="noConversion"/>
  </si>
  <si>
    <t xml:space="preserve">CAUCEDO </t>
    <phoneticPr fontId="9" type="noConversion"/>
  </si>
  <si>
    <t>MSC MARTINA MARIA</t>
    <phoneticPr fontId="9" type="noConversion"/>
  </si>
  <si>
    <t>UX403A</t>
    <phoneticPr fontId="9" type="noConversion"/>
  </si>
  <si>
    <t>MSC</t>
    <phoneticPr fontId="9" type="noConversion"/>
  </si>
  <si>
    <t>MSC LIVORNO</t>
    <phoneticPr fontId="9" type="noConversion"/>
  </si>
  <si>
    <t>UX404A</t>
    <phoneticPr fontId="9" type="noConversion"/>
  </si>
  <si>
    <t>MSC CARMELITA</t>
    <phoneticPr fontId="9" type="noConversion"/>
  </si>
  <si>
    <t>UX406A</t>
    <phoneticPr fontId="9" type="noConversion"/>
  </si>
  <si>
    <t>MSC DARIA</t>
    <phoneticPr fontId="9" type="noConversion"/>
  </si>
  <si>
    <t>UX407A</t>
    <phoneticPr fontId="9" type="noConversion"/>
  </si>
  <si>
    <t>MSC DARLENE</t>
    <phoneticPr fontId="9" type="noConversion"/>
  </si>
  <si>
    <t>UX408A</t>
    <phoneticPr fontId="9" type="noConversion"/>
  </si>
  <si>
    <t>COLON</t>
    <phoneticPr fontId="9" type="noConversion"/>
  </si>
  <si>
    <t>MAERSK ELBA</t>
    <phoneticPr fontId="9" type="noConversion"/>
  </si>
  <si>
    <t>MSK</t>
    <phoneticPr fontId="9" type="noConversion"/>
  </si>
  <si>
    <t>MAERSK EVORA</t>
    <phoneticPr fontId="9" type="noConversion"/>
  </si>
  <si>
    <t>MAERSK EUREKA</t>
    <phoneticPr fontId="9" type="noConversion"/>
  </si>
  <si>
    <t>407E</t>
    <phoneticPr fontId="9" type="noConversion"/>
  </si>
  <si>
    <t>MAERSK CAMPTON</t>
    <phoneticPr fontId="9" type="noConversion"/>
  </si>
  <si>
    <t>408E</t>
    <phoneticPr fontId="9" type="noConversion"/>
  </si>
  <si>
    <t>MAERSK ESMERALDAS</t>
    <phoneticPr fontId="9" type="noConversion"/>
  </si>
  <si>
    <t>409E</t>
    <phoneticPr fontId="9" type="noConversion"/>
  </si>
  <si>
    <t>HONGKONG</t>
  </si>
  <si>
    <t>ASL QINGDAO</t>
    <phoneticPr fontId="9" type="noConversion"/>
  </si>
  <si>
    <t>2402W</t>
    <phoneticPr fontId="9" type="noConversion"/>
  </si>
  <si>
    <t>ASL</t>
    <phoneticPr fontId="9" type="noConversion"/>
  </si>
  <si>
    <t>TO BE ADVISED</t>
    <phoneticPr fontId="9" type="noConversion"/>
  </si>
  <si>
    <t>TO BE ADVISED</t>
    <phoneticPr fontId="9" type="noConversion"/>
  </si>
  <si>
    <t>TBN</t>
    <phoneticPr fontId="9" type="noConversion"/>
  </si>
  <si>
    <t>YM CERTAINTY</t>
    <phoneticPr fontId="9" type="noConversion"/>
  </si>
  <si>
    <t>052S</t>
    <phoneticPr fontId="9" type="noConversion"/>
  </si>
  <si>
    <t>YML</t>
    <phoneticPr fontId="9" type="noConversion"/>
  </si>
  <si>
    <t>XUTRA BHUM</t>
    <phoneticPr fontId="9" type="noConversion"/>
  </si>
  <si>
    <t>941S</t>
    <phoneticPr fontId="9" type="noConversion"/>
  </si>
  <si>
    <t>BUXMELODY</t>
    <phoneticPr fontId="9" type="noConversion"/>
  </si>
  <si>
    <t>205S</t>
    <phoneticPr fontId="9" type="noConversion"/>
  </si>
  <si>
    <t>053S</t>
    <phoneticPr fontId="9" type="noConversion"/>
  </si>
  <si>
    <t>942S</t>
    <phoneticPr fontId="9" type="noConversion"/>
  </si>
  <si>
    <t>VESSEL</t>
    <phoneticPr fontId="9" type="noConversion"/>
  </si>
  <si>
    <t>SITC GUANGDONG</t>
    <phoneticPr fontId="9" type="noConversion"/>
  </si>
  <si>
    <t>SITC</t>
    <phoneticPr fontId="9" type="noConversion"/>
  </si>
  <si>
    <t>SITC RUNDE</t>
    <phoneticPr fontId="9" type="noConversion"/>
  </si>
  <si>
    <t>SITC KEELUNG</t>
    <phoneticPr fontId="9" type="noConversion"/>
  </si>
  <si>
    <t>SITC XIANDE</t>
    <phoneticPr fontId="9" type="noConversion"/>
  </si>
  <si>
    <t>2406S</t>
    <phoneticPr fontId="9" type="noConversion"/>
  </si>
  <si>
    <t>SITC JIANGSU</t>
    <phoneticPr fontId="9" type="noConversion"/>
  </si>
  <si>
    <t>2406S</t>
    <phoneticPr fontId="9" type="noConversion"/>
  </si>
  <si>
    <t>SINGAPORE</t>
    <phoneticPr fontId="9" type="noConversion"/>
  </si>
  <si>
    <t>VESSEL</t>
    <phoneticPr fontId="9" type="noConversion"/>
  </si>
  <si>
    <t>XIN QIN ZHOU</t>
    <phoneticPr fontId="9" type="noConversion"/>
  </si>
  <si>
    <t>182S</t>
    <phoneticPr fontId="9" type="noConversion"/>
  </si>
  <si>
    <t>TIAN CHANG HE</t>
    <phoneticPr fontId="9" type="noConversion"/>
  </si>
  <si>
    <t>088S</t>
    <phoneticPr fontId="9" type="noConversion"/>
  </si>
  <si>
    <t>BLANK SAILING</t>
    <phoneticPr fontId="9" type="noConversion"/>
  </si>
  <si>
    <t>OOCL CALIFORNIA</t>
    <phoneticPr fontId="9" type="noConversion"/>
  </si>
  <si>
    <t>145S</t>
    <phoneticPr fontId="9" type="noConversion"/>
  </si>
  <si>
    <t>183S</t>
    <phoneticPr fontId="9" type="noConversion"/>
  </si>
  <si>
    <t>KMTC</t>
  </si>
  <si>
    <t>MOL TRIUMPH</t>
    <phoneticPr fontId="9" type="noConversion"/>
  </si>
  <si>
    <t>012W</t>
    <phoneticPr fontId="9" type="noConversion"/>
  </si>
  <si>
    <r>
      <t>Y</t>
    </r>
    <r>
      <rPr>
        <sz val="11"/>
        <color indexed="8"/>
        <rFont val="Times New Roman"/>
        <family val="1"/>
      </rPr>
      <t>ML</t>
    </r>
    <phoneticPr fontId="9" type="noConversion"/>
  </si>
  <si>
    <t>TIHAMA</t>
    <phoneticPr fontId="9" type="noConversion"/>
  </si>
  <si>
    <t>MOL TRUTH</t>
    <phoneticPr fontId="9" type="noConversion"/>
  </si>
  <si>
    <t>AL MURAYKH</t>
    <phoneticPr fontId="9" type="noConversion"/>
  </si>
  <si>
    <t>011W</t>
    <phoneticPr fontId="9" type="noConversion"/>
  </si>
  <si>
    <t>DUBAI/JEBEL ALI</t>
    <phoneticPr fontId="9" type="noConversion"/>
  </si>
  <si>
    <t>VESSEL</t>
    <phoneticPr fontId="9" type="noConversion"/>
  </si>
  <si>
    <t>JEBEL ALI</t>
  </si>
  <si>
    <t>COSCO SHIPPING AQUARIUS</t>
    <phoneticPr fontId="9" type="noConversion"/>
  </si>
  <si>
    <t>WANHAI</t>
    <phoneticPr fontId="9" type="noConversion"/>
  </si>
  <si>
    <t>CSCL MERCURY</t>
    <phoneticPr fontId="9" type="noConversion"/>
  </si>
  <si>
    <t>080W</t>
    <phoneticPr fontId="9" type="noConversion"/>
  </si>
  <si>
    <t>COSCO SHIPPING PLANET</t>
    <phoneticPr fontId="9" type="noConversion"/>
  </si>
  <si>
    <t>020W</t>
    <phoneticPr fontId="9" type="noConversion"/>
  </si>
  <si>
    <t>CSCL INDIAN OCEAN</t>
    <phoneticPr fontId="9" type="noConversion"/>
  </si>
  <si>
    <t>050W</t>
    <phoneticPr fontId="9" type="noConversion"/>
  </si>
  <si>
    <t>081W</t>
    <phoneticPr fontId="9" type="noConversion"/>
  </si>
  <si>
    <t>CMA</t>
    <phoneticPr fontId="9" type="noConversion"/>
  </si>
  <si>
    <t>COSCO SHIPPING PLANET</t>
    <phoneticPr fontId="9" type="noConversion"/>
  </si>
  <si>
    <t>0021W</t>
    <phoneticPr fontId="9" type="noConversion"/>
  </si>
  <si>
    <t>TBN</t>
    <phoneticPr fontId="9" type="noConversion"/>
  </si>
  <si>
    <t>CSCL INDIAN OCEAN</t>
    <phoneticPr fontId="9" type="noConversion"/>
  </si>
  <si>
    <t>0051W</t>
    <phoneticPr fontId="9" type="noConversion"/>
  </si>
  <si>
    <t>CSCL NEPTUNE</t>
    <phoneticPr fontId="9" type="noConversion"/>
  </si>
  <si>
    <t>0069W</t>
    <phoneticPr fontId="9" type="noConversion"/>
  </si>
  <si>
    <t>061W</t>
    <phoneticPr fontId="9" type="noConversion"/>
  </si>
  <si>
    <t>BLANK SAILING</t>
    <phoneticPr fontId="9" type="noConversion"/>
  </si>
  <si>
    <t>BLANK SAILING</t>
    <phoneticPr fontId="9" type="noConversion"/>
  </si>
  <si>
    <t>COSCO SHIPPING PLANET</t>
    <phoneticPr fontId="9" type="noConversion"/>
  </si>
  <si>
    <t>CSCL ATLANTIC OCEAN</t>
    <phoneticPr fontId="9" type="noConversion"/>
  </si>
  <si>
    <t>052W</t>
    <phoneticPr fontId="9" type="noConversion"/>
  </si>
  <si>
    <t>HOCHIMINH</t>
    <phoneticPr fontId="9" type="noConversion"/>
  </si>
  <si>
    <t>HOCHIMINH</t>
  </si>
  <si>
    <t>RACHA BHUM</t>
    <phoneticPr fontId="9" type="noConversion"/>
  </si>
  <si>
    <t>145S</t>
    <phoneticPr fontId="9" type="noConversion"/>
  </si>
  <si>
    <t>LYDIA</t>
    <phoneticPr fontId="9" type="noConversion"/>
  </si>
  <si>
    <t>049S</t>
    <phoneticPr fontId="9" type="noConversion"/>
  </si>
  <si>
    <t>LIOBA</t>
    <phoneticPr fontId="9" type="noConversion"/>
  </si>
  <si>
    <t>030S</t>
    <phoneticPr fontId="9" type="noConversion"/>
  </si>
  <si>
    <t>RACHA BHUM</t>
    <phoneticPr fontId="9" type="noConversion"/>
  </si>
  <si>
    <t>146S</t>
    <phoneticPr fontId="9" type="noConversion"/>
  </si>
  <si>
    <t>050S</t>
    <phoneticPr fontId="9" type="noConversion"/>
  </si>
  <si>
    <t>VESSEL</t>
    <phoneticPr fontId="9" type="noConversion"/>
  </si>
  <si>
    <t>YM CERTAINTY</t>
    <phoneticPr fontId="9" type="noConversion"/>
  </si>
  <si>
    <t>OOCL</t>
    <phoneticPr fontId="9" type="noConversion"/>
  </si>
  <si>
    <t>941S</t>
    <phoneticPr fontId="9" type="noConversion"/>
  </si>
  <si>
    <t>BUXMELODY</t>
    <phoneticPr fontId="9" type="noConversion"/>
  </si>
  <si>
    <t>205S</t>
    <phoneticPr fontId="9" type="noConversion"/>
  </si>
  <si>
    <t>942S</t>
    <phoneticPr fontId="9" type="noConversion"/>
  </si>
  <si>
    <t>HAIPHONG</t>
    <phoneticPr fontId="9" type="noConversion"/>
  </si>
  <si>
    <t>VESSEL</t>
    <phoneticPr fontId="9" type="noConversion"/>
  </si>
  <si>
    <t>CMA/OOCL/ASL</t>
    <phoneticPr fontId="9" type="noConversion"/>
  </si>
  <si>
    <t>TBN</t>
    <phoneticPr fontId="9" type="noConversion"/>
  </si>
  <si>
    <t>TO BE ADVISED</t>
    <phoneticPr fontId="9" type="noConversion"/>
  </si>
  <si>
    <t>TBN</t>
    <phoneticPr fontId="9" type="noConversion"/>
  </si>
  <si>
    <t>TO BE ADVISED</t>
    <phoneticPr fontId="9" type="noConversion"/>
  </si>
  <si>
    <t>TSL</t>
    <phoneticPr fontId="9" type="noConversion"/>
  </si>
  <si>
    <t>TBN</t>
    <phoneticPr fontId="9" type="noConversion"/>
  </si>
  <si>
    <t>TO BE ADVISED</t>
    <phoneticPr fontId="9" type="noConversion"/>
  </si>
  <si>
    <t>TO BE ADVISED</t>
    <phoneticPr fontId="9" type="noConversion"/>
  </si>
  <si>
    <t>TBN</t>
    <phoneticPr fontId="9" type="noConversion"/>
  </si>
  <si>
    <t>JAKARTA</t>
    <phoneticPr fontId="9" type="noConversion"/>
  </si>
  <si>
    <t>ALS HERCULES</t>
    <phoneticPr fontId="9" type="noConversion"/>
  </si>
  <si>
    <t>0XL4TS1MA</t>
    <phoneticPr fontId="9" type="noConversion"/>
  </si>
  <si>
    <t>KMTC</t>
    <phoneticPr fontId="9" type="noConversion"/>
  </si>
  <si>
    <t>PELION</t>
    <phoneticPr fontId="9" type="noConversion"/>
  </si>
  <si>
    <t>0XL4VS1MA</t>
    <phoneticPr fontId="9" type="noConversion"/>
  </si>
  <si>
    <t>XIN QING DAO</t>
    <phoneticPr fontId="9" type="noConversion"/>
  </si>
  <si>
    <t>227S</t>
    <phoneticPr fontId="9" type="noConversion"/>
  </si>
  <si>
    <t>CMA CGM KRUGER</t>
    <phoneticPr fontId="9" type="noConversion"/>
  </si>
  <si>
    <t>0XL4ZS1MA</t>
    <phoneticPr fontId="9" type="noConversion"/>
  </si>
  <si>
    <t>MH PEGASUS</t>
    <phoneticPr fontId="9" type="noConversion"/>
  </si>
  <si>
    <t>0XL51S1MA</t>
    <phoneticPr fontId="9" type="noConversion"/>
  </si>
  <si>
    <t>PORT KELANG</t>
    <phoneticPr fontId="9" type="noConversion"/>
  </si>
  <si>
    <t>XIN NING BO</t>
    <phoneticPr fontId="9" type="noConversion"/>
  </si>
  <si>
    <t>076S</t>
    <phoneticPr fontId="9" type="noConversion"/>
  </si>
  <si>
    <t>OOCL</t>
    <phoneticPr fontId="9" type="noConversion"/>
  </si>
  <si>
    <t>COSCO VALENCIA</t>
    <phoneticPr fontId="9" type="noConversion"/>
  </si>
  <si>
    <t>055S</t>
    <phoneticPr fontId="9" type="noConversion"/>
  </si>
  <si>
    <t>126S</t>
    <phoneticPr fontId="9" type="noConversion"/>
  </si>
  <si>
    <t>TO BE ADVISED</t>
    <phoneticPr fontId="9" type="noConversion"/>
  </si>
  <si>
    <t>XIN NING BO</t>
    <phoneticPr fontId="9" type="noConversion"/>
  </si>
  <si>
    <t>077S</t>
    <phoneticPr fontId="9" type="noConversion"/>
  </si>
  <si>
    <t>VESSEL</t>
    <phoneticPr fontId="9" type="noConversion"/>
  </si>
  <si>
    <t>PORT KELANG</t>
    <phoneticPr fontId="9" type="noConversion"/>
  </si>
  <si>
    <t>COSCO</t>
    <phoneticPr fontId="9" type="noConversion"/>
  </si>
  <si>
    <t>TIAN CHANG HE</t>
    <phoneticPr fontId="9" type="noConversion"/>
  </si>
  <si>
    <t>088S</t>
    <phoneticPr fontId="9" type="noConversion"/>
  </si>
  <si>
    <t>145S</t>
    <phoneticPr fontId="9" type="noConversion"/>
  </si>
  <si>
    <t>MANILA</t>
    <phoneticPr fontId="9" type="noConversion"/>
  </si>
  <si>
    <t>VESSEL</t>
    <phoneticPr fontId="9" type="noConversion"/>
  </si>
  <si>
    <t>MANILA</t>
    <phoneticPr fontId="9" type="noConversion"/>
  </si>
  <si>
    <t>DERBY D</t>
    <phoneticPr fontId="9" type="noConversion"/>
  </si>
  <si>
    <t>0XW1PS1NC</t>
    <phoneticPr fontId="9" type="noConversion"/>
  </si>
  <si>
    <t>CMA</t>
    <phoneticPr fontId="9" type="noConversion"/>
  </si>
  <si>
    <t>CMA CGM EIFFEL</t>
    <phoneticPr fontId="9" type="noConversion"/>
  </si>
  <si>
    <t>0XW1RS1NC</t>
    <phoneticPr fontId="9" type="noConversion"/>
  </si>
  <si>
    <t>TO BE ADVISED</t>
    <phoneticPr fontId="9" type="noConversion"/>
  </si>
  <si>
    <t>TBN</t>
    <phoneticPr fontId="9" type="noConversion"/>
  </si>
  <si>
    <t>TO BE ADVISED</t>
    <phoneticPr fontId="9" type="noConversion"/>
  </si>
  <si>
    <t>TBN</t>
    <phoneticPr fontId="9" type="noConversion"/>
  </si>
  <si>
    <t>VESSEL</t>
    <phoneticPr fontId="9" type="noConversion"/>
  </si>
  <si>
    <t>CLOSING</t>
    <phoneticPr fontId="9" type="noConversion"/>
  </si>
  <si>
    <t>WANHAI</t>
    <phoneticPr fontId="9" type="noConversion"/>
  </si>
  <si>
    <t>WAN HAI 501</t>
    <phoneticPr fontId="9" type="noConversion"/>
  </si>
  <si>
    <t>W245</t>
    <phoneticPr fontId="9" type="noConversion"/>
  </si>
  <si>
    <t>BLANK SAILING</t>
    <phoneticPr fontId="9" type="noConversion"/>
  </si>
  <si>
    <t>WAN HAI 515</t>
    <phoneticPr fontId="9" type="noConversion"/>
  </si>
  <si>
    <t>W089</t>
    <phoneticPr fontId="9" type="noConversion"/>
  </si>
  <si>
    <t>WAN HAI 513</t>
    <phoneticPr fontId="9" type="noConversion"/>
  </si>
  <si>
    <t>W091</t>
    <phoneticPr fontId="9" type="noConversion"/>
  </si>
  <si>
    <t>SHIMINXIN PU DONG</t>
    <phoneticPr fontId="9" type="noConversion"/>
  </si>
  <si>
    <t>272W</t>
    <phoneticPr fontId="9" type="noConversion"/>
  </si>
  <si>
    <t>TSL</t>
    <phoneticPr fontId="9" type="noConversion"/>
  </si>
  <si>
    <t>KMTC DELHI</t>
    <phoneticPr fontId="9" type="noConversion"/>
  </si>
  <si>
    <t>ESL NHAVA SHEVA</t>
    <phoneticPr fontId="9" type="noConversion"/>
  </si>
  <si>
    <t>02408W</t>
    <phoneticPr fontId="9" type="noConversion"/>
  </si>
  <si>
    <t>KMTC COLOMBO</t>
    <phoneticPr fontId="9" type="noConversion"/>
  </si>
  <si>
    <t>2402W</t>
    <phoneticPr fontId="9" type="noConversion"/>
  </si>
  <si>
    <t>IAN H</t>
    <phoneticPr fontId="9" type="noConversion"/>
  </si>
  <si>
    <t>02410W</t>
    <phoneticPr fontId="9" type="noConversion"/>
  </si>
  <si>
    <t>ONE</t>
    <phoneticPr fontId="9" type="noConversion"/>
  </si>
  <si>
    <t>CHENNAI</t>
    <phoneticPr fontId="9" type="noConversion"/>
  </si>
  <si>
    <t>CHENNAI</t>
  </si>
  <si>
    <t>RCL</t>
    <phoneticPr fontId="9" type="noConversion"/>
  </si>
  <si>
    <t>VESSEL</t>
    <phoneticPr fontId="9" type="noConversion"/>
  </si>
  <si>
    <t>TIGER CHENNAI</t>
    <phoneticPr fontId="9" type="noConversion"/>
  </si>
  <si>
    <t>W301</t>
    <phoneticPr fontId="9" type="noConversion"/>
  </si>
  <si>
    <t>WANHAI</t>
    <phoneticPr fontId="9" type="noConversion"/>
  </si>
  <si>
    <t>KMTC JEBEL ALI</t>
    <phoneticPr fontId="9" type="noConversion"/>
  </si>
  <si>
    <t>2305W</t>
    <phoneticPr fontId="9" type="noConversion"/>
  </si>
  <si>
    <t>INTERASIA INSPIRATION</t>
    <phoneticPr fontId="9" type="noConversion"/>
  </si>
  <si>
    <t>W046</t>
    <phoneticPr fontId="9" type="noConversion"/>
  </si>
  <si>
    <t>BLANK SAILING</t>
    <phoneticPr fontId="9" type="noConversion"/>
  </si>
  <si>
    <t>BLANK SAILING</t>
    <phoneticPr fontId="9" type="noConversion"/>
  </si>
  <si>
    <t>WAN HAI 522</t>
    <phoneticPr fontId="9" type="noConversion"/>
  </si>
  <si>
    <t>W015</t>
    <phoneticPr fontId="9" type="noConversion"/>
  </si>
  <si>
    <t>VESSEL</t>
    <phoneticPr fontId="9" type="noConversion"/>
  </si>
  <si>
    <t>VOYAGE</t>
    <phoneticPr fontId="9" type="noConversion"/>
  </si>
  <si>
    <t>SHINA</t>
    <phoneticPr fontId="9" type="noConversion"/>
  </si>
  <si>
    <t>004W</t>
    <phoneticPr fontId="9" type="noConversion"/>
  </si>
  <si>
    <t>TSL</t>
    <phoneticPr fontId="9" type="noConversion"/>
  </si>
  <si>
    <t>ARAYA BHUM</t>
    <phoneticPr fontId="9" type="noConversion"/>
  </si>
  <si>
    <t>013W</t>
    <phoneticPr fontId="9" type="noConversion"/>
  </si>
  <si>
    <t>KMTC MUMBAI</t>
    <phoneticPr fontId="9" type="noConversion"/>
  </si>
  <si>
    <t>14W</t>
  </si>
  <si>
    <t>CSL MANHATTAN</t>
    <phoneticPr fontId="9" type="noConversion"/>
  </si>
  <si>
    <t>24002W</t>
    <phoneticPr fontId="9" type="noConversion"/>
  </si>
  <si>
    <t>XIN TIAN JIN</t>
    <phoneticPr fontId="9" type="noConversion"/>
  </si>
  <si>
    <t>088W</t>
    <phoneticPr fontId="9" type="noConversion"/>
  </si>
  <si>
    <t>KARACHI</t>
    <phoneticPr fontId="9" type="noConversion"/>
  </si>
  <si>
    <t>LOTUS A</t>
    <phoneticPr fontId="9" type="noConversion"/>
  </si>
  <si>
    <t>0FF8ZW1MA</t>
    <phoneticPr fontId="9" type="noConversion"/>
  </si>
  <si>
    <t>COSCO/OOCL</t>
    <phoneticPr fontId="9" type="noConversion"/>
  </si>
  <si>
    <t>BLANK SAILING</t>
    <phoneticPr fontId="9" type="noConversion"/>
  </si>
  <si>
    <t>CMA CGM FIGARO</t>
    <phoneticPr fontId="9" type="noConversion"/>
  </si>
  <si>
    <t>0FF93W1MA</t>
    <phoneticPr fontId="9" type="noConversion"/>
  </si>
  <si>
    <t>CMA CGM BRAHMAPUTRA</t>
    <phoneticPr fontId="9" type="noConversion"/>
  </si>
  <si>
    <t>0FF95W1MA</t>
    <phoneticPr fontId="9" type="noConversion"/>
  </si>
  <si>
    <t>APL ANTWERP</t>
    <phoneticPr fontId="9" type="noConversion"/>
  </si>
  <si>
    <t>0FF97W1MA</t>
    <phoneticPr fontId="9" type="noConversion"/>
  </si>
  <si>
    <t>VESSEL</t>
    <phoneticPr fontId="9" type="noConversion"/>
  </si>
  <si>
    <t>XIN PU DONG</t>
    <phoneticPr fontId="9" type="noConversion"/>
  </si>
  <si>
    <t>272W</t>
    <phoneticPr fontId="9" type="noConversion"/>
  </si>
  <si>
    <t>TSL</t>
    <phoneticPr fontId="9" type="noConversion"/>
  </si>
  <si>
    <t>KMTC DELHI</t>
    <phoneticPr fontId="9" type="noConversion"/>
  </si>
  <si>
    <t>2401W</t>
    <phoneticPr fontId="9" type="noConversion"/>
  </si>
  <si>
    <t>ESL NHAVA SHEVA</t>
    <phoneticPr fontId="9" type="noConversion"/>
  </si>
  <si>
    <t>02408W</t>
    <phoneticPr fontId="9" type="noConversion"/>
  </si>
  <si>
    <t>KMTC COLOMBO</t>
    <phoneticPr fontId="9" type="noConversion"/>
  </si>
  <si>
    <t>2402W</t>
    <phoneticPr fontId="9" type="noConversion"/>
  </si>
  <si>
    <t>IAN H</t>
    <phoneticPr fontId="9" type="noConversion"/>
  </si>
  <si>
    <t>02410W</t>
    <phoneticPr fontId="9" type="noConversion"/>
  </si>
  <si>
    <t>COLOMBO</t>
    <phoneticPr fontId="9" type="noConversion"/>
  </si>
  <si>
    <t>TBN</t>
    <phoneticPr fontId="9" type="noConversion"/>
  </si>
  <si>
    <t>MSK</t>
    <phoneticPr fontId="9" type="noConversion"/>
  </si>
  <si>
    <t>SOFIA I</t>
    <phoneticPr fontId="9" type="noConversion"/>
  </si>
  <si>
    <t>241W</t>
    <phoneticPr fontId="9" type="noConversion"/>
  </si>
  <si>
    <t>NORTHERN DIAMOND</t>
    <phoneticPr fontId="9" type="noConversion"/>
  </si>
  <si>
    <t>242W</t>
    <phoneticPr fontId="9" type="noConversion"/>
  </si>
  <si>
    <t>ALS APOLLO</t>
    <phoneticPr fontId="9" type="noConversion"/>
  </si>
  <si>
    <t>243W</t>
    <phoneticPr fontId="9" type="noConversion"/>
  </si>
  <si>
    <t>SHIJING</t>
    <phoneticPr fontId="9" type="noConversion"/>
  </si>
  <si>
    <t>244W</t>
    <phoneticPr fontId="9" type="noConversion"/>
  </si>
  <si>
    <t>VESSEL</t>
    <phoneticPr fontId="9" type="noConversion"/>
  </si>
  <si>
    <t>COLOMBO</t>
    <phoneticPr fontId="9" type="noConversion"/>
  </si>
  <si>
    <t>CMA CGM INTEGRITY</t>
    <phoneticPr fontId="9" type="noConversion"/>
  </si>
  <si>
    <t>0MEDLW1MA</t>
    <phoneticPr fontId="9" type="noConversion"/>
  </si>
  <si>
    <t>CMA</t>
    <phoneticPr fontId="9" type="noConversion"/>
  </si>
  <si>
    <t>ARAYA BHUM</t>
    <phoneticPr fontId="9" type="noConversion"/>
  </si>
  <si>
    <t>0FD7DW1MA</t>
    <phoneticPr fontId="9" type="noConversion"/>
  </si>
  <si>
    <t>TO BE ADVISED</t>
    <phoneticPr fontId="9" type="noConversion"/>
  </si>
  <si>
    <t>TBN</t>
    <phoneticPr fontId="9" type="noConversion"/>
  </si>
  <si>
    <t>TO BE ADVISED</t>
    <phoneticPr fontId="9" type="noConversion"/>
  </si>
  <si>
    <t>TBN</t>
    <phoneticPr fontId="9" type="noConversion"/>
  </si>
  <si>
    <t>VESSEL</t>
    <phoneticPr fontId="9" type="noConversion"/>
  </si>
  <si>
    <t>MSC LAURENCE</t>
    <phoneticPr fontId="9" type="noConversion"/>
  </si>
  <si>
    <t>GA404A</t>
    <phoneticPr fontId="9" type="noConversion"/>
  </si>
  <si>
    <t>MSC</t>
    <phoneticPr fontId="9" type="noConversion"/>
  </si>
  <si>
    <t>BLANK SAILING</t>
    <phoneticPr fontId="9" type="noConversion"/>
  </si>
  <si>
    <t>TO BE ADVISED</t>
    <phoneticPr fontId="9" type="noConversion"/>
  </si>
  <si>
    <t>TBN</t>
    <phoneticPr fontId="9" type="noConversion"/>
  </si>
  <si>
    <t>TO BE ADVISED</t>
    <phoneticPr fontId="9" type="noConversion"/>
  </si>
  <si>
    <t>TBN</t>
    <phoneticPr fontId="9" type="noConversion"/>
  </si>
  <si>
    <t>TO BE ADVISED</t>
    <phoneticPr fontId="9" type="noConversion"/>
  </si>
  <si>
    <t>TBN</t>
    <phoneticPr fontId="9" type="noConversion"/>
  </si>
  <si>
    <t>VESSEL</t>
    <phoneticPr fontId="9" type="noConversion"/>
  </si>
  <si>
    <t>CELSIUS NAPLES</t>
    <phoneticPr fontId="9" type="noConversion"/>
  </si>
  <si>
    <t>895W</t>
    <phoneticPr fontId="9" type="noConversion"/>
  </si>
  <si>
    <t>TS KELANG</t>
    <phoneticPr fontId="9" type="noConversion"/>
  </si>
  <si>
    <t>23002W</t>
    <phoneticPr fontId="9" type="noConversion"/>
  </si>
  <si>
    <t>CELSIUS NAIROBI</t>
    <phoneticPr fontId="9" type="noConversion"/>
  </si>
  <si>
    <t>894W</t>
    <phoneticPr fontId="9" type="noConversion"/>
  </si>
  <si>
    <t>EVER UNIFIC</t>
    <phoneticPr fontId="9" type="noConversion"/>
  </si>
  <si>
    <t>170W</t>
    <phoneticPr fontId="9" type="noConversion"/>
  </si>
  <si>
    <t>NAVIOS BAHAMAS</t>
    <phoneticPr fontId="9" type="noConversion"/>
  </si>
  <si>
    <t>890W</t>
    <phoneticPr fontId="9" type="noConversion"/>
  </si>
  <si>
    <t>CHITTAGONG</t>
    <phoneticPr fontId="9" type="noConversion"/>
  </si>
  <si>
    <t>VESSEL</t>
    <phoneticPr fontId="9" type="noConversion"/>
  </si>
  <si>
    <t>SITC CHUNMING</t>
    <phoneticPr fontId="9" type="noConversion"/>
  </si>
  <si>
    <t>2402S</t>
    <phoneticPr fontId="9" type="noConversion"/>
  </si>
  <si>
    <t>SITC</t>
    <phoneticPr fontId="9" type="noConversion"/>
  </si>
  <si>
    <t>SITC CHANGMING</t>
    <phoneticPr fontId="9" type="noConversion"/>
  </si>
  <si>
    <t>2402S</t>
    <phoneticPr fontId="9" type="noConversion"/>
  </si>
  <si>
    <t>SITC HUIMING</t>
    <phoneticPr fontId="9" type="noConversion"/>
  </si>
  <si>
    <t>2404S</t>
    <phoneticPr fontId="9" type="noConversion"/>
  </si>
  <si>
    <t>SITC QIUMING</t>
    <phoneticPr fontId="9" type="noConversion"/>
  </si>
  <si>
    <t>2404S</t>
    <phoneticPr fontId="9" type="noConversion"/>
  </si>
  <si>
    <t>VESSEL</t>
    <phoneticPr fontId="9" type="noConversion"/>
  </si>
  <si>
    <t>PL GERMANY</t>
    <phoneticPr fontId="9" type="noConversion"/>
  </si>
  <si>
    <t>243S</t>
    <phoneticPr fontId="9" type="noConversion"/>
  </si>
  <si>
    <t>MCC</t>
    <phoneticPr fontId="9" type="noConversion"/>
  </si>
  <si>
    <t xml:space="preserve">TINA I </t>
    <phoneticPr fontId="9" type="noConversion"/>
  </si>
  <si>
    <t>244S</t>
    <phoneticPr fontId="9" type="noConversion"/>
  </si>
  <si>
    <t xml:space="preserve">GSL VINIA </t>
    <phoneticPr fontId="9" type="noConversion"/>
  </si>
  <si>
    <t>245S</t>
    <phoneticPr fontId="9" type="noConversion"/>
  </si>
  <si>
    <t>FOLEGANDROS</t>
    <phoneticPr fontId="9" type="noConversion"/>
  </si>
  <si>
    <t>246S</t>
    <phoneticPr fontId="9" type="noConversion"/>
  </si>
  <si>
    <t>BREMEN BELLE</t>
    <phoneticPr fontId="9" type="noConversion"/>
  </si>
  <si>
    <t>247S</t>
    <phoneticPr fontId="9" type="noConversion"/>
  </si>
  <si>
    <t>VESSEL</t>
    <phoneticPr fontId="9" type="noConversion"/>
  </si>
  <si>
    <t>SYDNEY</t>
    <phoneticPr fontId="9" type="noConversion"/>
  </si>
  <si>
    <t>MOL PROFICIENCY</t>
    <phoneticPr fontId="9" type="noConversion"/>
  </si>
  <si>
    <t>108S</t>
    <phoneticPr fontId="9" type="noConversion"/>
  </si>
  <si>
    <t>HSD</t>
    <phoneticPr fontId="9" type="noConversion"/>
  </si>
  <si>
    <t>MOL PRESENCE</t>
    <phoneticPr fontId="9" type="noConversion"/>
  </si>
  <si>
    <t>PL GERMANY</t>
    <phoneticPr fontId="9" type="noConversion"/>
  </si>
  <si>
    <t>110S</t>
    <phoneticPr fontId="9" type="noConversion"/>
  </si>
  <si>
    <t>MAERSK SEMAKAU</t>
    <phoneticPr fontId="9" type="noConversion"/>
  </si>
  <si>
    <t>111S</t>
    <phoneticPr fontId="9" type="noConversion"/>
  </si>
  <si>
    <t>TO BE ADVISED</t>
    <phoneticPr fontId="9" type="noConversion"/>
  </si>
  <si>
    <t>MELBOURNE</t>
    <phoneticPr fontId="9" type="noConversion"/>
  </si>
  <si>
    <t>CMA</t>
    <phoneticPr fontId="9" type="noConversion"/>
  </si>
  <si>
    <t>MELBOURNE</t>
    <phoneticPr fontId="9" type="noConversion"/>
  </si>
  <si>
    <t>TBN</t>
    <phoneticPr fontId="9" type="noConversion"/>
  </si>
  <si>
    <t>ITAL LAGUNA</t>
    <phoneticPr fontId="9" type="noConversion"/>
  </si>
  <si>
    <t>089S</t>
    <phoneticPr fontId="9" type="noConversion"/>
  </si>
  <si>
    <t>TBN</t>
    <phoneticPr fontId="9" type="noConversion"/>
  </si>
  <si>
    <t>TBN</t>
    <phoneticPr fontId="9" type="noConversion"/>
  </si>
  <si>
    <t>BROOKLYN BRIDGE</t>
    <phoneticPr fontId="9" type="noConversion"/>
  </si>
  <si>
    <t>114S</t>
    <phoneticPr fontId="9" type="noConversion"/>
  </si>
  <si>
    <t>TBN</t>
    <phoneticPr fontId="9" type="noConversion"/>
  </si>
  <si>
    <t xml:space="preserve">KOREA  ROUTE </t>
  </si>
  <si>
    <t xml:space="preserve">BUSAN  </t>
    <phoneticPr fontId="9" type="noConversion"/>
  </si>
  <si>
    <t>PANCON VICTORY</t>
    <phoneticPr fontId="9" type="noConversion"/>
  </si>
  <si>
    <t>PANCON</t>
    <phoneticPr fontId="9" type="noConversion"/>
  </si>
  <si>
    <t>PANCON VICTORY</t>
    <phoneticPr fontId="9" type="noConversion"/>
  </si>
  <si>
    <t>PANCON VICTORY</t>
    <phoneticPr fontId="9" type="noConversion"/>
  </si>
  <si>
    <t>VOYAGE</t>
    <phoneticPr fontId="9" type="noConversion"/>
  </si>
  <si>
    <t>SAWASDEE DENEB</t>
    <phoneticPr fontId="9" type="noConversion"/>
  </si>
  <si>
    <t>2405E</t>
    <phoneticPr fontId="9" type="noConversion"/>
  </si>
  <si>
    <t>SINOKOR</t>
    <phoneticPr fontId="9" type="noConversion"/>
  </si>
  <si>
    <t>2406E</t>
    <phoneticPr fontId="9" type="noConversion"/>
  </si>
  <si>
    <t>2407E</t>
    <phoneticPr fontId="9" type="noConversion"/>
  </si>
  <si>
    <t>2408E</t>
    <phoneticPr fontId="9" type="noConversion"/>
  </si>
  <si>
    <t>SAWASDEE DENEB</t>
    <phoneticPr fontId="9" type="noConversion"/>
  </si>
  <si>
    <t xml:space="preserve">INCHON </t>
    <phoneticPr fontId="9" type="noConversion"/>
  </si>
  <si>
    <t>VESSEL</t>
    <phoneticPr fontId="9" type="noConversion"/>
  </si>
  <si>
    <t>REVERENCE</t>
    <phoneticPr fontId="9" type="noConversion"/>
  </si>
  <si>
    <t>2063E</t>
    <phoneticPr fontId="9" type="noConversion"/>
  </si>
  <si>
    <t>STX</t>
    <phoneticPr fontId="9" type="noConversion"/>
  </si>
  <si>
    <t>REVERENCE</t>
    <phoneticPr fontId="9" type="noConversion"/>
  </si>
  <si>
    <t>2064E</t>
  </si>
  <si>
    <t>REVERENCE</t>
    <phoneticPr fontId="9" type="noConversion"/>
  </si>
  <si>
    <t>2065E</t>
  </si>
  <si>
    <t>REVERENCE</t>
    <phoneticPr fontId="9" type="noConversion"/>
  </si>
  <si>
    <t>2066E</t>
  </si>
  <si>
    <t>REVERENCE</t>
    <phoneticPr fontId="9" type="noConversion"/>
  </si>
  <si>
    <t>2067E</t>
  </si>
  <si>
    <t>2068E</t>
  </si>
  <si>
    <t>REVERENCE</t>
    <phoneticPr fontId="9" type="noConversion"/>
  </si>
  <si>
    <t>2069E</t>
  </si>
  <si>
    <t>REVERENCE</t>
    <phoneticPr fontId="9" type="noConversion"/>
  </si>
  <si>
    <t>2070E</t>
  </si>
  <si>
    <t>REVERENCE</t>
    <phoneticPr fontId="9" type="noConversion"/>
  </si>
  <si>
    <t>2071E</t>
  </si>
  <si>
    <t>0BXHHW1MA</t>
    <phoneticPr fontId="9" type="noConversion"/>
  </si>
  <si>
    <t>CMA CGM TAGE</t>
    <phoneticPr fontId="9" type="noConversion"/>
  </si>
  <si>
    <t>空班</t>
    <phoneticPr fontId="9" type="noConversion"/>
  </si>
  <si>
    <t>112W</t>
    <phoneticPr fontId="9" type="noConversion"/>
  </si>
  <si>
    <t>XIN XIA MEN</t>
    <phoneticPr fontId="9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</si>
  <si>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9" type="noConversion"/>
  </si>
  <si>
    <t>0BXHBW1MA</t>
    <phoneticPr fontId="9" type="noConversion"/>
  </si>
  <si>
    <t>CMA CGM G. WASHINGTON</t>
    <phoneticPr fontId="9" type="noConversion"/>
  </si>
  <si>
    <t>CON</t>
    <phoneticPr fontId="9" type="noConversion"/>
  </si>
  <si>
    <t>CNSK</t>
    <phoneticPr fontId="9" type="noConversion"/>
  </si>
  <si>
    <r>
      <t>I</t>
    </r>
    <r>
      <rPr>
        <b/>
        <sz val="12"/>
        <rFont val="宋体"/>
        <family val="3"/>
        <charset val="134"/>
        <scheme val="major"/>
      </rPr>
      <t>ST</t>
    </r>
    <r>
      <rPr>
        <b/>
        <sz val="12"/>
        <rFont val="宋体"/>
        <family val="3"/>
        <charset val="134"/>
        <scheme val="major"/>
      </rPr>
      <t>(</t>
    </r>
    <r>
      <rPr>
        <b/>
        <sz val="12"/>
        <rFont val="宋体"/>
        <family val="3"/>
        <charset val="134"/>
        <scheme val="major"/>
      </rPr>
      <t>EM1</t>
    </r>
    <r>
      <rPr>
        <b/>
        <sz val="12"/>
        <rFont val="宋体"/>
        <family val="3"/>
        <charset val="134"/>
        <scheme val="major"/>
      </rPr>
      <t>)</t>
    </r>
    <phoneticPr fontId="9" type="noConversion"/>
  </si>
  <si>
    <t>春节</t>
    <phoneticPr fontId="9" type="noConversion"/>
  </si>
  <si>
    <t>COSCO</t>
    <phoneticPr fontId="9" type="noConversion"/>
  </si>
  <si>
    <t>CON(AEM3)</t>
    <phoneticPr fontId="9" type="noConversion"/>
  </si>
  <si>
    <t>1TU6US1MA</t>
    <phoneticPr fontId="9" type="noConversion"/>
  </si>
  <si>
    <t>CMA CGM PANAMA</t>
    <phoneticPr fontId="9" type="noConversion"/>
  </si>
  <si>
    <t>1TU6MS1MA</t>
    <phoneticPr fontId="9" type="noConversion"/>
  </si>
  <si>
    <t>CMA CGM A. LINCOLN</t>
    <phoneticPr fontId="9" type="noConversion"/>
  </si>
  <si>
    <t>EMC/OOCL</t>
    <phoneticPr fontId="9" type="noConversion"/>
  </si>
  <si>
    <t>1TU6IS1MA</t>
    <phoneticPr fontId="9" type="noConversion"/>
  </si>
  <si>
    <t xml:space="preserve"> CMA CGM BRAZIL</t>
    <phoneticPr fontId="9" type="noConversion"/>
  </si>
  <si>
    <t>CNYT</t>
    <phoneticPr fontId="9" type="noConversion"/>
  </si>
  <si>
    <t>NEW YORK (PE1)</t>
    <phoneticPr fontId="9" type="noConversion"/>
  </si>
  <si>
    <t>028E</t>
    <phoneticPr fontId="9" type="noConversion"/>
  </si>
  <si>
    <t>COSCO SHIPPING PEONY</t>
    <phoneticPr fontId="9" type="noConversion"/>
  </si>
  <si>
    <t>034E</t>
    <phoneticPr fontId="9" type="noConversion"/>
  </si>
  <si>
    <t>COSCO SHIPPING ALPS</t>
    <phoneticPr fontId="9" type="noConversion"/>
  </si>
  <si>
    <t>057E</t>
    <phoneticPr fontId="9" type="noConversion"/>
  </si>
  <si>
    <t>COSCO DENMARK</t>
    <phoneticPr fontId="9" type="noConversion"/>
  </si>
  <si>
    <t>LONG BEACH,CA(PVCS)</t>
    <phoneticPr fontId="9" type="noConversion"/>
  </si>
  <si>
    <t>407W</t>
    <phoneticPr fontId="9" type="noConversion"/>
  </si>
  <si>
    <t>MAERSK LANCO</t>
    <phoneticPr fontId="9" type="noConversion"/>
  </si>
  <si>
    <t>春节</t>
    <phoneticPr fontId="9" type="noConversion"/>
  </si>
  <si>
    <t>405W</t>
    <phoneticPr fontId="9" type="noConversion"/>
  </si>
  <si>
    <t>MAERSK LIRQUEN</t>
    <phoneticPr fontId="9" type="noConversion"/>
  </si>
  <si>
    <t>MSK</t>
    <phoneticPr fontId="9" type="noConversion"/>
  </si>
  <si>
    <t>404W</t>
    <phoneticPr fontId="9" type="noConversion"/>
  </si>
  <si>
    <t>MAERSK LAGUNA</t>
    <phoneticPr fontId="9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</si>
  <si>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</si>
  <si>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CNYT</t>
    <phoneticPr fontId="9" type="noConversion"/>
  </si>
  <si>
    <t>MONTEVIDEO(NEOASAS)</t>
    <phoneticPr fontId="9" type="noConversion"/>
  </si>
  <si>
    <t>0024E</t>
    <phoneticPr fontId="9" type="noConversion"/>
  </si>
  <si>
    <t>SEASPAN BRAVO</t>
    <phoneticPr fontId="9" type="noConversion"/>
  </si>
  <si>
    <t>0002E</t>
    <phoneticPr fontId="9" type="noConversion"/>
  </si>
  <si>
    <t>MSC CANDIDA</t>
    <phoneticPr fontId="9" type="noConversion"/>
  </si>
  <si>
    <t>春节</t>
    <phoneticPr fontId="9" type="noConversion"/>
  </si>
  <si>
    <t>MSC VALENTINA</t>
    <phoneticPr fontId="9" type="noConversion"/>
  </si>
  <si>
    <t>HMM</t>
    <phoneticPr fontId="9" type="noConversion"/>
  </si>
  <si>
    <t>0001E</t>
    <phoneticPr fontId="9" type="noConversion"/>
  </si>
  <si>
    <t>MSC GENOVA</t>
    <phoneticPr fontId="9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</si>
  <si>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</si>
  <si>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CNSKU</t>
    <phoneticPr fontId="9" type="noConversion"/>
  </si>
  <si>
    <t>VALPARAISO/San Antonio(NW2)</t>
    <phoneticPr fontId="9" type="noConversion"/>
  </si>
  <si>
    <t>E012</t>
    <phoneticPr fontId="9" type="noConversion"/>
  </si>
  <si>
    <t>WAN HAI 723</t>
    <phoneticPr fontId="9" type="noConversion"/>
  </si>
  <si>
    <t>春节</t>
    <phoneticPr fontId="9" type="noConversion"/>
  </si>
  <si>
    <t>E076</t>
    <phoneticPr fontId="9" type="noConversion"/>
  </si>
  <si>
    <t>KOTA CARUM</t>
    <phoneticPr fontId="9" type="noConversion"/>
  </si>
  <si>
    <t>E014</t>
    <phoneticPr fontId="9" type="noConversion"/>
  </si>
  <si>
    <t>WAN HAI 621</t>
    <phoneticPr fontId="9" type="noConversion"/>
  </si>
  <si>
    <r>
      <t>CN</t>
    </r>
    <r>
      <rPr>
        <sz val="12"/>
        <rFont val="宋体"/>
        <family val="3"/>
        <charset val="134"/>
        <scheme val="major"/>
      </rPr>
      <t>SKU</t>
    </r>
    <phoneticPr fontId="9" type="noConversion"/>
  </si>
  <si>
    <t>MANZANILLO （ASA)</t>
    <phoneticPr fontId="9" type="noConversion"/>
  </si>
  <si>
    <t>美洲</t>
  </si>
  <si>
    <t>408W</t>
    <phoneticPr fontId="9" type="noConversion"/>
  </si>
  <si>
    <t>MAERSK QINZHOU</t>
    <phoneticPr fontId="9" type="noConversion"/>
  </si>
  <si>
    <t>春节</t>
    <phoneticPr fontId="9" type="noConversion"/>
  </si>
  <si>
    <t>406W</t>
    <phoneticPr fontId="9" type="noConversion"/>
  </si>
  <si>
    <t>MCC TOKYO</t>
    <phoneticPr fontId="9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</si>
  <si>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9" type="noConversion"/>
  </si>
  <si>
    <t>405W</t>
    <phoneticPr fontId="9" type="noConversion"/>
  </si>
  <si>
    <t>MCC DANANG</t>
    <phoneticPr fontId="9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</si>
  <si>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9" type="noConversion"/>
  </si>
  <si>
    <t>CHITTAGONG(MCC：IA7)直航</t>
    <phoneticPr fontId="9" type="noConversion"/>
  </si>
  <si>
    <t>059W</t>
    <phoneticPr fontId="9" type="noConversion"/>
  </si>
  <si>
    <t>YML/OOCL</t>
    <phoneticPr fontId="9" type="noConversion"/>
  </si>
  <si>
    <t>CN SKU</t>
  </si>
  <si>
    <t>CNCAN</t>
    <phoneticPr fontId="9" type="noConversion"/>
  </si>
  <si>
    <t xml:space="preserve">KARACHI-K(CPX) </t>
    <phoneticPr fontId="9" type="noConversion"/>
  </si>
  <si>
    <t>XIN QUAN ZHOU</t>
    <phoneticPr fontId="9" type="noConversion"/>
  </si>
  <si>
    <t>019W</t>
    <phoneticPr fontId="9" type="noConversion"/>
  </si>
  <si>
    <t>AKA BHUM</t>
    <phoneticPr fontId="9" type="noConversion"/>
  </si>
  <si>
    <t>CNSKU</t>
  </si>
  <si>
    <t>COLOMBO (PMX-CIX3)</t>
    <phoneticPr fontId="9" type="noConversion"/>
  </si>
  <si>
    <t>093W</t>
    <phoneticPr fontId="9" type="noConversion"/>
  </si>
  <si>
    <t>SEAMAX WESTPORT</t>
    <phoneticPr fontId="9" type="noConversion"/>
  </si>
  <si>
    <t>143W</t>
    <phoneticPr fontId="9" type="noConversion"/>
  </si>
  <si>
    <t>XIN BEIJING(看看能不能赶）</t>
    <phoneticPr fontId="9" type="noConversion"/>
  </si>
  <si>
    <t>空班</t>
    <phoneticPr fontId="9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</si>
  <si>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9" type="noConversion"/>
  </si>
  <si>
    <t>184W</t>
    <phoneticPr fontId="9" type="noConversion"/>
  </si>
  <si>
    <t>XIN SHAN TOU</t>
    <phoneticPr fontId="9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</si>
  <si>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9" type="noConversion"/>
  </si>
  <si>
    <t>NHAVA SHEVA（CIX1)</t>
    <phoneticPr fontId="9" type="noConversion"/>
  </si>
  <si>
    <t>WAN HAI 515</t>
    <phoneticPr fontId="9" type="noConversion"/>
  </si>
  <si>
    <t>W081</t>
    <phoneticPr fontId="9" type="noConversion"/>
  </si>
  <si>
    <t>INTERASIA PROGRESS</t>
    <phoneticPr fontId="9" type="noConversion"/>
  </si>
  <si>
    <t>W245</t>
    <phoneticPr fontId="9" type="noConversion"/>
  </si>
  <si>
    <t>WAN HAI 501(看看能不能赶）</t>
    <phoneticPr fontId="9" type="noConversion"/>
  </si>
  <si>
    <t>W103</t>
    <phoneticPr fontId="9" type="noConversion"/>
  </si>
  <si>
    <t>WAN HAI 512</t>
    <phoneticPr fontId="9" type="noConversion"/>
  </si>
  <si>
    <t>W230</t>
    <phoneticPr fontId="9" type="noConversion"/>
  </si>
  <si>
    <t>WAN HAI 311</t>
    <phoneticPr fontId="9" type="noConversion"/>
  </si>
  <si>
    <t>NHAVA SHEVA（CI2)</t>
    <phoneticPr fontId="9" type="noConversion"/>
  </si>
  <si>
    <t>WAN HAI 521</t>
    <phoneticPr fontId="9" type="noConversion"/>
  </si>
  <si>
    <t>W220</t>
    <phoneticPr fontId="9" type="noConversion"/>
  </si>
  <si>
    <t>WAN HAI 507</t>
    <phoneticPr fontId="9" type="noConversion"/>
  </si>
  <si>
    <t>WAN HAI 502</t>
    <phoneticPr fontId="9" type="noConversion"/>
  </si>
  <si>
    <t>NHAVA SHEVA（CI6-CIX)</t>
    <phoneticPr fontId="9" type="noConversion"/>
  </si>
  <si>
    <t>空班</t>
    <phoneticPr fontId="9" type="noConversion"/>
  </si>
  <si>
    <t>春节</t>
    <phoneticPr fontId="9" type="noConversion"/>
  </si>
  <si>
    <t>W401</t>
    <phoneticPr fontId="9" type="noConversion"/>
  </si>
  <si>
    <t>KMTC MUNDRA</t>
    <phoneticPr fontId="9" type="noConversion"/>
  </si>
  <si>
    <r>
      <t>DUBAI/JEBEL ALI(A</t>
    </r>
    <r>
      <rPr>
        <b/>
        <sz val="12"/>
        <rFont val="宋体"/>
        <family val="3"/>
        <charset val="134"/>
        <scheme val="major"/>
      </rPr>
      <t>M1</t>
    </r>
    <r>
      <rPr>
        <b/>
        <sz val="12"/>
        <rFont val="宋体"/>
        <family val="3"/>
        <charset val="134"/>
        <scheme val="major"/>
      </rPr>
      <t>)</t>
    </r>
    <phoneticPr fontId="9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</si>
  <si>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</si>
  <si>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</si>
  <si>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</si>
  <si>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</si>
  <si>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FA409A</t>
    <phoneticPr fontId="9" type="noConversion"/>
  </si>
  <si>
    <t xml:space="preserve">MSC VIVIENNE </t>
    <phoneticPr fontId="9" type="noConversion"/>
  </si>
  <si>
    <t>2408E</t>
    <phoneticPr fontId="9" type="noConversion"/>
  </si>
  <si>
    <t xml:space="preserve">SEASPAN BRAVO </t>
    <phoneticPr fontId="9" type="noConversion"/>
  </si>
  <si>
    <t>BLANK SALING</t>
  </si>
  <si>
    <t>FA405A</t>
    <phoneticPr fontId="9" type="noConversion"/>
  </si>
  <si>
    <t xml:space="preserve">MSC VALENTINA </t>
    <phoneticPr fontId="9" type="noConversion"/>
  </si>
  <si>
    <t>ONE(SX1)</t>
    <phoneticPr fontId="9" type="noConversion"/>
  </si>
  <si>
    <t>057W</t>
    <phoneticPr fontId="9" type="noConversion"/>
  </si>
  <si>
    <t>KOTA LEKAS 057W</t>
    <phoneticPr fontId="9" type="noConversion"/>
  </si>
  <si>
    <t xml:space="preserve">CUT OFF </t>
    <phoneticPr fontId="9" type="noConversion"/>
  </si>
  <si>
    <t>MONTEVIDEO</t>
    <phoneticPr fontId="9" type="noConversion"/>
  </si>
  <si>
    <t>CNXMN</t>
    <phoneticPr fontId="9" type="noConversion"/>
  </si>
  <si>
    <t>VOYAGE</t>
    <phoneticPr fontId="9" type="noConversion"/>
  </si>
  <si>
    <t>VESSEL</t>
    <phoneticPr fontId="9" type="noConversion"/>
  </si>
  <si>
    <t>BLANK SALING</t>
    <phoneticPr fontId="9" type="noConversion"/>
  </si>
  <si>
    <t>ONE(AX2)</t>
    <phoneticPr fontId="9" type="noConversion"/>
  </si>
  <si>
    <t>ETA</t>
    <phoneticPr fontId="9" type="noConversion"/>
  </si>
  <si>
    <t>ETD</t>
    <phoneticPr fontId="9" type="noConversion"/>
  </si>
  <si>
    <t>MANZANILLO</t>
    <phoneticPr fontId="9" type="noConversion"/>
  </si>
  <si>
    <t>OPERATOR</t>
    <phoneticPr fontId="9" type="noConversion"/>
  </si>
  <si>
    <t>SAN ANTONIO</t>
    <phoneticPr fontId="9" type="noConversion"/>
  </si>
  <si>
    <t>2402N</t>
    <phoneticPr fontId="9" type="noConversion"/>
  </si>
  <si>
    <t>HEUNG-A XIAMEN</t>
    <phoneticPr fontId="9" type="noConversion"/>
  </si>
  <si>
    <t>SKY ORION</t>
    <phoneticPr fontId="9" type="noConversion"/>
  </si>
  <si>
    <t>2402N</t>
    <phoneticPr fontId="9" type="noConversion"/>
  </si>
  <si>
    <t>SAWASDEE INCHEON</t>
    <phoneticPr fontId="9" type="noConversion"/>
  </si>
  <si>
    <t>HEUNG-A</t>
    <phoneticPr fontId="9" type="noConversion"/>
  </si>
  <si>
    <t>2401N</t>
    <phoneticPr fontId="9" type="noConversion"/>
  </si>
  <si>
    <t>KMTC SINGAPORE</t>
    <phoneticPr fontId="9" type="noConversion"/>
  </si>
  <si>
    <t>ETD</t>
    <phoneticPr fontId="9" type="noConversion"/>
  </si>
  <si>
    <t>CNXMN</t>
    <phoneticPr fontId="9" type="noConversion"/>
  </si>
  <si>
    <t>SOUTH KOREA</t>
    <phoneticPr fontId="9" type="noConversion"/>
  </si>
  <si>
    <t>0077X</t>
    <phoneticPr fontId="9" type="noConversion"/>
  </si>
  <si>
    <t>DONG FANG FUZHOU</t>
    <phoneticPr fontId="9" type="noConversion"/>
  </si>
  <si>
    <t>0073X</t>
    <phoneticPr fontId="9" type="noConversion"/>
  </si>
  <si>
    <t xml:space="preserve">DONG FANG FUZHOU </t>
    <phoneticPr fontId="9" type="noConversion"/>
  </si>
  <si>
    <t>BLANK SALING</t>
    <phoneticPr fontId="9" type="noConversion"/>
  </si>
  <si>
    <t>0065X</t>
    <phoneticPr fontId="9" type="noConversion"/>
  </si>
  <si>
    <t>YML(MD2)</t>
    <phoneticPr fontId="9" type="noConversion"/>
  </si>
  <si>
    <t>0061X</t>
    <phoneticPr fontId="9" type="noConversion"/>
  </si>
  <si>
    <t xml:space="preserve">GENOVA </t>
    <phoneticPr fontId="9" type="noConversion"/>
  </si>
  <si>
    <t>OOCL FELIXSTOWE</t>
    <phoneticPr fontId="9" type="noConversion"/>
  </si>
  <si>
    <t>OOCL SCANDINAVIA</t>
    <phoneticPr fontId="9" type="noConversion"/>
  </si>
  <si>
    <t>OOCL ZEEBRUGGE</t>
    <phoneticPr fontId="9" type="noConversion"/>
  </si>
  <si>
    <t>OOCL(AEU1)</t>
    <phoneticPr fontId="9" type="noConversion"/>
  </si>
  <si>
    <t>OOCL GDYNIA</t>
    <phoneticPr fontId="9" type="noConversion"/>
  </si>
  <si>
    <t>FELIXSTOWE</t>
    <phoneticPr fontId="9" type="noConversion"/>
  </si>
  <si>
    <t>PS: THE CARGO AND DOC WIL BE SENT TO OUR WAREHOUSE AND COMPANY BEFORE 11:00AM IN CUT OFF TIME</t>
    <phoneticPr fontId="9" type="noConversion"/>
  </si>
  <si>
    <t>LOOKING FOR PLEASE USE CTRL+F</t>
    <phoneticPr fontId="9" type="noConversion"/>
  </si>
  <si>
    <t xml:space="preserve">          SALLING SCHEDULE-XIAMEN</t>
    <phoneticPr fontId="9" type="noConversion"/>
  </si>
  <si>
    <t>0089E</t>
    <phoneticPr fontId="53" type="noConversion"/>
  </si>
  <si>
    <t>GSL CHLOE</t>
  </si>
  <si>
    <t>0087E</t>
  </si>
  <si>
    <t>0086E</t>
  </si>
  <si>
    <t>ETA NY</t>
  </si>
  <si>
    <t>ETA LA</t>
  </si>
  <si>
    <t>CNTSN</t>
  </si>
  <si>
    <t>CHICAGO/LOS ANGELES /NY</t>
  </si>
  <si>
    <t>213S</t>
  </si>
  <si>
    <t xml:space="preserve">COSCO SHANGHAI </t>
  </si>
  <si>
    <t xml:space="preserve">XIN DA LIAN  </t>
  </si>
  <si>
    <t>RCL</t>
  </si>
  <si>
    <t>052S</t>
  </si>
  <si>
    <t>YM CERTAINTY</t>
  </si>
  <si>
    <t>2408E</t>
    <phoneticPr fontId="53" type="noConversion"/>
  </si>
  <si>
    <t>BEI JIANG</t>
  </si>
  <si>
    <t>2406E</t>
    <phoneticPr fontId="53" type="noConversion"/>
  </si>
  <si>
    <t>EAS</t>
  </si>
  <si>
    <t>2405E</t>
    <phoneticPr fontId="53" type="noConversion"/>
  </si>
  <si>
    <t>INCHON</t>
  </si>
  <si>
    <t>308E</t>
  </si>
  <si>
    <t>COSCO FOS</t>
  </si>
  <si>
    <t>307E</t>
  </si>
  <si>
    <t>306E</t>
  </si>
  <si>
    <t>305E</t>
  </si>
  <si>
    <t>PANOCEAN</t>
  </si>
  <si>
    <t>304E</t>
  </si>
  <si>
    <t>BUSAN</t>
  </si>
  <si>
    <t>FK351A</t>
  </si>
  <si>
    <t>MSC BERANGERE</t>
    <phoneticPr fontId="53" type="noConversion"/>
  </si>
  <si>
    <t>FK409A</t>
    <phoneticPr fontId="53" type="noConversion"/>
  </si>
  <si>
    <t>MSC CALYPSO</t>
    <phoneticPr fontId="53" type="noConversion"/>
  </si>
  <si>
    <t>FK406A</t>
    <phoneticPr fontId="53" type="noConversion"/>
  </si>
  <si>
    <t>MSC DEI</t>
    <phoneticPr fontId="53" type="noConversion"/>
  </si>
  <si>
    <t>MSC</t>
  </si>
  <si>
    <t>FK405A</t>
    <phoneticPr fontId="53" type="noConversion"/>
  </si>
  <si>
    <t>MSC ARIES</t>
    <phoneticPr fontId="53" type="noConversion"/>
  </si>
  <si>
    <t>213S</t>
    <phoneticPr fontId="53" type="noConversion"/>
  </si>
  <si>
    <t>COSCO SHANGHAI</t>
    <phoneticPr fontId="53" type="noConversion"/>
  </si>
  <si>
    <t>S075</t>
    <phoneticPr fontId="53" type="noConversion"/>
  </si>
  <si>
    <t>WAN HAI 612</t>
    <phoneticPr fontId="53" type="noConversion"/>
  </si>
  <si>
    <t>227S</t>
    <phoneticPr fontId="53" type="noConversion"/>
  </si>
  <si>
    <t xml:space="preserve">XING QING DAO </t>
    <phoneticPr fontId="53" type="noConversion"/>
  </si>
  <si>
    <t>BANGKOK</t>
  </si>
  <si>
    <t>174S</t>
    <phoneticPr fontId="53" type="noConversion"/>
  </si>
  <si>
    <t>XIN ZHAN JIANG</t>
    <phoneticPr fontId="53" type="noConversion"/>
  </si>
  <si>
    <t>278S</t>
    <phoneticPr fontId="53" type="noConversion"/>
  </si>
  <si>
    <t>XIN FANG CHEN</t>
  </si>
  <si>
    <t>111S</t>
    <phoneticPr fontId="53" type="noConversion"/>
  </si>
  <si>
    <t>COSCO HOUSTON</t>
    <phoneticPr fontId="53" type="noConversion"/>
  </si>
  <si>
    <t>942S</t>
    <phoneticPr fontId="53" type="noConversion"/>
  </si>
  <si>
    <t>XUTRA BHUM</t>
  </si>
  <si>
    <t>053S</t>
    <phoneticPr fontId="53" type="noConversion"/>
  </si>
  <si>
    <t>205S</t>
    <phoneticPr fontId="53" type="noConversion"/>
  </si>
  <si>
    <t>BUXMELODY</t>
  </si>
  <si>
    <t>941S</t>
    <phoneticPr fontId="53" type="noConversion"/>
  </si>
  <si>
    <t>HOCHIMING</t>
  </si>
  <si>
    <t>2402S</t>
    <phoneticPr fontId="53" type="noConversion"/>
  </si>
  <si>
    <t>SITC QIUMING</t>
  </si>
  <si>
    <t xml:space="preserve">SITC HUIMING </t>
  </si>
  <si>
    <t xml:space="preserve">SITC CHANGMING  </t>
  </si>
  <si>
    <t>SITC</t>
  </si>
  <si>
    <t>SITC CHUNMING</t>
    <phoneticPr fontId="53" type="noConversion"/>
  </si>
  <si>
    <t>088W</t>
    <phoneticPr fontId="53" type="noConversion"/>
  </si>
  <si>
    <t>SATTLE BRIDGE</t>
    <phoneticPr fontId="53" type="noConversion"/>
  </si>
  <si>
    <t>19W</t>
    <phoneticPr fontId="53" type="noConversion"/>
  </si>
  <si>
    <t>SHIMIN</t>
    <phoneticPr fontId="53" type="noConversion"/>
  </si>
  <si>
    <t>166W</t>
    <phoneticPr fontId="53" type="noConversion"/>
  </si>
  <si>
    <t xml:space="preserve">EVER ETHIC   </t>
    <phoneticPr fontId="53" type="noConversion"/>
  </si>
  <si>
    <t>172W</t>
    <phoneticPr fontId="53" type="noConversion"/>
  </si>
  <si>
    <t>EVER EXCEL</t>
    <phoneticPr fontId="53" type="noConversion"/>
  </si>
  <si>
    <t>SINGAPRE</t>
  </si>
  <si>
    <t>166W</t>
    <phoneticPr fontId="53" type="noConversion"/>
  </si>
  <si>
    <t>069W</t>
    <phoneticPr fontId="53" type="noConversion"/>
  </si>
  <si>
    <t>OOCL GENOA</t>
    <phoneticPr fontId="53" type="noConversion"/>
  </si>
  <si>
    <t>128W</t>
    <phoneticPr fontId="53" type="noConversion"/>
  </si>
  <si>
    <t>SEAMAX STRATFORD</t>
  </si>
  <si>
    <t>108W</t>
    <phoneticPr fontId="53" type="noConversion"/>
  </si>
  <si>
    <t>OOCL LUXEMBOURG</t>
    <phoneticPr fontId="53" type="noConversion"/>
  </si>
  <si>
    <t xml:space="preserve">VESSEL </t>
  </si>
  <si>
    <t>055W</t>
    <phoneticPr fontId="53" type="noConversion"/>
  </si>
  <si>
    <t xml:space="preserve"> CSCL PACIFIC OCEAN</t>
    <phoneticPr fontId="53" type="noConversion"/>
  </si>
  <si>
    <t xml:space="preserve"> COSCO SHIPPING UNIVERSE</t>
    <phoneticPr fontId="53" type="noConversion"/>
  </si>
  <si>
    <t>028W</t>
    <phoneticPr fontId="53" type="noConversion"/>
  </si>
  <si>
    <t xml:space="preserve"> COSCO SHIPPING TAURUS</t>
    <phoneticPr fontId="53" type="noConversion"/>
  </si>
  <si>
    <t xml:space="preserve">EUROPEAN ROUTE  </t>
  </si>
  <si>
    <t>FEB</t>
  </si>
  <si>
    <t xml:space="preserve">        SAILING SCHEDULE-TIANJIN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</si>
</sst>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4" formatCode="&quot;$&quot;#,##0;[Red]\-&quot;$&quot;#,##0"/>
    <numFmt numFmtId="195" formatCode="&quot;$&quot;#,##0.00;[Red]\-&quot;$&quot;#,##0.00"/>
    <numFmt numFmtId="196" formatCode="_ * #,##0_ ;_ * &quot;\&quot;&quot;\&quot;&quot;\&quot;&quot;\&quot;&quot;\&quot;&quot;\&quot;\-#,##0_ ;_ * &quot;-&quot;_ ;_ @_ "/>
    <numFmt numFmtId="197" formatCode="[$-409]d/mmm/yy;@"/>
    <numFmt numFmtId="198" formatCode="[$-409]yyyy/m/d\ &quot;11:00 AM&quot;"/>
    <numFmt numFmtId="199" formatCode="mm\/dd"/>
    <numFmt numFmtId="200" formatCode="[$-409]yyyy/m/d\ &quot;10:00 AM&quot;"/>
    <numFmt numFmtId="201" formatCode="[$-14809]dd/mm/yyyy;@"/>
    <numFmt numFmtId="202" formatCode="[$-409]mmmmm;@"/>
    <numFmt numFmtId="203" formatCode="ddd\ dd\/mmm"/>
    <numFmt numFmtId="204" formatCode="mmm/yyyy"/>
    <numFmt numFmtId="205" formatCode="0_);[Red]\(0\)"/>
    <numFmt numFmtId="207" formatCode="[$-409]d\-mmm"/>
    <numFmt numFmtId="208" formatCode="d/m/yyyy"/>
    <numFmt numFmtId="209" formatCode="mm/dd"/>
  </numFmts>
  <fonts count="11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Arial"/>
      <family val="2"/>
    </font>
    <font>
      <sz val="11"/>
      <name val="Arial Narrow"/>
      <family val="2"/>
    </font>
    <font>
      <sz val="11"/>
      <name val=""/>
      <family val="2"/>
    </font>
    <font>
      <b/>
      <sz val="11"/>
      <name val="Arial Narrow"/>
      <family val="2"/>
    </font>
    <font>
      <sz val="9"/>
      <name val="宋体"/>
      <family val="3"/>
      <charset val="134"/>
      <scheme val="minor"/>
    </font>
    <font>
      <sz val="9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color theme="1"/>
      <name val="Arial Narrow"/>
      <family val="2"/>
    </font>
    <font>
      <b/>
      <sz val="11"/>
      <name val="Times New Roman"/>
      <family val="1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9"/>
      <name val="新細明體"/>
      <family val="1"/>
    </font>
    <font>
      <sz val="11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0"/>
      <name val="Times New Roman"/>
      <family val="1"/>
    </font>
    <font>
      <b/>
      <sz val="11"/>
      <name val="宋体"/>
      <family val="3"/>
      <charset val="134"/>
    </font>
    <font>
      <sz val="11"/>
      <color indexed="18"/>
      <name val="Times New Roman"/>
      <family val="1"/>
    </font>
    <font>
      <sz val="11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12"/>
      <name val="宋体"/>
      <family val="3"/>
      <charset val="134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  <font>
      <sz val="12"/>
      <color rgb="FF000000"/>
      <name val="Calibri"/>
      <family val="2"/>
    </font>
    <font>
      <sz val="9"/>
      <color rgb="FF000000"/>
      <name val="Roboto"/>
    </font>
    <font>
      <sz val="12"/>
      <color indexed="8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2"/>
      <color rgb="FF495060"/>
      <name val="宋体"/>
      <family val="3"/>
      <charset val="134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082">
    <xf numFmtId="0" fontId="0" fillId="0" borderId="0"/>
    <xf numFmtId="177" fontId="22" fillId="0" borderId="0"/>
    <xf numFmtId="177" fontId="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6" fontId="22" fillId="0" borderId="0"/>
    <xf numFmtId="180" fontId="22" fillId="0" borderId="0"/>
    <xf numFmtId="177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22" fillId="0" borderId="0"/>
    <xf numFmtId="177" fontId="13" fillId="0" borderId="0" applyFont="0" applyFill="0" applyBorder="0" applyAlignment="0" applyProtection="0"/>
    <xf numFmtId="177" fontId="11" fillId="0" borderId="0"/>
    <xf numFmtId="176" fontId="11" fillId="0" borderId="0"/>
    <xf numFmtId="180" fontId="1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5" fillId="0" borderId="0"/>
    <xf numFmtId="176" fontId="15" fillId="0" borderId="0"/>
    <xf numFmtId="180" fontId="15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21" fillId="0" borderId="0"/>
    <xf numFmtId="176" fontId="21" fillId="0" borderId="0"/>
    <xf numFmtId="180" fontId="2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0" fillId="0" borderId="0">
      <alignment vertical="top"/>
    </xf>
    <xf numFmtId="176" fontId="10" fillId="0" borderId="0">
      <alignment vertical="top"/>
    </xf>
    <xf numFmtId="180" fontId="10" fillId="0" borderId="0">
      <alignment vertical="top"/>
    </xf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7" fontId="11" fillId="0" borderId="0"/>
    <xf numFmtId="176" fontId="11" fillId="0" borderId="0"/>
    <xf numFmtId="180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77" fontId="6" fillId="0" borderId="0"/>
    <xf numFmtId="176" fontId="6" fillId="0" borderId="0"/>
    <xf numFmtId="180" fontId="6" fillId="0" borderId="0"/>
    <xf numFmtId="180" fontId="6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21" fillId="0" borderId="0"/>
    <xf numFmtId="176" fontId="21" fillId="0" borderId="0"/>
    <xf numFmtId="180" fontId="2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6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7" fontId="20" fillId="0" borderId="0"/>
    <xf numFmtId="177" fontId="18" fillId="2" borderId="0" applyNumberFormat="0" applyBorder="0" applyAlignment="0" applyProtection="0"/>
    <xf numFmtId="177" fontId="18" fillId="3" borderId="0" applyNumberFormat="0" applyBorder="0" applyAlignment="0" applyProtection="0"/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/>
    <xf numFmtId="180" fontId="18" fillId="2" borderId="0" applyNumberFormat="0" applyBorder="0" applyAlignment="0" applyProtection="0"/>
    <xf numFmtId="177" fontId="18" fillId="3" borderId="0" applyNumberFormat="0" applyBorder="0" applyAlignment="0" applyProtection="0"/>
    <xf numFmtId="177" fontId="18" fillId="4" borderId="0" applyNumberFormat="0" applyBorder="0" applyAlignment="0" applyProtection="0"/>
    <xf numFmtId="177" fontId="18" fillId="5" borderId="0" applyNumberFormat="0" applyBorder="0" applyAlignment="0" applyProtection="0"/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/>
    <xf numFmtId="180" fontId="18" fillId="4" borderId="0" applyNumberFormat="0" applyBorder="0" applyAlignment="0" applyProtection="0"/>
    <xf numFmtId="177" fontId="18" fillId="5" borderId="0" applyNumberFormat="0" applyBorder="0" applyAlignment="0" applyProtection="0"/>
    <xf numFmtId="177" fontId="18" fillId="6" borderId="0" applyNumberFormat="0" applyBorder="0" applyAlignment="0" applyProtection="0"/>
    <xf numFmtId="177" fontId="18" fillId="7" borderId="0" applyNumberFormat="0" applyBorder="0" applyAlignment="0" applyProtection="0"/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18" fillId="7" borderId="0" applyNumberFormat="0" applyBorder="0" applyAlignment="0" applyProtection="0"/>
    <xf numFmtId="180" fontId="18" fillId="7" borderId="0" applyNumberFormat="0" applyBorder="0" applyAlignment="0" applyProtection="0"/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/>
    <xf numFmtId="180" fontId="18" fillId="6" borderId="0" applyNumberFormat="0" applyBorder="0" applyAlignment="0" applyProtection="0"/>
    <xf numFmtId="177" fontId="18" fillId="7" borderId="0" applyNumberFormat="0" applyBorder="0" applyAlignment="0" applyProtection="0"/>
    <xf numFmtId="177" fontId="18" fillId="8" borderId="0" applyNumberFormat="0" applyBorder="0" applyAlignment="0" applyProtection="0"/>
    <xf numFmtId="177" fontId="18" fillId="3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3" borderId="0" applyNumberFormat="0" applyBorder="0" applyAlignment="0" applyProtection="0"/>
    <xf numFmtId="177" fontId="18" fillId="9" borderId="0" applyNumberFormat="0" applyBorder="0" applyAlignment="0" applyProtection="0"/>
    <xf numFmtId="177" fontId="18" fillId="9" borderId="0" applyNumberFormat="0" applyBorder="0" applyAlignment="0" applyProtection="0"/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10" fillId="9" borderId="0" applyNumberFormat="0" applyBorder="0" applyAlignment="0" applyProtection="0"/>
    <xf numFmtId="177" fontId="18" fillId="3" borderId="0" applyNumberFormat="0" applyBorder="0" applyAlignment="0" applyProtection="0"/>
    <xf numFmtId="177" fontId="18" fillId="7" borderId="0" applyNumberFormat="0" applyBorder="0" applyAlignment="0" applyProtection="0"/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18" fillId="7" borderId="0" applyNumberFormat="0" applyBorder="0" applyAlignment="0" applyProtection="0"/>
    <xf numFmtId="180" fontId="18" fillId="7" borderId="0" applyNumberFormat="0" applyBorder="0" applyAlignment="0" applyProtection="0"/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18" fillId="7" borderId="0" applyNumberFormat="0" applyBorder="0" applyAlignment="0" applyProtection="0"/>
    <xf numFmtId="177" fontId="18" fillId="2" borderId="0" applyNumberFormat="0" applyBorder="0" applyAlignment="0" applyProtection="0"/>
    <xf numFmtId="176" fontId="18" fillId="2" borderId="0" applyNumberFormat="0" applyBorder="0" applyAlignment="0" applyProtection="0"/>
    <xf numFmtId="180" fontId="18" fillId="2" borderId="0" applyNumberFormat="0" applyBorder="0" applyAlignment="0" applyProtection="0"/>
    <xf numFmtId="177" fontId="18" fillId="4" borderId="0" applyNumberFormat="0" applyBorder="0" applyAlignment="0" applyProtection="0"/>
    <xf numFmtId="176" fontId="18" fillId="4" borderId="0" applyNumberFormat="0" applyBorder="0" applyAlignment="0" applyProtection="0"/>
    <xf numFmtId="180" fontId="18" fillId="4" borderId="0" applyNumberFormat="0" applyBorder="0" applyAlignment="0" applyProtection="0"/>
    <xf numFmtId="177" fontId="18" fillId="6" borderId="0" applyNumberFormat="0" applyBorder="0" applyAlignment="0" applyProtection="0"/>
    <xf numFmtId="176" fontId="18" fillId="6" borderId="0" applyNumberFormat="0" applyBorder="0" applyAlignment="0" applyProtection="0"/>
    <xf numFmtId="180" fontId="18" fillId="6" borderId="0" applyNumberFormat="0" applyBorder="0" applyAlignment="0" applyProtection="0"/>
    <xf numFmtId="177" fontId="18" fillId="8" borderId="0" applyNumberFormat="0" applyBorder="0" applyAlignment="0" applyProtection="0"/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9" borderId="0" applyNumberFormat="0" applyBorder="0" applyAlignment="0" applyProtection="0"/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18" fillId="3" borderId="0" applyNumberFormat="0" applyBorder="0" applyAlignment="0" applyProtection="0"/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24" fillId="2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2" borderId="0" applyNumberFormat="0" applyBorder="0" applyAlignment="0" applyProtection="0">
      <alignment vertical="center"/>
    </xf>
    <xf numFmtId="180" fontId="24" fillId="2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80" fontId="24" fillId="4" borderId="0" applyNumberFormat="0" applyBorder="0" applyAlignment="0" applyProtection="0">
      <alignment vertical="center"/>
    </xf>
    <xf numFmtId="177" fontId="24" fillId="6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24" fillId="6" borderId="0" applyNumberFormat="0" applyBorder="0" applyAlignment="0" applyProtection="0">
      <alignment vertical="center"/>
    </xf>
    <xf numFmtId="180" fontId="24" fillId="6" borderId="0" applyNumberFormat="0" applyBorder="0" applyAlignment="0" applyProtection="0">
      <alignment vertical="center"/>
    </xf>
    <xf numFmtId="177" fontId="24" fillId="8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8" borderId="0" applyNumberFormat="0" applyBorder="0" applyAlignment="0" applyProtection="0">
      <alignment vertical="center"/>
    </xf>
    <xf numFmtId="180" fontId="24" fillId="8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177" fontId="23" fillId="11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23" fillId="11" borderId="0" applyNumberFormat="0" applyBorder="0" applyAlignment="0" applyProtection="0">
      <alignment vertical="center"/>
    </xf>
    <xf numFmtId="180" fontId="2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77" fontId="23" fillId="5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23" fillId="5" borderId="0" applyNumberFormat="0" applyBorder="0" applyAlignment="0" applyProtection="0">
      <alignment vertical="center"/>
    </xf>
    <xf numFmtId="180" fontId="2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77" fontId="23" fillId="7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23" fillId="7" borderId="0" applyNumberFormat="0" applyBorder="0" applyAlignment="0" applyProtection="0">
      <alignment vertical="center"/>
    </xf>
    <xf numFmtId="180" fontId="2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7" fontId="23" fillId="3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23" fillId="3" borderId="0" applyNumberFormat="0" applyBorder="0" applyAlignment="0" applyProtection="0">
      <alignment vertical="center"/>
    </xf>
    <xf numFmtId="180" fontId="2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23" fillId="9" borderId="0" applyNumberFormat="0" applyBorder="0" applyAlignment="0" applyProtection="0">
      <alignment vertical="center"/>
    </xf>
    <xf numFmtId="180" fontId="2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77" fontId="23" fillId="7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23" fillId="7" borderId="0" applyNumberFormat="0" applyBorder="0" applyAlignment="0" applyProtection="0">
      <alignment vertical="center"/>
    </xf>
    <xf numFmtId="180" fontId="23" fillId="7" borderId="0" applyNumberFormat="0" applyBorder="0" applyAlignment="0" applyProtection="0">
      <alignment vertical="center"/>
    </xf>
    <xf numFmtId="177" fontId="18" fillId="11" borderId="0" applyNumberFormat="0" applyBorder="0" applyAlignment="0" applyProtection="0"/>
    <xf numFmtId="177" fontId="18" fillId="10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0" borderId="0" applyNumberFormat="0" applyBorder="0" applyAlignment="0" applyProtection="0"/>
    <xf numFmtId="180" fontId="18" fillId="10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10" borderId="0" applyNumberFormat="0" applyBorder="0" applyAlignment="0" applyProtection="0"/>
    <xf numFmtId="177" fontId="18" fillId="5" borderId="0" applyNumberFormat="0" applyBorder="0" applyAlignment="0" applyProtection="0"/>
    <xf numFmtId="177" fontId="18" fillId="5" borderId="0" applyNumberFormat="0" applyBorder="0" applyAlignment="0" applyProtection="0"/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10" fillId="5" borderId="0" applyNumberFormat="0" applyBorder="0" applyAlignment="0" applyProtection="0"/>
    <xf numFmtId="177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18" fillId="13" borderId="0" applyNumberFormat="0" applyBorder="0" applyAlignment="0" applyProtection="0"/>
    <xf numFmtId="180" fontId="18" fillId="13" borderId="0" applyNumberFormat="0" applyBorder="0" applyAlignment="0" applyProtection="0"/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/>
    <xf numFmtId="180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18" fillId="8" borderId="0" applyNumberFormat="0" applyBorder="0" applyAlignment="0" applyProtection="0"/>
    <xf numFmtId="177" fontId="18" fillId="10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10" borderId="0" applyNumberFormat="0" applyBorder="0" applyAlignment="0" applyProtection="0"/>
    <xf numFmtId="180" fontId="18" fillId="10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10" borderId="0" applyNumberFormat="0" applyBorder="0" applyAlignment="0" applyProtection="0"/>
    <xf numFmtId="177" fontId="18" fillId="11" borderId="0" applyNumberFormat="0" applyBorder="0" applyAlignment="0" applyProtection="0"/>
    <xf numFmtId="177" fontId="18" fillId="11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0" fillId="11" borderId="0" applyNumberFormat="0" applyBorder="0" applyAlignment="0" applyProtection="0"/>
    <xf numFmtId="177" fontId="18" fillId="14" borderId="0" applyNumberFormat="0" applyBorder="0" applyAlignment="0" applyProtection="0"/>
    <xf numFmtId="177" fontId="18" fillId="13" borderId="0" applyNumberFormat="0" applyBorder="0" applyAlignment="0" applyProtection="0"/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18" fillId="13" borderId="0" applyNumberFormat="0" applyBorder="0" applyAlignment="0" applyProtection="0"/>
    <xf numFmtId="180" fontId="18" fillId="13" borderId="0" applyNumberFormat="0" applyBorder="0" applyAlignment="0" applyProtection="0"/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/>
    <xf numFmtId="180" fontId="18" fillId="14" borderId="0" applyNumberFormat="0" applyBorder="0" applyAlignment="0" applyProtection="0"/>
    <xf numFmtId="177" fontId="18" fillId="13" borderId="0" applyNumberFormat="0" applyBorder="0" applyAlignment="0" applyProtection="0"/>
    <xf numFmtId="177" fontId="18" fillId="11" borderId="0" applyNumberFormat="0" applyBorder="0" applyAlignment="0" applyProtection="0"/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5" borderId="0" applyNumberFormat="0" applyBorder="0" applyAlignment="0" applyProtection="0"/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18" fillId="12" borderId="0" applyNumberFormat="0" applyBorder="0" applyAlignment="0" applyProtection="0"/>
    <xf numFmtId="176" fontId="18" fillId="12" borderId="0" applyNumberFormat="0" applyBorder="0" applyAlignment="0" applyProtection="0"/>
    <xf numFmtId="180" fontId="18" fillId="12" borderId="0" applyNumberFormat="0" applyBorder="0" applyAlignment="0" applyProtection="0"/>
    <xf numFmtId="177" fontId="18" fillId="8" borderId="0" applyNumberFormat="0" applyBorder="0" applyAlignment="0" applyProtection="0"/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11" borderId="0" applyNumberFormat="0" applyBorder="0" applyAlignment="0" applyProtection="0"/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14" borderId="0" applyNumberFormat="0" applyBorder="0" applyAlignment="0" applyProtection="0"/>
    <xf numFmtId="176" fontId="18" fillId="14" borderId="0" applyNumberFormat="0" applyBorder="0" applyAlignment="0" applyProtection="0"/>
    <xf numFmtId="180" fontId="18" fillId="14" borderId="0" applyNumberFormat="0" applyBorder="0" applyAlignment="0" applyProtection="0"/>
    <xf numFmtId="177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177" fontId="24" fillId="12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24" fillId="12" borderId="0" applyNumberFormat="0" applyBorder="0" applyAlignment="0" applyProtection="0">
      <alignment vertical="center"/>
    </xf>
    <xf numFmtId="180" fontId="24" fillId="12" borderId="0" applyNumberFormat="0" applyBorder="0" applyAlignment="0" applyProtection="0">
      <alignment vertical="center"/>
    </xf>
    <xf numFmtId="177" fontId="24" fillId="8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8" borderId="0" applyNumberFormat="0" applyBorder="0" applyAlignment="0" applyProtection="0">
      <alignment vertical="center"/>
    </xf>
    <xf numFmtId="180" fontId="24" fillId="8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1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2" applyNumberFormat="0" applyFont="0" applyFill="0" applyAlignment="0" applyProtection="0"/>
    <xf numFmtId="0" fontId="11" fillId="0" borderId="2" applyNumberFormat="0" applyFont="0" applyFill="0" applyAlignment="0" applyProtection="0"/>
    <xf numFmtId="0" fontId="11" fillId="0" borderId="2" applyNumberFormat="0" applyFon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6" fillId="0" borderId="0"/>
    <xf numFmtId="0" fontId="34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4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193" fontId="20" fillId="0" borderId="0" applyFont="0" applyFill="0" applyBorder="0" applyAlignment="0" applyProtection="0"/>
    <xf numFmtId="38" fontId="36" fillId="10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0" fontId="36" fillId="7" borderId="7" applyNumberFormat="0" applyBorder="0" applyAlignment="0" applyProtection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6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20" fillId="0" borderId="19" applyNumberFormat="0" applyBorder="0"/>
    <xf numFmtId="9" fontId="20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3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181" fontId="11" fillId="0" borderId="0"/>
    <xf numFmtId="180" fontId="11" fillId="0" borderId="0"/>
    <xf numFmtId="183" fontId="11" fillId="0" borderId="0"/>
    <xf numFmtId="0" fontId="48" fillId="0" borderId="0"/>
    <xf numFmtId="183" fontId="35" fillId="0" borderId="0">
      <alignment vertical="center"/>
    </xf>
    <xf numFmtId="183" fontId="6" fillId="0" borderId="0"/>
    <xf numFmtId="183" fontId="11" fillId="0" borderId="0"/>
    <xf numFmtId="183" fontId="11" fillId="0" borderId="0"/>
    <xf numFmtId="183" fontId="51" fillId="0" borderId="0"/>
    <xf numFmtId="183" fontId="11" fillId="0" borderId="0"/>
    <xf numFmtId="197" fontId="11" fillId="0" borderId="0"/>
    <xf numFmtId="183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199" fontId="11" fillId="0" borderId="0">
      <alignment vertical="center"/>
    </xf>
    <xf numFmtId="197" fontId="11" fillId="0" borderId="0"/>
    <xf numFmtId="183" fontId="67" fillId="0" borderId="0" applyNumberFormat="0" applyFill="0" applyBorder="0" applyAlignment="0" applyProtection="0">
      <alignment vertical="top"/>
      <protection locked="0"/>
    </xf>
    <xf numFmtId="183" fontId="11" fillId="0" borderId="0"/>
    <xf numFmtId="183" fontId="5" fillId="0" borderId="0">
      <alignment vertical="center"/>
    </xf>
    <xf numFmtId="183" fontId="6" fillId="0" borderId="0">
      <alignment vertical="center"/>
    </xf>
    <xf numFmtId="183" fontId="11" fillId="0" borderId="0">
      <alignment vertical="center"/>
    </xf>
    <xf numFmtId="183" fontId="11" fillId="0" borderId="0"/>
    <xf numFmtId="183" fontId="67" fillId="0" borderId="0" applyNumberFormat="0" applyFill="0" applyBorder="0" applyAlignment="0" applyProtection="0">
      <alignment vertical="center"/>
    </xf>
    <xf numFmtId="183" fontId="7" fillId="0" borderId="0">
      <alignment vertical="center"/>
    </xf>
    <xf numFmtId="183" fontId="5" fillId="0" borderId="0">
      <alignment vertical="center"/>
    </xf>
    <xf numFmtId="183" fontId="51" fillId="0" borderId="0">
      <alignment vertical="center"/>
    </xf>
    <xf numFmtId="183" fontId="11" fillId="0" borderId="0"/>
    <xf numFmtId="183" fontId="51" fillId="0" borderId="0"/>
    <xf numFmtId="197" fontId="51" fillId="0" borderId="0"/>
    <xf numFmtId="197" fontId="11" fillId="0" borderId="0"/>
    <xf numFmtId="197" fontId="6" fillId="0" borderId="0"/>
    <xf numFmtId="197" fontId="6" fillId="0" borderId="0"/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0" fontId="11" fillId="0" borderId="0"/>
    <xf numFmtId="0" fontId="6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/>
    <xf numFmtId="183" fontId="1" fillId="0" borderId="0">
      <alignment vertical="center"/>
    </xf>
    <xf numFmtId="183" fontId="113" fillId="0" borderId="0"/>
    <xf numFmtId="183" fontId="11" fillId="0" borderId="0">
      <alignment vertical="center"/>
    </xf>
    <xf numFmtId="180" fontId="6" fillId="0" borderId="0"/>
    <xf numFmtId="180" fontId="11" fillId="0" borderId="0"/>
    <xf numFmtId="180" fontId="11" fillId="0" borderId="0"/>
    <xf numFmtId="180" fontId="6" fillId="0" borderId="0"/>
    <xf numFmtId="185" fontId="11" fillId="0" borderId="0"/>
    <xf numFmtId="180" fontId="35" fillId="0" borderId="0">
      <alignment vertical="center"/>
    </xf>
    <xf numFmtId="180" fontId="109" fillId="0" borderId="0"/>
  </cellStyleXfs>
  <cellXfs count="1337">
    <xf numFmtId="0" fontId="0" fillId="0" borderId="0" xfId="0"/>
    <xf numFmtId="0" fontId="4" fillId="0" borderId="0" xfId="0" applyFont="1" applyAlignment="1">
      <alignment horizontal="left"/>
    </xf>
    <xf numFmtId="0" fontId="11" fillId="0" borderId="0" xfId="0" applyFont="1"/>
    <xf numFmtId="0" fontId="39" fillId="0" borderId="0" xfId="12932" applyFont="1" applyAlignment="1">
      <alignment horizontal="center" vertical="center"/>
    </xf>
    <xf numFmtId="181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30" fillId="0" borderId="0" xfId="0" applyFont="1"/>
    <xf numFmtId="0" fontId="43" fillId="0" borderId="0" xfId="0" applyFont="1"/>
    <xf numFmtId="0" fontId="42" fillId="0" borderId="0" xfId="12932" applyFont="1" applyAlignment="1">
      <alignment horizontal="center" vertical="center"/>
    </xf>
    <xf numFmtId="49" fontId="41" fillId="0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Alignment="1">
      <alignment horizontal="left" vertical="center"/>
    </xf>
    <xf numFmtId="0" fontId="44" fillId="16" borderId="0" xfId="12933" applyFont="1" applyFill="1" applyAlignment="1">
      <alignment horizontal="left"/>
    </xf>
    <xf numFmtId="182" fontId="41" fillId="16" borderId="7" xfId="12933" applyNumberFormat="1" applyFont="1" applyFill="1" applyBorder="1" applyAlignment="1">
      <alignment horizontal="center"/>
    </xf>
    <xf numFmtId="182" fontId="41" fillId="16" borderId="0" xfId="12933" applyNumberFormat="1" applyFont="1" applyFill="1" applyAlignment="1">
      <alignment horizontal="center" vertical="center"/>
    </xf>
    <xf numFmtId="182" fontId="41" fillId="16" borderId="0" xfId="12933" applyNumberFormat="1" applyFont="1" applyFill="1" applyAlignment="1">
      <alignment horizontal="center"/>
    </xf>
    <xf numFmtId="0" fontId="41" fillId="16" borderId="0" xfId="12933" applyFont="1" applyFill="1" applyAlignment="1">
      <alignment horizontal="center"/>
    </xf>
    <xf numFmtId="0" fontId="41" fillId="16" borderId="0" xfId="12933" applyFont="1" applyFill="1" applyAlignment="1">
      <alignment horizontal="center" wrapText="1"/>
    </xf>
    <xf numFmtId="182" fontId="41" fillId="16" borderId="0" xfId="0" applyNumberFormat="1" applyFont="1" applyFill="1" applyAlignment="1">
      <alignment horizontal="center" vertical="center" wrapText="1"/>
    </xf>
    <xf numFmtId="184" fontId="41" fillId="16" borderId="0" xfId="6447" applyNumberFormat="1" applyFont="1" applyFill="1" applyBorder="1" applyAlignment="1">
      <alignment horizontal="center" vertical="center" shrinkToFit="1"/>
    </xf>
    <xf numFmtId="49" fontId="41" fillId="16" borderId="0" xfId="6447" applyNumberFormat="1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horizontal="left" vertical="center" shrinkToFit="1"/>
    </xf>
    <xf numFmtId="0" fontId="41" fillId="16" borderId="13" xfId="12933" applyFont="1" applyFill="1" applyBorder="1" applyAlignment="1">
      <alignment horizontal="center" vertical="center"/>
    </xf>
    <xf numFmtId="182" fontId="41" fillId="16" borderId="0" xfId="12933" applyNumberFormat="1" applyFont="1" applyFill="1" applyAlignment="1">
      <alignment horizontal="center" wrapText="1"/>
    </xf>
    <xf numFmtId="0" fontId="41" fillId="16" borderId="0" xfId="0" applyFont="1" applyFill="1" applyAlignment="1">
      <alignment horizontal="center" vertical="center"/>
    </xf>
    <xf numFmtId="0" fontId="41" fillId="16" borderId="0" xfId="12933" applyFont="1" applyFill="1" applyAlignment="1">
      <alignment horizontal="center" vertical="center" wrapText="1"/>
    </xf>
    <xf numFmtId="184" fontId="41" fillId="0" borderId="0" xfId="6447" applyNumberFormat="1" applyFont="1" applyFill="1" applyBorder="1" applyAlignment="1">
      <alignment horizontal="center" vertical="center" shrinkToFit="1"/>
    </xf>
    <xf numFmtId="0" fontId="41" fillId="16" borderId="0" xfId="0" applyFont="1" applyFill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1" fillId="16" borderId="0" xfId="0" applyFont="1" applyFill="1" applyAlignment="1">
      <alignment horizontal="center"/>
    </xf>
    <xf numFmtId="182" fontId="41" fillId="16" borderId="0" xfId="0" applyNumberFormat="1" applyFont="1" applyFill="1" applyAlignment="1">
      <alignment horizontal="center" vertical="center"/>
    </xf>
    <xf numFmtId="182" fontId="41" fillId="16" borderId="13" xfId="12933" applyNumberFormat="1" applyFont="1" applyFill="1" applyBorder="1" applyAlignment="1">
      <alignment horizontal="center"/>
    </xf>
    <xf numFmtId="183" fontId="41" fillId="16" borderId="0" xfId="6447" applyNumberFormat="1" applyFont="1" applyFill="1" applyBorder="1" applyAlignment="1">
      <alignment horizontal="center" vertical="center" shrinkToFit="1"/>
    </xf>
    <xf numFmtId="183" fontId="41" fillId="16" borderId="0" xfId="12933" applyNumberFormat="1" applyFont="1" applyFill="1" applyAlignment="1">
      <alignment horizontal="center"/>
    </xf>
    <xf numFmtId="182" fontId="41" fillId="0" borderId="0" xfId="12933" applyNumberFormat="1" applyFont="1" applyAlignment="1">
      <alignment horizontal="center"/>
    </xf>
    <xf numFmtId="0" fontId="41" fillId="16" borderId="0" xfId="12933" applyFont="1" applyFill="1" applyAlignment="1">
      <alignment horizontal="center" vertical="center"/>
    </xf>
    <xf numFmtId="0" fontId="41" fillId="16" borderId="0" xfId="12935" applyFont="1" applyFill="1" applyAlignment="1">
      <alignment horizontal="center"/>
    </xf>
    <xf numFmtId="49" fontId="41" fillId="16" borderId="0" xfId="12933" applyNumberFormat="1" applyFont="1" applyFill="1" applyAlignment="1">
      <alignment horizontal="center" vertical="center"/>
    </xf>
    <xf numFmtId="0" fontId="41" fillId="16" borderId="0" xfId="12932" applyFont="1" applyFill="1" applyAlignment="1">
      <alignment horizontal="center" vertical="center"/>
    </xf>
    <xf numFmtId="16" fontId="41" fillId="16" borderId="0" xfId="0" applyNumberFormat="1" applyFont="1" applyFill="1" applyAlignment="1">
      <alignment horizontal="center" vertical="center"/>
    </xf>
    <xf numFmtId="0" fontId="41" fillId="0" borderId="0" xfId="12933" applyFont="1" applyAlignment="1">
      <alignment horizontal="center"/>
    </xf>
    <xf numFmtId="0" fontId="44" fillId="0" borderId="0" xfId="0" applyFont="1" applyAlignment="1">
      <alignment horizontal="left"/>
    </xf>
    <xf numFmtId="0" fontId="41" fillId="16" borderId="32" xfId="12933" applyFont="1" applyFill="1" applyBorder="1" applyAlignment="1">
      <alignment horizontal="center"/>
    </xf>
    <xf numFmtId="0" fontId="44" fillId="15" borderId="0" xfId="6447" applyFont="1" applyFill="1" applyBorder="1" applyAlignment="1">
      <alignment horizontal="left" vertical="center"/>
    </xf>
    <xf numFmtId="0" fontId="41" fillId="15" borderId="0" xfId="6447" applyFont="1" applyFill="1" applyBorder="1" applyAlignment="1">
      <alignment horizontal="center" vertical="center"/>
    </xf>
    <xf numFmtId="0" fontId="41" fillId="16" borderId="0" xfId="12936" applyFont="1" applyFill="1" applyAlignment="1">
      <alignment horizontal="center" wrapText="1"/>
    </xf>
    <xf numFmtId="58" fontId="41" fillId="16" borderId="0" xfId="12936" applyNumberFormat="1" applyFont="1" applyFill="1" applyAlignment="1">
      <alignment horizontal="center" vertical="center" wrapText="1"/>
    </xf>
    <xf numFmtId="0" fontId="44" fillId="16" borderId="0" xfId="0" applyFont="1" applyFill="1" applyAlignment="1">
      <alignment horizontal="left"/>
    </xf>
    <xf numFmtId="0" fontId="41" fillId="17" borderId="0" xfId="0" applyFont="1" applyFill="1" applyAlignment="1">
      <alignment horizontal="center" vertical="center"/>
    </xf>
    <xf numFmtId="0" fontId="41" fillId="0" borderId="0" xfId="12932" applyFont="1" applyAlignment="1">
      <alignment horizontal="center" vertical="center" wrapText="1"/>
    </xf>
    <xf numFmtId="0" fontId="41" fillId="0" borderId="0" xfId="6447" applyFont="1" applyFill="1" applyBorder="1" applyAlignment="1">
      <alignment horizontal="center" vertical="center"/>
    </xf>
    <xf numFmtId="0" fontId="41" fillId="16" borderId="0" xfId="12932" applyFont="1" applyFill="1" applyAlignment="1">
      <alignment horizontal="center" vertical="center" wrapText="1"/>
    </xf>
    <xf numFmtId="0" fontId="41" fillId="16" borderId="0" xfId="6447" applyFont="1" applyFill="1" applyBorder="1" applyAlignment="1">
      <alignment horizontal="center" vertical="center"/>
    </xf>
    <xf numFmtId="58" fontId="41" fillId="16" borderId="0" xfId="12932" applyNumberFormat="1" applyFont="1" applyFill="1" applyAlignment="1">
      <alignment horizontal="center" vertical="center" wrapText="1"/>
    </xf>
    <xf numFmtId="191" fontId="41" fillId="16" borderId="0" xfId="12933" applyNumberFormat="1" applyFont="1" applyFill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1" fillId="16" borderId="0" xfId="12937" applyNumberFormat="1" applyFont="1" applyFill="1" applyAlignment="1">
      <alignment horizontal="center" vertical="center" wrapText="1"/>
    </xf>
    <xf numFmtId="17" fontId="41" fillId="16" borderId="0" xfId="6447" applyNumberFormat="1" applyFont="1" applyFill="1" applyBorder="1" applyAlignment="1">
      <alignment horizontal="center" vertical="center" shrinkToFit="1"/>
    </xf>
    <xf numFmtId="0" fontId="41" fillId="16" borderId="0" xfId="6447" applyFont="1" applyFill="1" applyBorder="1" applyAlignment="1">
      <alignment horizontal="center"/>
    </xf>
    <xf numFmtId="0" fontId="44" fillId="0" borderId="0" xfId="6447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41" fillId="16" borderId="0" xfId="12933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97" fontId="41" fillId="17" borderId="0" xfId="8798" applyNumberFormat="1" applyFont="1" applyFill="1" applyBorder="1" applyAlignment="1">
      <alignment horizontal="center"/>
    </xf>
    <xf numFmtId="185" fontId="41" fillId="17" borderId="0" xfId="6447" applyNumberFormat="1" applyFont="1" applyFill="1" applyBorder="1" applyAlignment="1">
      <alignment horizontal="center" vertical="center"/>
    </xf>
    <xf numFmtId="182" fontId="41" fillId="16" borderId="0" xfId="6447" applyNumberFormat="1" applyFont="1" applyFill="1" applyBorder="1" applyAlignment="1">
      <alignment horizontal="center" vertical="center" shrinkToFit="1"/>
    </xf>
    <xf numFmtId="0" fontId="44" fillId="17" borderId="0" xfId="6447" applyFont="1" applyFill="1" applyBorder="1" applyAlignment="1">
      <alignment horizontal="left" vertical="center" shrinkToFit="1"/>
    </xf>
    <xf numFmtId="0" fontId="41" fillId="16" borderId="7" xfId="12933" applyFont="1" applyFill="1" applyBorder="1" applyAlignment="1">
      <alignment horizontal="center" vertical="center"/>
    </xf>
    <xf numFmtId="0" fontId="41" fillId="0" borderId="0" xfId="12933" applyFont="1" applyAlignment="1">
      <alignment horizontal="center" wrapText="1"/>
    </xf>
    <xf numFmtId="0" fontId="41" fillId="0" borderId="0" xfId="12933" applyFont="1" applyAlignment="1">
      <alignment horizontal="center" vertical="center" wrapText="1"/>
    </xf>
    <xf numFmtId="182" fontId="41" fillId="0" borderId="0" xfId="12933" applyNumberFormat="1" applyFont="1" applyAlignment="1">
      <alignment horizontal="center" wrapText="1"/>
    </xf>
    <xf numFmtId="0" fontId="47" fillId="0" borderId="0" xfId="0" applyFont="1"/>
    <xf numFmtId="0" fontId="41" fillId="0" borderId="0" xfId="12933" applyFont="1" applyAlignment="1">
      <alignment wrapText="1"/>
    </xf>
    <xf numFmtId="0" fontId="45" fillId="0" borderId="0" xfId="0" applyFont="1" applyAlignment="1">
      <alignment horizontal="left"/>
    </xf>
    <xf numFmtId="16" fontId="41" fillId="16" borderId="0" xfId="12933" applyNumberFormat="1" applyFont="1" applyFill="1" applyAlignment="1">
      <alignment horizontal="center"/>
    </xf>
    <xf numFmtId="0" fontId="41" fillId="0" borderId="0" xfId="0" applyFont="1" applyAlignment="1">
      <alignment horizontal="center" vertical="center" wrapText="1"/>
    </xf>
    <xf numFmtId="58" fontId="41" fillId="16" borderId="0" xfId="12938" applyNumberFormat="1" applyFont="1" applyFill="1" applyAlignment="1">
      <alignment horizontal="center" vertical="center" wrapText="1"/>
    </xf>
    <xf numFmtId="0" fontId="41" fillId="0" borderId="7" xfId="0" applyFont="1" applyBorder="1" applyAlignment="1">
      <alignment horizontal="center"/>
    </xf>
    <xf numFmtId="0" fontId="41" fillId="16" borderId="16" xfId="12933" applyFont="1" applyFill="1" applyBorder="1" applyAlignment="1">
      <alignment horizontal="center" vertical="center"/>
    </xf>
    <xf numFmtId="0" fontId="41" fillId="16" borderId="0" xfId="6447" applyFont="1" applyFill="1" applyBorder="1" applyAlignment="1">
      <alignment vertical="center" shrinkToFit="1"/>
    </xf>
    <xf numFmtId="0" fontId="44" fillId="0" borderId="0" xfId="6447" applyFont="1" applyFill="1" applyBorder="1" applyAlignment="1">
      <alignment vertical="center" shrinkToFit="1"/>
    </xf>
    <xf numFmtId="0" fontId="44" fillId="16" borderId="0" xfId="6447" applyFont="1" applyFill="1" applyBorder="1" applyAlignment="1">
      <alignment vertical="center" shrinkToFit="1"/>
    </xf>
    <xf numFmtId="0" fontId="41" fillId="16" borderId="6" xfId="12933" applyFont="1" applyFill="1" applyBorder="1" applyAlignment="1">
      <alignment horizontal="center" vertical="center"/>
    </xf>
    <xf numFmtId="0" fontId="41" fillId="16" borderId="8" xfId="12933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6447" applyFont="1" applyFill="1" applyBorder="1" applyAlignment="1">
      <alignment horizontal="center" vertical="center" shrinkToFit="1"/>
    </xf>
    <xf numFmtId="0" fontId="41" fillId="16" borderId="0" xfId="6447" applyFont="1" applyFill="1" applyBorder="1" applyAlignment="1">
      <alignment horizontal="center" vertical="center" shrinkToFit="1"/>
    </xf>
    <xf numFmtId="182" fontId="41" fillId="16" borderId="7" xfId="0" applyNumberFormat="1" applyFont="1" applyFill="1" applyBorder="1" applyAlignment="1">
      <alignment horizontal="center" vertical="center" wrapText="1"/>
    </xf>
    <xf numFmtId="182" fontId="41" fillId="16" borderId="7" xfId="12933" applyNumberFormat="1" applyFont="1" applyFill="1" applyBorder="1" applyAlignment="1">
      <alignment horizontal="center" wrapText="1"/>
    </xf>
    <xf numFmtId="183" fontId="41" fillId="0" borderId="7" xfId="0" applyNumberFormat="1" applyFont="1" applyBorder="1" applyAlignment="1">
      <alignment horizontal="center"/>
    </xf>
    <xf numFmtId="182" fontId="41" fillId="16" borderId="7" xfId="12933" applyNumberFormat="1" applyFont="1" applyFill="1" applyBorder="1" applyAlignment="1">
      <alignment horizontal="center" vertical="center"/>
    </xf>
    <xf numFmtId="183" fontId="41" fillId="0" borderId="8" xfId="0" applyNumberFormat="1" applyFont="1" applyBorder="1" applyAlignment="1">
      <alignment horizontal="center" vertical="center" wrapText="1"/>
    </xf>
    <xf numFmtId="183" fontId="41" fillId="0" borderId="12" xfId="0" applyNumberFormat="1" applyFont="1" applyBorder="1" applyAlignment="1">
      <alignment horizontal="center" vertical="center" wrapText="1"/>
    </xf>
    <xf numFmtId="0" fontId="41" fillId="16" borderId="14" xfId="12933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182" fontId="41" fillId="16" borderId="29" xfId="0" applyNumberFormat="1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/>
    </xf>
    <xf numFmtId="182" fontId="41" fillId="16" borderId="29" xfId="12933" applyNumberFormat="1" applyFont="1" applyFill="1" applyBorder="1" applyAlignment="1">
      <alignment horizontal="center" vertical="center"/>
    </xf>
    <xf numFmtId="182" fontId="41" fillId="16" borderId="29" xfId="12933" applyNumberFormat="1" applyFont="1" applyFill="1" applyBorder="1" applyAlignment="1">
      <alignment horizontal="center"/>
    </xf>
    <xf numFmtId="183" fontId="41" fillId="0" borderId="29" xfId="0" applyNumberFormat="1" applyFont="1" applyBorder="1" applyAlignment="1">
      <alignment horizontal="center" vertical="center"/>
    </xf>
    <xf numFmtId="183" fontId="41" fillId="0" borderId="29" xfId="0" applyNumberFormat="1" applyFont="1" applyBorder="1" applyAlignment="1">
      <alignment horizontal="center"/>
    </xf>
    <xf numFmtId="0" fontId="41" fillId="0" borderId="7" xfId="0" applyFont="1" applyBorder="1" applyAlignment="1">
      <alignment horizontal="center" vertical="center"/>
    </xf>
    <xf numFmtId="0" fontId="41" fillId="16" borderId="7" xfId="12934" applyFont="1" applyFill="1" applyBorder="1" applyAlignment="1">
      <alignment horizontal="center" vertical="center" wrapText="1"/>
    </xf>
    <xf numFmtId="0" fontId="41" fillId="16" borderId="7" xfId="12934" applyFont="1" applyFill="1" applyBorder="1" applyAlignment="1">
      <alignment horizontal="center" vertical="center"/>
    </xf>
    <xf numFmtId="183" fontId="41" fillId="16" borderId="7" xfId="0" applyNumberFormat="1" applyFont="1" applyFill="1" applyBorder="1" applyAlignment="1">
      <alignment horizontal="center" vertical="center"/>
    </xf>
    <xf numFmtId="184" fontId="41" fillId="16" borderId="7" xfId="6447" applyNumberFormat="1" applyFont="1" applyFill="1" applyBorder="1" applyAlignment="1">
      <alignment horizontal="center" vertical="center" shrinkToFit="1"/>
    </xf>
    <xf numFmtId="182" fontId="41" fillId="16" borderId="22" xfId="12933" applyNumberFormat="1" applyFont="1" applyFill="1" applyBorder="1" applyAlignment="1">
      <alignment horizontal="center"/>
    </xf>
    <xf numFmtId="0" fontId="41" fillId="16" borderId="7" xfId="0" applyFont="1" applyFill="1" applyBorder="1" applyAlignment="1">
      <alignment horizontal="center"/>
    </xf>
    <xf numFmtId="182" fontId="41" fillId="16" borderId="7" xfId="0" applyNumberFormat="1" applyFont="1" applyFill="1" applyBorder="1" applyAlignment="1">
      <alignment horizontal="center" vertical="center"/>
    </xf>
    <xf numFmtId="14" fontId="41" fillId="18" borderId="37" xfId="0" applyNumberFormat="1" applyFont="1" applyFill="1" applyBorder="1" applyAlignment="1">
      <alignment horizontal="center" vertical="center"/>
    </xf>
    <xf numFmtId="185" fontId="41" fillId="16" borderId="7" xfId="0" applyNumberFormat="1" applyFont="1" applyFill="1" applyBorder="1" applyAlignment="1">
      <alignment horizontal="center"/>
    </xf>
    <xf numFmtId="0" fontId="41" fillId="17" borderId="37" xfId="0" applyFont="1" applyFill="1" applyBorder="1" applyAlignment="1">
      <alignment horizontal="center" vertical="center"/>
    </xf>
    <xf numFmtId="14" fontId="41" fillId="0" borderId="37" xfId="0" applyNumberFormat="1" applyFont="1" applyFill="1" applyBorder="1" applyAlignment="1">
      <alignment horizontal="center" vertical="center"/>
    </xf>
    <xf numFmtId="185" fontId="41" fillId="16" borderId="22" xfId="0" applyNumberFormat="1" applyFont="1" applyFill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16" borderId="36" xfId="12933" applyFont="1" applyFill="1" applyBorder="1" applyAlignment="1">
      <alignment horizontal="center"/>
    </xf>
    <xf numFmtId="0" fontId="41" fillId="16" borderId="36" xfId="12933" applyFont="1" applyFill="1" applyBorder="1" applyAlignment="1">
      <alignment horizontal="center" vertical="center"/>
    </xf>
    <xf numFmtId="0" fontId="41" fillId="16" borderId="34" xfId="12933" applyFont="1" applyFill="1" applyBorder="1" applyAlignment="1">
      <alignment horizontal="center" vertical="center"/>
    </xf>
    <xf numFmtId="0" fontId="41" fillId="0" borderId="6" xfId="12933" applyFont="1" applyBorder="1" applyAlignment="1">
      <alignment horizontal="center" vertical="center"/>
    </xf>
    <xf numFmtId="183" fontId="41" fillId="16" borderId="7" xfId="12933" applyNumberFormat="1" applyFont="1" applyFill="1" applyBorder="1" applyAlignment="1">
      <alignment horizontal="center"/>
    </xf>
    <xf numFmtId="183" fontId="41" fillId="16" borderId="7" xfId="0" applyNumberFormat="1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7" xfId="12933" applyFont="1" applyBorder="1" applyAlignment="1">
      <alignment horizontal="center" vertical="center"/>
    </xf>
    <xf numFmtId="0" fontId="41" fillId="0" borderId="8" xfId="12933" applyFont="1" applyBorder="1" applyAlignment="1">
      <alignment horizontal="center" vertical="center"/>
    </xf>
    <xf numFmtId="0" fontId="41" fillId="0" borderId="13" xfId="12933" applyFont="1" applyBorder="1" applyAlignment="1">
      <alignment horizontal="center" vertical="center"/>
    </xf>
    <xf numFmtId="182" fontId="41" fillId="0" borderId="13" xfId="12933" applyNumberFormat="1" applyFont="1" applyBorder="1" applyAlignment="1">
      <alignment horizontal="center"/>
    </xf>
    <xf numFmtId="182" fontId="41" fillId="0" borderId="7" xfId="12933" applyNumberFormat="1" applyFont="1" applyBorder="1" applyAlignment="1">
      <alignment horizontal="center"/>
    </xf>
    <xf numFmtId="0" fontId="41" fillId="16" borderId="7" xfId="12933" applyFont="1" applyFill="1" applyBorder="1" applyAlignment="1">
      <alignment horizontal="center"/>
    </xf>
    <xf numFmtId="0" fontId="41" fillId="16" borderId="29" xfId="12933" applyFont="1" applyFill="1" applyBorder="1" applyAlignment="1">
      <alignment horizontal="center"/>
    </xf>
    <xf numFmtId="188" fontId="41" fillId="16" borderId="7" xfId="12933" applyNumberFormat="1" applyFont="1" applyFill="1" applyBorder="1" applyAlignment="1">
      <alignment horizontal="center"/>
    </xf>
    <xf numFmtId="187" fontId="41" fillId="0" borderId="7" xfId="0" applyNumberFormat="1" applyFont="1" applyBorder="1" applyAlignment="1">
      <alignment horizontal="center"/>
    </xf>
    <xf numFmtId="186" fontId="41" fillId="0" borderId="7" xfId="0" applyNumberFormat="1" applyFont="1" applyBorder="1" applyAlignment="1">
      <alignment horizontal="center"/>
    </xf>
    <xf numFmtId="0" fontId="41" fillId="0" borderId="36" xfId="0" applyFont="1" applyBorder="1" applyAlignment="1">
      <alignment horizontal="center" vertical="center"/>
    </xf>
    <xf numFmtId="182" fontId="41" fillId="16" borderId="27" xfId="12933" applyNumberFormat="1" applyFont="1" applyFill="1" applyBorder="1" applyAlignment="1">
      <alignment horizontal="center"/>
    </xf>
    <xf numFmtId="182" fontId="41" fillId="0" borderId="27" xfId="12933" applyNumberFormat="1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187" fontId="41" fillId="0" borderId="36" xfId="0" applyNumberFormat="1" applyFont="1" applyBorder="1" applyAlignment="1">
      <alignment horizontal="center"/>
    </xf>
    <xf numFmtId="0" fontId="41" fillId="0" borderId="36" xfId="0" applyFont="1" applyBorder="1" applyAlignment="1">
      <alignment horizontal="center" wrapText="1"/>
    </xf>
    <xf numFmtId="0" fontId="41" fillId="0" borderId="8" xfId="0" applyFont="1" applyBorder="1" applyAlignment="1">
      <alignment horizontal="center" vertical="center"/>
    </xf>
    <xf numFmtId="0" fontId="41" fillId="16" borderId="36" xfId="12933" applyFont="1" applyFill="1" applyBorder="1" applyAlignment="1">
      <alignment horizontal="center" vertical="center" wrapText="1"/>
    </xf>
    <xf numFmtId="0" fontId="41" fillId="0" borderId="37" xfId="0" applyFont="1" applyBorder="1"/>
    <xf numFmtId="0" fontId="41" fillId="0" borderId="7" xfId="12933" applyFont="1" applyBorder="1" applyAlignment="1">
      <alignment horizontal="center"/>
    </xf>
    <xf numFmtId="183" fontId="41" fillId="0" borderId="7" xfId="12933" applyNumberFormat="1" applyFont="1" applyBorder="1" applyAlignment="1">
      <alignment horizontal="center"/>
    </xf>
    <xf numFmtId="183" fontId="41" fillId="16" borderId="29" xfId="12933" applyNumberFormat="1" applyFont="1" applyFill="1" applyBorder="1" applyAlignment="1">
      <alignment horizontal="center"/>
    </xf>
    <xf numFmtId="0" fontId="41" fillId="0" borderId="34" xfId="0" applyFont="1" applyBorder="1" applyAlignment="1">
      <alignment horizontal="center" vertical="center"/>
    </xf>
    <xf numFmtId="0" fontId="41" fillId="16" borderId="29" xfId="12933" applyFont="1" applyFill="1" applyBorder="1" applyAlignment="1">
      <alignment horizontal="center" vertical="center"/>
    </xf>
    <xf numFmtId="0" fontId="41" fillId="16" borderId="33" xfId="12933" applyFont="1" applyFill="1" applyBorder="1" applyAlignment="1">
      <alignment horizontal="center" vertical="center"/>
    </xf>
    <xf numFmtId="0" fontId="41" fillId="16" borderId="32" xfId="12933" applyFont="1" applyFill="1" applyBorder="1" applyAlignment="1">
      <alignment horizontal="center" vertical="center"/>
    </xf>
    <xf numFmtId="182" fontId="41" fillId="16" borderId="32" xfId="12933" applyNumberFormat="1" applyFont="1" applyFill="1" applyBorder="1" applyAlignment="1">
      <alignment horizontal="center"/>
    </xf>
    <xf numFmtId="0" fontId="41" fillId="16" borderId="37" xfId="12933" applyFont="1" applyFill="1" applyBorder="1" applyAlignment="1">
      <alignment horizontal="center" vertical="center"/>
    </xf>
    <xf numFmtId="183" fontId="41" fillId="16" borderId="37" xfId="12933" applyNumberFormat="1" applyFont="1" applyFill="1" applyBorder="1" applyAlignment="1">
      <alignment horizontal="center"/>
    </xf>
    <xf numFmtId="182" fontId="41" fillId="16" borderId="37" xfId="12933" applyNumberFormat="1" applyFont="1" applyFill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17" borderId="7" xfId="12933" applyFont="1" applyFill="1" applyBorder="1" applyAlignment="1">
      <alignment horizontal="center" vertical="center"/>
    </xf>
    <xf numFmtId="0" fontId="41" fillId="17" borderId="16" xfId="12933" applyFont="1" applyFill="1" applyBorder="1" applyAlignment="1">
      <alignment horizontal="center" vertical="center"/>
    </xf>
    <xf numFmtId="182" fontId="41" fillId="17" borderId="7" xfId="12933" applyNumberFormat="1" applyFont="1" applyFill="1" applyBorder="1" applyAlignment="1">
      <alignment horizontal="center"/>
    </xf>
    <xf numFmtId="182" fontId="41" fillId="17" borderId="7" xfId="12933" applyNumberFormat="1" applyFont="1" applyFill="1" applyBorder="1" applyAlignment="1">
      <alignment horizontal="center" vertical="center"/>
    </xf>
    <xf numFmtId="49" fontId="41" fillId="16" borderId="8" xfId="12933" applyNumberFormat="1" applyFont="1" applyFill="1" applyBorder="1" applyAlignment="1">
      <alignment horizontal="center" vertical="center"/>
    </xf>
    <xf numFmtId="182" fontId="41" fillId="16" borderId="34" xfId="12933" applyNumberFormat="1" applyFont="1" applyFill="1" applyBorder="1" applyAlignment="1">
      <alignment horizontal="center"/>
    </xf>
    <xf numFmtId="49" fontId="41" fillId="16" borderId="7" xfId="12933" applyNumberFormat="1" applyFont="1" applyFill="1" applyBorder="1" applyAlignment="1">
      <alignment horizontal="center" vertical="center"/>
    </xf>
    <xf numFmtId="0" fontId="41" fillId="16" borderId="29" xfId="0" applyFont="1" applyFill="1" applyBorder="1" applyAlignment="1">
      <alignment horizontal="center"/>
    </xf>
    <xf numFmtId="0" fontId="41" fillId="16" borderId="17" xfId="12933" applyFont="1" applyFill="1" applyBorder="1" applyAlignment="1">
      <alignment horizontal="center" vertical="center"/>
    </xf>
    <xf numFmtId="189" fontId="41" fillId="16" borderId="7" xfId="12933" applyNumberFormat="1" applyFont="1" applyFill="1" applyBorder="1" applyAlignment="1">
      <alignment horizontal="center" vertical="center"/>
    </xf>
    <xf numFmtId="189" fontId="41" fillId="16" borderId="17" xfId="12933" applyNumberFormat="1" applyFont="1" applyFill="1" applyBorder="1" applyAlignment="1">
      <alignment horizontal="center" vertical="center"/>
    </xf>
    <xf numFmtId="176" fontId="41" fillId="0" borderId="20" xfId="6652" applyNumberFormat="1" applyFont="1" applyFill="1" applyBorder="1" applyAlignment="1">
      <alignment horizontal="center" vertical="center"/>
    </xf>
    <xf numFmtId="190" fontId="41" fillId="16" borderId="7" xfId="12313" applyNumberFormat="1" applyFont="1" applyFill="1" applyBorder="1" applyAlignment="1">
      <alignment horizontal="center" vertical="center"/>
    </xf>
    <xf numFmtId="176" fontId="41" fillId="0" borderId="36" xfId="6652" applyNumberFormat="1" applyFont="1" applyFill="1" applyBorder="1" applyAlignment="1">
      <alignment horizontal="center" vertical="center"/>
    </xf>
    <xf numFmtId="190" fontId="41" fillId="16" borderId="36" xfId="12313" applyNumberFormat="1" applyFont="1" applyFill="1" applyBorder="1" applyAlignment="1">
      <alignment horizontal="center" vertical="center"/>
    </xf>
    <xf numFmtId="0" fontId="41" fillId="16" borderId="7" xfId="0" applyFont="1" applyFill="1" applyBorder="1" applyAlignment="1">
      <alignment horizontal="center" vertical="center" wrapText="1"/>
    </xf>
    <xf numFmtId="0" fontId="41" fillId="17" borderId="7" xfId="0" applyFont="1" applyFill="1" applyBorder="1" applyAlignment="1">
      <alignment horizontal="center" vertical="center" wrapText="1"/>
    </xf>
    <xf numFmtId="0" fontId="41" fillId="16" borderId="27" xfId="12933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16" borderId="7" xfId="6447" applyFont="1" applyFill="1" applyBorder="1" applyAlignment="1">
      <alignment horizontal="center" vertical="center" shrinkToFit="1"/>
    </xf>
    <xf numFmtId="0" fontId="41" fillId="0" borderId="16" xfId="12933" applyFont="1" applyBorder="1" applyAlignment="1">
      <alignment horizontal="center" vertical="center"/>
    </xf>
    <xf numFmtId="182" fontId="41" fillId="0" borderId="7" xfId="12933" applyNumberFormat="1" applyFont="1" applyBorder="1" applyAlignment="1">
      <alignment horizontal="center" vertical="center"/>
    </xf>
    <xf numFmtId="0" fontId="49" fillId="19" borderId="40" xfId="13026" applyFont="1" applyFill="1" applyBorder="1" applyAlignment="1">
      <alignment horizontal="center" vertical="center" wrapText="1"/>
    </xf>
    <xf numFmtId="191" fontId="41" fillId="0" borderId="7" xfId="0" applyNumberFormat="1" applyFont="1" applyBorder="1" applyAlignment="1">
      <alignment horizontal="center" vertical="center"/>
    </xf>
    <xf numFmtId="191" fontId="41" fillId="16" borderId="36" xfId="12933" applyNumberFormat="1" applyFont="1" applyFill="1" applyBorder="1" applyAlignment="1">
      <alignment horizontal="center" vertical="center"/>
    </xf>
    <xf numFmtId="183" fontId="41" fillId="16" borderId="29" xfId="0" applyNumberFormat="1" applyFont="1" applyFill="1" applyBorder="1" applyAlignment="1">
      <alignment horizontal="center"/>
    </xf>
    <xf numFmtId="49" fontId="41" fillId="16" borderId="29" xfId="0" applyNumberFormat="1" applyFont="1" applyFill="1" applyBorder="1" applyAlignment="1">
      <alignment horizontal="center"/>
    </xf>
    <xf numFmtId="182" fontId="41" fillId="0" borderId="34" xfId="12933" applyNumberFormat="1" applyFont="1" applyBorder="1" applyAlignment="1">
      <alignment horizontal="center"/>
    </xf>
    <xf numFmtId="185" fontId="41" fillId="0" borderId="36" xfId="12933" applyNumberFormat="1" applyFont="1" applyBorder="1" applyAlignment="1">
      <alignment horizontal="center" vertical="center"/>
    </xf>
    <xf numFmtId="182" fontId="41" fillId="0" borderId="29" xfId="12933" applyNumberFormat="1" applyFont="1" applyBorder="1" applyAlignment="1">
      <alignment horizontal="center"/>
    </xf>
    <xf numFmtId="0" fontId="41" fillId="17" borderId="29" xfId="13020" applyFont="1" applyFill="1" applyBorder="1" applyAlignment="1">
      <alignment horizontal="center"/>
    </xf>
    <xf numFmtId="0" fontId="41" fillId="17" borderId="8" xfId="13020" applyFont="1" applyFill="1" applyBorder="1" applyAlignment="1">
      <alignment horizontal="center"/>
    </xf>
    <xf numFmtId="185" fontId="41" fillId="0" borderId="29" xfId="12933" applyNumberFormat="1" applyFont="1" applyBorder="1" applyAlignment="1">
      <alignment horizontal="center"/>
    </xf>
    <xf numFmtId="191" fontId="41" fillId="17" borderId="27" xfId="12933" applyNumberFormat="1" applyFont="1" applyFill="1" applyBorder="1" applyAlignment="1">
      <alignment horizontal="center" vertical="center"/>
    </xf>
    <xf numFmtId="197" fontId="41" fillId="0" borderId="36" xfId="8798" applyNumberFormat="1" applyFont="1" applyFill="1" applyBorder="1" applyAlignment="1">
      <alignment horizontal="center" vertical="center"/>
    </xf>
    <xf numFmtId="197" fontId="41" fillId="0" borderId="29" xfId="8798" applyNumberFormat="1" applyFont="1" applyFill="1" applyBorder="1" applyAlignment="1">
      <alignment horizontal="center" vertical="center"/>
    </xf>
    <xf numFmtId="197" fontId="41" fillId="0" borderId="29" xfId="8798" applyNumberFormat="1" applyFont="1" applyFill="1" applyBorder="1" applyAlignment="1">
      <alignment horizontal="center"/>
    </xf>
    <xf numFmtId="197" fontId="41" fillId="17" borderId="27" xfId="8798" applyNumberFormat="1" applyFont="1" applyFill="1" applyBorder="1" applyAlignment="1">
      <alignment horizontal="center"/>
    </xf>
    <xf numFmtId="185" fontId="41" fillId="16" borderId="27" xfId="12933" applyNumberFormat="1" applyFont="1" applyFill="1" applyBorder="1" applyAlignment="1">
      <alignment horizontal="center" vertical="center"/>
    </xf>
    <xf numFmtId="185" fontId="41" fillId="16" borderId="27" xfId="12933" applyNumberFormat="1" applyFont="1" applyFill="1" applyBorder="1" applyAlignment="1">
      <alignment horizontal="center"/>
    </xf>
    <xf numFmtId="185" fontId="41" fillId="17" borderId="27" xfId="6447" applyNumberFormat="1" applyFont="1" applyFill="1" applyBorder="1" applyAlignment="1">
      <alignment horizontal="center" vertical="center"/>
    </xf>
    <xf numFmtId="182" fontId="41" fillId="16" borderId="7" xfId="6447" applyNumberFormat="1" applyFont="1" applyFill="1" applyBorder="1" applyAlignment="1">
      <alignment horizontal="center" vertical="center" shrinkToFit="1"/>
    </xf>
    <xf numFmtId="185" fontId="41" fillId="0" borderId="34" xfId="0" applyNumberFormat="1" applyFont="1" applyBorder="1" applyAlignment="1">
      <alignment horizontal="center"/>
    </xf>
    <xf numFmtId="185" fontId="41" fillId="0" borderId="7" xfId="0" applyNumberFormat="1" applyFont="1" applyBorder="1" applyAlignment="1">
      <alignment horizontal="center"/>
    </xf>
    <xf numFmtId="182" fontId="41" fillId="16" borderId="7" xfId="12939" applyNumberFormat="1" applyFont="1" applyFill="1" applyBorder="1" applyAlignment="1">
      <alignment horizontal="center" vertical="center" wrapText="1"/>
    </xf>
    <xf numFmtId="182" fontId="41" fillId="16" borderId="29" xfId="12939" applyNumberFormat="1" applyFont="1" applyFill="1" applyBorder="1" applyAlignment="1">
      <alignment horizontal="center" vertical="center" wrapText="1"/>
    </xf>
    <xf numFmtId="185" fontId="41" fillId="16" borderId="36" xfId="12933" applyNumberFormat="1" applyFont="1" applyFill="1" applyBorder="1" applyAlignment="1">
      <alignment horizontal="center" vertical="center"/>
    </xf>
    <xf numFmtId="185" fontId="41" fillId="16" borderId="7" xfId="12933" applyNumberFormat="1" applyFont="1" applyFill="1" applyBorder="1" applyAlignment="1">
      <alignment horizontal="center" vertical="center"/>
    </xf>
    <xf numFmtId="0" fontId="41" fillId="0" borderId="29" xfId="12337" applyFont="1" applyFill="1" applyBorder="1" applyAlignment="1">
      <alignment horizontal="center" vertical="center"/>
    </xf>
    <xf numFmtId="185" fontId="41" fillId="0" borderId="29" xfId="12933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wrapText="1"/>
    </xf>
    <xf numFmtId="185" fontId="41" fillId="0" borderId="36" xfId="0" applyNumberFormat="1" applyFont="1" applyBorder="1" applyAlignment="1">
      <alignment horizontal="center" vertical="center"/>
    </xf>
    <xf numFmtId="182" fontId="41" fillId="16" borderId="29" xfId="6447" applyNumberFormat="1" applyFont="1" applyFill="1" applyBorder="1" applyAlignment="1">
      <alignment horizontal="center" vertical="center" shrinkToFit="1"/>
    </xf>
    <xf numFmtId="182" fontId="41" fillId="0" borderId="29" xfId="0" applyNumberFormat="1" applyFont="1" applyBorder="1" applyAlignment="1">
      <alignment horizontal="center"/>
    </xf>
    <xf numFmtId="0" fontId="41" fillId="16" borderId="30" xfId="12933" applyFont="1" applyFill="1" applyBorder="1" applyAlignment="1">
      <alignment horizontal="center" vertical="center" wrapText="1"/>
    </xf>
    <xf numFmtId="0" fontId="41" fillId="16" borderId="26" xfId="12933" applyFont="1" applyFill="1" applyBorder="1" applyAlignment="1">
      <alignment horizontal="center" vertical="center" wrapText="1"/>
    </xf>
    <xf numFmtId="0" fontId="41" fillId="16" borderId="36" xfId="12933" applyFont="1" applyFill="1" applyBorder="1" applyAlignment="1">
      <alignment horizontal="center" vertical="center" wrapText="1"/>
    </xf>
    <xf numFmtId="0" fontId="41" fillId="0" borderId="30" xfId="12933" applyFont="1" applyBorder="1" applyAlignment="1">
      <alignment horizontal="center" vertical="center" wrapText="1"/>
    </xf>
    <xf numFmtId="0" fontId="41" fillId="0" borderId="9" xfId="12933" applyFont="1" applyBorder="1" applyAlignment="1">
      <alignment horizontal="center" vertical="center" wrapText="1"/>
    </xf>
    <xf numFmtId="0" fontId="41" fillId="0" borderId="26" xfId="12933" applyFont="1" applyBorder="1" applyAlignment="1">
      <alignment horizontal="center" vertical="center" wrapText="1"/>
    </xf>
    <xf numFmtId="0" fontId="41" fillId="0" borderId="34" xfId="12933" applyFont="1" applyBorder="1" applyAlignment="1">
      <alignment horizontal="center" vertical="center" wrapText="1"/>
    </xf>
    <xf numFmtId="0" fontId="41" fillId="16" borderId="6" xfId="12933" applyFont="1" applyFill="1" applyBorder="1" applyAlignment="1">
      <alignment horizontal="center" vertical="center"/>
    </xf>
    <xf numFmtId="0" fontId="41" fillId="16" borderId="8" xfId="12933" applyFont="1" applyFill="1" applyBorder="1" applyAlignment="1">
      <alignment horizontal="center" vertical="center"/>
    </xf>
    <xf numFmtId="0" fontId="41" fillId="0" borderId="22" xfId="12933" applyFont="1" applyBorder="1" applyAlignment="1">
      <alignment horizontal="center" vertical="center"/>
    </xf>
    <xf numFmtId="0" fontId="41" fillId="0" borderId="30" xfId="12933" applyFont="1" applyBorder="1" applyAlignment="1">
      <alignment horizontal="center" vertical="center"/>
    </xf>
    <xf numFmtId="0" fontId="41" fillId="0" borderId="9" xfId="12933" applyFont="1" applyBorder="1" applyAlignment="1">
      <alignment horizontal="center" vertical="center"/>
    </xf>
    <xf numFmtId="0" fontId="41" fillId="0" borderId="26" xfId="12933" applyFont="1" applyBorder="1" applyAlignment="1">
      <alignment horizontal="center" vertical="center"/>
    </xf>
    <xf numFmtId="0" fontId="41" fillId="16" borderId="30" xfId="12933" applyFont="1" applyFill="1" applyBorder="1" applyAlignment="1">
      <alignment horizontal="center" vertical="center"/>
    </xf>
    <xf numFmtId="0" fontId="41" fillId="16" borderId="9" xfId="12933" applyFont="1" applyFill="1" applyBorder="1" applyAlignment="1">
      <alignment horizontal="center" vertical="center"/>
    </xf>
    <xf numFmtId="0" fontId="41" fillId="16" borderId="26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1" fillId="16" borderId="22" xfId="12933" applyFont="1" applyFill="1" applyBorder="1" applyAlignment="1">
      <alignment horizontal="center" vertical="center"/>
    </xf>
    <xf numFmtId="0" fontId="41" fillId="17" borderId="6" xfId="12933" applyFont="1" applyFill="1" applyBorder="1" applyAlignment="1">
      <alignment horizontal="center" vertical="center"/>
    </xf>
    <xf numFmtId="0" fontId="41" fillId="17" borderId="8" xfId="12933" applyFont="1" applyFill="1" applyBorder="1" applyAlignment="1">
      <alignment horizontal="center" vertical="center"/>
    </xf>
    <xf numFmtId="0" fontId="41" fillId="16" borderId="23" xfId="12933" applyFont="1" applyFill="1" applyBorder="1" applyAlignment="1">
      <alignment horizontal="center" vertical="center" wrapText="1"/>
    </xf>
    <xf numFmtId="0" fontId="41" fillId="16" borderId="9" xfId="12933" applyFont="1" applyFill="1" applyBorder="1" applyAlignment="1">
      <alignment horizontal="center" vertical="center" wrapText="1"/>
    </xf>
    <xf numFmtId="0" fontId="41" fillId="16" borderId="8" xfId="12933" applyFont="1" applyFill="1" applyBorder="1" applyAlignment="1">
      <alignment horizontal="center" vertical="center" wrapText="1"/>
    </xf>
    <xf numFmtId="0" fontId="41" fillId="16" borderId="35" xfId="12933" applyFont="1" applyFill="1" applyBorder="1" applyAlignment="1">
      <alignment horizontal="center" vertical="center" wrapText="1"/>
    </xf>
    <xf numFmtId="0" fontId="41" fillId="0" borderId="28" xfId="12933" applyFont="1" applyBorder="1" applyAlignment="1">
      <alignment horizontal="center" vertical="center" wrapText="1"/>
    </xf>
    <xf numFmtId="0" fontId="41" fillId="0" borderId="23" xfId="12933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41" fillId="16" borderId="23" xfId="12933" applyFont="1" applyFill="1" applyBorder="1" applyAlignment="1">
      <alignment horizontal="center" vertical="center"/>
    </xf>
    <xf numFmtId="0" fontId="41" fillId="16" borderId="34" xfId="12933" applyFont="1" applyFill="1" applyBorder="1" applyAlignment="1">
      <alignment horizontal="center" vertical="center" wrapText="1"/>
    </xf>
    <xf numFmtId="0" fontId="41" fillId="0" borderId="6" xfId="12933" applyFont="1" applyBorder="1" applyAlignment="1">
      <alignment horizontal="center" vertical="center"/>
    </xf>
    <xf numFmtId="0" fontId="41" fillId="0" borderId="8" xfId="12933" applyFont="1" applyBorder="1" applyAlignment="1">
      <alignment horizontal="center" vertical="center"/>
    </xf>
    <xf numFmtId="0" fontId="41" fillId="17" borderId="34" xfId="12933" applyFont="1" applyFill="1" applyBorder="1" applyAlignment="1">
      <alignment horizontal="center" vertical="center"/>
    </xf>
    <xf numFmtId="0" fontId="41" fillId="16" borderId="27" xfId="12933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/>
    </xf>
    <xf numFmtId="0" fontId="41" fillId="16" borderId="24" xfId="12933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1" fillId="16" borderId="21" xfId="12933" applyFont="1" applyFill="1" applyBorder="1" applyAlignment="1">
      <alignment horizontal="center" vertical="center"/>
    </xf>
    <xf numFmtId="0" fontId="41" fillId="0" borderId="28" xfId="12933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41" fillId="16" borderId="28" xfId="12933" applyFont="1" applyFill="1" applyBorder="1" applyAlignment="1">
      <alignment horizontal="center" vertical="center" wrapText="1"/>
    </xf>
    <xf numFmtId="0" fontId="41" fillId="0" borderId="29" xfId="12933" applyFont="1" applyBorder="1" applyAlignment="1">
      <alignment horizontal="center" vertical="center" wrapText="1"/>
    </xf>
    <xf numFmtId="0" fontId="44" fillId="15" borderId="0" xfId="6447" applyFont="1" applyFill="1" applyBorder="1" applyAlignment="1">
      <alignment horizontal="center" vertical="center"/>
    </xf>
    <xf numFmtId="0" fontId="41" fillId="16" borderId="29" xfId="12933" applyFont="1" applyFill="1" applyBorder="1" applyAlignment="1">
      <alignment horizontal="center" vertical="center"/>
    </xf>
    <xf numFmtId="0" fontId="41" fillId="17" borderId="36" xfId="12933" applyFont="1" applyFill="1" applyBorder="1" applyAlignment="1">
      <alignment horizontal="center" vertical="center"/>
    </xf>
    <xf numFmtId="0" fontId="41" fillId="0" borderId="23" xfId="12933" applyFont="1" applyBorder="1" applyAlignment="1">
      <alignment horizontal="center" vertical="center" wrapText="1"/>
    </xf>
    <xf numFmtId="0" fontId="41" fillId="16" borderId="36" xfId="12933" applyFont="1" applyFill="1" applyBorder="1" applyAlignment="1">
      <alignment horizontal="center" vertical="center"/>
    </xf>
    <xf numFmtId="0" fontId="41" fillId="16" borderId="6" xfId="12933" applyFont="1" applyFill="1" applyBorder="1" applyAlignment="1">
      <alignment horizontal="center" vertical="center" wrapText="1"/>
    </xf>
    <xf numFmtId="0" fontId="41" fillId="17" borderId="22" xfId="12933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41" fillId="16" borderId="28" xfId="12933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1" fillId="0" borderId="9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16" borderId="0" xfId="6447" applyFont="1" applyFill="1" applyBorder="1" applyAlignment="1">
      <alignment vertical="center" shrinkToFit="1"/>
    </xf>
    <xf numFmtId="0" fontId="41" fillId="16" borderId="29" xfId="12933" applyFont="1" applyFill="1" applyBorder="1" applyAlignment="1">
      <alignment horizontal="center" vertical="center" wrapText="1"/>
    </xf>
    <xf numFmtId="0" fontId="41" fillId="16" borderId="34" xfId="12933" applyFont="1" applyFill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185" fontId="41" fillId="0" borderId="30" xfId="0" applyNumberFormat="1" applyFont="1" applyBorder="1" applyAlignment="1">
      <alignment horizontal="center" vertical="center"/>
    </xf>
    <xf numFmtId="185" fontId="41" fillId="0" borderId="26" xfId="0" applyNumberFormat="1" applyFont="1" applyBorder="1" applyAlignment="1">
      <alignment horizontal="center" vertical="center"/>
    </xf>
    <xf numFmtId="0" fontId="41" fillId="0" borderId="6" xfId="12933" applyFont="1" applyBorder="1" applyAlignment="1">
      <alignment horizontal="center" vertical="center" wrapText="1"/>
    </xf>
    <xf numFmtId="0" fontId="41" fillId="0" borderId="8" xfId="12933" applyFont="1" applyBorder="1" applyAlignment="1">
      <alignment horizontal="center" vertical="center" wrapText="1"/>
    </xf>
    <xf numFmtId="0" fontId="41" fillId="17" borderId="30" xfId="12933" applyFont="1" applyFill="1" applyBorder="1" applyAlignment="1">
      <alignment horizontal="center" vertical="center"/>
    </xf>
    <xf numFmtId="0" fontId="41" fillId="17" borderId="9" xfId="12933" applyFont="1" applyFill="1" applyBorder="1" applyAlignment="1">
      <alignment horizontal="center" vertical="center"/>
    </xf>
    <xf numFmtId="0" fontId="41" fillId="17" borderId="26" xfId="12933" applyFont="1" applyFill="1" applyBorder="1" applyAlignment="1">
      <alignment horizontal="center" vertical="center"/>
    </xf>
    <xf numFmtId="182" fontId="41" fillId="0" borderId="29" xfId="12933" applyNumberFormat="1" applyFont="1" applyBorder="1" applyAlignment="1">
      <alignment horizontal="center" vertical="center" wrapText="1"/>
    </xf>
    <xf numFmtId="49" fontId="41" fillId="0" borderId="30" xfId="12933" applyNumberFormat="1" applyFont="1" applyBorder="1" applyAlignment="1">
      <alignment horizontal="center" vertical="center"/>
    </xf>
    <xf numFmtId="49" fontId="41" fillId="0" borderId="9" xfId="12933" applyNumberFormat="1" applyFont="1" applyBorder="1" applyAlignment="1">
      <alignment horizontal="center" vertical="center"/>
    </xf>
    <xf numFmtId="49" fontId="41" fillId="0" borderId="26" xfId="12933" applyNumberFormat="1" applyFont="1" applyBorder="1" applyAlignment="1">
      <alignment horizontal="center" vertical="center"/>
    </xf>
    <xf numFmtId="0" fontId="41" fillId="0" borderId="0" xfId="6447" applyFont="1" applyFill="1" applyBorder="1" applyAlignment="1">
      <alignment vertical="center" shrinkToFit="1"/>
    </xf>
    <xf numFmtId="0" fontId="46" fillId="0" borderId="11" xfId="0" applyFont="1" applyBorder="1" applyAlignment="1">
      <alignment horizontal="center" vertical="center"/>
    </xf>
    <xf numFmtId="0" fontId="41" fillId="16" borderId="0" xfId="6447" applyFont="1" applyFill="1" applyBorder="1" applyAlignment="1">
      <alignment horizontal="center" vertical="center" shrinkToFit="1"/>
    </xf>
    <xf numFmtId="0" fontId="41" fillId="16" borderId="15" xfId="6447" applyFont="1" applyFill="1" applyBorder="1" applyAlignment="1">
      <alignment horizontal="center" vertical="center" shrinkToFit="1"/>
    </xf>
    <xf numFmtId="14" fontId="41" fillId="0" borderId="30" xfId="12933" applyNumberFormat="1" applyFont="1" applyBorder="1" applyAlignment="1">
      <alignment horizontal="center" vertical="center" wrapText="1"/>
    </xf>
    <xf numFmtId="0" fontId="41" fillId="16" borderId="7" xfId="12933" applyFont="1" applyFill="1" applyBorder="1" applyAlignment="1">
      <alignment horizontal="center" vertical="center"/>
    </xf>
    <xf numFmtId="0" fontId="32" fillId="0" borderId="0" xfId="12932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7" xfId="12933" applyFont="1" applyBorder="1" applyAlignment="1">
      <alignment horizontal="center" vertical="center" wrapText="1"/>
    </xf>
    <xf numFmtId="0" fontId="41" fillId="0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vertical="center"/>
    </xf>
    <xf numFmtId="182" fontId="41" fillId="16" borderId="23" xfId="12933" applyNumberFormat="1" applyFont="1" applyFill="1" applyBorder="1" applyAlignment="1">
      <alignment horizontal="center" vertical="center" wrapText="1"/>
    </xf>
    <xf numFmtId="182" fontId="41" fillId="16" borderId="9" xfId="12933" applyNumberFormat="1" applyFont="1" applyFill="1" applyBorder="1" applyAlignment="1">
      <alignment horizontal="center" vertical="center" wrapText="1"/>
    </xf>
    <xf numFmtId="182" fontId="41" fillId="16" borderId="8" xfId="12933" applyNumberFormat="1" applyFont="1" applyFill="1" applyBorder="1" applyAlignment="1">
      <alignment horizontal="center" vertical="center" wrapText="1"/>
    </xf>
    <xf numFmtId="182" fontId="41" fillId="16" borderId="29" xfId="12933" applyNumberFormat="1" applyFont="1" applyFill="1" applyBorder="1" applyAlignment="1">
      <alignment horizontal="center" vertical="center" wrapText="1"/>
    </xf>
    <xf numFmtId="0" fontId="41" fillId="16" borderId="18" xfId="12933" applyFont="1" applyFill="1" applyBorder="1" applyAlignment="1">
      <alignment horizontal="center" vertical="center"/>
    </xf>
    <xf numFmtId="0" fontId="41" fillId="0" borderId="35" xfId="12933" applyFont="1" applyBorder="1" applyAlignment="1">
      <alignment horizontal="center" vertical="center" wrapText="1"/>
    </xf>
    <xf numFmtId="0" fontId="41" fillId="16" borderId="37" xfId="12933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1" fillId="0" borderId="3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17" borderId="35" xfId="12933" applyFont="1" applyFill="1" applyBorder="1" applyAlignment="1">
      <alignment horizontal="center" vertical="center"/>
    </xf>
    <xf numFmtId="0" fontId="41" fillId="0" borderId="35" xfId="12933" applyFont="1" applyBorder="1" applyAlignment="1">
      <alignment horizontal="center" vertical="center"/>
    </xf>
    <xf numFmtId="0" fontId="41" fillId="0" borderId="34" xfId="12933" applyFont="1" applyBorder="1" applyAlignment="1">
      <alignment horizontal="center" vertical="center"/>
    </xf>
    <xf numFmtId="0" fontId="41" fillId="17" borderId="34" xfId="12933" applyFont="1" applyFill="1" applyBorder="1" applyAlignment="1">
      <alignment horizontal="center" vertical="center" wrapText="1"/>
    </xf>
    <xf numFmtId="0" fontId="41" fillId="16" borderId="41" xfId="12933" applyFont="1" applyFill="1" applyBorder="1" applyAlignment="1">
      <alignment horizontal="center" vertical="center" wrapText="1"/>
    </xf>
    <xf numFmtId="49" fontId="41" fillId="0" borderId="30" xfId="12933" applyNumberFormat="1" applyFont="1" applyBorder="1" applyAlignment="1">
      <alignment horizontal="center" vertical="center" wrapText="1"/>
    </xf>
    <xf numFmtId="49" fontId="41" fillId="0" borderId="9" xfId="12933" applyNumberFormat="1" applyFont="1" applyBorder="1" applyAlignment="1">
      <alignment horizontal="center" vertical="center" wrapText="1"/>
    </xf>
    <xf numFmtId="49" fontId="41" fillId="0" borderId="26" xfId="12933" applyNumberFormat="1" applyFont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30" fillId="0" borderId="26" xfId="0" applyFont="1" applyBorder="1" applyAlignment="1">
      <alignment horizontal="center" vertical="center"/>
    </xf>
    <xf numFmtId="49" fontId="41" fillId="0" borderId="37" xfId="12933" applyNumberFormat="1" applyFont="1" applyBorder="1" applyAlignment="1">
      <alignment horizontal="center" vertical="center" wrapText="1"/>
    </xf>
    <xf numFmtId="183" fontId="50" fillId="17" borderId="0" xfId="13036" applyFont="1" applyFill="1">
      <alignment vertical="center"/>
    </xf>
    <xf numFmtId="183" fontId="50" fillId="17" borderId="0" xfId="13036" applyFont="1" applyFill="1" applyAlignment="1">
      <alignment vertical="center"/>
    </xf>
    <xf numFmtId="49" fontId="50" fillId="17" borderId="0" xfId="13036" applyNumberFormat="1" applyFont="1" applyFill="1">
      <alignment vertical="center"/>
    </xf>
    <xf numFmtId="182" fontId="50" fillId="17" borderId="42" xfId="13037" applyNumberFormat="1" applyFont="1" applyFill="1" applyBorder="1" applyAlignment="1">
      <alignment horizontal="left"/>
    </xf>
    <xf numFmtId="183" fontId="50" fillId="17" borderId="26" xfId="13037" applyNumberFormat="1" applyFont="1" applyFill="1" applyBorder="1" applyAlignment="1">
      <alignment vertical="center" wrapText="1"/>
    </xf>
    <xf numFmtId="49" fontId="50" fillId="17" borderId="42" xfId="13038" applyNumberFormat="1" applyFont="1" applyFill="1" applyBorder="1" applyAlignment="1">
      <alignment horizontal="left" wrapText="1"/>
    </xf>
    <xf numFmtId="49" fontId="50" fillId="17" borderId="42" xfId="13039" applyNumberFormat="1" applyFont="1" applyFill="1" applyBorder="1" applyAlignment="1">
      <alignment horizontal="left"/>
    </xf>
    <xf numFmtId="182" fontId="50" fillId="20" borderId="42" xfId="13037" applyNumberFormat="1" applyFont="1" applyFill="1" applyBorder="1" applyAlignment="1">
      <alignment horizontal="left"/>
    </xf>
    <xf numFmtId="183" fontId="50" fillId="17" borderId="35" xfId="13037" applyNumberFormat="1" applyFont="1" applyFill="1" applyBorder="1" applyAlignment="1">
      <alignment vertical="center" wrapText="1"/>
    </xf>
    <xf numFmtId="49" fontId="50" fillId="20" borderId="26" xfId="13040" applyNumberFormat="1" applyFont="1" applyFill="1" applyBorder="1" applyAlignment="1">
      <alignment horizontal="left" vertical="center"/>
    </xf>
    <xf numFmtId="182" fontId="50" fillId="0" borderId="42" xfId="13037" applyNumberFormat="1" applyFont="1" applyFill="1" applyBorder="1" applyAlignment="1">
      <alignment horizontal="left"/>
    </xf>
    <xf numFmtId="183" fontId="50" fillId="17" borderId="41" xfId="13037" applyNumberFormat="1" applyFont="1" applyFill="1" applyBorder="1" applyAlignment="1">
      <alignment vertical="center" wrapText="1"/>
    </xf>
    <xf numFmtId="183" fontId="50" fillId="17" borderId="42" xfId="13037" applyNumberFormat="1" applyFont="1" applyFill="1" applyBorder="1" applyAlignment="1">
      <alignment horizontal="left" vertical="center"/>
    </xf>
    <xf numFmtId="183" fontId="50" fillId="17" borderId="26" xfId="13040" applyNumberFormat="1" applyFont="1" applyFill="1" applyBorder="1" applyAlignment="1">
      <alignment vertical="center"/>
    </xf>
    <xf numFmtId="49" fontId="50" fillId="17" borderId="26" xfId="13040" applyNumberFormat="1" applyFont="1" applyFill="1" applyBorder="1" applyAlignment="1">
      <alignment horizontal="left" vertical="center"/>
    </xf>
    <xf numFmtId="183" fontId="50" fillId="17" borderId="41" xfId="13040" applyNumberFormat="1" applyFont="1" applyFill="1" applyBorder="1" applyAlignment="1">
      <alignment vertical="center"/>
    </xf>
    <xf numFmtId="49" fontId="50" fillId="17" borderId="41" xfId="13040" applyNumberFormat="1" applyFont="1" applyFill="1" applyBorder="1" applyAlignment="1">
      <alignment horizontal="left" vertical="center"/>
    </xf>
    <xf numFmtId="183" fontId="50" fillId="17" borderId="0" xfId="13036" applyNumberFormat="1" applyFont="1" applyFill="1">
      <alignment vertical="center"/>
    </xf>
    <xf numFmtId="183" fontId="50" fillId="17" borderId="0" xfId="13036" applyNumberFormat="1" applyFont="1" applyFill="1" applyAlignment="1">
      <alignment vertical="center"/>
    </xf>
    <xf numFmtId="183" fontId="52" fillId="17" borderId="0" xfId="13036" applyFont="1" applyFill="1">
      <alignment vertical="center"/>
    </xf>
    <xf numFmtId="182" fontId="50" fillId="17" borderId="0" xfId="13037" applyNumberFormat="1" applyFont="1" applyFill="1" applyBorder="1" applyAlignment="1">
      <alignment horizontal="left"/>
    </xf>
    <xf numFmtId="183" fontId="50" fillId="17" borderId="0" xfId="13037" applyNumberFormat="1" applyFont="1" applyFill="1" applyBorder="1" applyAlignment="1">
      <alignment vertical="center" wrapText="1"/>
    </xf>
    <xf numFmtId="49" fontId="50" fillId="17" borderId="0" xfId="13039" applyNumberFormat="1" applyFont="1" applyFill="1" applyBorder="1" applyAlignment="1">
      <alignment horizontal="left"/>
    </xf>
    <xf numFmtId="49" fontId="50" fillId="17" borderId="0" xfId="13038" applyNumberFormat="1" applyFont="1" applyFill="1" applyBorder="1" applyAlignment="1">
      <alignment horizontal="left" wrapText="1"/>
    </xf>
    <xf numFmtId="183" fontId="52" fillId="17" borderId="0" xfId="13036" applyNumberFormat="1" applyFont="1" applyFill="1">
      <alignment vertical="center"/>
    </xf>
    <xf numFmtId="183" fontId="52" fillId="17" borderId="0" xfId="13041" applyNumberFormat="1" applyFont="1" applyFill="1" applyBorder="1" applyAlignment="1">
      <alignment vertical="center"/>
    </xf>
    <xf numFmtId="49" fontId="52" fillId="17" borderId="0" xfId="13041" applyNumberFormat="1" applyFont="1" applyFill="1" applyBorder="1" applyAlignment="1">
      <alignment vertical="center"/>
    </xf>
    <xf numFmtId="49" fontId="50" fillId="17" borderId="26" xfId="13040" applyNumberFormat="1" applyFont="1" applyFill="1" applyBorder="1" applyAlignment="1">
      <alignment horizontal="left" vertical="center"/>
    </xf>
    <xf numFmtId="49" fontId="50" fillId="17" borderId="26" xfId="13040" applyNumberFormat="1" applyFont="1" applyFill="1" applyBorder="1" applyAlignment="1">
      <alignment horizontal="left" vertical="center" wrapText="1"/>
    </xf>
    <xf numFmtId="49" fontId="50" fillId="17" borderId="35" xfId="13040" applyNumberFormat="1" applyFont="1" applyFill="1" applyBorder="1" applyAlignment="1">
      <alignment horizontal="left" vertical="center"/>
    </xf>
    <xf numFmtId="183" fontId="52" fillId="17" borderId="0" xfId="13041" applyNumberFormat="1" applyFont="1" applyFill="1" applyBorder="1" applyAlignment="1">
      <alignment horizontal="left" vertical="center" shrinkToFit="1"/>
    </xf>
    <xf numFmtId="185" fontId="54" fillId="16" borderId="0" xfId="13042" applyNumberFormat="1" applyFont="1" applyFill="1" applyBorder="1" applyAlignment="1">
      <alignment horizontal="center"/>
    </xf>
    <xf numFmtId="198" fontId="55" fillId="0" borderId="0" xfId="13042" applyNumberFormat="1" applyFont="1" applyFill="1" applyBorder="1" applyAlignment="1">
      <alignment horizontal="left"/>
    </xf>
    <xf numFmtId="49" fontId="50" fillId="20" borderId="26" xfId="13040" applyNumberFormat="1" applyFont="1" applyFill="1" applyBorder="1" applyAlignment="1">
      <alignment horizontal="left" vertical="center" wrapText="1"/>
    </xf>
    <xf numFmtId="190" fontId="52" fillId="17" borderId="0" xfId="13036" applyNumberFormat="1" applyFont="1" applyFill="1" applyBorder="1" applyAlignment="1">
      <alignment horizontal="center"/>
    </xf>
    <xf numFmtId="49" fontId="50" fillId="17" borderId="31" xfId="13039" applyNumberFormat="1" applyFont="1" applyFill="1" applyBorder="1" applyAlignment="1">
      <alignment horizontal="left"/>
    </xf>
    <xf numFmtId="183" fontId="50" fillId="17" borderId="0" xfId="13036" applyNumberFormat="1" applyFont="1" applyFill="1" applyBorder="1">
      <alignment vertical="center"/>
    </xf>
    <xf numFmtId="183" fontId="50" fillId="17" borderId="0" xfId="13036" applyNumberFormat="1" applyFont="1" applyFill="1" applyBorder="1" applyAlignment="1">
      <alignment horizontal="center" vertical="center"/>
    </xf>
    <xf numFmtId="183" fontId="50" fillId="17" borderId="0" xfId="13036" applyNumberFormat="1" applyFont="1" applyFill="1" applyBorder="1" applyAlignment="1">
      <alignment vertical="center"/>
    </xf>
    <xf numFmtId="49" fontId="50" fillId="17" borderId="0" xfId="13036" applyNumberFormat="1" applyFont="1" applyFill="1" applyBorder="1">
      <alignment vertical="center"/>
    </xf>
    <xf numFmtId="49" fontId="50" fillId="17" borderId="0" xfId="13036" applyNumberFormat="1" applyFont="1" applyFill="1" applyAlignment="1">
      <alignment vertical="center" wrapText="1"/>
    </xf>
    <xf numFmtId="49" fontId="50" fillId="17" borderId="0" xfId="13037" applyNumberFormat="1" applyFont="1" applyFill="1" applyBorder="1" applyAlignment="1">
      <alignment horizontal="left" vertical="center"/>
    </xf>
    <xf numFmtId="183" fontId="50" fillId="17" borderId="0" xfId="13037" applyNumberFormat="1" applyFont="1" applyFill="1" applyBorder="1" applyAlignment="1">
      <alignment horizontal="left" wrapText="1"/>
    </xf>
    <xf numFmtId="49" fontId="50" fillId="17" borderId="0" xfId="13040" applyNumberFormat="1" applyFont="1" applyFill="1" applyBorder="1" applyAlignment="1">
      <alignment horizontal="left" vertical="center"/>
    </xf>
    <xf numFmtId="183" fontId="50" fillId="17" borderId="0" xfId="13037" applyNumberFormat="1" applyFont="1" applyFill="1" applyBorder="1" applyAlignment="1">
      <alignment horizontal="left" vertical="center"/>
    </xf>
    <xf numFmtId="49" fontId="50" fillId="17" borderId="0" xfId="13039" applyNumberFormat="1" applyFont="1" applyFill="1" applyBorder="1" applyAlignment="1">
      <alignment horizontal="left" wrapText="1"/>
    </xf>
    <xf numFmtId="14" fontId="50" fillId="17" borderId="0" xfId="13036" applyNumberFormat="1" applyFont="1" applyFill="1" applyBorder="1">
      <alignment vertical="center"/>
    </xf>
    <xf numFmtId="49" fontId="50" fillId="17" borderId="0" xfId="13036" applyNumberFormat="1" applyFont="1" applyFill="1" applyBorder="1" applyAlignment="1">
      <alignment horizontal="center" vertical="center" wrapText="1"/>
    </xf>
    <xf numFmtId="183" fontId="56" fillId="17" borderId="0" xfId="13036" applyFont="1" applyFill="1">
      <alignment vertical="center"/>
    </xf>
    <xf numFmtId="185" fontId="57" fillId="17" borderId="0" xfId="13036" applyNumberFormat="1" applyFont="1" applyFill="1" applyBorder="1" applyAlignment="1">
      <alignment horizontal="left" vertical="center"/>
    </xf>
    <xf numFmtId="183" fontId="50" fillId="17" borderId="0" xfId="13036" applyFont="1" applyFill="1" applyAlignment="1"/>
    <xf numFmtId="183" fontId="50" fillId="17" borderId="0" xfId="13036" applyNumberFormat="1" applyFont="1" applyFill="1" applyBorder="1" applyAlignment="1">
      <alignment horizontal="left" vertical="center"/>
    </xf>
    <xf numFmtId="183" fontId="52" fillId="17" borderId="0" xfId="13041" applyNumberFormat="1" applyFont="1" applyFill="1" applyBorder="1" applyAlignment="1">
      <alignment horizontal="left"/>
    </xf>
    <xf numFmtId="49" fontId="52" fillId="17" borderId="0" xfId="13041" applyNumberFormat="1" applyFont="1" applyFill="1" applyBorder="1" applyAlignment="1">
      <alignment horizontal="left" vertical="center" shrinkToFit="1"/>
    </xf>
    <xf numFmtId="49" fontId="52" fillId="17" borderId="0" xfId="13041" applyNumberFormat="1" applyFont="1" applyFill="1" applyBorder="1" applyAlignment="1">
      <alignment vertical="center" shrinkToFit="1"/>
    </xf>
    <xf numFmtId="183" fontId="50" fillId="17" borderId="0" xfId="13036" applyFont="1" applyFill="1" applyBorder="1" applyAlignment="1">
      <alignment horizontal="left" vertical="center"/>
    </xf>
    <xf numFmtId="183" fontId="52" fillId="17" borderId="0" xfId="13041" applyFont="1" applyFill="1" applyBorder="1" applyAlignment="1">
      <alignment horizontal="left" vertical="center"/>
    </xf>
    <xf numFmtId="0" fontId="58" fillId="17" borderId="0" xfId="13036" applyNumberFormat="1" applyFont="1" applyFill="1" applyBorder="1" applyAlignment="1">
      <alignment horizontal="center"/>
    </xf>
    <xf numFmtId="183" fontId="50" fillId="17" borderId="26" xfId="13037" applyFont="1" applyFill="1" applyBorder="1" applyAlignment="1">
      <alignment vertical="center" wrapText="1"/>
    </xf>
    <xf numFmtId="183" fontId="50" fillId="17" borderId="35" xfId="13037" applyFont="1" applyFill="1" applyBorder="1" applyAlignment="1">
      <alignment vertical="center" wrapText="1"/>
    </xf>
    <xf numFmtId="183" fontId="50" fillId="17" borderId="41" xfId="13037" applyFont="1" applyFill="1" applyBorder="1" applyAlignment="1">
      <alignment vertical="center" wrapText="1"/>
    </xf>
    <xf numFmtId="183" fontId="52" fillId="17" borderId="0" xfId="13041" applyFont="1" applyFill="1" applyBorder="1" applyAlignment="1">
      <alignment horizontal="left" vertical="center" shrinkToFit="1"/>
    </xf>
    <xf numFmtId="183" fontId="50" fillId="17" borderId="42" xfId="13041" applyNumberFormat="1" applyFont="1" applyFill="1" applyBorder="1" applyAlignment="1">
      <alignment horizontal="left" vertical="center" shrinkToFit="1"/>
    </xf>
    <xf numFmtId="183" fontId="50" fillId="17" borderId="0" xfId="13037" applyFont="1" applyFill="1" applyBorder="1" applyAlignment="1">
      <alignment vertical="center" wrapText="1"/>
    </xf>
    <xf numFmtId="183" fontId="50" fillId="17" borderId="42" xfId="13043" applyNumberFormat="1" applyFont="1" applyFill="1" applyBorder="1" applyAlignment="1" applyProtection="1">
      <alignment horizontal="left"/>
    </xf>
    <xf numFmtId="183" fontId="50" fillId="20" borderId="42" xfId="13043" applyNumberFormat="1" applyFont="1" applyFill="1" applyBorder="1" applyAlignment="1" applyProtection="1">
      <alignment horizontal="left"/>
    </xf>
    <xf numFmtId="49" fontId="50" fillId="17" borderId="26" xfId="13039" applyNumberFormat="1" applyFont="1" applyFill="1" applyBorder="1" applyAlignment="1">
      <alignment horizontal="left"/>
    </xf>
    <xf numFmtId="49" fontId="50" fillId="20" borderId="26" xfId="13039" applyNumberFormat="1" applyFont="1" applyFill="1" applyBorder="1" applyAlignment="1">
      <alignment horizontal="left"/>
    </xf>
    <xf numFmtId="183" fontId="52" fillId="17" borderId="0" xfId="13041" applyNumberFormat="1" applyFont="1" applyFill="1" applyBorder="1" applyAlignment="1">
      <alignment horizontal="left" vertical="center"/>
    </xf>
    <xf numFmtId="49" fontId="52" fillId="17" borderId="0" xfId="13040" applyNumberFormat="1" applyFont="1" applyFill="1" applyBorder="1" applyAlignment="1">
      <alignment horizontal="left" vertical="center" wrapText="1"/>
    </xf>
    <xf numFmtId="183" fontId="59" fillId="17" borderId="0" xfId="13036" applyFont="1" applyFill="1" applyBorder="1">
      <alignment vertical="center"/>
    </xf>
    <xf numFmtId="183" fontId="60" fillId="17" borderId="0" xfId="13036" applyFont="1" applyFill="1" applyBorder="1" applyAlignment="1">
      <alignment horizontal="left" vertical="center" wrapText="1"/>
    </xf>
    <xf numFmtId="183" fontId="52" fillId="17" borderId="0" xfId="13041" applyFont="1" applyFill="1" applyBorder="1" applyAlignment="1">
      <alignment horizontal="left" vertical="center"/>
    </xf>
    <xf numFmtId="183" fontId="52" fillId="17" borderId="0" xfId="13041" applyFont="1" applyFill="1" applyBorder="1" applyAlignment="1">
      <alignment vertical="center"/>
    </xf>
    <xf numFmtId="49" fontId="52" fillId="17" borderId="0" xfId="13041" applyNumberFormat="1" applyFont="1" applyFill="1" applyBorder="1" applyAlignment="1">
      <alignment horizontal="left" vertical="center"/>
    </xf>
    <xf numFmtId="183" fontId="50" fillId="17" borderId="0" xfId="13039" applyFont="1" applyFill="1" applyBorder="1" applyAlignment="1">
      <alignment horizontal="left"/>
    </xf>
    <xf numFmtId="16" fontId="50" fillId="17" borderId="0" xfId="13036" applyNumberFormat="1" applyFont="1" applyFill="1" applyBorder="1" applyAlignment="1">
      <alignment horizontal="left"/>
    </xf>
    <xf numFmtId="183" fontId="52" fillId="17" borderId="0" xfId="13041" applyNumberFormat="1" applyFont="1" applyFill="1" applyBorder="1" applyAlignment="1">
      <alignment vertical="center" shrinkToFit="1"/>
    </xf>
    <xf numFmtId="183" fontId="50" fillId="17" borderId="42" xfId="13037" applyFont="1" applyFill="1" applyBorder="1" applyAlignment="1">
      <alignment vertical="center" wrapText="1"/>
    </xf>
    <xf numFmtId="183" fontId="50" fillId="17" borderId="42" xfId="13037" applyFont="1" applyFill="1" applyBorder="1" applyAlignment="1">
      <alignment horizontal="left" vertical="center"/>
    </xf>
    <xf numFmtId="183" fontId="62" fillId="17" borderId="0" xfId="13041" applyNumberFormat="1" applyFont="1" applyFill="1" applyBorder="1" applyAlignment="1">
      <alignment horizontal="left" vertical="center" shrinkToFit="1"/>
    </xf>
    <xf numFmtId="183" fontId="50" fillId="20" borderId="42" xfId="13037" applyNumberFormat="1" applyFont="1" applyFill="1" applyBorder="1" applyAlignment="1">
      <alignment horizontal="left" vertical="center"/>
    </xf>
    <xf numFmtId="199" fontId="63" fillId="17" borderId="0" xfId="13036" applyNumberFormat="1" applyFont="1" applyFill="1" applyBorder="1" applyAlignment="1">
      <alignment horizontal="right"/>
    </xf>
    <xf numFmtId="183" fontId="50" fillId="17" borderId="0" xfId="13039" applyNumberFormat="1" applyFont="1" applyFill="1" applyBorder="1" applyAlignment="1">
      <alignment horizontal="left"/>
    </xf>
    <xf numFmtId="183" fontId="50" fillId="17" borderId="26" xfId="13040" applyFont="1" applyFill="1" applyBorder="1" applyAlignment="1">
      <alignment vertical="center"/>
    </xf>
    <xf numFmtId="183" fontId="50" fillId="17" borderId="41" xfId="13040" applyFont="1" applyFill="1" applyBorder="1" applyAlignment="1">
      <alignment vertical="center"/>
    </xf>
    <xf numFmtId="49" fontId="50" fillId="17" borderId="0" xfId="13036" applyNumberFormat="1" applyFont="1" applyFill="1" applyAlignment="1">
      <alignment vertical="center"/>
    </xf>
    <xf numFmtId="0" fontId="58" fillId="17" borderId="0" xfId="13036" applyNumberFormat="1" applyFont="1" applyFill="1" applyBorder="1" applyAlignment="1">
      <alignment horizontal="center" vertical="center"/>
    </xf>
    <xf numFmtId="49" fontId="50" fillId="17" borderId="0" xfId="13038" applyNumberFormat="1" applyFont="1" applyFill="1" applyBorder="1" applyAlignment="1">
      <alignment horizontal="left"/>
    </xf>
    <xf numFmtId="49" fontId="50" fillId="17" borderId="0" xfId="13036" applyNumberFormat="1" applyFont="1" applyFill="1" applyBorder="1" applyAlignment="1">
      <alignment horizontal="left"/>
    </xf>
    <xf numFmtId="49" fontId="50" fillId="17" borderId="0" xfId="13036" applyNumberFormat="1" applyFont="1" applyFill="1" applyBorder="1" applyAlignment="1">
      <alignment horizontal="center" shrinkToFit="1"/>
    </xf>
    <xf numFmtId="49" fontId="50" fillId="17" borderId="0" xfId="13036" applyNumberFormat="1" applyFont="1" applyFill="1" applyBorder="1" applyAlignment="1"/>
    <xf numFmtId="0" fontId="50" fillId="17" borderId="42" xfId="13038" applyNumberFormat="1" applyFont="1" applyFill="1" applyBorder="1" applyAlignment="1">
      <alignment horizontal="left" wrapText="1"/>
    </xf>
    <xf numFmtId="0" fontId="50" fillId="20" borderId="42" xfId="13038" applyNumberFormat="1" applyFont="1" applyFill="1" applyBorder="1" applyAlignment="1">
      <alignment horizontal="left" wrapText="1"/>
    </xf>
    <xf numFmtId="183" fontId="62" fillId="17" borderId="0" xfId="13041" applyFont="1" applyFill="1" applyBorder="1" applyAlignment="1">
      <alignment horizontal="left" vertical="center" shrinkToFit="1"/>
    </xf>
    <xf numFmtId="49" fontId="50" fillId="20" borderId="42" xfId="13038" applyNumberFormat="1" applyFont="1" applyFill="1" applyBorder="1" applyAlignment="1">
      <alignment horizontal="left" wrapText="1"/>
    </xf>
    <xf numFmtId="183" fontId="50" fillId="17" borderId="42" xfId="13039" applyNumberFormat="1" applyFont="1" applyFill="1" applyBorder="1" applyAlignment="1">
      <alignment horizontal="left"/>
    </xf>
    <xf numFmtId="183" fontId="50" fillId="20" borderId="42" xfId="13039" applyNumberFormat="1" applyFont="1" applyFill="1" applyBorder="1" applyAlignment="1">
      <alignment horizontal="left"/>
    </xf>
    <xf numFmtId="200" fontId="59" fillId="0" borderId="0" xfId="13036" applyNumberFormat="1" applyFont="1" applyBorder="1" applyAlignment="1">
      <alignment horizontal="left" vertical="center"/>
    </xf>
    <xf numFmtId="200" fontId="55" fillId="0" borderId="0" xfId="13036" applyNumberFormat="1" applyFont="1" applyFill="1" applyBorder="1" applyAlignment="1">
      <alignment horizontal="left"/>
    </xf>
    <xf numFmtId="200" fontId="64" fillId="0" borderId="42" xfId="13044" applyNumberFormat="1" applyFont="1" applyFill="1" applyBorder="1" applyAlignment="1">
      <alignment horizontal="left" vertical="center"/>
    </xf>
    <xf numFmtId="201" fontId="64" fillId="0" borderId="42" xfId="13044" applyNumberFormat="1" applyFont="1" applyFill="1" applyBorder="1" applyAlignment="1">
      <alignment horizontal="left" vertical="center"/>
    </xf>
    <xf numFmtId="0" fontId="59" fillId="0" borderId="42" xfId="13036" applyNumberFormat="1" applyFont="1" applyBorder="1" applyAlignment="1">
      <alignment horizontal="left" vertical="center"/>
    </xf>
    <xf numFmtId="176" fontId="66" fillId="17" borderId="0" xfId="13045" applyNumberFormat="1" applyFont="1" applyFill="1" applyBorder="1" applyAlignment="1">
      <alignment horizontal="center" vertical="center"/>
    </xf>
    <xf numFmtId="176" fontId="66" fillId="17" borderId="0" xfId="13046" applyNumberFormat="1" applyFont="1" applyFill="1" applyBorder="1" applyAlignment="1">
      <alignment horizontal="center" vertical="center" wrapText="1"/>
    </xf>
    <xf numFmtId="183" fontId="50" fillId="17" borderId="0" xfId="13037" applyNumberFormat="1" applyFont="1" applyFill="1" applyBorder="1" applyAlignment="1">
      <alignment horizontal="center" wrapText="1"/>
    </xf>
    <xf numFmtId="49" fontId="50" fillId="17" borderId="0" xfId="13037" applyNumberFormat="1" applyFont="1" applyFill="1" applyBorder="1" applyAlignment="1">
      <alignment horizontal="left"/>
    </xf>
    <xf numFmtId="49" fontId="50" fillId="17" borderId="0" xfId="13047" applyNumberFormat="1" applyFont="1" applyFill="1" applyBorder="1" applyAlignment="1">
      <alignment horizontal="left" vertical="center"/>
    </xf>
    <xf numFmtId="0" fontId="64" fillId="0" borderId="42" xfId="13036" applyNumberFormat="1" applyFont="1" applyFill="1" applyBorder="1" applyAlignment="1"/>
    <xf numFmtId="0" fontId="60" fillId="0" borderId="42" xfId="13036" applyNumberFormat="1" applyFont="1" applyBorder="1" applyAlignment="1">
      <alignment vertical="center"/>
    </xf>
    <xf numFmtId="190" fontId="64" fillId="0" borderId="42" xfId="13036" applyNumberFormat="1" applyFont="1" applyFill="1" applyBorder="1" applyAlignment="1"/>
    <xf numFmtId="0" fontId="60" fillId="20" borderId="42" xfId="13036" applyNumberFormat="1" applyFont="1" applyFill="1" applyBorder="1" applyAlignment="1">
      <alignment vertical="center"/>
    </xf>
    <xf numFmtId="190" fontId="64" fillId="20" borderId="42" xfId="13036" applyNumberFormat="1" applyFont="1" applyFill="1" applyBorder="1" applyAlignment="1"/>
    <xf numFmtId="16" fontId="57" fillId="17" borderId="0" xfId="13036" applyNumberFormat="1" applyFont="1" applyFill="1" applyBorder="1" applyAlignment="1">
      <alignment horizontal="center"/>
    </xf>
    <xf numFmtId="183" fontId="52" fillId="17" borderId="0" xfId="13041" applyFont="1" applyFill="1" applyBorder="1" applyAlignment="1">
      <alignment vertical="center" shrinkToFit="1"/>
    </xf>
    <xf numFmtId="0" fontId="63" fillId="17" borderId="0" xfId="13036" applyNumberFormat="1" applyFont="1" applyFill="1" applyBorder="1" applyAlignment="1">
      <alignment horizontal="center" vertical="center"/>
    </xf>
    <xf numFmtId="187" fontId="64" fillId="0" borderId="42" xfId="13048" applyNumberFormat="1" applyFont="1" applyFill="1" applyBorder="1" applyAlignment="1">
      <alignment horizontal="left" vertical="center"/>
    </xf>
    <xf numFmtId="200" fontId="64" fillId="0" borderId="42" xfId="13036" applyNumberFormat="1" applyFont="1" applyFill="1" applyBorder="1" applyAlignment="1">
      <alignment horizontal="left" vertical="center"/>
    </xf>
    <xf numFmtId="187" fontId="64" fillId="0" borderId="42" xfId="13046" applyNumberFormat="1" applyFont="1" applyFill="1" applyBorder="1" applyAlignment="1">
      <alignment horizontal="left" vertical="center"/>
    </xf>
    <xf numFmtId="200" fontId="64" fillId="0" borderId="42" xfId="13046" applyNumberFormat="1" applyFont="1" applyFill="1" applyBorder="1" applyAlignment="1">
      <alignment horizontal="left" vertical="center"/>
    </xf>
    <xf numFmtId="183" fontId="50" fillId="17" borderId="0" xfId="13036" applyFont="1" applyFill="1" applyBorder="1">
      <alignment vertical="center"/>
    </xf>
    <xf numFmtId="183" fontId="68" fillId="17" borderId="0" xfId="13049" applyNumberFormat="1" applyFont="1" applyFill="1" applyAlignment="1" applyProtection="1">
      <alignment horizontal="justify" vertical="center"/>
    </xf>
    <xf numFmtId="183" fontId="39" fillId="17" borderId="0" xfId="13041" applyFont="1" applyFill="1" applyBorder="1" applyAlignment="1">
      <alignment horizontal="left" vertical="center"/>
    </xf>
    <xf numFmtId="49" fontId="57" fillId="17" borderId="0" xfId="13040" applyNumberFormat="1" applyFont="1" applyFill="1" applyBorder="1" applyAlignment="1">
      <alignment horizontal="center" vertical="center"/>
    </xf>
    <xf numFmtId="183" fontId="57" fillId="17" borderId="0" xfId="13036" applyFont="1" applyFill="1" applyBorder="1" applyAlignment="1">
      <alignment horizontal="center" vertical="center"/>
    </xf>
    <xf numFmtId="182" fontId="50" fillId="17" borderId="0" xfId="13037" applyNumberFormat="1" applyFont="1" applyFill="1" applyBorder="1" applyAlignment="1">
      <alignment vertical="center"/>
    </xf>
    <xf numFmtId="49" fontId="50" fillId="17" borderId="0" xfId="13038" applyNumberFormat="1" applyFont="1" applyFill="1" applyBorder="1" applyAlignment="1">
      <alignment vertical="center" wrapText="1"/>
    </xf>
    <xf numFmtId="182" fontId="50" fillId="17" borderId="26" xfId="13037" applyNumberFormat="1" applyFont="1" applyFill="1" applyBorder="1" applyAlignment="1">
      <alignment vertical="center"/>
    </xf>
    <xf numFmtId="182" fontId="50" fillId="17" borderId="35" xfId="13037" applyNumberFormat="1" applyFont="1" applyFill="1" applyBorder="1" applyAlignment="1">
      <alignment vertical="center"/>
    </xf>
    <xf numFmtId="182" fontId="50" fillId="17" borderId="41" xfId="13037" applyNumberFormat="1" applyFont="1" applyFill="1" applyBorder="1" applyAlignment="1">
      <alignment vertical="center"/>
    </xf>
    <xf numFmtId="49" fontId="50" fillId="0" borderId="26" xfId="13040" applyNumberFormat="1" applyFont="1" applyFill="1" applyBorder="1" applyAlignment="1">
      <alignment horizontal="left" vertical="center"/>
    </xf>
    <xf numFmtId="183" fontId="50" fillId="17" borderId="0" xfId="13036" applyNumberFormat="1" applyFont="1" applyFill="1" applyAlignment="1"/>
    <xf numFmtId="0" fontId="70" fillId="17" borderId="0" xfId="13040" applyNumberFormat="1" applyFont="1" applyFill="1" applyBorder="1" applyAlignment="1">
      <alignment vertical="center"/>
    </xf>
    <xf numFmtId="0" fontId="70" fillId="17" borderId="0" xfId="13040" applyNumberFormat="1" applyFont="1" applyFill="1" applyBorder="1" applyAlignment="1">
      <alignment horizontal="left"/>
    </xf>
    <xf numFmtId="176" fontId="57" fillId="17" borderId="0" xfId="13036" applyNumberFormat="1" applyFont="1" applyFill="1" applyBorder="1" applyAlignment="1">
      <alignment horizontal="center" vertical="center"/>
    </xf>
    <xf numFmtId="176" fontId="70" fillId="17" borderId="0" xfId="13036" applyNumberFormat="1" applyFont="1" applyFill="1" applyBorder="1" applyAlignment="1">
      <alignment horizontal="center" vertical="center"/>
    </xf>
    <xf numFmtId="0" fontId="70" fillId="17" borderId="0" xfId="13036" applyNumberFormat="1" applyFont="1" applyFill="1" applyBorder="1" applyAlignment="1">
      <alignment horizontal="center" vertical="center" wrapText="1"/>
    </xf>
    <xf numFmtId="0" fontId="70" fillId="17" borderId="0" xfId="13036" applyNumberFormat="1" applyFont="1" applyFill="1" applyBorder="1" applyAlignment="1">
      <alignment horizontal="center" vertical="center"/>
    </xf>
    <xf numFmtId="49" fontId="50" fillId="17" borderId="43" xfId="13040" applyNumberFormat="1" applyFont="1" applyFill="1" applyBorder="1" applyAlignment="1">
      <alignment horizontal="left" vertical="center"/>
    </xf>
    <xf numFmtId="183" fontId="50" fillId="17" borderId="44" xfId="13037" applyFont="1" applyFill="1" applyBorder="1" applyAlignment="1">
      <alignment vertical="center" wrapText="1"/>
    </xf>
    <xf numFmtId="183" fontId="50" fillId="17" borderId="45" xfId="13037" applyFont="1" applyFill="1" applyBorder="1" applyAlignment="1">
      <alignment vertical="center" wrapText="1"/>
    </xf>
    <xf numFmtId="183" fontId="50" fillId="17" borderId="46" xfId="13037" applyFont="1" applyFill="1" applyBorder="1" applyAlignment="1">
      <alignment vertical="center" wrapText="1"/>
    </xf>
    <xf numFmtId="183" fontId="50" fillId="0" borderId="42" xfId="13037" applyFont="1" applyFill="1" applyBorder="1" applyAlignment="1">
      <alignment vertical="center" wrapText="1"/>
    </xf>
    <xf numFmtId="183" fontId="50" fillId="0" borderId="0" xfId="13036" applyFont="1" applyFill="1">
      <alignment vertical="center"/>
    </xf>
    <xf numFmtId="183" fontId="50" fillId="0" borderId="42" xfId="13037" applyFont="1" applyFill="1" applyBorder="1" applyAlignment="1">
      <alignment horizontal="left" vertical="center"/>
    </xf>
    <xf numFmtId="183" fontId="50" fillId="0" borderId="26" xfId="13040" applyFont="1" applyFill="1" applyBorder="1" applyAlignment="1">
      <alignment vertical="center"/>
    </xf>
    <xf numFmtId="49" fontId="50" fillId="0" borderId="26" xfId="13040" applyNumberFormat="1" applyFont="1" applyFill="1" applyBorder="1" applyAlignment="1">
      <alignment horizontal="left" vertical="center"/>
    </xf>
    <xf numFmtId="183" fontId="50" fillId="0" borderId="41" xfId="13040" applyFont="1" applyFill="1" applyBorder="1" applyAlignment="1">
      <alignment vertical="center"/>
    </xf>
    <xf numFmtId="49" fontId="50" fillId="0" borderId="41" xfId="13040" applyNumberFormat="1" applyFont="1" applyFill="1" applyBorder="1" applyAlignment="1">
      <alignment horizontal="left" vertical="center"/>
    </xf>
    <xf numFmtId="183" fontId="50" fillId="0" borderId="0" xfId="13036" applyFont="1" applyFill="1" applyAlignment="1">
      <alignment vertical="center"/>
    </xf>
    <xf numFmtId="182" fontId="50" fillId="0" borderId="26" xfId="13037" applyNumberFormat="1" applyFont="1" applyFill="1" applyBorder="1" applyAlignment="1">
      <alignment vertical="center"/>
    </xf>
    <xf numFmtId="182" fontId="50" fillId="0" borderId="35" xfId="13037" applyNumberFormat="1" applyFont="1" applyFill="1" applyBorder="1" applyAlignment="1">
      <alignment vertical="center"/>
    </xf>
    <xf numFmtId="182" fontId="50" fillId="0" borderId="41" xfId="13037" applyNumberFormat="1" applyFont="1" applyFill="1" applyBorder="1" applyAlignment="1">
      <alignment vertical="center"/>
    </xf>
    <xf numFmtId="182" fontId="50" fillId="0" borderId="0" xfId="13037" applyNumberFormat="1" applyFont="1" applyFill="1" applyBorder="1" applyAlignment="1">
      <alignment horizontal="left"/>
    </xf>
    <xf numFmtId="183" fontId="52" fillId="0" borderId="0" xfId="13041" applyFont="1" applyFill="1" applyBorder="1" applyAlignment="1">
      <alignment horizontal="left" vertical="center" shrinkToFit="1"/>
    </xf>
    <xf numFmtId="183" fontId="50" fillId="0" borderId="0" xfId="13037" applyFont="1" applyFill="1" applyBorder="1" applyAlignment="1">
      <alignment vertical="center" wrapText="1"/>
    </xf>
    <xf numFmtId="49" fontId="50" fillId="0" borderId="0" xfId="13040" applyNumberFormat="1" applyFont="1" applyFill="1" applyBorder="1" applyAlignment="1">
      <alignment horizontal="left" vertical="center"/>
    </xf>
    <xf numFmtId="49" fontId="50" fillId="0" borderId="0" xfId="13036" applyNumberFormat="1" applyFont="1" applyFill="1">
      <alignment vertical="center"/>
    </xf>
    <xf numFmtId="183" fontId="50" fillId="0" borderId="0" xfId="13036" applyNumberFormat="1" applyFont="1" applyFill="1" applyBorder="1" applyAlignment="1">
      <alignment horizontal="center"/>
    </xf>
    <xf numFmtId="183" fontId="50" fillId="17" borderId="0" xfId="13036" applyNumberFormat="1" applyFont="1" applyFill="1" applyBorder="1" applyAlignment="1">
      <alignment horizontal="center"/>
    </xf>
    <xf numFmtId="183" fontId="60" fillId="17" borderId="0" xfId="13036" applyNumberFormat="1" applyFont="1" applyFill="1">
      <alignment vertical="center"/>
    </xf>
    <xf numFmtId="183" fontId="50" fillId="0" borderId="26" xfId="13037" applyFont="1" applyFill="1" applyBorder="1" applyAlignment="1">
      <alignment vertical="center" wrapText="1"/>
    </xf>
    <xf numFmtId="183" fontId="50" fillId="0" borderId="35" xfId="13037" applyFont="1" applyFill="1" applyBorder="1" applyAlignment="1">
      <alignment vertical="center" wrapText="1"/>
    </xf>
    <xf numFmtId="183" fontId="50" fillId="0" borderId="41" xfId="13037" applyFont="1" applyFill="1" applyBorder="1" applyAlignment="1">
      <alignment vertical="center" wrapText="1"/>
    </xf>
    <xf numFmtId="49" fontId="50" fillId="0" borderId="26" xfId="13038" applyNumberFormat="1" applyFont="1" applyFill="1" applyBorder="1" applyAlignment="1">
      <alignment horizontal="left" vertical="center"/>
    </xf>
    <xf numFmtId="49" fontId="50" fillId="0" borderId="41" xfId="13038" applyNumberFormat="1" applyFont="1" applyFill="1" applyBorder="1" applyAlignment="1">
      <alignment horizontal="left" vertical="center"/>
    </xf>
    <xf numFmtId="49" fontId="50" fillId="0" borderId="0" xfId="13038" applyNumberFormat="1" applyFont="1" applyFill="1" applyBorder="1" applyAlignment="1">
      <alignment horizontal="left"/>
    </xf>
    <xf numFmtId="182" fontId="50" fillId="0" borderId="0" xfId="13037" applyNumberFormat="1" applyFont="1" applyFill="1" applyBorder="1" applyAlignment="1">
      <alignment vertical="center"/>
    </xf>
    <xf numFmtId="49" fontId="50" fillId="17" borderId="26" xfId="13038" applyNumberFormat="1" applyFont="1" applyFill="1" applyBorder="1" applyAlignment="1">
      <alignment horizontal="left" vertical="center"/>
    </xf>
    <xf numFmtId="49" fontId="50" fillId="17" borderId="41" xfId="13038" applyNumberFormat="1" applyFont="1" applyFill="1" applyBorder="1" applyAlignment="1">
      <alignment horizontal="left" vertical="center"/>
    </xf>
    <xf numFmtId="182" fontId="50" fillId="17" borderId="26" xfId="13037" applyNumberFormat="1" applyFont="1" applyFill="1" applyBorder="1" applyAlignment="1">
      <alignment vertical="center" wrapText="1"/>
    </xf>
    <xf numFmtId="182" fontId="50" fillId="17" borderId="35" xfId="13037" applyNumberFormat="1" applyFont="1" applyFill="1" applyBorder="1" applyAlignment="1">
      <alignment vertical="center" wrapText="1"/>
    </xf>
    <xf numFmtId="182" fontId="50" fillId="17" borderId="41" xfId="13037" applyNumberFormat="1" applyFont="1" applyFill="1" applyBorder="1" applyAlignment="1">
      <alignment vertical="center" wrapText="1"/>
    </xf>
    <xf numFmtId="183" fontId="52" fillId="17" borderId="0" xfId="13041" applyFont="1" applyFill="1" applyBorder="1" applyAlignment="1">
      <alignment horizontal="left" vertical="center" shrinkToFit="1"/>
    </xf>
    <xf numFmtId="183" fontId="50" fillId="17" borderId="0" xfId="13036" applyFont="1" applyFill="1" applyBorder="1" applyAlignment="1">
      <alignment vertical="center"/>
    </xf>
    <xf numFmtId="183" fontId="50" fillId="20" borderId="42" xfId="13037" applyFont="1" applyFill="1" applyBorder="1" applyAlignment="1">
      <alignment horizontal="left" vertical="center"/>
    </xf>
    <xf numFmtId="183" fontId="50" fillId="17" borderId="0" xfId="13037" applyFont="1" applyFill="1" applyBorder="1" applyAlignment="1">
      <alignment horizontal="left" vertical="center"/>
    </xf>
    <xf numFmtId="49" fontId="50" fillId="0" borderId="0" xfId="13050" applyNumberFormat="1" applyFont="1" applyFill="1" applyBorder="1" applyAlignment="1">
      <alignment horizontal="left"/>
    </xf>
    <xf numFmtId="183" fontId="50" fillId="0" borderId="0" xfId="13036" applyFont="1" applyFill="1" applyAlignment="1"/>
    <xf numFmtId="183" fontId="52" fillId="0" borderId="0" xfId="13041" applyFont="1" applyFill="1" applyBorder="1" applyAlignment="1">
      <alignment horizontal="left" vertical="center" shrinkToFit="1"/>
    </xf>
    <xf numFmtId="49" fontId="52" fillId="0" borderId="0" xfId="13041" applyNumberFormat="1" applyFont="1" applyFill="1" applyBorder="1" applyAlignment="1">
      <alignment horizontal="left" vertical="center" shrinkToFit="1"/>
    </xf>
    <xf numFmtId="49" fontId="52" fillId="0" borderId="0" xfId="13041" applyNumberFormat="1" applyFont="1" applyFill="1" applyBorder="1" applyAlignment="1">
      <alignment vertical="center" shrinkToFit="1"/>
    </xf>
    <xf numFmtId="183" fontId="50" fillId="0" borderId="0" xfId="13036" applyFont="1" applyFill="1" applyBorder="1" applyAlignment="1">
      <alignment horizontal="left" vertical="center"/>
    </xf>
    <xf numFmtId="183" fontId="52" fillId="0" borderId="0" xfId="13041" applyFont="1" applyFill="1" applyBorder="1" applyAlignment="1">
      <alignment horizontal="left" vertical="center"/>
    </xf>
    <xf numFmtId="183" fontId="52" fillId="0" borderId="0" xfId="13041" applyFont="1" applyFill="1" applyBorder="1" applyAlignment="1">
      <alignment vertical="center"/>
    </xf>
    <xf numFmtId="49" fontId="52" fillId="0" borderId="0" xfId="13041" applyNumberFormat="1" applyFont="1" applyFill="1" applyBorder="1" applyAlignment="1">
      <alignment horizontal="left" vertical="center"/>
    </xf>
    <xf numFmtId="183" fontId="52" fillId="0" borderId="0" xfId="13041" applyFont="1" applyFill="1" applyBorder="1" applyAlignment="1">
      <alignment vertical="center" shrinkToFit="1"/>
    </xf>
    <xf numFmtId="16" fontId="57" fillId="0" borderId="0" xfId="13036" applyNumberFormat="1" applyFont="1" applyFill="1" applyBorder="1" applyAlignment="1">
      <alignment horizontal="center"/>
    </xf>
    <xf numFmtId="16" fontId="57" fillId="0" borderId="0" xfId="13036" applyNumberFormat="1" applyFont="1" applyFill="1" applyBorder="1" applyAlignment="1">
      <alignment horizontal="center" wrapText="1"/>
    </xf>
    <xf numFmtId="183" fontId="60" fillId="17" borderId="0" xfId="13036" applyFont="1" applyFill="1">
      <alignment vertical="center"/>
    </xf>
    <xf numFmtId="183" fontId="50" fillId="17" borderId="0" xfId="13037" applyFont="1" applyFill="1" applyAlignment="1">
      <alignment horizontal="left" vertical="center"/>
    </xf>
    <xf numFmtId="183" fontId="50" fillId="17" borderId="0" xfId="13036" applyFont="1" applyFill="1" applyAlignment="1">
      <alignment horizontal="left" vertical="center"/>
    </xf>
    <xf numFmtId="183" fontId="52" fillId="17" borderId="0" xfId="13041" applyFont="1" applyFill="1" applyAlignment="1">
      <alignment horizontal="left" vertical="center"/>
    </xf>
    <xf numFmtId="183" fontId="52" fillId="17" borderId="0" xfId="13041" applyFont="1" applyFill="1" applyAlignment="1">
      <alignment vertical="center"/>
    </xf>
    <xf numFmtId="49" fontId="52" fillId="17" borderId="0" xfId="13041" applyNumberFormat="1" applyFont="1" applyFill="1" applyAlignment="1">
      <alignment horizontal="left" vertical="center"/>
    </xf>
    <xf numFmtId="183" fontId="52" fillId="15" borderId="0" xfId="13041" applyFont="1" applyFill="1" applyAlignment="1">
      <alignment horizontal="left" vertical="center"/>
    </xf>
    <xf numFmtId="183" fontId="52" fillId="17" borderId="0" xfId="13040" applyFont="1" applyFill="1" applyBorder="1" applyAlignment="1">
      <alignment horizontal="center" vertical="center"/>
    </xf>
    <xf numFmtId="183" fontId="52" fillId="17" borderId="0" xfId="13036" applyFont="1" applyFill="1" applyAlignment="1">
      <alignment vertical="center"/>
    </xf>
    <xf numFmtId="183" fontId="72" fillId="0" borderId="0" xfId="13036" applyFont="1" applyAlignment="1">
      <alignment horizontal="left" vertical="center"/>
    </xf>
    <xf numFmtId="202" fontId="73" fillId="17" borderId="0" xfId="13036" applyNumberFormat="1" applyFont="1" applyFill="1" applyAlignment="1">
      <alignment horizontal="center" vertical="center"/>
    </xf>
    <xf numFmtId="183" fontId="72" fillId="17" borderId="0" xfId="13040" applyFont="1" applyFill="1" applyAlignment="1">
      <alignment horizontal="center" vertical="center"/>
    </xf>
    <xf numFmtId="183" fontId="72" fillId="17" borderId="0" xfId="13040" applyFont="1" applyFill="1" applyAlignment="1">
      <alignment vertical="center"/>
    </xf>
    <xf numFmtId="49" fontId="72" fillId="17" borderId="0" xfId="13040" applyNumberFormat="1" applyFont="1" applyFill="1" applyAlignment="1">
      <alignment horizontal="center" vertical="center"/>
    </xf>
    <xf numFmtId="183" fontId="52" fillId="17" borderId="0" xfId="13040" applyFont="1" applyFill="1" applyBorder="1" applyAlignment="1">
      <alignment horizontal="center" vertical="center"/>
    </xf>
    <xf numFmtId="183" fontId="72" fillId="0" borderId="0" xfId="13040" applyFont="1" applyAlignment="1">
      <alignment horizontal="center" vertical="center"/>
    </xf>
    <xf numFmtId="176" fontId="6" fillId="0" borderId="0" xfId="13051" applyNumberFormat="1" applyFont="1" applyFill="1" applyAlignment="1"/>
    <xf numFmtId="203" fontId="6" fillId="17" borderId="42" xfId="13051" applyNumberFormat="1" applyFont="1" applyFill="1" applyBorder="1" applyAlignment="1">
      <alignment horizontal="center"/>
    </xf>
    <xf numFmtId="176" fontId="6" fillId="17" borderId="26" xfId="13052" applyNumberFormat="1" applyFont="1" applyFill="1" applyBorder="1" applyAlignment="1">
      <alignment horizontal="center" vertical="center"/>
    </xf>
    <xf numFmtId="176" fontId="6" fillId="17" borderId="35" xfId="13052" applyNumberFormat="1" applyFont="1" applyFill="1" applyBorder="1" applyAlignment="1">
      <alignment horizontal="center" vertical="center"/>
    </xf>
    <xf numFmtId="176" fontId="6" fillId="17" borderId="41" xfId="13052" applyNumberFormat="1" applyFont="1" applyFill="1" applyBorder="1" applyAlignment="1">
      <alignment horizontal="center" vertical="center"/>
    </xf>
    <xf numFmtId="176" fontId="6" fillId="17" borderId="42" xfId="13052" applyNumberFormat="1" applyFont="1" applyFill="1" applyBorder="1" applyAlignment="1">
      <alignment horizontal="center" vertical="center"/>
    </xf>
    <xf numFmtId="176" fontId="6" fillId="17" borderId="42" xfId="13051" applyNumberFormat="1" applyFont="1" applyFill="1" applyBorder="1" applyAlignment="1">
      <alignment horizontal="center" vertical="center" wrapText="1"/>
    </xf>
    <xf numFmtId="176" fontId="49" fillId="17" borderId="26" xfId="13051" applyNumberFormat="1" applyFont="1" applyFill="1" applyBorder="1" applyAlignment="1">
      <alignment horizontal="center" vertical="center" wrapText="1"/>
    </xf>
    <xf numFmtId="176" fontId="49" fillId="17" borderId="41" xfId="13051" applyNumberFormat="1" applyFont="1" applyFill="1" applyBorder="1" applyAlignment="1">
      <alignment horizontal="center" vertical="center" wrapText="1"/>
    </xf>
    <xf numFmtId="176" fontId="74" fillId="17" borderId="42" xfId="13051" applyNumberFormat="1" applyFont="1" applyFill="1" applyBorder="1" applyAlignment="1">
      <alignment horizontal="center" vertical="center" wrapText="1"/>
    </xf>
    <xf numFmtId="176" fontId="6" fillId="17" borderId="0" xfId="13051" applyNumberFormat="1" applyFont="1" applyFill="1" applyAlignment="1"/>
    <xf numFmtId="176" fontId="34" fillId="0" borderId="0" xfId="13051" applyNumberFormat="1" applyFont="1" applyFill="1" applyAlignment="1"/>
    <xf numFmtId="176" fontId="49" fillId="17" borderId="42" xfId="13051" applyNumberFormat="1" applyFont="1" applyFill="1" applyBorder="1" applyAlignment="1">
      <alignment horizontal="center" vertical="center" wrapText="1"/>
    </xf>
    <xf numFmtId="176" fontId="75" fillId="0" borderId="0" xfId="13053" applyNumberFormat="1" applyFont="1" applyFill="1" applyBorder="1" applyAlignment="1">
      <alignment horizontal="left" vertical="center" shrinkToFit="1"/>
    </xf>
    <xf numFmtId="176" fontId="6" fillId="0" borderId="0" xfId="13053" applyNumberFormat="1" applyFont="1" applyFill="1" applyBorder="1" applyAlignment="1">
      <alignment horizontal="left" vertical="center" shrinkToFit="1"/>
    </xf>
    <xf numFmtId="176" fontId="6" fillId="0" borderId="0" xfId="13051" applyNumberFormat="1" applyFont="1" applyFill="1" applyBorder="1" applyAlignment="1"/>
    <xf numFmtId="176" fontId="6" fillId="0" borderId="0" xfId="13053" applyNumberFormat="1" applyFont="1" applyFill="1" applyBorder="1" applyAlignment="1">
      <alignment horizontal="left" vertical="center"/>
    </xf>
    <xf numFmtId="176" fontId="49" fillId="0" borderId="0" xfId="13051" applyNumberFormat="1" applyFont="1" applyFill="1" applyAlignment="1"/>
    <xf numFmtId="203" fontId="49" fillId="17" borderId="42" xfId="13051" applyNumberFormat="1" applyFont="1" applyFill="1" applyBorder="1" applyAlignment="1">
      <alignment horizontal="center" vertical="center"/>
    </xf>
    <xf numFmtId="176" fontId="49" fillId="17" borderId="26" xfId="13052" applyNumberFormat="1" applyFont="1" applyFill="1" applyBorder="1" applyAlignment="1">
      <alignment horizontal="center" vertical="center" wrapText="1"/>
    </xf>
    <xf numFmtId="176" fontId="49" fillId="0" borderId="0" xfId="13053" applyNumberFormat="1" applyFont="1" applyFill="1" applyBorder="1" applyAlignment="1">
      <alignment horizontal="left" vertical="center" shrinkToFit="1"/>
    </xf>
    <xf numFmtId="176" fontId="49" fillId="17" borderId="35" xfId="13052" applyNumberFormat="1" applyFont="1" applyFill="1" applyBorder="1" applyAlignment="1">
      <alignment horizontal="center" vertical="center" wrapText="1"/>
    </xf>
    <xf numFmtId="176" fontId="49" fillId="17" borderId="41" xfId="13052" applyNumberFormat="1" applyFont="1" applyFill="1" applyBorder="1" applyAlignment="1">
      <alignment horizontal="center" vertical="center" wrapText="1"/>
    </xf>
    <xf numFmtId="176" fontId="49" fillId="17" borderId="42" xfId="13052" applyNumberFormat="1" applyFont="1" applyFill="1" applyBorder="1" applyAlignment="1">
      <alignment horizontal="center" vertical="center"/>
    </xf>
    <xf numFmtId="203" fontId="49" fillId="17" borderId="0" xfId="13051" applyNumberFormat="1" applyFont="1" applyFill="1" applyBorder="1" applyAlignment="1">
      <alignment horizontal="center" vertical="center"/>
    </xf>
    <xf numFmtId="176" fontId="49" fillId="17" borderId="0" xfId="13052" applyNumberFormat="1" applyFont="1" applyFill="1" applyBorder="1" applyAlignment="1">
      <alignment horizontal="center" vertical="center" wrapText="1"/>
    </xf>
    <xf numFmtId="203" fontId="49" fillId="0" borderId="0" xfId="13051" applyNumberFormat="1" applyFont="1" applyFill="1" applyBorder="1" applyAlignment="1">
      <alignment horizontal="center"/>
    </xf>
    <xf numFmtId="203" fontId="49" fillId="0" borderId="42" xfId="13051" applyNumberFormat="1" applyFont="1" applyFill="1" applyBorder="1" applyAlignment="1">
      <alignment horizontal="center"/>
    </xf>
    <xf numFmtId="176" fontId="49" fillId="0" borderId="26" xfId="13051" applyNumberFormat="1" applyFont="1" applyFill="1" applyBorder="1" applyAlignment="1">
      <alignment horizontal="center" vertical="center" wrapText="1"/>
    </xf>
    <xf numFmtId="176" fontId="49" fillId="0" borderId="35" xfId="13051" applyNumberFormat="1" applyFont="1" applyFill="1" applyBorder="1" applyAlignment="1">
      <alignment horizontal="center" vertical="center" wrapText="1"/>
    </xf>
    <xf numFmtId="176" fontId="49" fillId="0" borderId="41" xfId="13051" applyNumberFormat="1" applyFont="1" applyFill="1" applyBorder="1" applyAlignment="1">
      <alignment horizontal="center" vertical="center" wrapText="1"/>
    </xf>
    <xf numFmtId="176" fontId="49" fillId="0" borderId="42" xfId="13052" applyNumberFormat="1" applyFont="1" applyFill="1" applyBorder="1" applyAlignment="1">
      <alignment horizontal="center" vertical="center"/>
    </xf>
    <xf numFmtId="203" fontId="10" fillId="17" borderId="42" xfId="13052" applyNumberFormat="1" applyFont="1" applyFill="1" applyBorder="1" applyAlignment="1">
      <alignment horizontal="center" vertical="center"/>
    </xf>
    <xf numFmtId="203" fontId="49" fillId="0" borderId="26" xfId="13051" applyNumberFormat="1" applyFont="1" applyFill="1" applyBorder="1" applyAlignment="1">
      <alignment horizontal="center" vertical="center" wrapText="1"/>
    </xf>
    <xf numFmtId="203" fontId="49" fillId="0" borderId="35" xfId="13051" applyNumberFormat="1" applyFont="1" applyFill="1" applyBorder="1" applyAlignment="1">
      <alignment horizontal="center" vertical="center" wrapText="1"/>
    </xf>
    <xf numFmtId="203" fontId="49" fillId="0" borderId="41" xfId="13051" applyNumberFormat="1" applyFont="1" applyFill="1" applyBorder="1" applyAlignment="1">
      <alignment horizontal="center" vertical="center" wrapText="1"/>
    </xf>
    <xf numFmtId="203" fontId="6" fillId="17" borderId="42" xfId="13052" applyNumberFormat="1" applyFont="1" applyFill="1" applyBorder="1" applyAlignment="1">
      <alignment horizontal="center" vertical="center"/>
    </xf>
    <xf numFmtId="176" fontId="6" fillId="17" borderId="26" xfId="13051" applyNumberFormat="1" applyFont="1" applyFill="1" applyBorder="1" applyAlignment="1">
      <alignment horizontal="center" vertical="center" wrapText="1"/>
    </xf>
    <xf numFmtId="176" fontId="6" fillId="17" borderId="35" xfId="13051" applyNumberFormat="1" applyFont="1" applyFill="1" applyBorder="1" applyAlignment="1">
      <alignment horizontal="center" vertical="center" wrapText="1"/>
    </xf>
    <xf numFmtId="176" fontId="6" fillId="17" borderId="41" xfId="13051" applyNumberFormat="1" applyFont="1" applyFill="1" applyBorder="1" applyAlignment="1">
      <alignment horizontal="center" vertical="center" wrapText="1"/>
    </xf>
    <xf numFmtId="203" fontId="6" fillId="17" borderId="26" xfId="13052" applyNumberFormat="1" applyFont="1" applyFill="1" applyBorder="1" applyAlignment="1">
      <alignment horizontal="center" vertical="center"/>
    </xf>
    <xf numFmtId="176" fontId="10" fillId="0" borderId="0" xfId="13053" applyNumberFormat="1" applyFont="1" applyFill="1" applyBorder="1" applyAlignment="1">
      <alignment horizontal="left" vertical="center" shrinkToFit="1"/>
    </xf>
    <xf numFmtId="203" fontId="6" fillId="17" borderId="41" xfId="13052" applyNumberFormat="1" applyFont="1" applyFill="1" applyBorder="1" applyAlignment="1">
      <alignment horizontal="center" vertical="center"/>
    </xf>
    <xf numFmtId="176" fontId="74" fillId="17" borderId="26" xfId="13051" applyNumberFormat="1" applyFont="1" applyFill="1" applyBorder="1" applyAlignment="1">
      <alignment horizontal="center" vertical="center" wrapText="1"/>
    </xf>
    <xf numFmtId="176" fontId="74" fillId="17" borderId="41" xfId="13051" applyNumberFormat="1" applyFont="1" applyFill="1" applyBorder="1" applyAlignment="1">
      <alignment horizontal="center" vertical="center" wrapText="1"/>
    </xf>
    <xf numFmtId="203" fontId="6" fillId="0" borderId="0" xfId="13051" applyNumberFormat="1" applyFont="1" applyFill="1" applyBorder="1" applyAlignment="1">
      <alignment horizontal="center"/>
    </xf>
    <xf numFmtId="176" fontId="6" fillId="17" borderId="26" xfId="13051" applyNumberFormat="1" applyFont="1" applyFill="1" applyBorder="1" applyAlignment="1">
      <alignment horizontal="center" vertical="center"/>
    </xf>
    <xf numFmtId="176" fontId="34" fillId="0" borderId="0" xfId="13053" applyNumberFormat="1" applyFont="1" applyFill="1" applyBorder="1" applyAlignment="1">
      <alignment horizontal="left" vertical="center" shrinkToFit="1"/>
    </xf>
    <xf numFmtId="176" fontId="6" fillId="17" borderId="35" xfId="13051" applyNumberFormat="1" applyFont="1" applyFill="1" applyBorder="1" applyAlignment="1">
      <alignment horizontal="center" vertical="center"/>
    </xf>
    <xf numFmtId="176" fontId="6" fillId="17" borderId="41" xfId="13051" applyNumberFormat="1" applyFont="1" applyFill="1" applyBorder="1" applyAlignment="1">
      <alignment horizontal="center" vertical="center"/>
    </xf>
    <xf numFmtId="176" fontId="74" fillId="17" borderId="35" xfId="13051" applyNumberFormat="1" applyFont="1" applyFill="1" applyBorder="1" applyAlignment="1">
      <alignment horizontal="center" vertical="center" wrapText="1"/>
    </xf>
    <xf numFmtId="203" fontId="6" fillId="0" borderId="42" xfId="13052" applyNumberFormat="1" applyFont="1" applyFill="1" applyBorder="1" applyAlignment="1">
      <alignment horizontal="center" vertical="center"/>
    </xf>
    <xf numFmtId="176" fontId="6" fillId="0" borderId="26" xfId="13051" applyNumberFormat="1" applyFont="1" applyFill="1" applyBorder="1" applyAlignment="1">
      <alignment horizontal="center" vertical="center"/>
    </xf>
    <xf numFmtId="176" fontId="6" fillId="0" borderId="35" xfId="13051" applyNumberFormat="1" applyFont="1" applyFill="1" applyBorder="1" applyAlignment="1">
      <alignment horizontal="center" vertical="center"/>
    </xf>
    <xf numFmtId="176" fontId="6" fillId="0" borderId="41" xfId="13051" applyNumberFormat="1" applyFont="1" applyFill="1" applyBorder="1" applyAlignment="1">
      <alignment horizontal="center" vertical="center"/>
    </xf>
    <xf numFmtId="176" fontId="6" fillId="0" borderId="42" xfId="13052" applyNumberFormat="1" applyFont="1" applyFill="1" applyBorder="1" applyAlignment="1">
      <alignment horizontal="center" vertical="center"/>
    </xf>
    <xf numFmtId="176" fontId="74" fillId="0" borderId="26" xfId="13051" applyNumberFormat="1" applyFont="1" applyFill="1" applyBorder="1" applyAlignment="1">
      <alignment horizontal="center" vertical="center" wrapText="1"/>
    </xf>
    <xf numFmtId="176" fontId="74" fillId="0" borderId="41" xfId="13051" applyNumberFormat="1" applyFont="1" applyFill="1" applyBorder="1" applyAlignment="1">
      <alignment horizontal="center" vertical="center" wrapText="1"/>
    </xf>
    <xf numFmtId="176" fontId="6" fillId="0" borderId="42" xfId="13051" applyNumberFormat="1" applyFont="1" applyFill="1" applyBorder="1" applyAlignment="1">
      <alignment horizontal="center" vertical="center"/>
    </xf>
    <xf numFmtId="176" fontId="74" fillId="0" borderId="35" xfId="13051" applyNumberFormat="1" applyFont="1" applyFill="1" applyBorder="1" applyAlignment="1">
      <alignment horizontal="center" vertical="center" wrapText="1"/>
    </xf>
    <xf numFmtId="203" fontId="6" fillId="0" borderId="0" xfId="13052" applyNumberFormat="1" applyFont="1" applyFill="1" applyBorder="1" applyAlignment="1">
      <alignment horizontal="center"/>
    </xf>
    <xf numFmtId="49" fontId="6" fillId="0" borderId="0" xfId="13053" applyNumberFormat="1" applyFont="1" applyFill="1" applyBorder="1" applyAlignment="1">
      <alignment horizontal="center" vertical="center" shrinkToFit="1"/>
    </xf>
    <xf numFmtId="203" fontId="49" fillId="17" borderId="42" xfId="13052" applyNumberFormat="1" applyFont="1" applyFill="1" applyBorder="1" applyAlignment="1">
      <alignment horizontal="center" vertical="center"/>
    </xf>
    <xf numFmtId="203" fontId="6" fillId="17" borderId="42" xfId="13052" applyNumberFormat="1" applyFont="1" applyFill="1" applyBorder="1" applyAlignment="1">
      <alignment horizontal="center" wrapText="1"/>
    </xf>
    <xf numFmtId="176" fontId="49" fillId="17" borderId="0" xfId="13051" applyNumberFormat="1" applyFont="1" applyFill="1" applyAlignment="1"/>
    <xf numFmtId="184" fontId="6" fillId="0" borderId="0" xfId="13053" applyNumberFormat="1" applyFont="1" applyFill="1" applyBorder="1" applyAlignment="1">
      <alignment horizontal="center" vertical="center" shrinkToFit="1"/>
    </xf>
    <xf numFmtId="176" fontId="75" fillId="17" borderId="0" xfId="13053" applyNumberFormat="1" applyFont="1" applyFill="1" applyBorder="1" applyAlignment="1">
      <alignment horizontal="left" vertical="center" shrinkToFit="1"/>
    </xf>
    <xf numFmtId="203" fontId="6" fillId="17" borderId="26" xfId="13052" applyNumberFormat="1" applyFont="1" applyFill="1" applyBorder="1" applyAlignment="1">
      <alignment horizontal="center" vertical="center" wrapText="1"/>
    </xf>
    <xf numFmtId="203" fontId="6" fillId="17" borderId="35" xfId="13052" applyNumberFormat="1" applyFont="1" applyFill="1" applyBorder="1" applyAlignment="1">
      <alignment horizontal="center" vertical="center" wrapText="1"/>
    </xf>
    <xf numFmtId="203" fontId="6" fillId="17" borderId="41" xfId="13052" applyNumberFormat="1" applyFont="1" applyFill="1" applyBorder="1" applyAlignment="1">
      <alignment horizontal="center" vertical="center" wrapText="1"/>
    </xf>
    <xf numFmtId="58" fontId="6" fillId="0" borderId="0" xfId="13053" applyNumberFormat="1" applyFont="1" applyFill="1" applyBorder="1" applyAlignment="1">
      <alignment horizontal="left" vertical="center" shrinkToFit="1"/>
    </xf>
    <xf numFmtId="203" fontId="6" fillId="17" borderId="42" xfId="13052" applyNumberFormat="1" applyFont="1" applyFill="1" applyBorder="1" applyAlignment="1">
      <alignment horizontal="center" vertical="center" wrapText="1"/>
    </xf>
    <xf numFmtId="182" fontId="6" fillId="17" borderId="42" xfId="13052" applyNumberFormat="1" applyFont="1" applyFill="1" applyBorder="1" applyAlignment="1">
      <alignment horizontal="center"/>
    </xf>
    <xf numFmtId="203" fontId="6" fillId="0" borderId="0" xfId="13052" applyNumberFormat="1" applyFont="1" applyFill="1" applyBorder="1" applyAlignment="1">
      <alignment horizontal="center" wrapText="1"/>
    </xf>
    <xf numFmtId="182" fontId="6" fillId="0" borderId="42" xfId="13052" applyNumberFormat="1" applyFont="1" applyFill="1" applyBorder="1" applyAlignment="1">
      <alignment horizontal="center" vertical="center"/>
    </xf>
    <xf numFmtId="176" fontId="6" fillId="0" borderId="26" xfId="13052" applyNumberFormat="1" applyFont="1" applyFill="1" applyBorder="1" applyAlignment="1">
      <alignment horizontal="center" vertical="center"/>
    </xf>
    <xf numFmtId="176" fontId="6" fillId="0" borderId="35" xfId="13052" applyNumberFormat="1" applyFont="1" applyFill="1" applyBorder="1" applyAlignment="1">
      <alignment horizontal="center" vertical="center"/>
    </xf>
    <xf numFmtId="176" fontId="6" fillId="0" borderId="41" xfId="13052" applyNumberFormat="1" applyFont="1" applyFill="1" applyBorder="1" applyAlignment="1">
      <alignment horizontal="center" vertical="center"/>
    </xf>
    <xf numFmtId="182" fontId="6" fillId="0" borderId="0" xfId="13052" applyNumberFormat="1" applyFont="1" applyFill="1" applyBorder="1" applyAlignment="1">
      <alignment horizontal="center" vertical="center"/>
    </xf>
    <xf numFmtId="176" fontId="6" fillId="0" borderId="0" xfId="13052" applyNumberFormat="1" applyFont="1" applyFill="1" applyBorder="1" applyAlignment="1">
      <alignment horizontal="center" vertical="center"/>
    </xf>
    <xf numFmtId="176" fontId="74" fillId="0" borderId="42" xfId="13051" applyNumberFormat="1" applyFont="1" applyFill="1" applyBorder="1" applyAlignment="1">
      <alignment horizontal="center" vertical="center" wrapText="1"/>
    </xf>
    <xf numFmtId="183" fontId="39" fillId="15" borderId="0" xfId="13054" applyFont="1" applyFill="1" applyBorder="1" applyAlignment="1">
      <alignment horizontal="left" vertical="center"/>
    </xf>
    <xf numFmtId="203" fontId="6" fillId="0" borderId="42" xfId="13051" applyNumberFormat="1" applyFont="1" applyFill="1" applyBorder="1" applyAlignment="1">
      <alignment horizontal="center"/>
    </xf>
    <xf numFmtId="203" fontId="6" fillId="0" borderId="31" xfId="13052" applyNumberFormat="1" applyFont="1" applyFill="1" applyBorder="1" applyAlignment="1">
      <alignment horizontal="center" wrapText="1"/>
    </xf>
    <xf numFmtId="176" fontId="6" fillId="0" borderId="42" xfId="13052" applyNumberFormat="1" applyFont="1" applyFill="1" applyBorder="1" applyAlignment="1">
      <alignment horizontal="center" vertical="center" wrapText="1"/>
    </xf>
    <xf numFmtId="176" fontId="6" fillId="17" borderId="42" xfId="13051" applyNumberFormat="1" applyFont="1" applyFill="1" applyBorder="1" applyAlignment="1">
      <alignment horizontal="center" vertical="center"/>
    </xf>
    <xf numFmtId="203" fontId="6" fillId="17" borderId="0" xfId="13052" applyNumberFormat="1" applyFont="1" applyFill="1" applyBorder="1" applyAlignment="1">
      <alignment horizontal="center" vertical="center"/>
    </xf>
    <xf numFmtId="176" fontId="6" fillId="17" borderId="0" xfId="13051" applyNumberFormat="1" applyFont="1" applyFill="1" applyBorder="1" applyAlignment="1">
      <alignment horizontal="center" vertical="center"/>
    </xf>
    <xf numFmtId="203" fontId="6" fillId="0" borderId="0" xfId="13051" applyNumberFormat="1" applyFont="1" applyFill="1" applyBorder="1" applyAlignment="1">
      <alignment horizontal="center" vertical="center"/>
    </xf>
    <xf numFmtId="183" fontId="67" fillId="21" borderId="47" xfId="13055" applyFill="1" applyBorder="1" applyAlignment="1">
      <alignment vertical="center" wrapText="1"/>
    </xf>
    <xf numFmtId="203" fontId="6" fillId="0" borderId="0" xfId="13052" applyNumberFormat="1" applyFont="1" applyFill="1" applyBorder="1" applyAlignment="1">
      <alignment horizontal="center" vertical="center"/>
    </xf>
    <xf numFmtId="176" fontId="6" fillId="0" borderId="0" xfId="13051" applyNumberFormat="1" applyFont="1" applyFill="1" applyBorder="1" applyAlignment="1">
      <alignment horizontal="center" vertical="center"/>
    </xf>
    <xf numFmtId="176" fontId="49" fillId="17" borderId="35" xfId="13051" applyNumberFormat="1" applyFont="1" applyFill="1" applyBorder="1" applyAlignment="1">
      <alignment horizontal="center" vertical="center" wrapText="1"/>
    </xf>
    <xf numFmtId="176" fontId="6" fillId="17" borderId="0" xfId="13053" applyNumberFormat="1" applyFont="1" applyFill="1" applyBorder="1" applyAlignment="1">
      <alignment horizontal="left" vertical="center" shrinkToFit="1"/>
    </xf>
    <xf numFmtId="58" fontId="6" fillId="17" borderId="0" xfId="13053" applyNumberFormat="1" applyFont="1" applyFill="1" applyBorder="1" applyAlignment="1">
      <alignment horizontal="left" vertical="center" shrinkToFit="1"/>
    </xf>
    <xf numFmtId="203" fontId="6" fillId="17" borderId="0" xfId="13052" applyNumberFormat="1" applyFont="1" applyFill="1" applyBorder="1" applyAlignment="1">
      <alignment horizontal="center"/>
    </xf>
    <xf numFmtId="176" fontId="6" fillId="17" borderId="0" xfId="13051" applyNumberFormat="1" applyFont="1" applyFill="1" applyBorder="1" applyAlignment="1"/>
    <xf numFmtId="176" fontId="6" fillId="17" borderId="11" xfId="13056" applyNumberFormat="1" applyFont="1" applyFill="1" applyBorder="1" applyAlignment="1">
      <alignment horizontal="center" vertical="center"/>
    </xf>
    <xf numFmtId="176" fontId="77" fillId="17" borderId="11" xfId="13051" applyNumberFormat="1" applyFont="1" applyFill="1" applyBorder="1" applyAlignment="1">
      <alignment horizontal="center"/>
    </xf>
    <xf numFmtId="203" fontId="6" fillId="0" borderId="42" xfId="13052" applyNumberFormat="1" applyFont="1" applyFill="1" applyBorder="1" applyAlignment="1">
      <alignment horizontal="center" wrapText="1"/>
    </xf>
    <xf numFmtId="203" fontId="6" fillId="0" borderId="42" xfId="13052" applyNumberFormat="1" applyFont="1" applyFill="1" applyBorder="1" applyAlignment="1">
      <alignment horizontal="center"/>
    </xf>
    <xf numFmtId="183" fontId="5" fillId="0" borderId="0" xfId="13057" applyFont="1">
      <alignment vertical="center"/>
    </xf>
    <xf numFmtId="176" fontId="6" fillId="0" borderId="48" xfId="13053" applyNumberFormat="1" applyFont="1" applyFill="1" applyBorder="1" applyAlignment="1">
      <alignment vertical="center" shrinkToFit="1"/>
    </xf>
    <xf numFmtId="176" fontId="74" fillId="0" borderId="0" xfId="13051" applyNumberFormat="1" applyFont="1" applyFill="1" applyAlignment="1">
      <alignment horizontal="left" vertical="center" wrapText="1" shrinkToFit="1"/>
    </xf>
    <xf numFmtId="176" fontId="74" fillId="0" borderId="42" xfId="13051" applyNumberFormat="1" applyFont="1" applyFill="1" applyBorder="1" applyAlignment="1">
      <alignment horizontal="center" wrapText="1"/>
    </xf>
    <xf numFmtId="176" fontId="78" fillId="0" borderId="0" xfId="13052" applyNumberFormat="1" applyFont="1" applyFill="1" applyAlignment="1"/>
    <xf numFmtId="176" fontId="34" fillId="0" borderId="0" xfId="13052" applyNumberFormat="1" applyFont="1" applyFill="1" applyAlignment="1"/>
    <xf numFmtId="183" fontId="5" fillId="0" borderId="0" xfId="13057">
      <alignment vertical="center"/>
    </xf>
    <xf numFmtId="176" fontId="6" fillId="0" borderId="26" xfId="13052" applyNumberFormat="1" applyFont="1" applyFill="1" applyBorder="1" applyAlignment="1">
      <alignment horizontal="center" vertical="center"/>
    </xf>
    <xf numFmtId="176" fontId="6" fillId="0" borderId="0" xfId="13052" applyNumberFormat="1" applyFont="1" applyFill="1" applyBorder="1" applyAlignment="1"/>
    <xf numFmtId="176" fontId="6" fillId="0" borderId="0" xfId="13051" applyNumberFormat="1" applyFont="1" applyFill="1" applyBorder="1" applyAlignment="1">
      <alignment vertical="center"/>
    </xf>
    <xf numFmtId="176" fontId="6" fillId="0" borderId="0" xfId="13053" applyNumberFormat="1" applyFont="1" applyFill="1" applyBorder="1" applyAlignment="1">
      <alignment horizontal="center" vertical="center" shrinkToFit="1"/>
    </xf>
    <xf numFmtId="203" fontId="6" fillId="0" borderId="0" xfId="13053" applyNumberFormat="1" applyFont="1" applyFill="1" applyBorder="1" applyAlignment="1">
      <alignment horizontal="center" vertical="center" shrinkToFit="1"/>
    </xf>
    <xf numFmtId="183" fontId="39" fillId="15" borderId="0" xfId="13054" applyFont="1" applyFill="1" applyBorder="1" applyAlignment="1">
      <alignment horizontal="left" vertical="center"/>
    </xf>
    <xf numFmtId="176" fontId="6" fillId="0" borderId="0" xfId="13058" applyNumberFormat="1" applyFont="1" applyFill="1" applyBorder="1" applyAlignment="1">
      <alignment horizontal="center" vertical="center"/>
    </xf>
    <xf numFmtId="176" fontId="6" fillId="0" borderId="0" xfId="13051" applyNumberFormat="1" applyFont="1" applyFill="1" applyAlignment="1">
      <alignment vertical="center"/>
    </xf>
    <xf numFmtId="176" fontId="40" fillId="0" borderId="0" xfId="13059" applyNumberFormat="1" applyFont="1" applyAlignment="1">
      <alignment horizontal="center" vertical="center"/>
    </xf>
    <xf numFmtId="203" fontId="6" fillId="0" borderId="0" xfId="13058" applyNumberFormat="1" applyFont="1" applyFill="1" applyBorder="1" applyAlignment="1">
      <alignment horizontal="center" vertical="center"/>
    </xf>
    <xf numFmtId="176" fontId="6" fillId="0" borderId="0" xfId="13051" applyNumberFormat="1" applyFont="1" applyFill="1" applyAlignment="1">
      <alignment horizontal="center" vertical="center"/>
    </xf>
    <xf numFmtId="183" fontId="38" fillId="0" borderId="0" xfId="13059" applyFont="1" applyAlignment="1">
      <alignment horizontal="left" vertical="center"/>
    </xf>
    <xf numFmtId="183" fontId="32" fillId="0" borderId="0" xfId="13060" applyFont="1" applyBorder="1" applyAlignment="1">
      <alignment horizontal="center" vertical="center"/>
    </xf>
    <xf numFmtId="197" fontId="79" fillId="0" borderId="0" xfId="13061" applyFont="1" applyBorder="1" applyAlignment="1">
      <alignment horizontal="center" vertical="center"/>
    </xf>
    <xf numFmtId="197" fontId="79" fillId="0" borderId="0" xfId="13061" applyFont="1" applyFill="1" applyBorder="1" applyAlignment="1">
      <alignment horizontal="center" vertical="center"/>
    </xf>
    <xf numFmtId="197" fontId="21" fillId="0" borderId="0" xfId="13042" applyFont="1"/>
    <xf numFmtId="197" fontId="80" fillId="0" borderId="0" xfId="13042" applyFont="1" applyAlignment="1">
      <alignment horizontal="center" vertical="center"/>
    </xf>
    <xf numFmtId="197" fontId="80" fillId="0" borderId="0" xfId="13042" applyFont="1" applyFill="1" applyAlignment="1">
      <alignment horizontal="center" vertical="center"/>
    </xf>
    <xf numFmtId="197" fontId="63" fillId="0" borderId="0" xfId="13061" applyFont="1" applyBorder="1" applyAlignment="1">
      <alignment horizontal="center" vertical="center"/>
    </xf>
    <xf numFmtId="197" fontId="80" fillId="0" borderId="0" xfId="13061" applyFont="1" applyBorder="1" applyAlignment="1">
      <alignment horizontal="center" vertical="center"/>
    </xf>
    <xf numFmtId="204" fontId="81" fillId="0" borderId="0" xfId="13042" applyNumberFormat="1" applyFont="1" applyFill="1" applyAlignment="1">
      <alignment horizontal="center" vertical="center"/>
    </xf>
    <xf numFmtId="197" fontId="63" fillId="0" borderId="0" xfId="13042" applyFont="1" applyAlignment="1">
      <alignment vertical="center"/>
    </xf>
    <xf numFmtId="197" fontId="63" fillId="0" borderId="0" xfId="13061" applyFont="1" applyFill="1" applyBorder="1" applyAlignment="1">
      <alignment horizontal="center" vertical="center"/>
    </xf>
    <xf numFmtId="197" fontId="63" fillId="0" borderId="0" xfId="13061" applyFont="1" applyBorder="1" applyAlignment="1">
      <alignment horizontal="center" vertical="center"/>
    </xf>
    <xf numFmtId="197" fontId="70" fillId="0" borderId="0" xfId="13042" applyFont="1"/>
    <xf numFmtId="197" fontId="63" fillId="15" borderId="0" xfId="13062" applyFont="1" applyFill="1" applyBorder="1" applyAlignment="1">
      <alignment horizontal="left" vertical="center"/>
    </xf>
    <xf numFmtId="197" fontId="82" fillId="0" borderId="0" xfId="13062" applyFont="1" applyFill="1" applyBorder="1" applyAlignment="1">
      <alignment horizontal="left" vertical="center" shrinkToFit="1"/>
    </xf>
    <xf numFmtId="184" fontId="83" fillId="0" borderId="0" xfId="13062" applyNumberFormat="1" applyFont="1" applyFill="1" applyBorder="1" applyAlignment="1">
      <alignment horizontal="center" vertical="center" shrinkToFit="1"/>
    </xf>
    <xf numFmtId="49" fontId="83" fillId="0" borderId="0" xfId="13062" applyNumberFormat="1" applyFont="1" applyFill="1" applyBorder="1" applyAlignment="1">
      <alignment horizontal="center" vertical="center" shrinkToFit="1"/>
    </xf>
    <xf numFmtId="197" fontId="83" fillId="0" borderId="0" xfId="13062" applyFont="1" applyFill="1" applyBorder="1" applyAlignment="1">
      <alignment horizontal="center" vertical="center" shrinkToFit="1"/>
    </xf>
    <xf numFmtId="197" fontId="83" fillId="0" borderId="0" xfId="13042" applyFont="1" applyFill="1"/>
    <xf numFmtId="197" fontId="63" fillId="0" borderId="0" xfId="13062" applyFont="1" applyFill="1" applyBorder="1" applyAlignment="1">
      <alignment horizontal="left" vertical="center" shrinkToFit="1"/>
    </xf>
    <xf numFmtId="197" fontId="70" fillId="22" borderId="42" xfId="13063" applyFont="1" applyFill="1" applyBorder="1" applyAlignment="1">
      <alignment horizontal="center" vertical="center"/>
    </xf>
    <xf numFmtId="197" fontId="70" fillId="0" borderId="42" xfId="13063" applyFont="1" applyBorder="1" applyAlignment="1">
      <alignment horizontal="center" vertical="center"/>
    </xf>
    <xf numFmtId="197" fontId="70" fillId="0" borderId="42" xfId="13063" applyFont="1" applyBorder="1" applyAlignment="1">
      <alignment horizontal="center" vertical="center"/>
    </xf>
    <xf numFmtId="197" fontId="70" fillId="0" borderId="42" xfId="13063" applyFont="1" applyFill="1" applyBorder="1" applyAlignment="1">
      <alignment horizontal="center" vertical="center"/>
    </xf>
    <xf numFmtId="197" fontId="84" fillId="0" borderId="0" xfId="13042" applyFont="1"/>
    <xf numFmtId="197" fontId="70" fillId="0" borderId="42" xfId="13042" applyFont="1" applyBorder="1" applyAlignment="1">
      <alignment horizontal="center" wrapText="1"/>
    </xf>
    <xf numFmtId="197" fontId="70" fillId="0" borderId="41" xfId="13064" applyFont="1" applyFill="1" applyBorder="1" applyAlignment="1">
      <alignment horizontal="center" vertical="center" wrapText="1"/>
    </xf>
    <xf numFmtId="182" fontId="70" fillId="0" borderId="42" xfId="13064" applyNumberFormat="1" applyFont="1" applyFill="1" applyBorder="1" applyAlignment="1">
      <alignment horizontal="center" vertical="center" wrapText="1"/>
    </xf>
    <xf numFmtId="182" fontId="70" fillId="0" borderId="42" xfId="13064" applyNumberFormat="1" applyFont="1" applyFill="1" applyBorder="1" applyAlignment="1">
      <alignment horizontal="center"/>
    </xf>
    <xf numFmtId="197" fontId="70" fillId="0" borderId="35" xfId="13064" applyFont="1" applyFill="1" applyBorder="1" applyAlignment="1">
      <alignment horizontal="center" vertical="center" wrapText="1"/>
    </xf>
    <xf numFmtId="197" fontId="70" fillId="0" borderId="26" xfId="13064" applyFont="1" applyFill="1" applyBorder="1" applyAlignment="1">
      <alignment horizontal="center" vertical="center" wrapText="1"/>
    </xf>
    <xf numFmtId="197" fontId="63" fillId="0" borderId="0" xfId="13062" applyFont="1" applyFill="1" applyBorder="1" applyAlignment="1">
      <alignment horizontal="left" vertical="center" shrinkToFit="1"/>
    </xf>
    <xf numFmtId="184" fontId="70" fillId="0" borderId="0" xfId="13062" applyNumberFormat="1" applyFont="1" applyFill="1" applyBorder="1" applyAlignment="1">
      <alignment horizontal="center" vertical="center" shrinkToFit="1"/>
    </xf>
    <xf numFmtId="49" fontId="70" fillId="0" borderId="0" xfId="13062" applyNumberFormat="1" applyFont="1" applyFill="1" applyBorder="1" applyAlignment="1">
      <alignment horizontal="center" vertical="center" shrinkToFit="1"/>
    </xf>
    <xf numFmtId="197" fontId="70" fillId="0" borderId="0" xfId="13062" applyFont="1" applyFill="1" applyBorder="1" applyAlignment="1">
      <alignment horizontal="center" vertical="center" shrinkToFit="1"/>
    </xf>
    <xf numFmtId="197" fontId="84" fillId="0" borderId="0" xfId="13042" applyFont="1" applyFill="1"/>
    <xf numFmtId="197" fontId="85" fillId="22" borderId="42" xfId="13063" applyFont="1" applyFill="1" applyBorder="1" applyAlignment="1">
      <alignment horizontal="center" vertical="center"/>
    </xf>
    <xf numFmtId="197" fontId="70" fillId="0" borderId="42" xfId="13064" applyFont="1" applyFill="1" applyBorder="1" applyAlignment="1">
      <alignment horizontal="center" vertical="center" wrapText="1"/>
    </xf>
    <xf numFmtId="182" fontId="70" fillId="0" borderId="42" xfId="13063" applyNumberFormat="1" applyFont="1" applyFill="1" applyBorder="1" applyAlignment="1">
      <alignment horizontal="center" vertical="center" wrapText="1"/>
    </xf>
    <xf numFmtId="182" fontId="70" fillId="0" borderId="42" xfId="13063" applyNumberFormat="1" applyFont="1" applyBorder="1" applyAlignment="1">
      <alignment horizontal="center"/>
    </xf>
    <xf numFmtId="197" fontId="84" fillId="0" borderId="0" xfId="13042" applyFont="1" applyBorder="1"/>
    <xf numFmtId="197" fontId="70" fillId="23" borderId="26" xfId="13063" applyFont="1" applyFill="1" applyBorder="1" applyAlignment="1">
      <alignment horizontal="center" vertical="center"/>
    </xf>
    <xf numFmtId="197" fontId="70" fillId="0" borderId="26" xfId="13063" applyFont="1" applyBorder="1" applyAlignment="1">
      <alignment horizontal="center" vertical="center"/>
    </xf>
    <xf numFmtId="197" fontId="70" fillId="0" borderId="26" xfId="13063" applyFont="1" applyBorder="1" applyAlignment="1">
      <alignment horizontal="center" vertical="center"/>
    </xf>
    <xf numFmtId="197" fontId="70" fillId="0" borderId="26" xfId="13063" applyFont="1" applyFill="1" applyBorder="1" applyAlignment="1">
      <alignment horizontal="center" vertical="center"/>
    </xf>
    <xf numFmtId="197" fontId="70" fillId="23" borderId="42" xfId="13063" applyFont="1" applyFill="1" applyBorder="1" applyAlignment="1">
      <alignment horizontal="center" vertical="center"/>
    </xf>
    <xf numFmtId="197" fontId="83" fillId="0" borderId="42" xfId="13042" applyFont="1" applyBorder="1" applyAlignment="1">
      <alignment horizontal="center" wrapText="1"/>
    </xf>
    <xf numFmtId="197" fontId="84" fillId="0" borderId="11" xfId="13042" applyFont="1" applyBorder="1"/>
    <xf numFmtId="197" fontId="70" fillId="0" borderId="0" xfId="13042" applyFont="1" applyFill="1"/>
    <xf numFmtId="197" fontId="70" fillId="0" borderId="41" xfId="13063" applyFont="1" applyBorder="1" applyAlignment="1">
      <alignment horizontal="center" vertical="center"/>
    </xf>
    <xf numFmtId="197" fontId="70" fillId="0" borderId="41" xfId="13063" applyFont="1" applyBorder="1" applyAlignment="1">
      <alignment horizontal="center" vertical="center"/>
    </xf>
    <xf numFmtId="197" fontId="70" fillId="0" borderId="49" xfId="13063" applyFont="1" applyFill="1" applyBorder="1" applyAlignment="1">
      <alignment horizontal="center" vertical="center"/>
    </xf>
    <xf numFmtId="197" fontId="70" fillId="0" borderId="35" xfId="13063" applyFont="1" applyBorder="1" applyAlignment="1">
      <alignment horizontal="center" vertical="center"/>
    </xf>
    <xf numFmtId="197" fontId="70" fillId="0" borderId="0" xfId="13042" applyFont="1" applyFill="1" applyBorder="1" applyAlignment="1">
      <alignment vertical="center"/>
    </xf>
    <xf numFmtId="197" fontId="63" fillId="0" borderId="0" xfId="13042" applyFont="1" applyBorder="1" applyAlignment="1">
      <alignment vertical="center"/>
    </xf>
    <xf numFmtId="197" fontId="70" fillId="8" borderId="42" xfId="13063" applyFont="1" applyFill="1" applyBorder="1" applyAlignment="1">
      <alignment horizontal="center" vertical="center"/>
    </xf>
    <xf numFmtId="197" fontId="70" fillId="0" borderId="42" xfId="13042" applyFont="1" applyBorder="1" applyAlignment="1">
      <alignment horizontal="center"/>
    </xf>
    <xf numFmtId="197" fontId="70" fillId="24" borderId="42" xfId="13063" applyFont="1" applyFill="1" applyBorder="1" applyAlignment="1">
      <alignment horizontal="center" vertical="center"/>
    </xf>
    <xf numFmtId="197" fontId="70" fillId="0" borderId="42" xfId="13042" applyFont="1" applyBorder="1" applyAlignment="1">
      <alignment horizontal="center" vertical="center"/>
    </xf>
    <xf numFmtId="197" fontId="85" fillId="0" borderId="42" xfId="13042" applyFont="1" applyBorder="1" applyAlignment="1">
      <alignment horizontal="center" vertical="center"/>
    </xf>
    <xf numFmtId="197" fontId="85" fillId="0" borderId="42" xfId="13042" applyFont="1" applyBorder="1" applyAlignment="1">
      <alignment horizontal="center" wrapText="1"/>
    </xf>
    <xf numFmtId="182" fontId="70" fillId="0" borderId="35" xfId="13063" applyNumberFormat="1" applyFont="1" applyFill="1" applyBorder="1" applyAlignment="1">
      <alignment horizontal="center"/>
    </xf>
    <xf numFmtId="182" fontId="70" fillId="0" borderId="50" xfId="13042" applyNumberFormat="1" applyFont="1" applyBorder="1" applyAlignment="1">
      <alignment horizontal="center"/>
    </xf>
    <xf numFmtId="182" fontId="70" fillId="0" borderId="42" xfId="13042" applyNumberFormat="1" applyFont="1" applyBorder="1" applyAlignment="1">
      <alignment horizontal="center" wrapText="1"/>
    </xf>
    <xf numFmtId="197" fontId="70" fillId="8" borderId="41" xfId="13063" applyFont="1" applyFill="1" applyBorder="1" applyAlignment="1">
      <alignment horizontal="center" vertical="center"/>
    </xf>
    <xf numFmtId="197" fontId="70" fillId="8" borderId="26" xfId="13063" applyFont="1" applyFill="1" applyBorder="1" applyAlignment="1">
      <alignment horizontal="center" vertical="center"/>
    </xf>
    <xf numFmtId="197" fontId="70" fillId="0" borderId="42" xfId="13042" applyFont="1" applyBorder="1" applyAlignment="1">
      <alignment horizontal="center" vertical="center" wrapText="1"/>
    </xf>
    <xf numFmtId="197" fontId="70" fillId="0" borderId="0" xfId="13062" applyNumberFormat="1" applyFont="1" applyFill="1" applyBorder="1" applyAlignment="1">
      <alignment horizontal="center" vertical="center" shrinkToFit="1"/>
    </xf>
    <xf numFmtId="197" fontId="70" fillId="25" borderId="42" xfId="13063" applyFont="1" applyFill="1" applyBorder="1" applyAlignment="1">
      <alignment horizontal="center" vertical="center"/>
    </xf>
    <xf numFmtId="197" fontId="70" fillId="0" borderId="41" xfId="13063" applyFont="1" applyFill="1" applyBorder="1" applyAlignment="1">
      <alignment horizontal="center" vertical="center"/>
    </xf>
    <xf numFmtId="197" fontId="86" fillId="0" borderId="0" xfId="13062" applyFont="1" applyFill="1" applyBorder="1" applyAlignment="1">
      <alignment horizontal="left" vertical="center" shrinkToFit="1"/>
    </xf>
    <xf numFmtId="197" fontId="70" fillId="0" borderId="42" xfId="13061" applyFont="1" applyFill="1" applyBorder="1" applyAlignment="1">
      <alignment horizontal="center" vertical="center" wrapText="1"/>
    </xf>
    <xf numFmtId="182" fontId="70" fillId="0" borderId="42" xfId="13042" applyNumberFormat="1" applyFont="1" applyBorder="1" applyAlignment="1">
      <alignment horizontal="center" vertical="center"/>
    </xf>
    <xf numFmtId="182" fontId="70" fillId="0" borderId="42" xfId="13042" applyNumberFormat="1" applyFont="1" applyBorder="1" applyAlignment="1">
      <alignment horizontal="center" vertical="center" wrapText="1"/>
    </xf>
    <xf numFmtId="197" fontId="86" fillId="0" borderId="0" xfId="13062" applyFont="1" applyFill="1" applyBorder="1" applyAlignment="1">
      <alignment horizontal="left" vertical="center" shrinkToFit="1"/>
    </xf>
    <xf numFmtId="184" fontId="85" fillId="0" borderId="0" xfId="13062" applyNumberFormat="1" applyFont="1" applyFill="1" applyBorder="1" applyAlignment="1">
      <alignment horizontal="center" vertical="center" shrinkToFit="1"/>
    </xf>
    <xf numFmtId="182" fontId="70" fillId="0" borderId="0" xfId="13063" applyNumberFormat="1" applyFont="1" applyFill="1" applyBorder="1" applyAlignment="1">
      <alignment horizontal="center"/>
    </xf>
    <xf numFmtId="197" fontId="85" fillId="0" borderId="41" xfId="13063" applyFont="1" applyBorder="1" applyAlignment="1">
      <alignment horizontal="center" vertical="center"/>
    </xf>
    <xf numFmtId="197" fontId="85" fillId="0" borderId="26" xfId="13063" applyFont="1" applyBorder="1" applyAlignment="1">
      <alignment horizontal="center" vertical="center"/>
    </xf>
    <xf numFmtId="197" fontId="70" fillId="0" borderId="42" xfId="13064" applyFont="1" applyFill="1" applyBorder="1" applyAlignment="1">
      <alignment horizontal="center" vertical="center"/>
    </xf>
    <xf numFmtId="182" fontId="70" fillId="0" borderId="42" xfId="13042" applyNumberFormat="1" applyFont="1" applyBorder="1" applyAlignment="1">
      <alignment horizontal="center"/>
    </xf>
    <xf numFmtId="197" fontId="84" fillId="0" borderId="0" xfId="13042" applyFont="1" applyFill="1" applyBorder="1"/>
    <xf numFmtId="197" fontId="70" fillId="24" borderId="41" xfId="13063" applyFont="1" applyFill="1" applyBorder="1" applyAlignment="1">
      <alignment horizontal="center" vertical="center"/>
    </xf>
    <xf numFmtId="197" fontId="87" fillId="0" borderId="0" xfId="13042" applyFont="1" applyBorder="1" applyAlignment="1">
      <alignment horizontal="center"/>
    </xf>
    <xf numFmtId="197" fontId="70" fillId="24" borderId="26" xfId="13063" applyFont="1" applyFill="1" applyBorder="1" applyAlignment="1">
      <alignment horizontal="center" vertical="center"/>
    </xf>
    <xf numFmtId="197" fontId="70" fillId="0" borderId="0" xfId="13063" applyFont="1" applyBorder="1" applyAlignment="1">
      <alignment horizontal="center" vertical="center"/>
    </xf>
    <xf numFmtId="197" fontId="70" fillId="0" borderId="41" xfId="13061" applyFont="1" applyFill="1" applyBorder="1" applyAlignment="1">
      <alignment horizontal="center" vertical="center" wrapText="1"/>
    </xf>
    <xf numFmtId="197" fontId="70" fillId="0" borderId="35" xfId="13061" applyFont="1" applyFill="1" applyBorder="1" applyAlignment="1">
      <alignment horizontal="center" vertical="center" wrapText="1"/>
    </xf>
    <xf numFmtId="197" fontId="11" fillId="0" borderId="0" xfId="13042" applyFont="1"/>
    <xf numFmtId="197" fontId="87" fillId="0" borderId="0" xfId="13042" applyFont="1" applyBorder="1"/>
    <xf numFmtId="197" fontId="80" fillId="0" borderId="0" xfId="13042" applyFont="1"/>
    <xf numFmtId="197" fontId="70" fillId="0" borderId="26" xfId="13061" applyFont="1" applyFill="1" applyBorder="1" applyAlignment="1">
      <alignment horizontal="center" vertical="center" wrapText="1"/>
    </xf>
    <xf numFmtId="197" fontId="70" fillId="0" borderId="42" xfId="13042" applyFont="1" applyFill="1" applyBorder="1" applyAlignment="1">
      <alignment horizontal="center"/>
    </xf>
    <xf numFmtId="182" fontId="70" fillId="0" borderId="42" xfId="13061" applyNumberFormat="1" applyFont="1" applyFill="1" applyBorder="1" applyAlignment="1">
      <alignment horizontal="center" wrapText="1"/>
    </xf>
    <xf numFmtId="197" fontId="70" fillId="23" borderId="41" xfId="13063" applyFont="1" applyFill="1" applyBorder="1" applyAlignment="1">
      <alignment horizontal="center" vertical="center"/>
    </xf>
    <xf numFmtId="197" fontId="63" fillId="15" borderId="0" xfId="13062" applyFont="1" applyFill="1" applyBorder="1" applyAlignment="1">
      <alignment horizontal="left" vertical="center"/>
    </xf>
    <xf numFmtId="197" fontId="63" fillId="0" borderId="0" xfId="13042" applyFont="1" applyFill="1" applyBorder="1" applyAlignment="1">
      <alignment horizontal="left" vertical="center" shrinkToFit="1"/>
    </xf>
    <xf numFmtId="182" fontId="70" fillId="0" borderId="0" xfId="13042" applyNumberFormat="1" applyFont="1" applyFill="1" applyBorder="1" applyAlignment="1">
      <alignment horizontal="center" wrapText="1"/>
    </xf>
    <xf numFmtId="197" fontId="63" fillId="0" borderId="0" xfId="13042" applyFont="1" applyBorder="1" applyAlignment="1">
      <alignment horizontal="left" vertical="center" shrinkToFit="1"/>
    </xf>
    <xf numFmtId="197" fontId="70" fillId="26" borderId="42" xfId="13063" applyFont="1" applyFill="1" applyBorder="1" applyAlignment="1">
      <alignment horizontal="center" vertical="center"/>
    </xf>
    <xf numFmtId="197" fontId="70" fillId="0" borderId="42" xfId="13042" applyFont="1" applyBorder="1" applyAlignment="1">
      <alignment horizontal="center" vertical="center"/>
    </xf>
    <xf numFmtId="197" fontId="84" fillId="0" borderId="0" xfId="13042" applyFont="1" applyBorder="1" applyAlignment="1">
      <alignment horizontal="center"/>
    </xf>
    <xf numFmtId="197" fontId="70" fillId="0" borderId="41" xfId="13042" applyFont="1" applyBorder="1"/>
    <xf numFmtId="197" fontId="70" fillId="0" borderId="41" xfId="13042" applyFont="1" applyBorder="1" applyAlignment="1">
      <alignment horizontal="center" vertical="center"/>
    </xf>
    <xf numFmtId="197" fontId="70" fillId="0" borderId="42" xfId="13042" applyFont="1" applyFill="1" applyBorder="1" applyAlignment="1">
      <alignment horizontal="center" vertical="center"/>
    </xf>
    <xf numFmtId="197" fontId="83" fillId="0" borderId="41" xfId="13042" applyFont="1" applyFill="1" applyBorder="1" applyAlignment="1">
      <alignment horizontal="center" vertical="center"/>
    </xf>
    <xf numFmtId="197" fontId="70" fillId="0" borderId="42" xfId="13061" applyFont="1" applyFill="1" applyBorder="1" applyAlignment="1">
      <alignment horizontal="center"/>
    </xf>
    <xf numFmtId="197" fontId="83" fillId="0" borderId="35" xfId="13042" applyFont="1" applyFill="1" applyBorder="1" applyAlignment="1">
      <alignment horizontal="center" vertical="center"/>
    </xf>
    <xf numFmtId="197" fontId="70" fillId="0" borderId="42" xfId="13042" applyFont="1" applyFill="1" applyBorder="1" applyAlignment="1">
      <alignment horizontal="center" vertical="center" wrapText="1"/>
    </xf>
    <xf numFmtId="197" fontId="83" fillId="0" borderId="26" xfId="13042" applyFont="1" applyFill="1" applyBorder="1" applyAlignment="1">
      <alignment horizontal="center" vertical="center"/>
    </xf>
    <xf numFmtId="197" fontId="70" fillId="23" borderId="42" xfId="13042" applyFont="1" applyFill="1" applyBorder="1" applyAlignment="1">
      <alignment horizontal="center" vertical="center"/>
    </xf>
    <xf numFmtId="197" fontId="70" fillId="23" borderId="42" xfId="13042" applyFont="1" applyFill="1" applyBorder="1"/>
    <xf numFmtId="197" fontId="70" fillId="0" borderId="42" xfId="13042" applyFont="1" applyFill="1" applyBorder="1" applyAlignment="1">
      <alignment horizontal="center" vertical="center"/>
    </xf>
    <xf numFmtId="182" fontId="70" fillId="0" borderId="42" xfId="13042" applyNumberFormat="1" applyFont="1" applyFill="1" applyBorder="1" applyAlignment="1">
      <alignment horizontal="center" vertical="center" wrapText="1"/>
    </xf>
    <xf numFmtId="182" fontId="70" fillId="0" borderId="42" xfId="13042" applyNumberFormat="1" applyFont="1" applyFill="1" applyBorder="1" applyAlignment="1">
      <alignment horizontal="center" wrapText="1"/>
    </xf>
    <xf numFmtId="197" fontId="70" fillId="0" borderId="0" xfId="13042" applyFont="1" applyFill="1" applyBorder="1" applyAlignment="1">
      <alignment horizontal="center" vertical="center"/>
    </xf>
    <xf numFmtId="197" fontId="70" fillId="0" borderId="11" xfId="13061" applyFont="1" applyFill="1" applyBorder="1" applyAlignment="1">
      <alignment horizontal="center"/>
    </xf>
    <xf numFmtId="182" fontId="70" fillId="0" borderId="11" xfId="13042" applyNumberFormat="1" applyFont="1" applyFill="1" applyBorder="1" applyAlignment="1">
      <alignment horizontal="center" vertical="center" wrapText="1"/>
    </xf>
    <xf numFmtId="197" fontId="82" fillId="0" borderId="0" xfId="13042" applyFont="1" applyFill="1" applyBorder="1" applyAlignment="1">
      <alignment horizontal="left" vertical="center" shrinkToFit="1"/>
    </xf>
    <xf numFmtId="197" fontId="83" fillId="0" borderId="0" xfId="13042" applyFont="1" applyFill="1" applyBorder="1"/>
    <xf numFmtId="197" fontId="84" fillId="0" borderId="0" xfId="13042" applyFont="1" applyFill="1" applyBorder="1" applyAlignment="1">
      <alignment horizontal="center"/>
    </xf>
    <xf numFmtId="197" fontId="70" fillId="8" borderId="42" xfId="13042" applyFont="1" applyFill="1" applyBorder="1" applyAlignment="1">
      <alignment horizontal="center" vertical="center"/>
    </xf>
    <xf numFmtId="197" fontId="70" fillId="8" borderId="41" xfId="13042" applyFont="1" applyFill="1" applyBorder="1"/>
    <xf numFmtId="197" fontId="70" fillId="0" borderId="41" xfId="13042" applyFont="1" applyBorder="1" applyAlignment="1">
      <alignment horizontal="center" vertical="center"/>
    </xf>
    <xf numFmtId="197" fontId="70" fillId="0" borderId="35" xfId="13042" applyFont="1" applyBorder="1" applyAlignment="1">
      <alignment horizontal="center" vertical="center"/>
    </xf>
    <xf numFmtId="197" fontId="70" fillId="0" borderId="41" xfId="13042" applyFont="1" applyFill="1" applyBorder="1" applyAlignment="1">
      <alignment horizontal="center"/>
    </xf>
    <xf numFmtId="197" fontId="70" fillId="0" borderId="26" xfId="13042" applyFont="1" applyBorder="1" applyAlignment="1">
      <alignment horizontal="center" vertical="center"/>
    </xf>
    <xf numFmtId="197" fontId="63" fillId="0" borderId="51" xfId="13042" applyFont="1" applyFill="1" applyBorder="1" applyAlignment="1">
      <alignment horizontal="left" vertical="center" shrinkToFit="1"/>
    </xf>
    <xf numFmtId="197" fontId="87" fillId="0" borderId="0" xfId="13042" applyFont="1" applyFill="1" applyBorder="1" applyAlignment="1">
      <alignment horizontal="center"/>
    </xf>
    <xf numFmtId="197" fontId="89" fillId="0" borderId="0" xfId="13042" applyFont="1" applyFill="1" applyBorder="1"/>
    <xf numFmtId="197" fontId="87" fillId="0" borderId="0" xfId="13042" applyFont="1" applyFill="1" applyBorder="1"/>
    <xf numFmtId="197" fontId="70" fillId="0" borderId="0" xfId="13042" applyFont="1" applyFill="1" applyBorder="1" applyAlignment="1">
      <alignment horizontal="left" vertical="center" shrinkToFit="1"/>
    </xf>
    <xf numFmtId="197" fontId="70" fillId="24" borderId="42" xfId="13042" applyFont="1" applyFill="1" applyBorder="1" applyAlignment="1">
      <alignment horizontal="center" vertical="center"/>
    </xf>
    <xf numFmtId="197" fontId="70" fillId="24" borderId="42" xfId="13042" applyFont="1" applyFill="1" applyBorder="1"/>
    <xf numFmtId="197" fontId="70" fillId="0" borderId="42" xfId="13042" applyFont="1" applyFill="1" applyBorder="1"/>
    <xf numFmtId="182" fontId="70" fillId="0" borderId="50" xfId="13042" applyNumberFormat="1" applyFont="1" applyFill="1" applyBorder="1" applyAlignment="1">
      <alignment horizontal="center" vertical="center" wrapText="1"/>
    </xf>
    <xf numFmtId="197" fontId="70" fillId="0" borderId="42" xfId="13064" applyFont="1" applyFill="1" applyBorder="1" applyAlignment="1">
      <alignment horizontal="center" vertical="center" wrapText="1"/>
    </xf>
    <xf numFmtId="197" fontId="70" fillId="24" borderId="41" xfId="13042" applyFont="1" applyFill="1" applyBorder="1" applyAlignment="1">
      <alignment horizontal="center" vertical="center"/>
    </xf>
    <xf numFmtId="197" fontId="70" fillId="0" borderId="41" xfId="13042" applyFont="1" applyFill="1" applyBorder="1" applyAlignment="1">
      <alignment horizontal="center" vertical="center"/>
    </xf>
    <xf numFmtId="197" fontId="70" fillId="24" borderId="26" xfId="13042" applyFont="1" applyFill="1" applyBorder="1" applyAlignment="1">
      <alignment horizontal="center" vertical="center"/>
    </xf>
    <xf numFmtId="197" fontId="70" fillId="0" borderId="26" xfId="13042" applyFont="1" applyFill="1" applyBorder="1" applyAlignment="1">
      <alignment horizontal="center" vertical="center"/>
    </xf>
    <xf numFmtId="197" fontId="83" fillId="0" borderId="0" xfId="13042" applyFont="1" applyAlignment="1">
      <alignment horizontal="center" wrapText="1"/>
    </xf>
    <xf numFmtId="197" fontId="70" fillId="0" borderId="42" xfId="13042" applyFont="1" applyBorder="1" applyAlignment="1"/>
    <xf numFmtId="197" fontId="70" fillId="27" borderId="42" xfId="13063" applyFont="1" applyFill="1" applyBorder="1" applyAlignment="1">
      <alignment horizontal="center" vertical="center"/>
    </xf>
    <xf numFmtId="197" fontId="70" fillId="0" borderId="26" xfId="13064" applyFont="1" applyFill="1" applyBorder="1" applyAlignment="1">
      <alignment horizontal="center" vertical="center" wrapText="1"/>
    </xf>
    <xf numFmtId="197" fontId="70" fillId="23" borderId="26" xfId="13042" applyFont="1" applyFill="1" applyBorder="1" applyAlignment="1">
      <alignment horizontal="center" vertical="center"/>
    </xf>
    <xf numFmtId="197" fontId="70" fillId="0" borderId="26" xfId="13042" applyFont="1" applyFill="1" applyBorder="1" applyAlignment="1">
      <alignment horizontal="center" vertical="center"/>
    </xf>
    <xf numFmtId="197" fontId="83" fillId="0" borderId="0" xfId="13042" applyFont="1" applyFill="1" applyAlignment="1">
      <alignment horizontal="center" wrapText="1"/>
    </xf>
    <xf numFmtId="197" fontId="70" fillId="0" borderId="42" xfId="13061" applyFont="1" applyFill="1" applyBorder="1" applyAlignment="1">
      <alignment horizontal="center" wrapText="1"/>
    </xf>
    <xf numFmtId="205" fontId="70" fillId="0" borderId="0" xfId="13042" applyNumberFormat="1" applyFont="1" applyFill="1" applyBorder="1" applyAlignment="1" applyProtection="1">
      <alignment horizontal="center" wrapText="1"/>
      <protection locked="0"/>
    </xf>
    <xf numFmtId="197" fontId="70" fillId="0" borderId="0" xfId="13042" applyFont="1" applyFill="1" applyBorder="1" applyAlignment="1">
      <alignment horizontal="center" vertical="center" wrapText="1"/>
    </xf>
    <xf numFmtId="182" fontId="70" fillId="0" borderId="0" xfId="13042" applyNumberFormat="1" applyFont="1" applyFill="1" applyBorder="1" applyAlignment="1">
      <alignment horizontal="center" vertical="center" wrapText="1"/>
    </xf>
    <xf numFmtId="197" fontId="70" fillId="0" borderId="0" xfId="13042" applyFont="1" applyFill="1" applyAlignment="1"/>
    <xf numFmtId="197" fontId="70" fillId="0" borderId="49" xfId="13042" applyFont="1" applyBorder="1" applyAlignment="1">
      <alignment horizontal="center" vertical="center"/>
    </xf>
    <xf numFmtId="197" fontId="70" fillId="0" borderId="0" xfId="13042" applyFont="1" applyBorder="1" applyAlignment="1"/>
    <xf numFmtId="197" fontId="83" fillId="0" borderId="41" xfId="13042" applyFont="1" applyFill="1" applyBorder="1" applyAlignment="1">
      <alignment horizontal="center" vertical="center" wrapText="1"/>
    </xf>
    <xf numFmtId="197" fontId="83" fillId="0" borderId="0" xfId="13042" applyFont="1" applyBorder="1" applyAlignment="1"/>
    <xf numFmtId="197" fontId="83" fillId="0" borderId="35" xfId="13042" applyFont="1" applyFill="1" applyBorder="1" applyAlignment="1">
      <alignment horizontal="center" vertical="center" wrapText="1"/>
    </xf>
    <xf numFmtId="197" fontId="83" fillId="0" borderId="26" xfId="13042" applyFont="1" applyFill="1" applyBorder="1" applyAlignment="1">
      <alignment horizontal="center" vertical="center" wrapText="1"/>
    </xf>
    <xf numFmtId="182" fontId="70" fillId="0" borderId="26" xfId="13042" applyNumberFormat="1" applyFont="1" applyFill="1" applyBorder="1" applyAlignment="1">
      <alignment horizontal="center" wrapText="1"/>
    </xf>
    <xf numFmtId="197" fontId="87" fillId="0" borderId="0" xfId="13042" applyFont="1" applyFill="1" applyBorder="1" applyAlignment="1"/>
    <xf numFmtId="197" fontId="70" fillId="23" borderId="41" xfId="13042" applyFont="1" applyFill="1" applyBorder="1" applyAlignment="1">
      <alignment horizontal="center" vertical="center"/>
    </xf>
    <xf numFmtId="197" fontId="70" fillId="0" borderId="41" xfId="13042" applyFont="1" applyBorder="1" applyAlignment="1">
      <alignment horizontal="center" vertical="center" wrapText="1"/>
    </xf>
    <xf numFmtId="197" fontId="70" fillId="0" borderId="35" xfId="13042" applyFont="1" applyBorder="1" applyAlignment="1">
      <alignment horizontal="center" vertical="center" wrapText="1"/>
    </xf>
    <xf numFmtId="197" fontId="70" fillId="0" borderId="26" xfId="13042" applyFont="1" applyBorder="1" applyAlignment="1">
      <alignment horizontal="center" vertical="center" wrapText="1"/>
    </xf>
    <xf numFmtId="197" fontId="70" fillId="0" borderId="0" xfId="13042" applyFont="1" applyFill="1" applyBorder="1" applyAlignment="1"/>
    <xf numFmtId="197" fontId="84" fillId="0" borderId="0" xfId="13042" applyFont="1" applyFill="1" applyBorder="1" applyAlignment="1"/>
    <xf numFmtId="197" fontId="70" fillId="0" borderId="52" xfId="13042" applyFont="1" applyBorder="1" applyAlignment="1">
      <alignment horizontal="center" vertical="center"/>
    </xf>
    <xf numFmtId="197" fontId="70" fillId="0" borderId="52" xfId="13042" applyFont="1" applyBorder="1" applyAlignment="1">
      <alignment horizontal="center" vertical="center"/>
    </xf>
    <xf numFmtId="197" fontId="84" fillId="0" borderId="0" xfId="13042" applyFont="1" applyBorder="1" applyAlignment="1"/>
    <xf numFmtId="197" fontId="70" fillId="8" borderId="41" xfId="13042" applyFont="1" applyFill="1" applyBorder="1" applyAlignment="1">
      <alignment horizontal="center"/>
    </xf>
    <xf numFmtId="197" fontId="70" fillId="0" borderId="41" xfId="13042" applyFont="1" applyBorder="1" applyAlignment="1">
      <alignment horizontal="center"/>
    </xf>
    <xf numFmtId="197" fontId="70" fillId="0" borderId="53" xfId="13042" applyFont="1" applyBorder="1" applyAlignment="1"/>
    <xf numFmtId="197" fontId="70" fillId="0" borderId="53" xfId="13042" applyFont="1" applyBorder="1" applyAlignment="1">
      <alignment horizontal="center" vertical="center"/>
    </xf>
    <xf numFmtId="182" fontId="83" fillId="0" borderId="42" xfId="13042" applyNumberFormat="1" applyFont="1" applyFill="1" applyBorder="1" applyAlignment="1">
      <alignment horizontal="center" vertical="center" wrapText="1"/>
    </xf>
    <xf numFmtId="182" fontId="83" fillId="0" borderId="42" xfId="13042" applyNumberFormat="1" applyFont="1" applyFill="1" applyBorder="1" applyAlignment="1">
      <alignment horizontal="center" wrapText="1"/>
    </xf>
    <xf numFmtId="197" fontId="70" fillId="0" borderId="0" xfId="13042" applyFont="1" applyBorder="1" applyAlignment="1">
      <alignment horizontal="center" vertical="center" wrapText="1"/>
    </xf>
    <xf numFmtId="182" fontId="83" fillId="0" borderId="0" xfId="13042" applyNumberFormat="1" applyFont="1" applyFill="1" applyBorder="1" applyAlignment="1">
      <alignment horizontal="center" vertical="center" wrapText="1"/>
    </xf>
    <xf numFmtId="182" fontId="83" fillId="0" borderId="0" xfId="13042" applyNumberFormat="1" applyFont="1" applyFill="1" applyBorder="1" applyAlignment="1">
      <alignment horizontal="center" wrapText="1"/>
    </xf>
    <xf numFmtId="197" fontId="70" fillId="0" borderId="54" xfId="13042" applyFont="1" applyBorder="1" applyAlignment="1">
      <alignment horizontal="center" vertical="center"/>
    </xf>
    <xf numFmtId="197" fontId="70" fillId="0" borderId="54" xfId="13042" applyFont="1" applyBorder="1" applyAlignment="1">
      <alignment horizontal="center" vertical="center"/>
    </xf>
    <xf numFmtId="197" fontId="70" fillId="22" borderId="37" xfId="13063" applyFont="1" applyFill="1" applyBorder="1" applyAlignment="1">
      <alignment horizontal="center" vertical="center"/>
    </xf>
    <xf numFmtId="197" fontId="70" fillId="0" borderId="37" xfId="13042" applyFont="1" applyFill="1" applyBorder="1" applyAlignment="1">
      <alignment horizontal="center" vertical="center"/>
    </xf>
    <xf numFmtId="197" fontId="70" fillId="0" borderId="37" xfId="13042" applyFont="1" applyFill="1" applyBorder="1" applyAlignment="1">
      <alignment horizontal="center"/>
    </xf>
    <xf numFmtId="197" fontId="70" fillId="0" borderId="30" xfId="13042" applyFont="1" applyBorder="1" applyAlignment="1">
      <alignment horizontal="center" vertical="center" wrapText="1"/>
    </xf>
    <xf numFmtId="182" fontId="83" fillId="0" borderId="37" xfId="13042" applyNumberFormat="1" applyFont="1" applyFill="1" applyBorder="1" applyAlignment="1">
      <alignment horizontal="center" vertical="center" wrapText="1"/>
    </xf>
    <xf numFmtId="182" fontId="70" fillId="0" borderId="37" xfId="13042" applyNumberFormat="1" applyFont="1" applyBorder="1" applyAlignment="1">
      <alignment horizontal="center" wrapText="1"/>
    </xf>
    <xf numFmtId="182" fontId="83" fillId="0" borderId="37" xfId="13042" applyNumberFormat="1" applyFont="1" applyFill="1" applyBorder="1" applyAlignment="1">
      <alignment horizontal="center" wrapText="1"/>
    </xf>
    <xf numFmtId="197" fontId="70" fillId="0" borderId="37" xfId="13042" applyFont="1" applyFill="1" applyBorder="1" applyAlignment="1">
      <alignment horizontal="center" vertical="center" wrapText="1"/>
    </xf>
    <xf numFmtId="197" fontId="70" fillId="0" borderId="37" xfId="13061" applyFont="1" applyFill="1" applyBorder="1" applyAlignment="1">
      <alignment horizontal="center"/>
    </xf>
    <xf numFmtId="197" fontId="70" fillId="24" borderId="37" xfId="13042" applyFont="1" applyFill="1" applyBorder="1" applyAlignment="1">
      <alignment horizontal="center" vertical="center"/>
    </xf>
    <xf numFmtId="197" fontId="70" fillId="0" borderId="37" xfId="13042" applyFont="1" applyBorder="1" applyAlignment="1">
      <alignment horizontal="center" vertical="center"/>
    </xf>
    <xf numFmtId="197" fontId="70" fillId="24" borderId="30" xfId="13042" applyFont="1" applyFill="1" applyBorder="1" applyAlignment="1">
      <alignment horizontal="center"/>
    </xf>
    <xf numFmtId="197" fontId="70" fillId="0" borderId="30" xfId="13042" applyFont="1" applyBorder="1" applyAlignment="1">
      <alignment horizontal="center"/>
    </xf>
    <xf numFmtId="197" fontId="70" fillId="0" borderId="0" xfId="13042" applyFont="1" applyBorder="1" applyAlignment="1">
      <alignment horizontal="center"/>
    </xf>
    <xf numFmtId="197" fontId="70" fillId="0" borderId="0" xfId="13042" applyFont="1" applyBorder="1" applyAlignment="1">
      <alignment horizontal="center" wrapText="1"/>
    </xf>
    <xf numFmtId="197" fontId="70" fillId="0" borderId="30" xfId="13042" applyFont="1" applyBorder="1" applyAlignment="1">
      <alignment horizontal="center" vertical="center"/>
    </xf>
    <xf numFmtId="197" fontId="70" fillId="0" borderId="55" xfId="13042" applyFont="1" applyBorder="1" applyAlignment="1">
      <alignment horizontal="center" vertical="center"/>
    </xf>
    <xf numFmtId="197" fontId="70" fillId="0" borderId="56" xfId="13042" applyFont="1" applyBorder="1" applyAlignment="1">
      <alignment horizontal="center" vertical="center"/>
    </xf>
    <xf numFmtId="197" fontId="70" fillId="0" borderId="57" xfId="13042" applyFont="1" applyBorder="1" applyAlignment="1">
      <alignment horizontal="center" vertical="center"/>
    </xf>
    <xf numFmtId="197" fontId="70" fillId="0" borderId="58" xfId="13042" applyFont="1" applyBorder="1" applyAlignment="1">
      <alignment horizontal="center" vertical="center"/>
    </xf>
    <xf numFmtId="182" fontId="70" fillId="0" borderId="37" xfId="13064" applyNumberFormat="1" applyFont="1" applyFill="1" applyBorder="1" applyAlignment="1">
      <alignment horizontal="center"/>
    </xf>
    <xf numFmtId="197" fontId="70" fillId="0" borderId="37" xfId="13042" applyFont="1" applyBorder="1" applyAlignment="1">
      <alignment horizontal="center" wrapText="1"/>
    </xf>
    <xf numFmtId="197" fontId="70" fillId="0" borderId="59" xfId="13042" applyFont="1" applyBorder="1" applyAlignment="1">
      <alignment horizontal="center" vertical="center" wrapText="1"/>
    </xf>
    <xf numFmtId="197" fontId="70" fillId="0" borderId="60" xfId="13042" applyFont="1" applyBorder="1" applyAlignment="1">
      <alignment horizontal="center" vertical="center"/>
    </xf>
    <xf numFmtId="197" fontId="70" fillId="0" borderId="60" xfId="13042" applyFont="1" applyBorder="1" applyAlignment="1">
      <alignment horizontal="center" vertical="center"/>
    </xf>
    <xf numFmtId="197" fontId="70" fillId="0" borderId="59" xfId="13042" applyFont="1" applyBorder="1" applyAlignment="1">
      <alignment horizontal="center" vertical="center"/>
    </xf>
    <xf numFmtId="197" fontId="70" fillId="24" borderId="41" xfId="13042" applyFont="1" applyFill="1" applyBorder="1" applyAlignment="1">
      <alignment horizontal="center"/>
    </xf>
    <xf numFmtId="197" fontId="70" fillId="0" borderId="61" xfId="13042" applyFont="1" applyBorder="1" applyAlignment="1">
      <alignment horizontal="center" vertical="center"/>
    </xf>
    <xf numFmtId="197" fontId="70" fillId="0" borderId="62" xfId="13042" applyFont="1" applyBorder="1" applyAlignment="1">
      <alignment horizontal="center" vertical="center"/>
    </xf>
    <xf numFmtId="197" fontId="70" fillId="22" borderId="63" xfId="13063" applyFont="1" applyFill="1" applyBorder="1" applyAlignment="1">
      <alignment horizontal="center" vertical="center"/>
    </xf>
    <xf numFmtId="197" fontId="70" fillId="0" borderId="64" xfId="13042" applyFont="1" applyBorder="1" applyAlignment="1"/>
    <xf numFmtId="197" fontId="70" fillId="0" borderId="63" xfId="13042" applyFont="1" applyFill="1" applyBorder="1" applyAlignment="1">
      <alignment horizontal="center" vertical="center"/>
    </xf>
    <xf numFmtId="197" fontId="70" fillId="0" borderId="63" xfId="13042" applyFont="1" applyFill="1" applyBorder="1" applyAlignment="1">
      <alignment horizontal="center"/>
    </xf>
    <xf numFmtId="197" fontId="70" fillId="0" borderId="65" xfId="13042" applyFont="1" applyBorder="1" applyAlignment="1">
      <alignment horizontal="center" vertical="center" wrapText="1"/>
    </xf>
    <xf numFmtId="182" fontId="83" fillId="0" borderId="66" xfId="13042" applyNumberFormat="1" applyFont="1" applyFill="1" applyBorder="1" applyAlignment="1">
      <alignment horizontal="center" vertical="center" wrapText="1"/>
    </xf>
    <xf numFmtId="182" fontId="70" fillId="0" borderId="63" xfId="13064" applyNumberFormat="1" applyFont="1" applyFill="1" applyBorder="1" applyAlignment="1">
      <alignment horizontal="center"/>
    </xf>
    <xf numFmtId="182" fontId="83" fillId="0" borderId="63" xfId="13042" applyNumberFormat="1" applyFont="1" applyFill="1" applyBorder="1" applyAlignment="1">
      <alignment horizontal="center" wrapText="1"/>
    </xf>
    <xf numFmtId="197" fontId="70" fillId="0" borderId="63" xfId="13042" applyFont="1" applyBorder="1" applyAlignment="1">
      <alignment horizontal="center" wrapText="1"/>
    </xf>
    <xf numFmtId="197" fontId="70" fillId="0" borderId="63" xfId="13042" applyFont="1" applyFill="1" applyBorder="1" applyAlignment="1">
      <alignment horizontal="center" vertical="center" wrapText="1"/>
    </xf>
    <xf numFmtId="197" fontId="70" fillId="0" borderId="63" xfId="13061" applyFont="1" applyFill="1" applyBorder="1" applyAlignment="1">
      <alignment horizontal="center"/>
    </xf>
    <xf numFmtId="197" fontId="70" fillId="8" borderId="63" xfId="13042" applyFont="1" applyFill="1" applyBorder="1" applyAlignment="1">
      <alignment horizontal="center" vertical="center"/>
    </xf>
    <xf numFmtId="197" fontId="70" fillId="0" borderId="63" xfId="13042" applyFont="1" applyBorder="1" applyAlignment="1">
      <alignment horizontal="center" vertical="center"/>
    </xf>
    <xf numFmtId="197" fontId="70" fillId="0" borderId="67" xfId="13042" applyFont="1" applyBorder="1" applyAlignment="1">
      <alignment horizontal="center" vertical="center"/>
    </xf>
    <xf numFmtId="197" fontId="70" fillId="8" borderId="65" xfId="13042" applyFont="1" applyFill="1" applyBorder="1" applyAlignment="1">
      <alignment horizontal="center"/>
    </xf>
    <xf numFmtId="197" fontId="70" fillId="0" borderId="65" xfId="13042" applyFont="1" applyBorder="1" applyAlignment="1">
      <alignment horizontal="center"/>
    </xf>
    <xf numFmtId="197" fontId="70" fillId="0" borderId="68" xfId="13042" applyFont="1" applyBorder="1" applyAlignment="1"/>
    <xf numFmtId="197" fontId="70" fillId="0" borderId="63" xfId="13061" applyFont="1" applyFill="1" applyBorder="1" applyAlignment="1">
      <alignment horizontal="center" wrapText="1"/>
    </xf>
    <xf numFmtId="197" fontId="70" fillId="0" borderId="63" xfId="13042" applyFont="1" applyBorder="1" applyAlignment="1">
      <alignment horizontal="center" vertical="center" wrapText="1"/>
    </xf>
    <xf numFmtId="197" fontId="70" fillId="0" borderId="63" xfId="13042" applyFont="1" applyBorder="1" applyAlignment="1">
      <alignment horizontal="center"/>
    </xf>
    <xf numFmtId="197" fontId="70" fillId="0" borderId="63" xfId="13042" applyFont="1" applyBorder="1" applyAlignment="1">
      <alignment horizontal="center"/>
    </xf>
    <xf numFmtId="197" fontId="70" fillId="0" borderId="63" xfId="13042" applyFont="1" applyFill="1" applyBorder="1" applyAlignment="1">
      <alignment horizontal="center" vertical="center"/>
    </xf>
    <xf numFmtId="182" fontId="70" fillId="0" borderId="66" xfId="13042" applyNumberFormat="1" applyFont="1" applyBorder="1" applyAlignment="1">
      <alignment horizontal="center" vertical="center" wrapText="1"/>
    </xf>
    <xf numFmtId="182" fontId="70" fillId="0" borderId="63" xfId="13042" applyNumberFormat="1" applyFont="1" applyBorder="1" applyAlignment="1">
      <alignment horizontal="center" wrapText="1"/>
    </xf>
    <xf numFmtId="197" fontId="70" fillId="23" borderId="63" xfId="13042" applyFont="1" applyFill="1" applyBorder="1" applyAlignment="1">
      <alignment horizontal="center" vertical="center"/>
    </xf>
    <xf numFmtId="197" fontId="70" fillId="23" borderId="63" xfId="13042" applyFont="1" applyFill="1" applyBorder="1" applyAlignment="1">
      <alignment horizontal="center"/>
    </xf>
    <xf numFmtId="197" fontId="70" fillId="0" borderId="9" xfId="13042" applyFont="1" applyBorder="1" applyAlignment="1">
      <alignment horizontal="center" vertical="center" wrapText="1"/>
    </xf>
    <xf numFmtId="197" fontId="70" fillId="0" borderId="63" xfId="13042" applyFont="1" applyFill="1" applyBorder="1" applyAlignment="1">
      <alignment horizontal="center"/>
    </xf>
    <xf numFmtId="197" fontId="70" fillId="0" borderId="63" xfId="13064" applyFont="1" applyFill="1" applyBorder="1" applyAlignment="1">
      <alignment horizontal="center" vertical="center" wrapText="1"/>
    </xf>
    <xf numFmtId="197" fontId="70" fillId="8" borderId="63" xfId="13042" applyFont="1" applyFill="1" applyBorder="1" applyAlignment="1">
      <alignment horizontal="center"/>
    </xf>
    <xf numFmtId="197" fontId="70" fillId="0" borderId="65" xfId="13042" applyFont="1" applyFill="1" applyBorder="1" applyAlignment="1">
      <alignment horizontal="center"/>
    </xf>
    <xf numFmtId="197" fontId="70" fillId="0" borderId="65" xfId="13042" applyFont="1" applyFill="1" applyBorder="1" applyAlignment="1">
      <alignment horizontal="center" vertical="center"/>
    </xf>
    <xf numFmtId="197" fontId="70" fillId="0" borderId="59" xfId="13042" applyFont="1" applyFill="1" applyBorder="1" applyAlignment="1">
      <alignment horizontal="center" vertical="center"/>
    </xf>
    <xf numFmtId="197" fontId="70" fillId="8" borderId="65" xfId="13042" applyFont="1" applyFill="1" applyBorder="1" applyAlignment="1">
      <alignment horizontal="center" vertical="center"/>
    </xf>
    <xf numFmtId="197" fontId="70" fillId="0" borderId="69" xfId="13042" applyFont="1" applyBorder="1" applyAlignment="1">
      <alignment horizontal="center" vertical="center"/>
    </xf>
    <xf numFmtId="197" fontId="70" fillId="0" borderId="70" xfId="13042" applyFont="1" applyBorder="1" applyAlignment="1">
      <alignment horizontal="center" vertical="center"/>
    </xf>
    <xf numFmtId="197" fontId="70" fillId="8" borderId="59" xfId="13042" applyFont="1" applyFill="1" applyBorder="1" applyAlignment="1">
      <alignment horizontal="center" vertical="center"/>
    </xf>
    <xf numFmtId="197" fontId="70" fillId="0" borderId="64" xfId="13042" applyFont="1" applyBorder="1" applyAlignment="1">
      <alignment horizontal="center" vertical="center"/>
    </xf>
    <xf numFmtId="197" fontId="70" fillId="0" borderId="37" xfId="13061" applyFont="1" applyFill="1" applyBorder="1" applyAlignment="1">
      <alignment horizontal="center" wrapText="1"/>
    </xf>
    <xf numFmtId="197" fontId="70" fillId="0" borderId="37" xfId="13042" applyFont="1" applyFill="1" applyBorder="1" applyAlignment="1">
      <alignment horizontal="center" vertical="center"/>
    </xf>
    <xf numFmtId="182" fontId="70" fillId="0" borderId="33" xfId="13042" applyNumberFormat="1" applyFont="1" applyBorder="1" applyAlignment="1">
      <alignment horizontal="center" vertical="center" wrapText="1"/>
    </xf>
    <xf numFmtId="197" fontId="70" fillId="0" borderId="37" xfId="13042" applyFont="1" applyBorder="1" applyAlignment="1">
      <alignment horizontal="center"/>
    </xf>
    <xf numFmtId="197" fontId="70" fillId="24" borderId="63" xfId="13042" applyFont="1" applyFill="1" applyBorder="1" applyAlignment="1">
      <alignment horizontal="center" vertical="center"/>
    </xf>
    <xf numFmtId="197" fontId="70" fillId="24" borderId="63" xfId="13042" applyFont="1" applyFill="1" applyBorder="1" applyAlignment="1">
      <alignment horizontal="center"/>
    </xf>
    <xf numFmtId="184" fontId="70" fillId="0" borderId="0" xfId="13042" applyNumberFormat="1" applyFont="1" applyFill="1" applyBorder="1" applyAlignment="1">
      <alignment horizontal="center" vertical="center" shrinkToFit="1"/>
    </xf>
    <xf numFmtId="49" fontId="70" fillId="0" borderId="0" xfId="13042" applyNumberFormat="1" applyFont="1" applyFill="1" applyBorder="1" applyAlignment="1">
      <alignment horizontal="center" vertical="center" shrinkToFit="1"/>
    </xf>
    <xf numFmtId="197" fontId="70" fillId="0" borderId="0" xfId="13042" applyFont="1" applyFill="1" applyBorder="1" applyAlignment="1">
      <alignment horizontal="center" vertical="center" shrinkToFit="1"/>
    </xf>
    <xf numFmtId="197" fontId="63" fillId="28" borderId="0" xfId="13042" applyFont="1" applyFill="1" applyBorder="1" applyAlignment="1">
      <alignment horizontal="center" vertical="center" shrinkToFit="1"/>
    </xf>
    <xf numFmtId="197" fontId="70" fillId="23" borderId="71" xfId="13042" applyFont="1" applyFill="1" applyBorder="1" applyAlignment="1">
      <alignment horizontal="center" vertical="center"/>
    </xf>
    <xf numFmtId="197" fontId="70" fillId="28" borderId="71" xfId="13042" applyFont="1" applyFill="1" applyBorder="1" applyAlignment="1">
      <alignment horizontal="center" vertical="center"/>
    </xf>
    <xf numFmtId="197" fontId="70" fillId="28" borderId="72" xfId="13042" applyFont="1" applyFill="1" applyBorder="1" applyAlignment="1">
      <alignment horizontal="center" vertical="center"/>
    </xf>
    <xf numFmtId="197" fontId="70" fillId="0" borderId="63" xfId="13042" applyFont="1" applyBorder="1" applyAlignment="1">
      <alignment horizontal="center" vertical="center"/>
    </xf>
    <xf numFmtId="197" fontId="70" fillId="28" borderId="60" xfId="13042" applyFont="1" applyFill="1" applyBorder="1" applyAlignment="1">
      <alignment horizontal="center" vertical="center"/>
    </xf>
    <xf numFmtId="197" fontId="70" fillId="0" borderId="0" xfId="13042" applyFont="1" applyAlignment="1"/>
    <xf numFmtId="197" fontId="70" fillId="23" borderId="64" xfId="13042" applyFont="1" applyFill="1" applyBorder="1" applyAlignment="1">
      <alignment horizontal="center" vertical="center"/>
    </xf>
    <xf numFmtId="197" fontId="70" fillId="28" borderId="64" xfId="13042" applyFont="1" applyFill="1" applyBorder="1" applyAlignment="1">
      <alignment horizontal="center" vertical="center"/>
    </xf>
    <xf numFmtId="197" fontId="70" fillId="28" borderId="73" xfId="13042" applyFont="1" applyFill="1" applyBorder="1" applyAlignment="1">
      <alignment horizontal="center" vertical="center"/>
    </xf>
    <xf numFmtId="197" fontId="70" fillId="28" borderId="53" xfId="13042" applyFont="1" applyFill="1" applyBorder="1" applyAlignment="1">
      <alignment horizontal="center" vertical="center"/>
    </xf>
    <xf numFmtId="197" fontId="70" fillId="28" borderId="63" xfId="13042" applyFont="1" applyFill="1" applyBorder="1" applyAlignment="1">
      <alignment horizontal="center" vertical="center"/>
    </xf>
    <xf numFmtId="197" fontId="83" fillId="0" borderId="30" xfId="13042" applyFont="1" applyFill="1" applyBorder="1" applyAlignment="1">
      <alignment horizontal="center" vertical="center"/>
    </xf>
    <xf numFmtId="182" fontId="70" fillId="28" borderId="63" xfId="13042" applyNumberFormat="1" applyFont="1" applyFill="1" applyBorder="1" applyAlignment="1">
      <alignment horizontal="center"/>
    </xf>
    <xf numFmtId="182" fontId="70" fillId="16" borderId="63" xfId="13042" applyNumberFormat="1" applyFont="1" applyFill="1" applyBorder="1" applyAlignment="1">
      <alignment horizontal="center"/>
    </xf>
    <xf numFmtId="197" fontId="83" fillId="0" borderId="9" xfId="13042" applyFont="1" applyFill="1" applyBorder="1" applyAlignment="1">
      <alignment horizontal="center" vertical="center"/>
    </xf>
    <xf numFmtId="197" fontId="83" fillId="0" borderId="59" xfId="13042" applyFont="1" applyFill="1" applyBorder="1" applyAlignment="1">
      <alignment horizontal="center" vertical="center"/>
    </xf>
    <xf numFmtId="197" fontId="70" fillId="24" borderId="71" xfId="13042" applyFont="1" applyFill="1" applyBorder="1" applyAlignment="1">
      <alignment horizontal="center" vertical="center"/>
    </xf>
    <xf numFmtId="197" fontId="70" fillId="24" borderId="64" xfId="13042" applyFont="1" applyFill="1" applyBorder="1" applyAlignment="1">
      <alignment horizontal="center" vertical="center"/>
    </xf>
    <xf numFmtId="197" fontId="70" fillId="28" borderId="63" xfId="13042" applyFont="1" applyFill="1" applyBorder="1" applyAlignment="1">
      <alignment horizontal="center" vertical="center"/>
    </xf>
    <xf numFmtId="197" fontId="70" fillId="0" borderId="63" xfId="13042" applyFont="1" applyBorder="1" applyAlignment="1"/>
    <xf numFmtId="197" fontId="70" fillId="0" borderId="30" xfId="13042" applyFont="1" applyFill="1" applyBorder="1" applyAlignment="1">
      <alignment horizontal="center" vertical="center"/>
    </xf>
    <xf numFmtId="197" fontId="70" fillId="0" borderId="9" xfId="13042" applyFont="1" applyFill="1" applyBorder="1" applyAlignment="1">
      <alignment horizontal="center" vertical="center"/>
    </xf>
    <xf numFmtId="197" fontId="63" fillId="0" borderId="0" xfId="13042" applyFont="1" applyFill="1" applyBorder="1" applyAlignment="1">
      <alignment horizontal="left" vertical="center" shrinkToFit="1"/>
    </xf>
    <xf numFmtId="182" fontId="70" fillId="0" borderId="0" xfId="13042" applyNumberFormat="1" applyFont="1" applyFill="1" applyBorder="1" applyAlignment="1">
      <alignment horizontal="center"/>
    </xf>
    <xf numFmtId="197" fontId="63" fillId="28" borderId="0" xfId="13042" applyFont="1" applyFill="1" applyBorder="1" applyAlignment="1">
      <alignment horizontal="left" vertical="center" shrinkToFit="1"/>
    </xf>
    <xf numFmtId="197" fontId="70" fillId="28" borderId="74" xfId="13042" applyFont="1" applyFill="1" applyBorder="1" applyAlignment="1">
      <alignment horizontal="center" vertical="center"/>
    </xf>
    <xf numFmtId="197" fontId="70" fillId="16" borderId="60" xfId="13042" applyFont="1" applyFill="1" applyBorder="1" applyAlignment="1">
      <alignment horizontal="center" vertical="center"/>
    </xf>
    <xf numFmtId="197" fontId="70" fillId="23" borderId="63" xfId="13042" applyFont="1" applyFill="1" applyBorder="1" applyAlignment="1"/>
    <xf numFmtId="197" fontId="70" fillId="0" borderId="0" xfId="13042" applyFont="1" applyBorder="1" applyAlignment="1"/>
    <xf numFmtId="197" fontId="70" fillId="0" borderId="0" xfId="13042" applyFont="1" applyFill="1" applyBorder="1" applyAlignment="1"/>
    <xf numFmtId="197" fontId="70" fillId="28" borderId="60" xfId="13042" applyFont="1" applyFill="1" applyBorder="1" applyAlignment="1">
      <alignment horizontal="center" vertical="center"/>
    </xf>
    <xf numFmtId="197" fontId="70" fillId="28" borderId="75" xfId="13042" applyFont="1" applyFill="1" applyBorder="1" applyAlignment="1">
      <alignment horizontal="center" vertical="center"/>
    </xf>
    <xf numFmtId="197" fontId="70" fillId="0" borderId="0" xfId="13042" applyFont="1" applyBorder="1" applyAlignment="1">
      <alignment horizontal="center" vertical="center"/>
    </xf>
    <xf numFmtId="197" fontId="70" fillId="28" borderId="68" xfId="13042" applyFont="1" applyFill="1" applyBorder="1" applyAlignment="1">
      <alignment horizontal="center" vertical="center"/>
    </xf>
    <xf numFmtId="182" fontId="70" fillId="0" borderId="63" xfId="13042" applyNumberFormat="1" applyFont="1" applyBorder="1" applyAlignment="1">
      <alignment horizontal="center" vertical="center" wrapText="1"/>
    </xf>
    <xf numFmtId="197" fontId="83" fillId="0" borderId="63" xfId="13042" applyFont="1" applyBorder="1" applyAlignment="1">
      <alignment horizontal="center" wrapText="1"/>
    </xf>
    <xf numFmtId="197" fontId="70" fillId="25" borderId="63" xfId="13063" applyFont="1" applyFill="1" applyBorder="1" applyAlignment="1">
      <alignment horizontal="center" vertical="center"/>
    </xf>
    <xf numFmtId="197" fontId="70" fillId="28" borderId="76" xfId="13042" applyFont="1" applyFill="1" applyBorder="1" applyAlignment="1">
      <alignment horizontal="center" vertical="center"/>
    </xf>
    <xf numFmtId="197" fontId="70" fillId="0" borderId="77" xfId="13042" applyFont="1" applyBorder="1" applyAlignment="1"/>
    <xf numFmtId="197" fontId="70" fillId="28" borderId="63" xfId="13042" applyFont="1" applyFill="1" applyBorder="1" applyAlignment="1">
      <alignment horizontal="center" vertical="center" wrapText="1"/>
    </xf>
    <xf numFmtId="182" fontId="70" fillId="0" borderId="33" xfId="13042" applyNumberFormat="1" applyFont="1" applyBorder="1" applyAlignment="1">
      <alignment horizontal="center" vertical="center"/>
    </xf>
    <xf numFmtId="182" fontId="70" fillId="28" borderId="63" xfId="13042" applyNumberFormat="1" applyFont="1" applyFill="1" applyBorder="1" applyAlignment="1">
      <alignment horizontal="center" vertical="center"/>
    </xf>
    <xf numFmtId="197" fontId="70" fillId="22" borderId="76" xfId="13042" applyFont="1" applyFill="1" applyBorder="1" applyAlignment="1">
      <alignment horizontal="center" vertical="center"/>
    </xf>
    <xf numFmtId="197" fontId="70" fillId="22" borderId="68" xfId="13042" applyFont="1" applyFill="1" applyBorder="1" applyAlignment="1"/>
    <xf numFmtId="197" fontId="70" fillId="28" borderId="30" xfId="13042" applyFont="1" applyFill="1" applyBorder="1" applyAlignment="1">
      <alignment horizontal="center" vertical="center"/>
    </xf>
    <xf numFmtId="197" fontId="70" fillId="28" borderId="9" xfId="13042" applyFont="1" applyFill="1" applyBorder="1" applyAlignment="1">
      <alignment horizontal="center" vertical="center"/>
    </xf>
    <xf numFmtId="182" fontId="70" fillId="0" borderId="33" xfId="13042" applyNumberFormat="1" applyFont="1" applyFill="1" applyBorder="1" applyAlignment="1">
      <alignment horizontal="center" vertical="center"/>
    </xf>
    <xf numFmtId="182" fontId="70" fillId="0" borderId="63" xfId="13042" applyNumberFormat="1" applyFont="1" applyFill="1" applyBorder="1" applyAlignment="1">
      <alignment horizontal="center"/>
    </xf>
    <xf numFmtId="197" fontId="70" fillId="24" borderId="63" xfId="13042" applyFont="1" applyFill="1" applyBorder="1" applyAlignment="1"/>
    <xf numFmtId="197" fontId="63" fillId="0" borderId="78" xfId="13042" applyFont="1" applyFill="1" applyBorder="1" applyAlignment="1">
      <alignment horizontal="left" vertical="center" shrinkToFit="1"/>
    </xf>
    <xf numFmtId="197" fontId="63" fillId="0" borderId="15" xfId="13042" applyFont="1" applyFill="1" applyBorder="1" applyAlignment="1">
      <alignment horizontal="left" vertical="center" shrinkToFit="1"/>
    </xf>
    <xf numFmtId="197" fontId="63" fillId="16" borderId="15" xfId="13042" applyFont="1" applyFill="1" applyBorder="1" applyAlignment="1">
      <alignment horizontal="left" vertical="center" wrapText="1" shrinkToFit="1"/>
    </xf>
    <xf numFmtId="197" fontId="70" fillId="16" borderId="30" xfId="13042" applyFont="1" applyFill="1" applyBorder="1" applyAlignment="1">
      <alignment horizontal="center" vertical="center" wrapText="1"/>
    </xf>
    <xf numFmtId="197" fontId="70" fillId="0" borderId="63" xfId="13042" applyFont="1" applyBorder="1" applyAlignment="1">
      <alignment horizontal="center" vertical="center" wrapText="1"/>
    </xf>
    <xf numFmtId="197" fontId="70" fillId="16" borderId="63" xfId="13042" applyFont="1" applyFill="1" applyBorder="1" applyAlignment="1">
      <alignment horizontal="center" vertical="center" wrapText="1"/>
    </xf>
    <xf numFmtId="197" fontId="70" fillId="16" borderId="59" xfId="13042" applyFont="1" applyFill="1" applyBorder="1" applyAlignment="1">
      <alignment horizontal="center" vertical="center" wrapText="1"/>
    </xf>
    <xf numFmtId="197" fontId="70" fillId="0" borderId="0" xfId="13042" applyFont="1" applyBorder="1"/>
    <xf numFmtId="197" fontId="63" fillId="16" borderId="0" xfId="13042" applyFont="1" applyFill="1" applyBorder="1" applyAlignment="1">
      <alignment horizontal="left" vertical="center" wrapText="1" shrinkToFit="1"/>
    </xf>
    <xf numFmtId="197" fontId="90" fillId="0" borderId="0" xfId="13042" applyFont="1" applyAlignment="1"/>
    <xf numFmtId="197" fontId="63" fillId="16" borderId="0" xfId="13042" applyFont="1" applyFill="1" applyBorder="1" applyAlignment="1">
      <alignment horizontal="left" vertical="center" wrapText="1" shrinkToFit="1"/>
    </xf>
    <xf numFmtId="197" fontId="83" fillId="0" borderId="63" xfId="13042" applyFont="1" applyFill="1" applyBorder="1" applyAlignment="1">
      <alignment horizontal="center" vertical="center"/>
    </xf>
    <xf numFmtId="184" fontId="63" fillId="0" borderId="59" xfId="13042" applyNumberFormat="1" applyFont="1" applyFill="1" applyBorder="1" applyAlignment="1">
      <alignment horizontal="left" vertical="center" shrinkToFit="1"/>
    </xf>
    <xf numFmtId="49" fontId="63" fillId="0" borderId="59" xfId="13042" applyNumberFormat="1" applyFont="1" applyFill="1" applyBorder="1" applyAlignment="1">
      <alignment horizontal="left" vertical="center" shrinkToFit="1"/>
    </xf>
    <xf numFmtId="197" fontId="63" fillId="0" borderId="59" xfId="13042" applyFont="1" applyFill="1" applyBorder="1" applyAlignment="1">
      <alignment horizontal="left" vertical="center" shrinkToFit="1"/>
    </xf>
    <xf numFmtId="197" fontId="70" fillId="16" borderId="63" xfId="13042" applyFont="1" applyFill="1" applyBorder="1" applyAlignment="1">
      <alignment horizontal="center" vertical="center" wrapText="1"/>
    </xf>
    <xf numFmtId="197" fontId="63" fillId="15" borderId="59" xfId="13042" applyFont="1" applyFill="1" applyBorder="1" applyAlignment="1">
      <alignment horizontal="left" vertical="center"/>
    </xf>
    <xf numFmtId="184" fontId="83" fillId="0" borderId="0" xfId="13042" applyNumberFormat="1" applyFont="1" applyFill="1" applyBorder="1" applyAlignment="1">
      <alignment horizontal="center" vertical="center" shrinkToFit="1"/>
    </xf>
    <xf numFmtId="49" fontId="83" fillId="0" borderId="0" xfId="13042" applyNumberFormat="1" applyFont="1" applyFill="1" applyBorder="1" applyAlignment="1">
      <alignment horizontal="center" vertical="center" shrinkToFit="1"/>
    </xf>
    <xf numFmtId="197" fontId="83" fillId="0" borderId="0" xfId="13042" applyFont="1" applyFill="1" applyBorder="1" applyAlignment="1">
      <alignment horizontal="center" vertical="center" shrinkToFit="1"/>
    </xf>
    <xf numFmtId="197" fontId="85" fillId="22" borderId="63" xfId="13063" applyFont="1" applyFill="1" applyBorder="1" applyAlignment="1">
      <alignment horizontal="center" vertical="center"/>
    </xf>
    <xf numFmtId="197" fontId="70" fillId="0" borderId="79" xfId="13042" applyFont="1" applyBorder="1" applyAlignment="1">
      <alignment horizontal="center" vertical="center"/>
    </xf>
    <xf numFmtId="197" fontId="70" fillId="0" borderId="0" xfId="13042" applyFont="1" applyBorder="1" applyAlignment="1">
      <alignment horizontal="center" vertical="center"/>
    </xf>
    <xf numFmtId="197" fontId="70" fillId="0" borderId="30" xfId="13042" applyFont="1" applyBorder="1" applyAlignment="1">
      <alignment horizontal="center" vertical="center"/>
    </xf>
    <xf numFmtId="182" fontId="70" fillId="0" borderId="63" xfId="13042" applyNumberFormat="1" applyFont="1" applyBorder="1" applyAlignment="1">
      <alignment horizontal="center"/>
    </xf>
    <xf numFmtId="197" fontId="6" fillId="16" borderId="0" xfId="13042" applyNumberFormat="1" applyFont="1" applyFill="1" applyBorder="1" applyAlignment="1">
      <alignment horizontal="center" vertical="center" wrapText="1"/>
    </xf>
    <xf numFmtId="197" fontId="83" fillId="0" borderId="0" xfId="13042" applyFont="1" applyFill="1" applyBorder="1" applyAlignment="1">
      <alignment horizontal="center" vertical="center"/>
    </xf>
    <xf numFmtId="182" fontId="70" fillId="0" borderId="0" xfId="13042" applyNumberFormat="1" applyFont="1" applyBorder="1" applyAlignment="1">
      <alignment horizontal="center" vertical="center" wrapText="1"/>
    </xf>
    <xf numFmtId="182" fontId="70" fillId="0" borderId="0" xfId="13042" applyNumberFormat="1" applyFont="1" applyBorder="1" applyAlignment="1">
      <alignment horizontal="center" wrapText="1"/>
    </xf>
    <xf numFmtId="49" fontId="70" fillId="0" borderId="63" xfId="13065" applyNumberFormat="1" applyFont="1" applyBorder="1" applyAlignment="1">
      <alignment horizontal="center" vertical="center" wrapText="1"/>
    </xf>
    <xf numFmtId="197" fontId="70" fillId="29" borderId="30" xfId="13042" applyFont="1" applyFill="1" applyBorder="1" applyAlignment="1">
      <alignment horizontal="center" vertical="center"/>
    </xf>
    <xf numFmtId="197" fontId="70" fillId="0" borderId="80" xfId="13042" applyFont="1" applyBorder="1" applyAlignment="1">
      <alignment horizontal="center" vertical="center"/>
    </xf>
    <xf numFmtId="197" fontId="70" fillId="29" borderId="59" xfId="13042" applyFont="1" applyFill="1" applyBorder="1" applyAlignment="1">
      <alignment horizontal="center" vertical="center"/>
    </xf>
    <xf numFmtId="197" fontId="70" fillId="0" borderId="71" xfId="13042" applyFont="1" applyBorder="1" applyAlignment="1">
      <alignment horizontal="center" vertical="center"/>
    </xf>
    <xf numFmtId="182" fontId="70" fillId="0" borderId="63" xfId="13065" applyNumberFormat="1" applyFont="1" applyBorder="1" applyAlignment="1">
      <alignment horizontal="center" vertical="center" wrapText="1"/>
    </xf>
    <xf numFmtId="182" fontId="70" fillId="0" borderId="63" xfId="13065" applyNumberFormat="1" applyFont="1" applyBorder="1" applyAlignment="1">
      <alignment horizontal="center"/>
    </xf>
    <xf numFmtId="197" fontId="70" fillId="30" borderId="71" xfId="13042" applyFont="1" applyFill="1" applyBorder="1" applyAlignment="1">
      <alignment horizontal="center" vertical="center" wrapText="1"/>
    </xf>
    <xf numFmtId="197" fontId="70" fillId="30" borderId="68" xfId="13042" applyFont="1" applyFill="1" applyBorder="1" applyAlignment="1">
      <alignment horizontal="center" vertical="center" wrapText="1"/>
    </xf>
    <xf numFmtId="197" fontId="63" fillId="0" borderId="0" xfId="13042" applyFont="1" applyFill="1" applyBorder="1" applyAlignment="1">
      <alignment horizontal="left"/>
    </xf>
    <xf numFmtId="197" fontId="70" fillId="0" borderId="0" xfId="13042" applyFont="1" applyFill="1" applyBorder="1"/>
    <xf numFmtId="197" fontId="63" fillId="0" borderId="0" xfId="13042" applyFont="1" applyFill="1" applyBorder="1"/>
    <xf numFmtId="197" fontId="70" fillId="23" borderId="71" xfId="13042" applyFont="1" applyFill="1" applyBorder="1" applyAlignment="1">
      <alignment horizontal="center" vertical="center" wrapText="1"/>
    </xf>
    <xf numFmtId="197" fontId="70" fillId="0" borderId="80" xfId="13042" applyFont="1" applyBorder="1" applyAlignment="1">
      <alignment horizontal="center" vertical="center" wrapText="1"/>
    </xf>
    <xf numFmtId="197" fontId="70" fillId="0" borderId="76" xfId="13042" applyFont="1" applyBorder="1" applyAlignment="1">
      <alignment horizontal="center" vertical="center" wrapText="1"/>
    </xf>
    <xf numFmtId="197" fontId="70" fillId="23" borderId="68" xfId="13042" applyFont="1" applyFill="1" applyBorder="1" applyAlignment="1">
      <alignment horizontal="center" vertical="center" wrapText="1"/>
    </xf>
    <xf numFmtId="197" fontId="70" fillId="0" borderId="53" xfId="13042" applyFont="1" applyBorder="1" applyAlignment="1">
      <alignment horizontal="center" vertical="center" wrapText="1"/>
    </xf>
    <xf numFmtId="197" fontId="70" fillId="0" borderId="71" xfId="13042" applyFont="1" applyBorder="1" applyAlignment="1">
      <alignment horizontal="center" vertical="center" wrapText="1"/>
    </xf>
    <xf numFmtId="197" fontId="83" fillId="0" borderId="81" xfId="13042" applyFont="1" applyFill="1" applyBorder="1" applyAlignment="1">
      <alignment horizontal="center" vertical="center"/>
    </xf>
    <xf numFmtId="182" fontId="83" fillId="0" borderId="33" xfId="13042" applyNumberFormat="1" applyFont="1" applyFill="1" applyBorder="1" applyAlignment="1">
      <alignment horizontal="center" vertical="center" wrapText="1"/>
    </xf>
    <xf numFmtId="182" fontId="83" fillId="0" borderId="63" xfId="13042" applyNumberFormat="1" applyFont="1" applyFill="1" applyBorder="1" applyAlignment="1">
      <alignment horizontal="center"/>
    </xf>
    <xf numFmtId="205" fontId="70" fillId="0" borderId="63" xfId="13042" applyNumberFormat="1" applyFont="1" applyFill="1" applyBorder="1" applyAlignment="1" applyProtection="1">
      <alignment horizontal="center"/>
      <protection locked="0"/>
    </xf>
    <xf numFmtId="197" fontId="83" fillId="0" borderId="15" xfId="13042" applyFont="1" applyFill="1" applyBorder="1" applyAlignment="1">
      <alignment horizontal="center" vertical="center"/>
    </xf>
    <xf numFmtId="197" fontId="70" fillId="28" borderId="59" xfId="13042" applyFont="1" applyFill="1" applyBorder="1" applyAlignment="1">
      <alignment horizontal="center" vertical="center"/>
    </xf>
    <xf numFmtId="197" fontId="70" fillId="0" borderId="82" xfId="13042" applyFont="1" applyBorder="1" applyAlignment="1">
      <alignment horizontal="center" vertical="center" wrapText="1"/>
    </xf>
    <xf numFmtId="197" fontId="70" fillId="0" borderId="60" xfId="13042" applyFont="1" applyBorder="1" applyAlignment="1">
      <alignment horizontal="center" vertical="center" wrapText="1"/>
    </xf>
    <xf numFmtId="197" fontId="70" fillId="0" borderId="80" xfId="13042" applyFont="1" applyBorder="1" applyAlignment="1">
      <alignment horizontal="center" vertical="center" wrapText="1"/>
    </xf>
    <xf numFmtId="197" fontId="70" fillId="0" borderId="82" xfId="13042" applyFont="1" applyBorder="1" applyAlignment="1">
      <alignment horizontal="center"/>
    </xf>
    <xf numFmtId="205" fontId="70" fillId="0" borderId="82" xfId="13042" applyNumberFormat="1" applyFont="1" applyFill="1" applyBorder="1" applyAlignment="1" applyProtection="1">
      <alignment horizontal="center"/>
      <protection locked="0"/>
    </xf>
    <xf numFmtId="205" fontId="70" fillId="0" borderId="0" xfId="13042" applyNumberFormat="1" applyFont="1" applyFill="1" applyBorder="1" applyAlignment="1" applyProtection="1">
      <alignment horizontal="center"/>
      <protection locked="0"/>
    </xf>
    <xf numFmtId="197" fontId="63" fillId="0" borderId="0" xfId="13042" applyFont="1"/>
    <xf numFmtId="197" fontId="70" fillId="0" borderId="71" xfId="13042" applyFont="1" applyBorder="1" applyAlignment="1">
      <alignment horizontal="center" vertical="center" wrapText="1"/>
    </xf>
    <xf numFmtId="197" fontId="70" fillId="0" borderId="68" xfId="13042" applyFont="1" applyBorder="1" applyAlignment="1">
      <alignment horizontal="center" vertical="center" wrapText="1"/>
    </xf>
    <xf numFmtId="197" fontId="70" fillId="0" borderId="83" xfId="13042" applyFont="1" applyBorder="1"/>
    <xf numFmtId="197" fontId="91" fillId="31" borderId="63" xfId="13063" applyFont="1" applyFill="1" applyBorder="1" applyAlignment="1">
      <alignment horizontal="center" vertical="center"/>
    </xf>
    <xf numFmtId="197" fontId="70" fillId="0" borderId="84" xfId="13042" applyFont="1" applyBorder="1" applyAlignment="1">
      <alignment horizontal="center" vertical="center" wrapText="1"/>
    </xf>
    <xf numFmtId="197" fontId="70" fillId="0" borderId="85" xfId="13042" applyFont="1" applyBorder="1" applyAlignment="1">
      <alignment horizontal="center" vertical="center" wrapText="1"/>
    </xf>
    <xf numFmtId="197" fontId="84" fillId="0" borderId="83" xfId="13042" applyFont="1" applyBorder="1"/>
    <xf numFmtId="197" fontId="70" fillId="0" borderId="64" xfId="13042" applyFont="1" applyBorder="1" applyAlignment="1">
      <alignment horizontal="center" vertical="center" wrapText="1"/>
    </xf>
    <xf numFmtId="197" fontId="63" fillId="0" borderId="0" xfId="13042" applyFont="1" applyFill="1" applyAlignment="1">
      <alignment horizontal="left"/>
    </xf>
    <xf numFmtId="197" fontId="70" fillId="32" borderId="63" xfId="13063" applyFont="1" applyFill="1" applyBorder="1" applyAlignment="1">
      <alignment horizontal="center" vertical="center"/>
    </xf>
    <xf numFmtId="197" fontId="85" fillId="33" borderId="63" xfId="13063" applyFont="1" applyFill="1" applyBorder="1" applyAlignment="1">
      <alignment horizontal="center" vertical="center"/>
    </xf>
    <xf numFmtId="197" fontId="82" fillId="0" borderId="0" xfId="13042" applyFont="1" applyFill="1" applyAlignment="1">
      <alignment horizontal="left"/>
    </xf>
    <xf numFmtId="197" fontId="82" fillId="0" borderId="15" xfId="13042" applyFont="1" applyFill="1" applyBorder="1" applyAlignment="1">
      <alignment horizontal="left"/>
    </xf>
    <xf numFmtId="182" fontId="83" fillId="0" borderId="0" xfId="13042" applyNumberFormat="1" applyFont="1" applyFill="1" applyBorder="1" applyAlignment="1">
      <alignment horizontal="center"/>
    </xf>
    <xf numFmtId="197" fontId="70" fillId="22" borderId="30" xfId="13042" applyFont="1" applyFill="1" applyBorder="1" applyAlignment="1">
      <alignment horizontal="center" vertical="center"/>
    </xf>
    <xf numFmtId="197" fontId="70" fillId="22" borderId="59" xfId="13042" applyFont="1" applyFill="1" applyBorder="1" applyAlignment="1">
      <alignment horizontal="center" vertical="center"/>
    </xf>
    <xf numFmtId="197" fontId="70" fillId="25" borderId="71" xfId="13042" applyFont="1" applyFill="1" applyBorder="1" applyAlignment="1">
      <alignment horizontal="center" vertical="center" wrapText="1"/>
    </xf>
    <xf numFmtId="197" fontId="70" fillId="25" borderId="64" xfId="13042" applyFont="1" applyFill="1" applyBorder="1" applyAlignment="1">
      <alignment horizontal="center" vertical="center" wrapText="1"/>
    </xf>
    <xf numFmtId="205" fontId="70" fillId="0" borderId="63" xfId="13042" applyNumberFormat="1" applyFont="1" applyFill="1" applyBorder="1" applyAlignment="1" applyProtection="1">
      <alignment horizontal="center" wrapText="1"/>
      <protection locked="0"/>
    </xf>
    <xf numFmtId="197" fontId="70" fillId="28" borderId="0" xfId="13042" applyFont="1" applyFill="1" applyBorder="1" applyAlignment="1">
      <alignment horizontal="center" vertical="center"/>
    </xf>
    <xf numFmtId="182" fontId="70" fillId="0" borderId="0" xfId="13042" applyNumberFormat="1" applyFont="1" applyBorder="1" applyAlignment="1">
      <alignment horizontal="center"/>
    </xf>
    <xf numFmtId="205" fontId="70" fillId="0" borderId="0" xfId="13042" applyNumberFormat="1" applyFont="1" applyFill="1" applyBorder="1" applyAlignment="1" applyProtection="1">
      <alignment horizontal="left"/>
      <protection locked="0"/>
    </xf>
    <xf numFmtId="197" fontId="70" fillId="0" borderId="0" xfId="13042" applyFont="1" applyFill="1" applyBorder="1" applyAlignment="1">
      <alignment horizontal="left" vertical="center"/>
    </xf>
    <xf numFmtId="182" fontId="70" fillId="0" borderId="0" xfId="13042" applyNumberFormat="1" applyFont="1" applyFill="1" applyBorder="1" applyAlignment="1">
      <alignment horizontal="left" vertical="center" wrapText="1"/>
    </xf>
    <xf numFmtId="197" fontId="84" fillId="0" borderId="0" xfId="13042" applyFont="1" applyFill="1" applyAlignment="1">
      <alignment horizontal="left"/>
    </xf>
    <xf numFmtId="197" fontId="70" fillId="22" borderId="71" xfId="13042" applyFont="1" applyFill="1" applyBorder="1" applyAlignment="1">
      <alignment horizontal="center" vertical="center" wrapText="1"/>
    </xf>
    <xf numFmtId="197" fontId="70" fillId="22" borderId="68" xfId="13042" applyFont="1" applyFill="1" applyBorder="1" applyAlignment="1">
      <alignment horizontal="center" vertical="center" wrapText="1"/>
    </xf>
    <xf numFmtId="197" fontId="70" fillId="33" borderId="63" xfId="13063" applyFont="1" applyFill="1" applyBorder="1" applyAlignment="1">
      <alignment horizontal="center" vertical="center"/>
    </xf>
    <xf numFmtId="197" fontId="92" fillId="0" borderId="0" xfId="13042" applyFont="1"/>
    <xf numFmtId="1" fontId="93" fillId="0" borderId="0" xfId="13042" applyNumberFormat="1" applyFont="1" applyFill="1" applyBorder="1" applyAlignment="1">
      <alignment horizontal="center" vertical="center" wrapText="1"/>
    </xf>
    <xf numFmtId="197" fontId="94" fillId="0" borderId="0" xfId="13042" applyFont="1" applyFill="1" applyBorder="1" applyAlignment="1">
      <alignment horizontal="center" vertical="center"/>
    </xf>
    <xf numFmtId="182" fontId="93" fillId="0" borderId="0" xfId="13042" applyNumberFormat="1" applyFont="1" applyFill="1" applyBorder="1" applyAlignment="1">
      <alignment horizontal="center" vertical="center" wrapText="1"/>
    </xf>
    <xf numFmtId="182" fontId="93" fillId="0" borderId="0" xfId="13042" applyNumberFormat="1" applyFont="1" applyFill="1" applyBorder="1" applyAlignment="1">
      <alignment horizontal="center"/>
    </xf>
    <xf numFmtId="197" fontId="95" fillId="0" borderId="0" xfId="13042" applyFont="1"/>
    <xf numFmtId="197" fontId="70" fillId="0" borderId="72" xfId="13042" applyFont="1" applyBorder="1" applyAlignment="1">
      <alignment horizontal="center" vertical="center" wrapText="1"/>
    </xf>
    <xf numFmtId="197" fontId="70" fillId="0" borderId="73" xfId="13042" applyFont="1" applyBorder="1" applyAlignment="1">
      <alignment horizontal="center" vertical="center" wrapText="1"/>
    </xf>
    <xf numFmtId="197" fontId="70" fillId="34" borderId="63" xfId="13063" applyFont="1" applyFill="1" applyBorder="1" applyAlignment="1">
      <alignment horizontal="center" vertical="center"/>
    </xf>
    <xf numFmtId="197" fontId="70" fillId="27" borderId="63" xfId="13063" applyFont="1" applyFill="1" applyBorder="1" applyAlignment="1">
      <alignment horizontal="center" vertical="center"/>
    </xf>
    <xf numFmtId="1" fontId="95" fillId="0" borderId="0" xfId="13042" applyNumberFormat="1" applyFont="1" applyFill="1" applyBorder="1" applyAlignment="1">
      <alignment horizontal="center" vertical="center" wrapText="1"/>
    </xf>
    <xf numFmtId="197" fontId="96" fillId="0" borderId="0" xfId="13042" applyFont="1" applyFill="1" applyBorder="1" applyAlignment="1">
      <alignment horizontal="center" vertical="center"/>
    </xf>
    <xf numFmtId="182" fontId="95" fillId="0" borderId="0" xfId="13042" applyNumberFormat="1" applyFont="1" applyFill="1" applyBorder="1" applyAlignment="1">
      <alignment horizontal="center" vertical="center" wrapText="1"/>
    </xf>
    <xf numFmtId="182" fontId="95" fillId="0" borderId="0" xfId="13042" applyNumberFormat="1" applyFont="1" applyFill="1" applyBorder="1" applyAlignment="1">
      <alignment horizontal="center"/>
    </xf>
    <xf numFmtId="197" fontId="70" fillId="26" borderId="30" xfId="13042" applyFont="1" applyFill="1" applyBorder="1" applyAlignment="1">
      <alignment horizontal="center" vertical="center"/>
    </xf>
    <xf numFmtId="197" fontId="70" fillId="26" borderId="59" xfId="13042" applyFont="1" applyFill="1" applyBorder="1" applyAlignment="1">
      <alignment horizontal="center" vertical="center"/>
    </xf>
    <xf numFmtId="197" fontId="11" fillId="0" borderId="0" xfId="13042" applyFont="1" applyFill="1" applyBorder="1" applyAlignment="1">
      <alignment horizontal="center" vertical="center"/>
    </xf>
    <xf numFmtId="205" fontId="70" fillId="0" borderId="59" xfId="13042" applyNumberFormat="1" applyFont="1" applyFill="1" applyBorder="1" applyAlignment="1" applyProtection="1">
      <alignment horizontal="center"/>
      <protection locked="0"/>
    </xf>
    <xf numFmtId="205" fontId="70" fillId="0" borderId="30" xfId="13042" applyNumberFormat="1" applyFont="1" applyFill="1" applyBorder="1" applyAlignment="1" applyProtection="1">
      <alignment horizontal="center"/>
      <protection locked="0"/>
    </xf>
    <xf numFmtId="205" fontId="70" fillId="0" borderId="59" xfId="13042" applyNumberFormat="1" applyFont="1" applyFill="1" applyBorder="1" applyAlignment="1" applyProtection="1">
      <alignment horizontal="center" vertical="center"/>
      <protection locked="0"/>
    </xf>
    <xf numFmtId="197" fontId="63" fillId="15" borderId="0" xfId="13042" applyFont="1" applyFill="1" applyAlignment="1">
      <alignment horizontal="left" vertical="center" wrapText="1"/>
    </xf>
    <xf numFmtId="197" fontId="63" fillId="0" borderId="0" xfId="13042" applyFont="1" applyFill="1" applyAlignment="1">
      <alignment horizontal="left" vertical="center" wrapText="1"/>
    </xf>
    <xf numFmtId="197" fontId="63" fillId="15" borderId="0" xfId="13042" applyFont="1" applyFill="1" applyAlignment="1">
      <alignment horizontal="left" vertical="center" wrapText="1"/>
    </xf>
    <xf numFmtId="197" fontId="63" fillId="0" borderId="0" xfId="13042" applyFont="1" applyFill="1" applyAlignment="1">
      <alignment horizontal="left" vertical="center" wrapText="1" shrinkToFit="1"/>
    </xf>
    <xf numFmtId="184" fontId="70" fillId="0" borderId="0" xfId="13042" applyNumberFormat="1" applyFont="1" applyFill="1" applyAlignment="1">
      <alignment horizontal="center" vertical="center" wrapText="1" shrinkToFit="1"/>
    </xf>
    <xf numFmtId="49" fontId="70" fillId="0" borderId="0" xfId="13042" applyNumberFormat="1" applyFont="1" applyFill="1" applyAlignment="1">
      <alignment horizontal="center" vertical="center" wrapText="1" shrinkToFit="1"/>
    </xf>
    <xf numFmtId="197" fontId="70" fillId="0" borderId="0" xfId="13042" applyFont="1" applyFill="1" applyAlignment="1">
      <alignment horizontal="center" vertical="center" wrapText="1" shrinkToFit="1"/>
    </xf>
    <xf numFmtId="197" fontId="63" fillId="0" borderId="0" xfId="13042" applyFont="1" applyAlignment="1">
      <alignment horizontal="left" vertical="center" wrapText="1" shrinkToFit="1"/>
    </xf>
    <xf numFmtId="197" fontId="70" fillId="0" borderId="71" xfId="13066" applyFont="1" applyBorder="1" applyAlignment="1">
      <alignment horizontal="center" vertical="center" wrapText="1"/>
    </xf>
    <xf numFmtId="197" fontId="70" fillId="0" borderId="86" xfId="13066" applyFont="1" applyBorder="1" applyAlignment="1">
      <alignment horizontal="center" vertical="center" wrapText="1"/>
    </xf>
    <xf numFmtId="197" fontId="70" fillId="0" borderId="63" xfId="13066" applyFont="1" applyBorder="1" applyAlignment="1">
      <alignment horizontal="center" vertical="center" wrapText="1"/>
    </xf>
    <xf numFmtId="197" fontId="70" fillId="0" borderId="60" xfId="13066" applyFont="1" applyBorder="1" applyAlignment="1">
      <alignment horizontal="center" vertical="center" wrapText="1"/>
    </xf>
    <xf numFmtId="197" fontId="70" fillId="0" borderId="76" xfId="13066" applyFont="1" applyBorder="1" applyAlignment="1">
      <alignment horizontal="center" vertical="center" wrapText="1"/>
    </xf>
    <xf numFmtId="197" fontId="70" fillId="0" borderId="87" xfId="13066" applyFont="1" applyBorder="1" applyAlignment="1">
      <alignment horizontal="center" vertical="center" wrapText="1"/>
    </xf>
    <xf numFmtId="197" fontId="70" fillId="0" borderId="77" xfId="13066" applyFont="1" applyBorder="1" applyAlignment="1">
      <alignment horizontal="center" vertical="center" wrapText="1"/>
    </xf>
    <xf numFmtId="197" fontId="70" fillId="0" borderId="76" xfId="13067" applyFont="1" applyFill="1" applyBorder="1" applyAlignment="1">
      <alignment horizontal="center" vertical="center" wrapText="1"/>
    </xf>
    <xf numFmtId="197" fontId="70" fillId="0" borderId="75" xfId="13067" applyFont="1" applyBorder="1" applyAlignment="1">
      <alignment horizontal="center" vertical="center" wrapText="1"/>
    </xf>
    <xf numFmtId="197" fontId="70" fillId="0" borderId="30" xfId="13067" applyFont="1" applyFill="1" applyBorder="1" applyAlignment="1">
      <alignment horizontal="center" vertical="center" wrapText="1"/>
    </xf>
    <xf numFmtId="182" fontId="70" fillId="0" borderId="88" xfId="13067" applyNumberFormat="1" applyFont="1" applyBorder="1" applyAlignment="1">
      <alignment horizontal="center" vertical="center" wrapText="1"/>
    </xf>
    <xf numFmtId="182" fontId="70" fillId="0" borderId="76" xfId="13067" applyNumberFormat="1" applyFont="1" applyBorder="1" applyAlignment="1">
      <alignment horizontal="center" wrapText="1"/>
    </xf>
    <xf numFmtId="197" fontId="70" fillId="0" borderId="9" xfId="13067" applyFont="1" applyFill="1" applyBorder="1" applyAlignment="1">
      <alignment horizontal="center" vertical="center" wrapText="1"/>
    </xf>
    <xf numFmtId="182" fontId="70" fillId="0" borderId="60" xfId="13067" applyNumberFormat="1" applyFont="1" applyBorder="1" applyAlignment="1">
      <alignment horizontal="center" vertical="center" wrapText="1"/>
    </xf>
    <xf numFmtId="182" fontId="70" fillId="0" borderId="88" xfId="13067" applyNumberFormat="1" applyFont="1" applyBorder="1" applyAlignment="1">
      <alignment horizontal="center"/>
    </xf>
    <xf numFmtId="182" fontId="70" fillId="0" borderId="53" xfId="13067" applyNumberFormat="1" applyFont="1" applyBorder="1" applyAlignment="1">
      <alignment horizontal="center"/>
    </xf>
    <xf numFmtId="182" fontId="70" fillId="0" borderId="71" xfId="13067" applyNumberFormat="1" applyFont="1" applyBorder="1" applyAlignment="1">
      <alignment horizontal="center" wrapText="1"/>
    </xf>
    <xf numFmtId="182" fontId="70" fillId="0" borderId="63" xfId="13067" applyNumberFormat="1" applyFont="1" applyBorder="1" applyAlignment="1">
      <alignment horizontal="center"/>
    </xf>
    <xf numFmtId="182" fontId="70" fillId="0" borderId="63" xfId="13067" applyNumberFormat="1" applyFont="1" applyBorder="1" applyAlignment="1">
      <alignment horizontal="center" wrapText="1"/>
    </xf>
    <xf numFmtId="197" fontId="11" fillId="0" borderId="59" xfId="13042" applyFont="1" applyFill="1" applyBorder="1" applyAlignment="1">
      <alignment horizontal="center" vertical="center" wrapText="1"/>
    </xf>
    <xf numFmtId="197" fontId="70" fillId="0" borderId="0" xfId="13042" applyFont="1" applyAlignment="1">
      <alignment horizontal="center" wrapText="1"/>
    </xf>
    <xf numFmtId="197" fontId="70" fillId="0" borderId="0" xfId="13042" applyFont="1" applyAlignment="1">
      <alignment horizontal="center" vertical="center" wrapText="1" shrinkToFit="1"/>
    </xf>
    <xf numFmtId="182" fontId="70" fillId="0" borderId="0" xfId="13042" applyNumberFormat="1" applyFont="1" applyAlignment="1">
      <alignment horizontal="center" vertical="center" wrapText="1"/>
    </xf>
    <xf numFmtId="182" fontId="70" fillId="0" borderId="0" xfId="13042" applyNumberFormat="1" applyFont="1" applyAlignment="1">
      <alignment horizontal="center" wrapText="1"/>
    </xf>
    <xf numFmtId="182" fontId="70" fillId="0" borderId="88" xfId="13042" applyNumberFormat="1" applyFont="1" applyBorder="1" applyAlignment="1">
      <alignment horizontal="center" wrapText="1"/>
    </xf>
    <xf numFmtId="197" fontId="70" fillId="0" borderId="87" xfId="13042" applyFont="1" applyBorder="1" applyAlignment="1">
      <alignment horizontal="center" vertical="center" wrapText="1"/>
    </xf>
    <xf numFmtId="197" fontId="70" fillId="0" borderId="89" xfId="13067" applyFont="1" applyFill="1" applyBorder="1" applyAlignment="1">
      <alignment horizontal="center" vertical="center" wrapText="1"/>
    </xf>
    <xf numFmtId="197" fontId="63" fillId="0" borderId="0" xfId="13042" applyFont="1" applyFill="1" applyBorder="1" applyAlignment="1">
      <alignment horizontal="left" vertical="center" wrapText="1" shrinkToFit="1"/>
    </xf>
    <xf numFmtId="197" fontId="70" fillId="0" borderId="0" xfId="13067" applyFont="1" applyFill="1" applyBorder="1" applyAlignment="1">
      <alignment horizontal="center" vertical="center" wrapText="1"/>
    </xf>
    <xf numFmtId="49" fontId="70" fillId="0" borderId="0" xfId="13042" applyNumberFormat="1" applyFont="1" applyFill="1" applyBorder="1" applyAlignment="1">
      <alignment horizontal="center" vertical="center" wrapText="1" shrinkToFit="1"/>
    </xf>
    <xf numFmtId="197" fontId="70" fillId="0" borderId="90" xfId="13066" applyFont="1" applyBorder="1" applyAlignment="1">
      <alignment horizontal="center" vertical="center" wrapText="1"/>
    </xf>
    <xf numFmtId="197" fontId="70" fillId="0" borderId="63" xfId="13066" applyFont="1" applyBorder="1" applyAlignment="1">
      <alignment horizontal="center" vertical="center" wrapText="1"/>
    </xf>
    <xf numFmtId="197" fontId="70" fillId="0" borderId="91" xfId="13066" applyFont="1" applyBorder="1" applyAlignment="1">
      <alignment horizontal="center" vertical="center" wrapText="1"/>
    </xf>
    <xf numFmtId="11" fontId="70" fillId="0" borderId="75" xfId="13067" applyNumberFormat="1" applyFont="1" applyBorder="1" applyAlignment="1">
      <alignment horizontal="center" vertical="center" wrapText="1"/>
    </xf>
    <xf numFmtId="197" fontId="70" fillId="0" borderId="63" xfId="13067" applyFont="1" applyFill="1" applyBorder="1" applyAlignment="1">
      <alignment horizontal="center" vertical="center" wrapText="1"/>
    </xf>
    <xf numFmtId="182" fontId="70" fillId="0" borderId="53" xfId="13067" applyNumberFormat="1" applyFont="1" applyBorder="1" applyAlignment="1">
      <alignment horizontal="center" vertical="center" wrapText="1"/>
    </xf>
    <xf numFmtId="182" fontId="70" fillId="0" borderId="30" xfId="13064" applyNumberFormat="1" applyFont="1" applyFill="1" applyBorder="1" applyAlignment="1">
      <alignment horizontal="center"/>
    </xf>
    <xf numFmtId="182" fontId="70" fillId="0" borderId="30" xfId="13067" applyNumberFormat="1" applyFont="1" applyBorder="1" applyAlignment="1">
      <alignment horizontal="center" vertical="center" wrapText="1"/>
    </xf>
    <xf numFmtId="182" fontId="70" fillId="0" borderId="30" xfId="13067" applyNumberFormat="1" applyFont="1" applyBorder="1" applyAlignment="1">
      <alignment horizontal="center" wrapText="1"/>
    </xf>
    <xf numFmtId="182" fontId="70" fillId="0" borderId="63" xfId="13067" applyNumberFormat="1" applyFont="1" applyBorder="1" applyAlignment="1">
      <alignment horizontal="center" vertical="center" wrapText="1"/>
    </xf>
    <xf numFmtId="0" fontId="11" fillId="0" borderId="0" xfId="13020"/>
    <xf numFmtId="0" fontId="102" fillId="0" borderId="0" xfId="13020" applyFont="1"/>
    <xf numFmtId="0" fontId="102" fillId="0" borderId="0" xfId="13020" applyFont="1" applyAlignment="1">
      <alignment horizontal="center"/>
    </xf>
    <xf numFmtId="0" fontId="103" fillId="0" borderId="0" xfId="13020" applyFont="1"/>
    <xf numFmtId="182" fontId="102" fillId="0" borderId="63" xfId="12933" applyNumberFormat="1" applyFont="1" applyFill="1" applyBorder="1" applyAlignment="1">
      <alignment horizontal="center" vertical="center"/>
    </xf>
    <xf numFmtId="0" fontId="102" fillId="0" borderId="63" xfId="13020" applyFont="1" applyBorder="1" applyAlignment="1">
      <alignment horizontal="center"/>
    </xf>
    <xf numFmtId="0" fontId="11" fillId="0" borderId="63" xfId="13020" applyBorder="1" applyAlignment="1">
      <alignment horizontal="center"/>
    </xf>
    <xf numFmtId="0" fontId="102" fillId="0" borderId="63" xfId="12933" applyFont="1" applyFill="1" applyBorder="1" applyAlignment="1">
      <alignment horizontal="center" vertical="center" wrapText="1"/>
    </xf>
    <xf numFmtId="182" fontId="104" fillId="16" borderId="63" xfId="13020" applyNumberFormat="1" applyFont="1" applyFill="1" applyBorder="1" applyAlignment="1">
      <alignment horizontal="center"/>
    </xf>
    <xf numFmtId="0" fontId="102" fillId="17" borderId="63" xfId="12933" applyNumberFormat="1" applyFont="1" applyFill="1" applyBorder="1" applyAlignment="1">
      <alignment horizontal="center" vertical="center" wrapText="1"/>
    </xf>
    <xf numFmtId="0" fontId="103" fillId="0" borderId="0" xfId="13020" applyFont="1" applyFill="1"/>
    <xf numFmtId="0" fontId="102" fillId="0" borderId="63" xfId="12933" applyFont="1" applyFill="1" applyBorder="1" applyAlignment="1">
      <alignment horizontal="center" vertical="center" wrapText="1"/>
    </xf>
    <xf numFmtId="0" fontId="102" fillId="0" borderId="63" xfId="12933" applyNumberFormat="1" applyFont="1" applyFill="1" applyBorder="1" applyAlignment="1">
      <alignment horizontal="center" vertical="center"/>
    </xf>
    <xf numFmtId="0" fontId="102" fillId="0" borderId="63" xfId="12933" applyFont="1" applyFill="1" applyBorder="1" applyAlignment="1">
      <alignment horizontal="center" vertical="center"/>
    </xf>
    <xf numFmtId="0" fontId="102" fillId="0" borderId="63" xfId="12933" applyFont="1" applyFill="1" applyBorder="1" applyAlignment="1">
      <alignment horizontal="center" vertical="center"/>
    </xf>
    <xf numFmtId="49" fontId="102" fillId="0" borderId="63" xfId="12933" applyNumberFormat="1" applyFont="1" applyFill="1" applyBorder="1" applyAlignment="1">
      <alignment horizontal="center" vertical="center"/>
    </xf>
    <xf numFmtId="0" fontId="103" fillId="35" borderId="0" xfId="13068" applyFont="1" applyFill="1" applyBorder="1" applyAlignment="1">
      <alignment horizontal="left" vertical="center"/>
    </xf>
    <xf numFmtId="0" fontId="102" fillId="16" borderId="0" xfId="13020" applyFont="1" applyFill="1" applyBorder="1" applyAlignment="1">
      <alignment horizontal="center" vertical="center" wrapText="1"/>
    </xf>
    <xf numFmtId="0" fontId="102" fillId="16" borderId="0" xfId="12933" applyFont="1" applyFill="1" applyBorder="1" applyAlignment="1">
      <alignment horizontal="center" vertical="center" wrapText="1"/>
    </xf>
    <xf numFmtId="0" fontId="103" fillId="0" borderId="0" xfId="13068" applyFont="1" applyFill="1" applyBorder="1" applyAlignment="1">
      <alignment horizontal="left" vertical="center" shrinkToFit="1"/>
    </xf>
    <xf numFmtId="0" fontId="11" fillId="0" borderId="63" xfId="13020" applyBorder="1" applyAlignment="1">
      <alignment horizontal="center" vertical="center"/>
    </xf>
    <xf numFmtId="0" fontId="104" fillId="16" borderId="63" xfId="13020" applyFont="1" applyFill="1" applyBorder="1" applyAlignment="1">
      <alignment horizontal="center" vertical="center" wrapText="1"/>
    </xf>
    <xf numFmtId="0" fontId="104" fillId="0" borderId="63" xfId="13020" applyFont="1" applyBorder="1" applyAlignment="1">
      <alignment horizontal="center"/>
    </xf>
    <xf numFmtId="0" fontId="102" fillId="0" borderId="63" xfId="13020" applyFont="1" applyBorder="1" applyAlignment="1">
      <alignment horizontal="center"/>
    </xf>
    <xf numFmtId="182" fontId="102" fillId="16" borderId="0" xfId="13020" applyNumberFormat="1" applyFont="1" applyFill="1" applyBorder="1" applyAlignment="1">
      <alignment horizontal="center"/>
    </xf>
    <xf numFmtId="58" fontId="103" fillId="0" borderId="0" xfId="13068" applyNumberFormat="1" applyFont="1" applyFill="1" applyBorder="1" applyAlignment="1">
      <alignment horizontal="left" vertical="center" shrinkToFit="1"/>
    </xf>
    <xf numFmtId="0" fontId="104" fillId="0" borderId="63" xfId="13020" applyFont="1" applyBorder="1" applyAlignment="1">
      <alignment horizontal="center" vertical="center"/>
    </xf>
    <xf numFmtId="0" fontId="104" fillId="0" borderId="63" xfId="12933" applyFont="1" applyFill="1" applyBorder="1" applyAlignment="1">
      <alignment horizontal="center" vertical="center"/>
    </xf>
    <xf numFmtId="0" fontId="102" fillId="0" borderId="0" xfId="12933" applyFont="1" applyBorder="1" applyAlignment="1">
      <alignment vertical="center" wrapText="1"/>
    </xf>
    <xf numFmtId="0" fontId="104" fillId="16" borderId="63" xfId="13020" applyFont="1" applyFill="1" applyBorder="1" applyAlignment="1">
      <alignment horizontal="center"/>
    </xf>
    <xf numFmtId="0" fontId="102" fillId="16" borderId="63" xfId="13020" applyFont="1" applyFill="1" applyBorder="1" applyAlignment="1">
      <alignment horizontal="center" vertical="center"/>
    </xf>
    <xf numFmtId="182" fontId="102" fillId="0" borderId="0" xfId="12933" applyNumberFormat="1" applyFont="1" applyFill="1" applyBorder="1" applyAlignment="1">
      <alignment horizontal="center" vertical="center"/>
    </xf>
    <xf numFmtId="0" fontId="102" fillId="0" borderId="0" xfId="13020" applyNumberFormat="1" applyFont="1" applyBorder="1" applyAlignment="1">
      <alignment horizontal="center" vertical="center"/>
    </xf>
    <xf numFmtId="0" fontId="102" fillId="16" borderId="0" xfId="13020" applyFont="1" applyFill="1" applyBorder="1" applyAlignment="1">
      <alignment horizontal="center"/>
    </xf>
    <xf numFmtId="0" fontId="102" fillId="0" borderId="0" xfId="13020" applyFont="1" applyBorder="1" applyAlignment="1">
      <alignment horizontal="center"/>
    </xf>
    <xf numFmtId="0" fontId="11" fillId="0" borderId="92" xfId="13020" applyBorder="1" applyAlignment="1">
      <alignment horizontal="center" vertical="center"/>
    </xf>
    <xf numFmtId="0" fontId="102" fillId="0" borderId="93" xfId="12933" applyFont="1" applyFill="1" applyBorder="1" applyAlignment="1">
      <alignment horizontal="center" vertical="center"/>
    </xf>
    <xf numFmtId="182" fontId="102" fillId="0" borderId="93" xfId="12933" applyNumberFormat="1" applyFont="1" applyFill="1" applyBorder="1" applyAlignment="1">
      <alignment horizontal="center" vertical="center"/>
    </xf>
    <xf numFmtId="0" fontId="11" fillId="0" borderId="9" xfId="13020" applyBorder="1" applyAlignment="1">
      <alignment horizontal="center" vertical="center"/>
    </xf>
    <xf numFmtId="0" fontId="102" fillId="17" borderId="93" xfId="12933" applyNumberFormat="1" applyFont="1" applyFill="1" applyBorder="1" applyAlignment="1">
      <alignment horizontal="center" vertical="center" wrapText="1"/>
    </xf>
    <xf numFmtId="0" fontId="104" fillId="16" borderId="93" xfId="13020" applyFont="1" applyFill="1" applyBorder="1" applyAlignment="1">
      <alignment horizontal="center"/>
    </xf>
    <xf numFmtId="0" fontId="102" fillId="0" borderId="93" xfId="13020" applyFont="1" applyBorder="1" applyAlignment="1">
      <alignment horizontal="center"/>
    </xf>
    <xf numFmtId="0" fontId="104" fillId="0" borderId="94" xfId="12933" applyFont="1" applyFill="1" applyBorder="1" applyAlignment="1">
      <alignment horizontal="center" vertical="center"/>
    </xf>
    <xf numFmtId="49" fontId="102" fillId="0" borderId="93" xfId="13069" applyNumberFormat="1" applyFont="1" applyFill="1" applyBorder="1" applyAlignment="1">
      <alignment horizontal="center" vertical="center"/>
    </xf>
    <xf numFmtId="0" fontId="102" fillId="0" borderId="93" xfId="12933" applyFont="1" applyFill="1" applyBorder="1" applyAlignment="1">
      <alignment horizontal="center" vertical="center"/>
    </xf>
    <xf numFmtId="49" fontId="105" fillId="0" borderId="93" xfId="13069" applyNumberFormat="1" applyFont="1" applyFill="1" applyBorder="1" applyAlignment="1">
      <alignment horizontal="center" vertical="center"/>
    </xf>
    <xf numFmtId="0" fontId="11" fillId="0" borderId="0" xfId="13020" applyBorder="1" applyAlignment="1">
      <alignment horizontal="center"/>
    </xf>
    <xf numFmtId="0" fontId="102" fillId="0" borderId="0" xfId="12933" applyFont="1" applyFill="1" applyBorder="1" applyAlignment="1">
      <alignment horizontal="center" vertical="center"/>
    </xf>
    <xf numFmtId="0" fontId="11" fillId="0" borderId="93" xfId="13020" applyBorder="1" applyAlignment="1">
      <alignment horizontal="center"/>
    </xf>
    <xf numFmtId="0" fontId="102" fillId="0" borderId="93" xfId="13020" applyFont="1" applyBorder="1" applyAlignment="1">
      <alignment horizontal="center"/>
    </xf>
    <xf numFmtId="0" fontId="102" fillId="0" borderId="93" xfId="13020" applyFont="1" applyBorder="1" applyAlignment="1">
      <alignment horizontal="center" vertical="center"/>
    </xf>
    <xf numFmtId="0" fontId="103" fillId="0" borderId="0" xfId="13020" applyFont="1" applyAlignment="1">
      <alignment horizontal="left"/>
    </xf>
    <xf numFmtId="0" fontId="106" fillId="0" borderId="0" xfId="13020" applyFont="1"/>
    <xf numFmtId="0" fontId="11" fillId="0" borderId="93" xfId="13020" applyBorder="1" applyAlignment="1">
      <alignment horizontal="center" vertical="center" wrapText="1"/>
    </xf>
    <xf numFmtId="0" fontId="102" fillId="0" borderId="93" xfId="12933" applyFont="1" applyFill="1" applyBorder="1" applyAlignment="1">
      <alignment horizontal="center" vertical="center" wrapText="1"/>
    </xf>
    <xf numFmtId="0" fontId="102" fillId="0" borderId="93" xfId="12933" applyFont="1" applyFill="1" applyBorder="1" applyAlignment="1">
      <alignment horizontal="center" vertical="center" wrapText="1"/>
    </xf>
    <xf numFmtId="0" fontId="11" fillId="0" borderId="0" xfId="13020" applyBorder="1" applyAlignment="1">
      <alignment horizontal="center" vertical="center"/>
    </xf>
    <xf numFmtId="0" fontId="11" fillId="0" borderId="93" xfId="13020" applyBorder="1" applyAlignment="1">
      <alignment horizontal="center" vertical="center"/>
    </xf>
    <xf numFmtId="0" fontId="102" fillId="16" borderId="93" xfId="13020" applyFont="1" applyFill="1" applyBorder="1" applyAlignment="1">
      <alignment horizontal="center"/>
    </xf>
    <xf numFmtId="0" fontId="102" fillId="0" borderId="0" xfId="13020" applyFont="1" applyFill="1"/>
    <xf numFmtId="0" fontId="102" fillId="16" borderId="93" xfId="13020" applyFont="1" applyFill="1" applyBorder="1" applyAlignment="1">
      <alignment horizontal="center" vertical="center"/>
    </xf>
    <xf numFmtId="0" fontId="102" fillId="0" borderId="93" xfId="12933" applyFont="1" applyBorder="1" applyAlignment="1">
      <alignment horizontal="center" vertical="center"/>
    </xf>
    <xf numFmtId="0" fontId="102" fillId="0" borderId="93" xfId="12933" applyFont="1" applyBorder="1" applyAlignment="1">
      <alignment horizontal="center" vertical="center"/>
    </xf>
    <xf numFmtId="0" fontId="102" fillId="0" borderId="0" xfId="12933" applyFont="1" applyFill="1" applyBorder="1" applyAlignment="1">
      <alignment horizontal="center" vertical="center" wrapText="1"/>
    </xf>
    <xf numFmtId="0" fontId="102" fillId="0" borderId="0" xfId="13070" applyFont="1" applyBorder="1" applyAlignment="1" applyProtection="1">
      <alignment horizontal="center"/>
    </xf>
    <xf numFmtId="0" fontId="11" fillId="0" borderId="92" xfId="13020" applyBorder="1" applyAlignment="1">
      <alignment horizontal="center" vertical="center" wrapText="1"/>
    </xf>
    <xf numFmtId="0" fontId="11" fillId="0" borderId="9" xfId="13020" applyBorder="1" applyAlignment="1">
      <alignment horizontal="center" vertical="center" wrapText="1"/>
    </xf>
    <xf numFmtId="0" fontId="102" fillId="17" borderId="94" xfId="12933" applyNumberFormat="1" applyFont="1" applyFill="1" applyBorder="1" applyAlignment="1">
      <alignment horizontal="center" vertical="center" wrapText="1"/>
    </xf>
    <xf numFmtId="0" fontId="102" fillId="0" borderId="93" xfId="12933" applyNumberFormat="1" applyFont="1" applyFill="1" applyBorder="1" applyAlignment="1">
      <alignment horizontal="center" vertical="center" wrapText="1"/>
    </xf>
    <xf numFmtId="0" fontId="102" fillId="0" borderId="93" xfId="12933" applyNumberFormat="1" applyFont="1" applyFill="1" applyBorder="1" applyAlignment="1">
      <alignment horizontal="center" vertical="center" wrapText="1"/>
    </xf>
    <xf numFmtId="0" fontId="102" fillId="0" borderId="0" xfId="13020" applyFont="1" applyBorder="1"/>
    <xf numFmtId="0" fontId="103" fillId="35" borderId="0" xfId="13068" applyFont="1" applyFill="1" applyBorder="1" applyAlignment="1">
      <alignment horizontal="left" vertical="center" shrinkToFit="1"/>
    </xf>
    <xf numFmtId="0" fontId="102" fillId="0" borderId="0" xfId="12933" applyFont="1" applyFill="1" applyBorder="1" applyAlignment="1">
      <alignment horizontal="left" vertical="center"/>
    </xf>
    <xf numFmtId="0" fontId="103" fillId="16" borderId="0" xfId="13068" applyFont="1" applyFill="1" applyBorder="1" applyAlignment="1">
      <alignment vertical="center"/>
    </xf>
    <xf numFmtId="0" fontId="102" fillId="0" borderId="94" xfId="13020" applyFont="1" applyBorder="1" applyAlignment="1">
      <alignment horizontal="center" vertical="center"/>
    </xf>
    <xf numFmtId="0" fontId="108" fillId="35" borderId="0" xfId="13068" applyFont="1" applyFill="1" applyBorder="1" applyAlignment="1">
      <alignment horizontal="left" vertical="center"/>
    </xf>
    <xf numFmtId="0" fontId="11" fillId="0" borderId="93" xfId="13020" applyBorder="1" applyAlignment="1">
      <alignment horizontal="center" vertical="center"/>
    </xf>
    <xf numFmtId="0" fontId="102" fillId="0" borderId="0" xfId="12933" applyFont="1" applyFill="1" applyBorder="1" applyAlignment="1">
      <alignment vertical="center"/>
    </xf>
    <xf numFmtId="0" fontId="11" fillId="0" borderId="94" xfId="13020" applyFont="1" applyBorder="1" applyAlignment="1">
      <alignment horizontal="center" vertical="center"/>
    </xf>
    <xf numFmtId="0" fontId="11" fillId="0" borderId="93" xfId="13020" applyFont="1" applyBorder="1" applyAlignment="1">
      <alignment horizontal="center"/>
    </xf>
    <xf numFmtId="0" fontId="103" fillId="0" borderId="0" xfId="13071" applyFont="1" applyBorder="1" applyAlignment="1">
      <alignment horizontal="center" vertical="center" wrapText="1"/>
    </xf>
    <xf numFmtId="0" fontId="103" fillId="0" borderId="0" xfId="13071" applyFont="1" applyBorder="1" applyAlignment="1">
      <alignment horizontal="left" vertical="center" wrapText="1"/>
    </xf>
    <xf numFmtId="0" fontId="103" fillId="0" borderId="0" xfId="13071" applyFont="1" applyBorder="1" applyAlignment="1">
      <alignment horizontal="center" vertical="center" wrapText="1"/>
    </xf>
    <xf numFmtId="0" fontId="103" fillId="0" borderId="0" xfId="13020" applyFont="1" applyAlignment="1">
      <alignment vertical="center"/>
    </xf>
    <xf numFmtId="0" fontId="103" fillId="0" borderId="0" xfId="13071" applyFont="1" applyBorder="1" applyAlignment="1">
      <alignment horizontal="center" vertical="center"/>
    </xf>
    <xf numFmtId="0" fontId="110" fillId="0" borderId="0" xfId="13071" applyFont="1" applyBorder="1" applyAlignment="1">
      <alignment horizontal="center" vertical="center"/>
    </xf>
    <xf numFmtId="0" fontId="111" fillId="0" borderId="0" xfId="13071" applyFont="1" applyBorder="1" applyAlignment="1">
      <alignment horizontal="center" vertical="center"/>
    </xf>
    <xf numFmtId="183" fontId="50" fillId="0" borderId="0" xfId="13072" applyFont="1">
      <alignment vertical="center"/>
    </xf>
    <xf numFmtId="49" fontId="50" fillId="0" borderId="0" xfId="13072" applyNumberFormat="1" applyFont="1">
      <alignment vertical="center"/>
    </xf>
    <xf numFmtId="183" fontId="50" fillId="0" borderId="0" xfId="13072" applyFont="1" applyFill="1">
      <alignment vertical="center"/>
    </xf>
    <xf numFmtId="183" fontId="50" fillId="0" borderId="0" xfId="13072" applyNumberFormat="1" applyFont="1" applyFill="1">
      <alignment vertical="center"/>
    </xf>
    <xf numFmtId="182" fontId="112" fillId="0" borderId="93" xfId="13037" applyNumberFormat="1" applyFont="1" applyFill="1" applyBorder="1" applyAlignment="1">
      <alignment horizontal="left"/>
    </xf>
    <xf numFmtId="182" fontId="50" fillId="0" borderId="93" xfId="13037" applyNumberFormat="1" applyFont="1" applyFill="1" applyBorder="1" applyAlignment="1">
      <alignment horizontal="left"/>
    </xf>
    <xf numFmtId="183" fontId="112" fillId="0" borderId="92" xfId="13037" applyFont="1" applyFill="1" applyBorder="1" applyAlignment="1">
      <alignment horizontal="left" wrapText="1"/>
    </xf>
    <xf numFmtId="0" fontId="50" fillId="0" borderId="93" xfId="13043" applyNumberFormat="1" applyFont="1" applyFill="1" applyBorder="1" applyAlignment="1" applyProtection="1">
      <alignment horizontal="left"/>
    </xf>
    <xf numFmtId="183" fontId="112" fillId="0" borderId="9" xfId="13037" applyFont="1" applyFill="1" applyBorder="1" applyAlignment="1">
      <alignment horizontal="left" wrapText="1"/>
    </xf>
    <xf numFmtId="0" fontId="50" fillId="18" borderId="93" xfId="13043" applyNumberFormat="1" applyFont="1" applyFill="1" applyBorder="1" applyAlignment="1" applyProtection="1">
      <alignment horizontal="left"/>
    </xf>
    <xf numFmtId="183" fontId="112" fillId="0" borderId="94" xfId="13037" applyFont="1" applyFill="1" applyBorder="1" applyAlignment="1">
      <alignment horizontal="left" wrapText="1"/>
    </xf>
    <xf numFmtId="183" fontId="50" fillId="0" borderId="93" xfId="13037" applyNumberFormat="1" applyFont="1" applyFill="1" applyBorder="1" applyAlignment="1">
      <alignment horizontal="left" vertical="center"/>
    </xf>
    <xf numFmtId="183" fontId="50" fillId="0" borderId="92" xfId="13040" applyNumberFormat="1" applyFont="1" applyFill="1" applyBorder="1" applyAlignment="1">
      <alignment horizontal="left" vertical="center"/>
    </xf>
    <xf numFmtId="49" fontId="50" fillId="0" borderId="92" xfId="13040" applyNumberFormat="1" applyFont="1" applyFill="1" applyBorder="1" applyAlignment="1">
      <alignment horizontal="left" vertical="center"/>
    </xf>
    <xf numFmtId="183" fontId="50" fillId="0" borderId="93" xfId="13037" applyFont="1" applyFill="1" applyBorder="1" applyAlignment="1">
      <alignment horizontal="left" vertical="center"/>
    </xf>
    <xf numFmtId="183" fontId="50" fillId="0" borderId="94" xfId="13040" applyNumberFormat="1" applyFont="1" applyFill="1" applyBorder="1" applyAlignment="1">
      <alignment horizontal="left" vertical="center"/>
    </xf>
    <xf numFmtId="49" fontId="50" fillId="0" borderId="94" xfId="13040" applyNumberFormat="1" applyFont="1" applyFill="1" applyBorder="1" applyAlignment="1">
      <alignment horizontal="left" vertical="center"/>
    </xf>
    <xf numFmtId="49" fontId="50" fillId="0" borderId="0" xfId="13072" applyNumberFormat="1" applyFont="1" applyFill="1">
      <alignment vertical="center"/>
    </xf>
    <xf numFmtId="183" fontId="52" fillId="0" borderId="0" xfId="13054" applyNumberFormat="1" applyFont="1" applyFill="1" applyBorder="1" applyAlignment="1">
      <alignment horizontal="left" vertical="center" shrinkToFit="1"/>
    </xf>
    <xf numFmtId="183" fontId="50" fillId="0" borderId="0" xfId="13072" applyNumberFormat="1" applyFont="1" applyFill="1" applyBorder="1">
      <alignment vertical="center"/>
    </xf>
    <xf numFmtId="183" fontId="50" fillId="0" borderId="0" xfId="13072" applyNumberFormat="1" applyFont="1" applyFill="1" applyBorder="1" applyAlignment="1">
      <alignment horizontal="center" vertical="center"/>
    </xf>
    <xf numFmtId="49" fontId="50" fillId="0" borderId="0" xfId="13072" applyNumberFormat="1" applyFont="1" applyFill="1" applyBorder="1">
      <alignment vertical="center"/>
    </xf>
    <xf numFmtId="183" fontId="50" fillId="0" borderId="0" xfId="13072" applyNumberFormat="1" applyFont="1" applyFill="1" applyBorder="1" applyAlignment="1">
      <alignment horizontal="left" vertical="top" wrapText="1"/>
    </xf>
    <xf numFmtId="183" fontId="50" fillId="0" borderId="0" xfId="13072" applyNumberFormat="1" applyFont="1" applyFill="1" applyBorder="1" applyAlignment="1">
      <alignment horizontal="left" vertical="center"/>
    </xf>
    <xf numFmtId="49" fontId="52" fillId="0" borderId="0" xfId="13054" applyNumberFormat="1" applyFont="1" applyFill="1" applyBorder="1" applyAlignment="1">
      <alignment horizontal="left" vertical="center" shrinkToFit="1"/>
    </xf>
    <xf numFmtId="184" fontId="52" fillId="0" borderId="0" xfId="13054" applyNumberFormat="1" applyFont="1" applyFill="1" applyBorder="1" applyAlignment="1">
      <alignment horizontal="left" vertical="center" shrinkToFit="1"/>
    </xf>
    <xf numFmtId="183" fontId="50" fillId="0" borderId="0" xfId="13072" applyNumberFormat="1" applyFont="1" applyFill="1" applyBorder="1" applyAlignment="1">
      <alignment horizontal="left"/>
    </xf>
    <xf numFmtId="183" fontId="50" fillId="0" borderId="0" xfId="13072" applyFont="1" applyFill="1" applyAlignment="1"/>
    <xf numFmtId="207" fontId="114" fillId="0" borderId="93" xfId="13073" applyNumberFormat="1" applyFont="1" applyBorder="1" applyAlignment="1">
      <alignment horizontal="left" vertical="center"/>
    </xf>
    <xf numFmtId="183" fontId="50" fillId="0" borderId="0" xfId="13037" applyNumberFormat="1" applyFont="1" applyFill="1" applyBorder="1" applyAlignment="1">
      <alignment horizontal="center" wrapText="1"/>
    </xf>
    <xf numFmtId="49" fontId="50" fillId="0" borderId="0" xfId="13037" applyNumberFormat="1" applyFont="1" applyFill="1" applyBorder="1" applyAlignment="1">
      <alignment horizontal="left"/>
    </xf>
    <xf numFmtId="183" fontId="50" fillId="0" borderId="0" xfId="13074" applyNumberFormat="1" applyFont="1" applyFill="1" applyBorder="1" applyAlignment="1">
      <alignment horizontal="left" vertical="center"/>
    </xf>
    <xf numFmtId="183" fontId="50" fillId="0" borderId="0" xfId="13072" applyFont="1" applyAlignment="1"/>
    <xf numFmtId="183" fontId="50" fillId="15" borderId="0" xfId="13072" applyFont="1" applyFill="1" applyBorder="1" applyAlignment="1">
      <alignment horizontal="left" vertical="center"/>
    </xf>
    <xf numFmtId="183" fontId="52" fillId="15" borderId="0" xfId="13054" applyFont="1" applyFill="1" applyBorder="1" applyAlignment="1">
      <alignment horizontal="left" vertical="center"/>
    </xf>
    <xf numFmtId="183" fontId="50" fillId="0" borderId="0" xfId="13037" applyFont="1" applyFill="1" applyBorder="1" applyAlignment="1">
      <alignment horizontal="left" wrapText="1"/>
    </xf>
    <xf numFmtId="16" fontId="50" fillId="0" borderId="0" xfId="13038" applyNumberFormat="1" applyFont="1" applyFill="1" applyBorder="1" applyAlignment="1">
      <alignment horizontal="left"/>
    </xf>
    <xf numFmtId="183" fontId="50" fillId="0" borderId="92" xfId="13040" applyFont="1" applyBorder="1" applyAlignment="1">
      <alignment horizontal="left" vertical="center"/>
    </xf>
    <xf numFmtId="49" fontId="50" fillId="0" borderId="92" xfId="13040" applyNumberFormat="1" applyFont="1" applyBorder="1" applyAlignment="1">
      <alignment horizontal="left" vertical="center"/>
    </xf>
    <xf numFmtId="183" fontId="50" fillId="0" borderId="94" xfId="13040" applyFont="1" applyBorder="1" applyAlignment="1">
      <alignment horizontal="left" vertical="center"/>
    </xf>
    <xf numFmtId="49" fontId="50" fillId="0" borderId="94" xfId="13040" applyNumberFormat="1" applyFont="1" applyBorder="1" applyAlignment="1">
      <alignment horizontal="left" vertical="center"/>
    </xf>
    <xf numFmtId="183" fontId="52" fillId="17" borderId="0" xfId="13054" applyFont="1" applyFill="1" applyBorder="1" applyAlignment="1">
      <alignment horizontal="left" vertical="center" shrinkToFit="1"/>
    </xf>
    <xf numFmtId="0" fontId="50" fillId="0" borderId="0" xfId="13072" applyNumberFormat="1" applyFont="1" applyAlignment="1"/>
    <xf numFmtId="16" fontId="50" fillId="16" borderId="0" xfId="13072" applyNumberFormat="1" applyFont="1" applyFill="1" applyBorder="1" applyAlignment="1">
      <alignment horizontal="center"/>
    </xf>
    <xf numFmtId="0" fontId="50" fillId="16" borderId="0" xfId="13072" applyNumberFormat="1" applyFont="1" applyFill="1" applyBorder="1" applyAlignment="1">
      <alignment horizontal="center"/>
    </xf>
    <xf numFmtId="183" fontId="52" fillId="0" borderId="0" xfId="13054" applyFont="1" applyFill="1" applyBorder="1" applyAlignment="1">
      <alignment horizontal="left" vertical="center" shrinkToFit="1"/>
    </xf>
    <xf numFmtId="183" fontId="52" fillId="15" borderId="0" xfId="13054" applyFont="1" applyFill="1" applyBorder="1" applyAlignment="1">
      <alignment horizontal="left" vertical="center"/>
    </xf>
    <xf numFmtId="49" fontId="52" fillId="15" borderId="0" xfId="13054" applyNumberFormat="1" applyFont="1" applyFill="1" applyBorder="1" applyAlignment="1">
      <alignment horizontal="left" vertical="center"/>
    </xf>
    <xf numFmtId="183" fontId="50" fillId="0" borderId="0" xfId="13072" applyFont="1" applyBorder="1">
      <alignment vertical="center"/>
    </xf>
    <xf numFmtId="183" fontId="50" fillId="0" borderId="0" xfId="13072" applyFont="1" applyBorder="1" applyAlignment="1">
      <alignment horizontal="center" vertical="center"/>
    </xf>
    <xf numFmtId="49" fontId="50" fillId="0" borderId="0" xfId="13072" applyNumberFormat="1" applyFont="1" applyBorder="1">
      <alignment vertical="center"/>
    </xf>
    <xf numFmtId="183" fontId="52" fillId="0" borderId="0" xfId="13054" applyFont="1" applyFill="1" applyBorder="1" applyAlignment="1">
      <alignment vertical="center" shrinkToFit="1"/>
    </xf>
    <xf numFmtId="183" fontId="50" fillId="0" borderId="0" xfId="13072" applyFont="1" applyBorder="1" applyAlignment="1">
      <alignment horizontal="left" vertical="center"/>
    </xf>
    <xf numFmtId="183" fontId="72" fillId="0" borderId="0" xfId="13072" applyFont="1" applyAlignment="1">
      <alignment horizontal="left" vertical="center"/>
    </xf>
    <xf numFmtId="17" fontId="73" fillId="0" borderId="0" xfId="13072" applyNumberFormat="1" applyFont="1" applyAlignment="1">
      <alignment horizontal="center" vertical="center"/>
    </xf>
    <xf numFmtId="183" fontId="72" fillId="0" borderId="0" xfId="13040" applyFont="1" applyBorder="1" applyAlignment="1">
      <alignment horizontal="center" vertical="center"/>
    </xf>
    <xf numFmtId="49" fontId="72" fillId="0" borderId="0" xfId="13040" applyNumberFormat="1" applyFont="1" applyBorder="1" applyAlignment="1">
      <alignment horizontal="center" vertical="center"/>
    </xf>
    <xf numFmtId="183" fontId="72" fillId="0" borderId="0" xfId="13040" applyFont="1" applyBorder="1" applyAlignment="1">
      <alignment horizontal="center" vertical="center"/>
    </xf>
    <xf numFmtId="183" fontId="72" fillId="0" borderId="0" xfId="13040" applyFont="1" applyFill="1" applyBorder="1" applyAlignment="1">
      <alignment horizontal="center" vertical="center"/>
    </xf>
    <xf numFmtId="208" fontId="104" fillId="0" borderId="95" xfId="13075" applyNumberFormat="1" applyFont="1" applyBorder="1" applyAlignment="1">
      <alignment horizontal="center" vertical="center" wrapText="1"/>
    </xf>
    <xf numFmtId="180" fontId="102" fillId="0" borderId="92" xfId="13075" applyFont="1" applyBorder="1" applyAlignment="1">
      <alignment horizontal="center" vertical="center" wrapText="1"/>
    </xf>
    <xf numFmtId="180" fontId="102" fillId="0" borderId="93" xfId="13075" applyFont="1" applyBorder="1" applyAlignment="1">
      <alignment horizontal="center" vertical="center"/>
    </xf>
    <xf numFmtId="180" fontId="103" fillId="0" borderId="0" xfId="13076" applyFont="1"/>
    <xf numFmtId="180" fontId="102" fillId="0" borderId="9" xfId="13075" applyFont="1" applyBorder="1" applyAlignment="1">
      <alignment horizontal="center" vertical="center" wrapText="1"/>
    </xf>
    <xf numFmtId="180" fontId="103" fillId="0" borderId="0" xfId="13077" applyFont="1" applyAlignment="1">
      <alignment horizontal="left" vertical="center" shrinkToFit="1"/>
    </xf>
    <xf numFmtId="180" fontId="102" fillId="0" borderId="94" xfId="13075" applyFont="1" applyBorder="1" applyAlignment="1">
      <alignment horizontal="center" vertical="center" wrapText="1"/>
    </xf>
    <xf numFmtId="180" fontId="102" fillId="0" borderId="94" xfId="13075" applyFont="1" applyBorder="1" applyAlignment="1">
      <alignment horizontal="center" vertical="center"/>
    </xf>
    <xf numFmtId="49" fontId="115" fillId="0" borderId="93" xfId="13078" applyNumberFormat="1" applyFont="1" applyBorder="1" applyAlignment="1">
      <alignment horizontal="center" vertical="center"/>
    </xf>
    <xf numFmtId="180" fontId="102" fillId="0" borderId="93" xfId="13076" applyFont="1" applyBorder="1"/>
    <xf numFmtId="180" fontId="102" fillId="0" borderId="38" xfId="13075" applyFont="1" applyBorder="1" applyAlignment="1">
      <alignment horizontal="center" vertical="center"/>
    </xf>
    <xf numFmtId="180" fontId="102" fillId="0" borderId="93" xfId="13075" applyFont="1" applyBorder="1" applyAlignment="1">
      <alignment horizontal="center" vertical="center"/>
    </xf>
    <xf numFmtId="180" fontId="102" fillId="35" borderId="0" xfId="13076" applyFont="1" applyFill="1"/>
    <xf numFmtId="180" fontId="103" fillId="35" borderId="0" xfId="13077" applyFont="1" applyFill="1" applyAlignment="1">
      <alignment horizontal="left" vertical="center"/>
    </xf>
    <xf numFmtId="180" fontId="103" fillId="35" borderId="0" xfId="13079" applyNumberFormat="1" applyFont="1" applyFill="1" applyAlignment="1">
      <alignment horizontal="left" vertical="center"/>
    </xf>
    <xf numFmtId="209" fontId="115" fillId="0" borderId="93" xfId="13080" applyNumberFormat="1" applyFont="1" applyBorder="1" applyAlignment="1">
      <alignment horizontal="center"/>
    </xf>
    <xf numFmtId="180" fontId="106" fillId="0" borderId="93" xfId="13075" applyFont="1" applyBorder="1" applyAlignment="1">
      <alignment horizontal="center" vertical="center" wrapText="1"/>
    </xf>
    <xf numFmtId="180" fontId="102" fillId="0" borderId="93" xfId="13075" applyFont="1" applyBorder="1" applyAlignment="1">
      <alignment horizontal="center" vertical="center" wrapText="1"/>
    </xf>
    <xf numFmtId="180" fontId="102" fillId="0" borderId="92" xfId="13075" applyFont="1" applyBorder="1" applyAlignment="1">
      <alignment horizontal="center" vertical="center"/>
    </xf>
    <xf numFmtId="49" fontId="115" fillId="0" borderId="92" xfId="13078" applyNumberFormat="1" applyFont="1" applyBorder="1" applyAlignment="1">
      <alignment horizontal="center" vertical="center"/>
    </xf>
    <xf numFmtId="49" fontId="115" fillId="0" borderId="94" xfId="13078" applyNumberFormat="1" applyFont="1" applyBorder="1" applyAlignment="1">
      <alignment horizontal="center" vertical="center"/>
    </xf>
    <xf numFmtId="209" fontId="115" fillId="35" borderId="93" xfId="13080" applyNumberFormat="1" applyFont="1" applyFill="1" applyBorder="1" applyAlignment="1">
      <alignment horizontal="center"/>
    </xf>
    <xf numFmtId="180" fontId="103" fillId="35" borderId="0" xfId="13079" applyNumberFormat="1" applyFont="1" applyFill="1" applyAlignment="1">
      <alignment horizontal="left" vertical="center"/>
    </xf>
    <xf numFmtId="180" fontId="102" fillId="0" borderId="9" xfId="13075" applyFont="1" applyBorder="1" applyAlignment="1">
      <alignment horizontal="center" vertical="center"/>
    </xf>
    <xf numFmtId="208" fontId="102" fillId="35" borderId="0" xfId="13075" applyNumberFormat="1" applyFont="1" applyFill="1" applyAlignment="1">
      <alignment horizontal="center" vertical="center" wrapText="1"/>
    </xf>
    <xf numFmtId="208" fontId="102" fillId="0" borderId="93" xfId="13075" applyNumberFormat="1" applyFont="1" applyBorder="1" applyAlignment="1">
      <alignment horizontal="center" vertical="center" wrapText="1"/>
    </xf>
    <xf numFmtId="208" fontId="102" fillId="0" borderId="95" xfId="13075" applyNumberFormat="1" applyFont="1" applyBorder="1" applyAlignment="1">
      <alignment horizontal="center" vertical="center" wrapText="1"/>
    </xf>
    <xf numFmtId="183" fontId="104" fillId="0" borderId="93" xfId="13080" applyNumberFormat="1" applyFont="1" applyBorder="1" applyAlignment="1">
      <alignment horizontal="center" vertical="center" wrapText="1"/>
    </xf>
    <xf numFmtId="208" fontId="102" fillId="0" borderId="93" xfId="13075" applyNumberFormat="1" applyFont="1" applyBorder="1" applyAlignment="1">
      <alignment horizontal="center" vertical="center"/>
    </xf>
    <xf numFmtId="208" fontId="102" fillId="0" borderId="96" xfId="13075" applyNumberFormat="1" applyFont="1" applyBorder="1" applyAlignment="1">
      <alignment horizontal="center" vertical="center"/>
    </xf>
    <xf numFmtId="180" fontId="102" fillId="0" borderId="92" xfId="13075" applyFont="1" applyBorder="1" applyAlignment="1">
      <alignment vertical="center"/>
    </xf>
    <xf numFmtId="208" fontId="102" fillId="0" borderId="94" xfId="13075" applyNumberFormat="1" applyFont="1" applyBorder="1" applyAlignment="1">
      <alignment horizontal="center" vertical="center"/>
    </xf>
    <xf numFmtId="208" fontId="102" fillId="0" borderId="38" xfId="13075" applyNumberFormat="1" applyFont="1" applyBorder="1" applyAlignment="1">
      <alignment horizontal="center" vertical="center"/>
    </xf>
    <xf numFmtId="180" fontId="102" fillId="0" borderId="94" xfId="13075" applyFont="1" applyBorder="1" applyAlignment="1">
      <alignment vertical="center"/>
    </xf>
    <xf numFmtId="208" fontId="102" fillId="35" borderId="0" xfId="13076" applyNumberFormat="1" applyFont="1" applyFill="1" applyAlignment="1">
      <alignment horizontal="center"/>
    </xf>
    <xf numFmtId="180" fontId="102" fillId="35" borderId="0" xfId="13076" applyFont="1" applyFill="1" applyAlignment="1">
      <alignment horizontal="center"/>
    </xf>
    <xf numFmtId="0" fontId="104" fillId="35" borderId="0" xfId="13080" applyNumberFormat="1" applyFont="1" applyFill="1">
      <alignment vertical="center"/>
    </xf>
    <xf numFmtId="180" fontId="103" fillId="35" borderId="0" xfId="13076" applyFont="1" applyFill="1"/>
    <xf numFmtId="180" fontId="102" fillId="0" borderId="0" xfId="13076" applyFont="1"/>
    <xf numFmtId="183" fontId="116" fillId="0" borderId="93" xfId="13080" applyNumberFormat="1" applyFont="1" applyBorder="1" applyAlignment="1">
      <alignment horizontal="center" vertical="center" wrapText="1"/>
    </xf>
    <xf numFmtId="180" fontId="102" fillId="0" borderId="95" xfId="13075" applyFont="1" applyBorder="1" applyAlignment="1">
      <alignment horizontal="center" vertical="center" wrapText="1"/>
    </xf>
    <xf numFmtId="180" fontId="102" fillId="0" borderId="0" xfId="13075" applyFont="1" applyAlignment="1">
      <alignment horizontal="center" vertical="center"/>
    </xf>
    <xf numFmtId="180" fontId="102" fillId="0" borderId="0" xfId="13075" applyFont="1" applyAlignment="1">
      <alignment horizontal="center" vertical="center"/>
    </xf>
    <xf numFmtId="180" fontId="102" fillId="0" borderId="31" xfId="13075" applyFont="1" applyBorder="1" applyAlignment="1">
      <alignment horizontal="center" vertical="center"/>
    </xf>
    <xf numFmtId="180" fontId="103" fillId="35" borderId="0" xfId="13076" applyFont="1" applyFill="1" applyAlignment="1">
      <alignment horizontal="center"/>
    </xf>
    <xf numFmtId="208" fontId="104" fillId="0" borderId="93" xfId="13075" applyNumberFormat="1" applyFont="1" applyBorder="1" applyAlignment="1">
      <alignment horizontal="center" vertical="center" wrapText="1"/>
    </xf>
    <xf numFmtId="180" fontId="102" fillId="17" borderId="95" xfId="13075" applyFont="1" applyFill="1" applyBorder="1" applyAlignment="1">
      <alignment horizontal="center" vertical="center" wrapText="1"/>
    </xf>
    <xf numFmtId="208" fontId="104" fillId="0" borderId="94" xfId="13075" applyNumberFormat="1" applyFont="1" applyBorder="1" applyAlignment="1">
      <alignment horizontal="center" vertical="center" wrapText="1"/>
    </xf>
    <xf numFmtId="208" fontId="102" fillId="0" borderId="94" xfId="13075" applyNumberFormat="1" applyFont="1" applyBorder="1" applyAlignment="1">
      <alignment horizontal="center" vertical="center" wrapText="1"/>
    </xf>
    <xf numFmtId="180" fontId="102" fillId="17" borderId="0" xfId="13075" applyFont="1" applyFill="1" applyAlignment="1">
      <alignment horizontal="center" vertical="center" wrapText="1"/>
    </xf>
    <xf numFmtId="180" fontId="102" fillId="17" borderId="31" xfId="13075" applyFont="1" applyFill="1" applyBorder="1" applyAlignment="1">
      <alignment horizontal="center" vertical="center" wrapText="1"/>
    </xf>
    <xf numFmtId="180" fontId="102" fillId="0" borderId="94" xfId="13075" applyFont="1" applyBorder="1" applyAlignment="1">
      <alignment horizontal="center" vertical="center"/>
    </xf>
    <xf numFmtId="49" fontId="102" fillId="35" borderId="0" xfId="13077" applyNumberFormat="1" applyFont="1" applyFill="1" applyAlignment="1">
      <alignment horizontal="center" vertical="center" shrinkToFit="1"/>
    </xf>
    <xf numFmtId="180" fontId="102" fillId="35" borderId="0" xfId="13081" applyFont="1" applyFill="1" applyAlignment="1">
      <alignment horizontal="center" vertical="center" wrapText="1"/>
    </xf>
    <xf numFmtId="180" fontId="103" fillId="35" borderId="0" xfId="13077" applyFont="1" applyFill="1" applyAlignment="1">
      <alignment horizontal="left" vertical="center" shrinkToFit="1"/>
    </xf>
    <xf numFmtId="49" fontId="103" fillId="35" borderId="0" xfId="13079" applyNumberFormat="1" applyFont="1" applyFill="1" applyAlignment="1">
      <alignment horizontal="left" vertical="center"/>
    </xf>
    <xf numFmtId="180" fontId="102" fillId="0" borderId="96" xfId="13075" applyFont="1" applyBorder="1" applyAlignment="1">
      <alignment horizontal="center" vertical="center"/>
    </xf>
    <xf numFmtId="184" fontId="102" fillId="35" borderId="0" xfId="13077" applyNumberFormat="1" applyFont="1" applyFill="1" applyAlignment="1">
      <alignment horizontal="center" vertical="center" shrinkToFit="1"/>
    </xf>
    <xf numFmtId="180" fontId="103" fillId="17" borderId="0" xfId="13077" applyFont="1" applyFill="1" applyAlignment="1">
      <alignment horizontal="left" vertical="center" shrinkToFit="1"/>
    </xf>
    <xf numFmtId="208" fontId="104" fillId="0" borderId="0" xfId="13075" applyNumberFormat="1" applyFont="1" applyAlignment="1">
      <alignment horizontal="center" vertical="center" wrapText="1"/>
    </xf>
    <xf numFmtId="183" fontId="104" fillId="0" borderId="93" xfId="13080" applyNumberFormat="1" applyFont="1" applyFill="1" applyBorder="1" applyAlignment="1">
      <alignment horizontal="center" vertical="center" wrapText="1"/>
    </xf>
    <xf numFmtId="180" fontId="103" fillId="35" borderId="0" xfId="13077" applyFont="1" applyFill="1" applyAlignment="1">
      <alignment horizontal="center" vertical="center"/>
    </xf>
    <xf numFmtId="180" fontId="102" fillId="0" borderId="93" xfId="13075" applyFont="1" applyBorder="1" applyAlignment="1">
      <alignment horizontal="center" vertical="center" wrapText="1"/>
    </xf>
    <xf numFmtId="180" fontId="103" fillId="35" borderId="0" xfId="13077" applyFont="1" applyFill="1" applyAlignment="1">
      <alignment horizontal="left" vertical="center" shrinkToFit="1"/>
    </xf>
    <xf numFmtId="180" fontId="103" fillId="16" borderId="0" xfId="13077" applyFont="1" applyFill="1" applyAlignment="1">
      <alignment vertical="center"/>
    </xf>
    <xf numFmtId="208" fontId="104" fillId="35" borderId="0" xfId="13075" applyNumberFormat="1" applyFont="1" applyFill="1" applyAlignment="1">
      <alignment horizontal="center" vertical="center" wrapText="1"/>
    </xf>
    <xf numFmtId="180" fontId="103" fillId="35" borderId="0" xfId="13077" applyFont="1" applyFill="1" applyAlignment="1">
      <alignment vertical="center"/>
    </xf>
    <xf numFmtId="180" fontId="103" fillId="35" borderId="0" xfId="13077" applyFont="1" applyFill="1" applyAlignment="1">
      <alignment horizontal="center" vertical="center"/>
    </xf>
    <xf numFmtId="180" fontId="102" fillId="0" borderId="0" xfId="13075" applyFont="1" applyAlignment="1">
      <alignment horizontal="center" vertical="center" wrapText="1"/>
    </xf>
    <xf numFmtId="183" fontId="104" fillId="17" borderId="93" xfId="13080" applyNumberFormat="1" applyFont="1" applyFill="1" applyBorder="1" applyAlignment="1">
      <alignment horizontal="center" vertical="center"/>
    </xf>
    <xf numFmtId="183" fontId="104" fillId="17" borderId="93" xfId="13080" applyNumberFormat="1" applyFont="1" applyFill="1" applyBorder="1" applyAlignment="1">
      <alignment horizontal="center" vertical="center" wrapText="1"/>
    </xf>
    <xf numFmtId="180" fontId="117" fillId="0" borderId="0" xfId="13080" applyFont="1" applyAlignment="1">
      <alignment horizontal="center" vertical="center"/>
    </xf>
    <xf numFmtId="180" fontId="102" fillId="35" borderId="0" xfId="13077" applyFont="1" applyFill="1" applyAlignment="1">
      <alignment horizontal="center" vertical="center" shrinkToFit="1"/>
    </xf>
    <xf numFmtId="180" fontId="103" fillId="0" borderId="0" xfId="13076" applyFont="1" applyAlignment="1">
      <alignment vertical="center"/>
    </xf>
    <xf numFmtId="180" fontId="102" fillId="35" borderId="0" xfId="13076" applyFont="1" applyFill="1" applyAlignment="1">
      <alignment horizontal="center" vertical="center"/>
    </xf>
    <xf numFmtId="180" fontId="102" fillId="15" borderId="0" xfId="13077" applyFont="1" applyFill="1" applyAlignment="1">
      <alignment horizontal="center" vertical="center"/>
    </xf>
    <xf numFmtId="49" fontId="102" fillId="15" borderId="0" xfId="13077" applyNumberFormat="1" applyFont="1" applyFill="1" applyAlignment="1">
      <alignment horizontal="center" vertical="center" shrinkToFit="1"/>
    </xf>
    <xf numFmtId="180" fontId="102" fillId="15" borderId="0" xfId="13081" applyFont="1" applyFill="1" applyAlignment="1">
      <alignment horizontal="center" vertical="center" wrapText="1"/>
    </xf>
    <xf numFmtId="180" fontId="103" fillId="0" borderId="0" xfId="13081" applyFont="1" applyAlignment="1">
      <alignment horizontal="left" vertical="center"/>
    </xf>
    <xf numFmtId="180" fontId="103" fillId="0" borderId="0" xfId="13081" applyFont="1" applyAlignment="1">
      <alignment horizontal="left" vertical="center" wrapText="1"/>
    </xf>
    <xf numFmtId="0" fontId="103" fillId="0" borderId="0" xfId="13076" applyNumberFormat="1" applyFont="1" applyAlignment="1">
      <alignment horizontal="center" vertical="center"/>
    </xf>
    <xf numFmtId="180" fontId="111" fillId="0" borderId="0" xfId="13081" applyFont="1" applyAlignment="1">
      <alignment horizontal="center" vertical="center"/>
    </xf>
  </cellXfs>
  <cellStyles count="13082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着色 1" xfId="3309" builtinId="30" customBuiltin="1"/>
    <cellStyle name="20% - 着色 2" xfId="3340" builtinId="34" customBuiltin="1"/>
    <cellStyle name="20% - 着色 3" xfId="3371" builtinId="38" customBuiltin="1"/>
    <cellStyle name="20% - 着色 4" xfId="3402" builtinId="42" customBuiltin="1"/>
    <cellStyle name="20% - 着色 5" xfId="3433" builtinId="46" customBuiltin="1"/>
    <cellStyle name="20% - 着色 6" xfId="3464" builtinId="50" customBuiltin="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着色 1" xfId="4131" builtinId="31" customBuiltin="1"/>
    <cellStyle name="40% - 着色 2" xfId="4162" builtinId="35" customBuiltin="1"/>
    <cellStyle name="40% - 着色 3" xfId="4193" builtinId="39" customBuiltin="1"/>
    <cellStyle name="40% - 着色 4" xfId="4224" builtinId="43" customBuiltin="1"/>
    <cellStyle name="40% - 着色 5" xfId="4255" builtinId="47" customBuiltin="1"/>
    <cellStyle name="40% - 着色 6" xfId="4286" builtinId="51" customBuiltin="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着色 1" xfId="4737" builtinId="32" customBuiltin="1"/>
    <cellStyle name="60% - 着色 2" xfId="4750" builtinId="36" customBuiltin="1"/>
    <cellStyle name="60% - 着色 3" xfId="4763" builtinId="40" customBuiltin="1"/>
    <cellStyle name="60% - 着色 4" xfId="4776" builtinId="44" customBuiltin="1"/>
    <cellStyle name="60% - 着色 5" xfId="4789" builtinId="48" customBuiltin="1"/>
    <cellStyle name="60% - 着色 6" xfId="4802" builtinId="52" customBuiltin="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7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8"/>
    <cellStyle name="Mon閠aire_AR1194M" xfId="130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0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0"/>
    <cellStyle name="Normal 12 3" xfId="12973"/>
    <cellStyle name="Normal 14" xfId="5466"/>
    <cellStyle name="Normal 14 2" xfId="12941"/>
    <cellStyle name="Normal 14 3" xfId="12974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2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11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4"/>
    <cellStyle name="Normal 3 8" xfId="12977"/>
    <cellStyle name="Normal 3 9" xfId="13013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6"/>
    <cellStyle name="Normal 4 7" xfId="12979"/>
    <cellStyle name="Normal 4 8" xfId="13014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5" xfId="12980"/>
    <cellStyle name="Normal 5 6" xfId="13015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3" xfId="12991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7"/>
    <cellStyle name="Pourcentage 2" xfId="13018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4"/>
    <cellStyle name="常规 10 2 2 5" xfId="13079"/>
    <cellStyle name="常规 10 2 3" xfId="6451"/>
    <cellStyle name="常规 10 2 3 2" xfId="13053"/>
    <cellStyle name="常规 10 2 4" xfId="6452"/>
    <cellStyle name="常规 10 2 4 2" xfId="13077"/>
    <cellStyle name="常规 10 2 5" xfId="6453"/>
    <cellStyle name="常规 10 2 6" xfId="13041"/>
    <cellStyle name="常规 10 2 7" xfId="13062"/>
    <cellStyle name="常规 10 2 8" xfId="13068"/>
    <cellStyle name="常规 10 2 9" xfId="13076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6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57"/>
    <cellStyle name="常规 13 2" xfId="6543"/>
    <cellStyle name="常规 13 3" xfId="6544"/>
    <cellStyle name="常规 13 4" xfId="6545"/>
    <cellStyle name="常规 13 5" xfId="6546"/>
    <cellStyle name="常规 133" xfId="13056"/>
    <cellStyle name="常规 14" xfId="13072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80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065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30" xfId="13073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67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6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20"/>
    <cellStyle name="常规 2 66" xfId="13059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2 3" xfId="13029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1 9" xfId="13042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21"/>
    <cellStyle name="常规 3 48" xfId="13030"/>
    <cellStyle name="常规 3 48 2" xfId="13032"/>
    <cellStyle name="常规 3 49" xfId="13043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8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7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2"/>
    <cellStyle name="常规 4 18" xfId="13066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3"/>
    <cellStyle name="常规 5 38" xfId="13051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58" xfId="13035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4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48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44"/>
    <cellStyle name="常规_schedule OCT(2012) - COLUMBUS(WB) (2) 2" xfId="13045"/>
    <cellStyle name="常规_Sheet1" xfId="12932"/>
    <cellStyle name="常规_Sheet1 2" xfId="13040"/>
    <cellStyle name="常规_Sheet1 2 2" xfId="13060"/>
    <cellStyle name="常规_Sheet1 3" xfId="13058"/>
    <cellStyle name="常规_Sheet1 4" xfId="13061"/>
    <cellStyle name="常规_Sheet1 5" xfId="13071"/>
    <cellStyle name="常规_Sheet1 5 2" xfId="13081"/>
    <cellStyle name="常规_Sheet1_1" xfId="12933"/>
    <cellStyle name="常规_Sheet1_1 2" xfId="13037"/>
    <cellStyle name="常规_Sheet1_1 3" xfId="13052"/>
    <cellStyle name="常规_Sheet1_1 4" xfId="13063"/>
    <cellStyle name="常规_Sheet1_1 5" xfId="13075"/>
    <cellStyle name="常规_Sheet1_16" xfId="12936"/>
    <cellStyle name="常规_Sheet1_2" xfId="13064"/>
    <cellStyle name="常规_Sheet1_35" xfId="12937"/>
    <cellStyle name="常规_Sheet1_44" xfId="12938"/>
    <cellStyle name="常规_Sheet1_47" xfId="12939"/>
    <cellStyle name="常规_Sheet1_73" xfId="13047"/>
    <cellStyle name="常规_Sheet1_73 2" xfId="13074"/>
    <cellStyle name="常规_上海口岸船期表_57" xfId="13039"/>
    <cellStyle name="常规_上海口岸船期表_63" xfId="13038"/>
    <cellStyle name="常规_上海口岸船期表_64" xfId="13050"/>
    <cellStyle name="常规_万达运通2012年8月份拼箱船期表" xfId="13069"/>
    <cellStyle name="常规_万达运通2012年8月份拼箱船期表 2" xfId="13078"/>
    <cellStyle name="超連結 2" xfId="11629"/>
    <cellStyle name="超連結 2 2" xfId="11630"/>
    <cellStyle name="超連結 2 3" xfId="11631"/>
    <cellStyle name="超链接" xfId="13049" builtinId="8"/>
    <cellStyle name="超链接 2" xfId="13055"/>
    <cellStyle name="超链接 3" xfId="13070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_1004 MAL II線" xfId="11736"/>
    <cellStyle name="好_1004 MAL II線 2" xfId="11737"/>
    <cellStyle name="好_1004 MAL II線 3" xfId="117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C1 4000teu 201108" xfId="11769"/>
    <cellStyle name="好_CC1 4000teu 201108 2" xfId="11770"/>
    <cellStyle name="好_CC1 4000teu 201108 3" xfId="11771"/>
    <cellStyle name="好_Elsa_ 201202" xfId="11772"/>
    <cellStyle name="好_Elsa_ 201202 2" xfId="11773"/>
    <cellStyle name="好_Elsa_ 201202 3" xfId="11774"/>
    <cellStyle name="好_forecast" xfId="11775"/>
    <cellStyle name="好_forecast 2" xfId="11776"/>
    <cellStyle name="好_forecast 3" xfId="11777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Weekly CB ver3" xfId="11904"/>
    <cellStyle name="好_Weekly CB ver3 2" xfId="11905"/>
    <cellStyle name="好_Weekly CB ver3 3" xfId="1190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計算" xfId="11996"/>
    <cellStyle name="計算 2" xfId="11997"/>
    <cellStyle name="計算 3" xfId="1199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19"/>
    <cellStyle name="千位分隔[0] 3" xfId="12163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3"/>
    <cellStyle name="样式 1 11" xfId="12315"/>
    <cellStyle name="样式 1 12" xfId="12316"/>
    <cellStyle name="样式 1 2" xfId="12317"/>
    <cellStyle name="样式 1 2 2" xfId="12318"/>
    <cellStyle name="样式 1 2 2 2 2 2 2 2 2" xfId="13034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" xfId="12164" builtinId="29" customBuiltin="1"/>
    <cellStyle name="着色 2" xfId="12177" builtinId="33" customBuiltin="1"/>
    <cellStyle name="着色 3" xfId="12190" builtinId="37" customBuiltin="1"/>
    <cellStyle name="着色 4" xfId="12203" builtinId="41" customBuiltin="1"/>
    <cellStyle name="着色 5" xfId="12216" builtinId="45" customBuiltin="1"/>
    <cellStyle name="着色 6" xfId="12229" builtinId="49" customBuiltin="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28575</xdr:rowOff>
    </xdr:from>
    <xdr:ext cx="942975" cy="5238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52400"/>
          <a:ext cx="628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58389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341500"/>
          <a:ext cx="304800" cy="258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115539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341500"/>
          <a:ext cx="304800" cy="315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29814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341500"/>
          <a:ext cx="304800" cy="2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125064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341500"/>
          <a:ext cx="304800" cy="3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58392</xdr:rowOff>
    </xdr:to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341500"/>
          <a:ext cx="304800" cy="25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115542</xdr:rowOff>
    </xdr:to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341500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667</xdr:row>
      <xdr:rowOff>191741</xdr:rowOff>
    </xdr:to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341500"/>
          <a:ext cx="304800" cy="19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126308</xdr:rowOff>
    </xdr:to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341500"/>
          <a:ext cx="304800" cy="32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66676</xdr:rowOff>
    </xdr:to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341500"/>
          <a:ext cx="3048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123826</xdr:rowOff>
    </xdr:to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341500"/>
          <a:ext cx="3048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667</xdr:row>
      <xdr:rowOff>190500</xdr:rowOff>
    </xdr:to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3415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134592</xdr:rowOff>
    </xdr:to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341500"/>
          <a:ext cx="304800" cy="33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66674</xdr:rowOff>
    </xdr:to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341500"/>
          <a:ext cx="3048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123824</xdr:rowOff>
    </xdr:to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341500"/>
          <a:ext cx="3048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65151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65151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742</xdr:row>
      <xdr:rowOff>0</xdr:rowOff>
    </xdr:from>
    <xdr:to>
      <xdr:col>7</xdr:col>
      <xdr:colOff>276225</xdr:colOff>
      <xdr:row>742</xdr:row>
      <xdr:rowOff>190500</xdr:rowOff>
    </xdr:to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7147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732</xdr:row>
      <xdr:rowOff>47625</xdr:rowOff>
    </xdr:from>
    <xdr:to>
      <xdr:col>7</xdr:col>
      <xdr:colOff>304800</xdr:colOff>
      <xdr:row>734</xdr:row>
      <xdr:rowOff>16565</xdr:rowOff>
    </xdr:to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70951725"/>
          <a:ext cx="304800" cy="3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0</xdr:row>
      <xdr:rowOff>142875</xdr:rowOff>
    </xdr:from>
    <xdr:ext cx="714375" cy="5429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714375" cy="5429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285751</xdr:colOff>
      <xdr:row>0</xdr:row>
      <xdr:rowOff>38100</xdr:rowOff>
    </xdr:from>
    <xdr:ext cx="576262" cy="52387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8100"/>
          <a:ext cx="576262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HNEH&amp;func=current" TargetMode="External"/><Relationship Id="rId13" Type="http://schemas.openxmlformats.org/officeDocument/2006/relationships/hyperlink" Target="http://www.yangming.com/e-service/Vessel_Tracking/vessel_tracking_detail.aspx?vessel=HNJR&amp;func=current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www.yangming.com/e-service/Vessel_Tracking/vessel_tracking_detail.aspx?vessel=HNDP&amp;func=current" TargetMode="External"/><Relationship Id="rId7" Type="http://schemas.openxmlformats.org/officeDocument/2006/relationships/hyperlink" Target="http://www.yangming.com/e-service/Vessel_Tracking/vessel_tracking_detail.aspx?vessel=HNDP&amp;func=current" TargetMode="External"/><Relationship Id="rId12" Type="http://schemas.openxmlformats.org/officeDocument/2006/relationships/hyperlink" Target="http://www.yangming.com/e-service/Vessel_Tracking/vessel_tracking_detail.aspx?vessel=HNEH&amp;func=current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yangming.com/e-service/Vessel_Tracking/vessel_tracking_detail.aspx?vessel=HNMR&amp;func=current" TargetMode="External"/><Relationship Id="rId16" Type="http://schemas.openxmlformats.org/officeDocument/2006/relationships/hyperlink" Target="http://www.yangming.com/e-service/Vessel_Tracking/vessel_tracking_detail.aspx?vessel=HNEH&amp;func=current" TargetMode="External"/><Relationship Id="rId1" Type="http://schemas.openxmlformats.org/officeDocument/2006/relationships/hyperlink" Target="http://www.yangming.com/e-service/Vessel_Tracking/vessel_tracking_detail.aspx?vessel=HNJR&amp;func=current" TargetMode="External"/><Relationship Id="rId6" Type="http://schemas.openxmlformats.org/officeDocument/2006/relationships/hyperlink" Target="http://www.yangming.com/e-service/Vessel_Tracking/vessel_tracking_detail.aspx?vessel=HNMR&amp;func=current" TargetMode="External"/><Relationship Id="rId11" Type="http://schemas.openxmlformats.org/officeDocument/2006/relationships/hyperlink" Target="http://www.yangming.com/e-service/Vessel_Tracking/vessel_tracking_detail.aspx?vessel=HNDP&amp;func=current" TargetMode="External"/><Relationship Id="rId5" Type="http://schemas.openxmlformats.org/officeDocument/2006/relationships/hyperlink" Target="http://www.yangming.com/e-service/Vessel_Tracking/vessel_tracking_detail.aspx?vessel=HNJR&amp;func=current" TargetMode="External"/><Relationship Id="rId15" Type="http://schemas.openxmlformats.org/officeDocument/2006/relationships/hyperlink" Target="http://www.yangming.com/e-service/Vessel_Tracking/vessel_tracking_detail.aspx?vessel=HNDP&amp;func=current" TargetMode="External"/><Relationship Id="rId10" Type="http://schemas.openxmlformats.org/officeDocument/2006/relationships/hyperlink" Target="http://www.yangming.com/e-service/Vessel_Tracking/vessel_tracking_detail.aspx?vessel=HNMR&amp;func=current" TargetMode="External"/><Relationship Id="rId4" Type="http://schemas.openxmlformats.org/officeDocument/2006/relationships/hyperlink" Target="http://www.yangming.com/e-service/Vessel_Tracking/vessel_tracking_detail.aspx?vessel=HNEH&amp;func=current" TargetMode="External"/><Relationship Id="rId9" Type="http://schemas.openxmlformats.org/officeDocument/2006/relationships/hyperlink" Target="http://www.yangming.com/e-service/Vessel_Tracking/vessel_tracking_detail.aspx?vessel=HNJR&amp;func=current" TargetMode="External"/><Relationship Id="rId14" Type="http://schemas.openxmlformats.org/officeDocument/2006/relationships/hyperlink" Target="http://www.yangming.com/e-service/Vessel_Tracking/vessel_tracking_detail.aspx?vessel=HNMR&amp;func=current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26" Type="http://schemas.openxmlformats.org/officeDocument/2006/relationships/hyperlink" Target="https://cn.wanhai.com/cec/" TargetMode="External"/><Relationship Id="rId39" Type="http://schemas.openxmlformats.org/officeDocument/2006/relationships/hyperlink" Target="https://cn.wanhai.com/cec/" TargetMode="External"/><Relationship Id="rId21" Type="http://schemas.openxmlformats.org/officeDocument/2006/relationships/hyperlink" Target="https://cn.wanhai.com/cec/" TargetMode="External"/><Relationship Id="rId34" Type="http://schemas.openxmlformats.org/officeDocument/2006/relationships/hyperlink" Target="https://cn.wanhai.com/cec/" TargetMode="External"/><Relationship Id="rId42" Type="http://schemas.openxmlformats.org/officeDocument/2006/relationships/hyperlink" Target="https://www.maersk.com.cn/schedules/vesselSchedules?vesselCode=EF8&amp;fromDate=2024-02-01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7" Type="http://schemas.openxmlformats.org/officeDocument/2006/relationships/hyperlink" Target="https://www.maersk.com.cn/schedules/vesselSchedules?vesselCode=717&amp;fromDate=2024-02-01" TargetMode="External"/><Relationship Id="rId2" Type="http://schemas.openxmlformats.org/officeDocument/2006/relationships/hyperlink" Target="https://www.maersk.com.cn/schedules/vesselSchedules?vesselCode=717&amp;fromDate=2024-02-01" TargetMode="External"/><Relationship Id="rId16" Type="http://schemas.openxmlformats.org/officeDocument/2006/relationships/hyperlink" Target="https://cn.wanhai.com/cec/" TargetMode="External"/><Relationship Id="rId29" Type="http://schemas.openxmlformats.org/officeDocument/2006/relationships/hyperlink" Target="https://cn.wanhai.com/cec/" TargetMode="External"/><Relationship Id="rId11" Type="http://schemas.openxmlformats.org/officeDocument/2006/relationships/hyperlink" Target="https://www.maersk.com.cn/schedules/vesselSchedules?vesselCode=H7H&amp;fromDate=2024-02-29" TargetMode="External"/><Relationship Id="rId24" Type="http://schemas.openxmlformats.org/officeDocument/2006/relationships/hyperlink" Target="https://cn.wanhai.com/cec/" TargetMode="External"/><Relationship Id="rId32" Type="http://schemas.openxmlformats.org/officeDocument/2006/relationships/hyperlink" Target="https://cn.wanhai.com/cec/" TargetMode="External"/><Relationship Id="rId37" Type="http://schemas.openxmlformats.org/officeDocument/2006/relationships/hyperlink" Target="https://cn.wanhai.com/cec/" TargetMode="External"/><Relationship Id="rId40" Type="http://schemas.openxmlformats.org/officeDocument/2006/relationships/hyperlink" Target="https://cn.wanhai.com/cec/" TargetMode="External"/><Relationship Id="rId45" Type="http://schemas.openxmlformats.org/officeDocument/2006/relationships/hyperlink" Target="javascript:void(0);" TargetMode="External"/><Relationship Id="rId5" Type="http://schemas.openxmlformats.org/officeDocument/2006/relationships/hyperlink" Target="https://www.maersk.com.cn/schedules/vesselSchedules?vesselCode=1CM&amp;fromDate=2024-02-01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hyperlink" Target="https://cn.wanhai.com/cec/" TargetMode="External"/><Relationship Id="rId28" Type="http://schemas.openxmlformats.org/officeDocument/2006/relationships/hyperlink" Target="https://cn.wanhai.com/cec/" TargetMode="External"/><Relationship Id="rId36" Type="http://schemas.openxmlformats.org/officeDocument/2006/relationships/hyperlink" Target="https://cn.wanhai.com/cec/" TargetMode="External"/><Relationship Id="rId49" Type="http://schemas.openxmlformats.org/officeDocument/2006/relationships/hyperlink" Target="javascript:void(0);" TargetMode="External"/><Relationship Id="rId10" Type="http://schemas.openxmlformats.org/officeDocument/2006/relationships/hyperlink" Target="https://www.maersk.com.cn/schedules/vesselSchedules?vesselCode=1CM&amp;fromDate=2024-02-01" TargetMode="External"/><Relationship Id="rId19" Type="http://schemas.openxmlformats.org/officeDocument/2006/relationships/hyperlink" Target="https://cn.wanhai.com/cec/" TargetMode="External"/><Relationship Id="rId31" Type="http://schemas.openxmlformats.org/officeDocument/2006/relationships/hyperlink" Target="https://cn.wanhai.com/cec/" TargetMode="External"/><Relationship Id="rId44" Type="http://schemas.openxmlformats.org/officeDocument/2006/relationships/hyperlink" Target="https://www.maersk.com.cn/schedules/vesselSchedules?vesselCode=EQ4&amp;fromDate=2024-02-01" TargetMode="External"/><Relationship Id="rId52" Type="http://schemas.openxmlformats.org/officeDocument/2006/relationships/drawing" Target="../drawings/drawing3.xml"/><Relationship Id="rId4" Type="http://schemas.openxmlformats.org/officeDocument/2006/relationships/hyperlink" Target="https://www.maersk.com.cn/schedules/vesselSchedules?vesselCode=BR3&amp;fromDate=2024-02-01" TargetMode="External"/><Relationship Id="rId9" Type="http://schemas.openxmlformats.org/officeDocument/2006/relationships/hyperlink" Target="https://www.maersk.com.cn/schedules/vesselSchedules?vesselCode=BR3&amp;fromDate=2024-02-01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https://cn.wanhai.com/cec/" TargetMode="External"/><Relationship Id="rId27" Type="http://schemas.openxmlformats.org/officeDocument/2006/relationships/hyperlink" Target="https://cn.wanhai.com/cec/" TargetMode="External"/><Relationship Id="rId30" Type="http://schemas.openxmlformats.org/officeDocument/2006/relationships/hyperlink" Target="https://cn.wanhai.com/cec/" TargetMode="External"/><Relationship Id="rId35" Type="http://schemas.openxmlformats.org/officeDocument/2006/relationships/hyperlink" Target="https://cn.wanhai.com/cec/" TargetMode="External"/><Relationship Id="rId43" Type="http://schemas.openxmlformats.org/officeDocument/2006/relationships/hyperlink" Target="https://www.maersk.com.cn/schedules/vesselSchedules?vesselCode=EQ1&amp;fromDate=2024-02-01" TargetMode="External"/><Relationship Id="rId48" Type="http://schemas.openxmlformats.org/officeDocument/2006/relationships/hyperlink" Target="javascript:void(0);" TargetMode="External"/><Relationship Id="rId8" Type="http://schemas.openxmlformats.org/officeDocument/2006/relationships/hyperlink" Target="https://www.maersk.com.cn/schedules/vesselSchedules?vesselCode=579&amp;fromDate=2024-02-01" TargetMode="External"/><Relationship Id="rId51" Type="http://schemas.openxmlformats.org/officeDocument/2006/relationships/printerSettings" Target="../printerSettings/printerSettings3.bin"/><Relationship Id="rId3" Type="http://schemas.openxmlformats.org/officeDocument/2006/relationships/hyperlink" Target="https://www.maersk.com.cn/schedules/vesselSchedules?vesselCode=579&amp;fromDate=2024-02-01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5" Type="http://schemas.openxmlformats.org/officeDocument/2006/relationships/hyperlink" Target="https://cn.wanhai.com/cec/" TargetMode="External"/><Relationship Id="rId33" Type="http://schemas.openxmlformats.org/officeDocument/2006/relationships/hyperlink" Target="https://cn.wanhai.com/cec/" TargetMode="External"/><Relationship Id="rId38" Type="http://schemas.openxmlformats.org/officeDocument/2006/relationships/hyperlink" Target="https://cn.wanhai.com/cec/" TargetMode="External"/><Relationship Id="rId46" Type="http://schemas.openxmlformats.org/officeDocument/2006/relationships/hyperlink" Target="javascript:void(0);" TargetMode="External"/><Relationship Id="rId20" Type="http://schemas.openxmlformats.org/officeDocument/2006/relationships/hyperlink" Target="https://cn.wanhai.com/cec/" TargetMode="External"/><Relationship Id="rId41" Type="http://schemas.openxmlformats.org/officeDocument/2006/relationships/hyperlink" Target="https://www.maersk.com.cn/schedules/vesselSchedules?vesselCode=EO4&amp;fromDate=2024-02-01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www.maersk.com.cn/schedules/vesselSchedules?vesselCode=H7H&amp;fromDate=2024-02-2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4"/>
  <sheetViews>
    <sheetView tabSelected="1" workbookViewId="0">
      <selection activeCell="H14" sqref="H14"/>
    </sheetView>
  </sheetViews>
  <sheetFormatPr defaultRowHeight="14.25"/>
  <cols>
    <col min="1" max="1" width="24" style="1" customWidth="1"/>
    <col min="2" max="2" width="35.5" style="7" bestFit="1" customWidth="1"/>
    <col min="3" max="3" width="11" customWidth="1"/>
    <col min="4" max="4" width="19.25" style="7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92" t="s">
        <v>88</v>
      </c>
      <c r="B1" s="292"/>
      <c r="C1" s="292"/>
      <c r="D1" s="292"/>
      <c r="E1" s="292"/>
      <c r="F1" s="292"/>
      <c r="G1" s="292"/>
    </row>
    <row r="2" spans="1:7" s="2" customFormat="1" ht="33.75" customHeight="1">
      <c r="A2" s="293" t="s">
        <v>5</v>
      </c>
      <c r="B2" s="293"/>
      <c r="C2" s="3"/>
      <c r="D2" s="8"/>
      <c r="E2" s="3"/>
      <c r="F2" s="3"/>
      <c r="G2" s="4" t="s">
        <v>378</v>
      </c>
    </row>
    <row r="3" spans="1:7" s="6" customFormat="1" ht="22.5" customHeight="1">
      <c r="A3" s="253" t="s">
        <v>107</v>
      </c>
      <c r="B3" s="253"/>
      <c r="C3" s="253"/>
      <c r="D3" s="253"/>
      <c r="E3" s="253"/>
      <c r="F3" s="253"/>
      <c r="G3" s="253"/>
    </row>
    <row r="4" spans="1:7" s="5" customFormat="1" ht="15.75" customHeight="1">
      <c r="A4" s="10" t="s">
        <v>115</v>
      </c>
      <c r="B4" s="215" t="s">
        <v>7</v>
      </c>
      <c r="C4" s="215" t="s">
        <v>8</v>
      </c>
      <c r="D4" s="215" t="s">
        <v>9</v>
      </c>
      <c r="E4" s="66" t="s">
        <v>109</v>
      </c>
      <c r="F4" s="66" t="s">
        <v>10</v>
      </c>
      <c r="G4" s="66" t="s">
        <v>6</v>
      </c>
    </row>
    <row r="5" spans="1:7" s="5" customFormat="1" ht="15.75" customHeight="1">
      <c r="A5" s="10"/>
      <c r="B5" s="216"/>
      <c r="C5" s="216"/>
      <c r="D5" s="216"/>
      <c r="E5" s="82" t="s">
        <v>2</v>
      </c>
      <c r="F5" s="66" t="s">
        <v>11</v>
      </c>
      <c r="G5" s="66" t="s">
        <v>12</v>
      </c>
    </row>
    <row r="6" spans="1:7" s="5" customFormat="1" ht="15.75" customHeight="1">
      <c r="A6" s="11"/>
      <c r="B6" s="76" t="s">
        <v>283</v>
      </c>
      <c r="C6" s="83" t="s">
        <v>387</v>
      </c>
      <c r="D6" s="251" t="s">
        <v>388</v>
      </c>
      <c r="E6" s="86">
        <v>45323</v>
      </c>
      <c r="F6" s="86">
        <f>E6+5</f>
        <v>45328</v>
      </c>
      <c r="G6" s="12">
        <f>F6+32</f>
        <v>45360</v>
      </c>
    </row>
    <row r="7" spans="1:7" s="5" customFormat="1" ht="15.75" customHeight="1">
      <c r="A7" s="11"/>
      <c r="B7" s="76" t="s">
        <v>389</v>
      </c>
      <c r="C7" s="76"/>
      <c r="D7" s="229"/>
      <c r="E7" s="87">
        <f>E6+7</f>
        <v>45330</v>
      </c>
      <c r="F7" s="86">
        <f t="shared" ref="E7:G10" si="0">F6+7</f>
        <v>45335</v>
      </c>
      <c r="G7" s="12">
        <f t="shared" si="0"/>
        <v>45367</v>
      </c>
    </row>
    <row r="8" spans="1:7" s="5" customFormat="1" ht="15.75" customHeight="1">
      <c r="A8" s="11"/>
      <c r="B8" s="76" t="s">
        <v>284</v>
      </c>
      <c r="C8" s="88" t="s">
        <v>390</v>
      </c>
      <c r="D8" s="229"/>
      <c r="E8" s="87">
        <f t="shared" si="0"/>
        <v>45337</v>
      </c>
      <c r="F8" s="86">
        <f t="shared" si="0"/>
        <v>45342</v>
      </c>
      <c r="G8" s="12">
        <f t="shared" si="0"/>
        <v>45374</v>
      </c>
    </row>
    <row r="9" spans="1:7" s="5" customFormat="1" ht="15.75" customHeight="1">
      <c r="A9" s="11"/>
      <c r="B9" s="76" t="s">
        <v>285</v>
      </c>
      <c r="C9" s="88" t="s">
        <v>391</v>
      </c>
      <c r="D9" s="229"/>
      <c r="E9" s="87">
        <f t="shared" si="0"/>
        <v>45344</v>
      </c>
      <c r="F9" s="86">
        <f t="shared" si="0"/>
        <v>45349</v>
      </c>
      <c r="G9" s="12">
        <f t="shared" si="0"/>
        <v>45381</v>
      </c>
    </row>
    <row r="10" spans="1:7" s="5" customFormat="1" ht="15.75" customHeight="1">
      <c r="A10" s="11"/>
      <c r="B10" s="76" t="s">
        <v>286</v>
      </c>
      <c r="C10" s="88" t="s">
        <v>392</v>
      </c>
      <c r="D10" s="230"/>
      <c r="E10" s="87">
        <f t="shared" si="0"/>
        <v>45351</v>
      </c>
      <c r="F10" s="86">
        <f t="shared" si="0"/>
        <v>45356</v>
      </c>
      <c r="G10" s="12">
        <f t="shared" si="0"/>
        <v>45388</v>
      </c>
    </row>
    <row r="11" spans="1:7" s="5" customFormat="1" ht="15.75" customHeight="1">
      <c r="A11" s="11"/>
      <c r="B11" s="294"/>
      <c r="C11" s="294"/>
      <c r="D11" s="294"/>
      <c r="E11" s="294"/>
      <c r="F11" s="294"/>
      <c r="G11" s="294"/>
    </row>
    <row r="12" spans="1:7" s="5" customFormat="1" ht="15.75" customHeight="1">
      <c r="A12" s="11"/>
      <c r="B12" s="295"/>
      <c r="C12" s="295"/>
      <c r="D12" s="295"/>
      <c r="E12" s="295"/>
      <c r="F12" s="295"/>
      <c r="G12" s="295"/>
    </row>
    <row r="13" spans="1:7" s="5" customFormat="1" ht="15.75" customHeight="1">
      <c r="A13" s="11"/>
      <c r="B13" s="226" t="s">
        <v>7</v>
      </c>
      <c r="C13" s="226" t="s">
        <v>8</v>
      </c>
      <c r="D13" s="226" t="s">
        <v>393</v>
      </c>
      <c r="E13" s="66" t="s">
        <v>394</v>
      </c>
      <c r="F13" s="66" t="s">
        <v>10</v>
      </c>
      <c r="G13" s="66" t="s">
        <v>6</v>
      </c>
    </row>
    <row r="14" spans="1:7" s="5" customFormat="1" ht="15.75" customHeight="1">
      <c r="A14" s="11"/>
      <c r="B14" s="227"/>
      <c r="C14" s="227"/>
      <c r="D14" s="227"/>
      <c r="E14" s="82" t="s">
        <v>2</v>
      </c>
      <c r="F14" s="66" t="s">
        <v>11</v>
      </c>
      <c r="G14" s="66" t="s">
        <v>12</v>
      </c>
    </row>
    <row r="15" spans="1:7" s="5" customFormat="1" ht="15.75" customHeight="1">
      <c r="A15" s="11"/>
      <c r="B15" s="76" t="s">
        <v>287</v>
      </c>
      <c r="C15" s="83" t="s">
        <v>395</v>
      </c>
      <c r="D15" s="232" t="s">
        <v>396</v>
      </c>
      <c r="E15" s="86">
        <v>45322</v>
      </c>
      <c r="F15" s="86">
        <f>E15+4</f>
        <v>45326</v>
      </c>
      <c r="G15" s="86">
        <f>F15+26</f>
        <v>45352</v>
      </c>
    </row>
    <row r="16" spans="1:7" s="5" customFormat="1" ht="15.75" customHeight="1">
      <c r="A16" s="11"/>
      <c r="B16" s="76" t="s">
        <v>288</v>
      </c>
      <c r="C16" s="76" t="s">
        <v>289</v>
      </c>
      <c r="D16" s="212"/>
      <c r="E16" s="89">
        <f t="shared" ref="E16:G19" si="1">E15+7</f>
        <v>45329</v>
      </c>
      <c r="F16" s="86">
        <f t="shared" si="1"/>
        <v>45333</v>
      </c>
      <c r="G16" s="12">
        <f t="shared" si="1"/>
        <v>45359</v>
      </c>
    </row>
    <row r="17" spans="1:7" s="5" customFormat="1" ht="15.75" customHeight="1">
      <c r="A17" s="11"/>
      <c r="B17" s="76" t="s">
        <v>290</v>
      </c>
      <c r="C17" s="88" t="s">
        <v>291</v>
      </c>
      <c r="D17" s="212"/>
      <c r="E17" s="89">
        <f t="shared" si="1"/>
        <v>45336</v>
      </c>
      <c r="F17" s="86">
        <f t="shared" si="1"/>
        <v>45340</v>
      </c>
      <c r="G17" s="12">
        <f t="shared" si="1"/>
        <v>45366</v>
      </c>
    </row>
    <row r="18" spans="1:7" s="5" customFormat="1" ht="15.75" customHeight="1">
      <c r="A18" s="11"/>
      <c r="B18" s="76" t="s">
        <v>292</v>
      </c>
      <c r="C18" s="88" t="s">
        <v>293</v>
      </c>
      <c r="D18" s="212"/>
      <c r="E18" s="89">
        <f t="shared" si="1"/>
        <v>45343</v>
      </c>
      <c r="F18" s="86">
        <f t="shared" si="1"/>
        <v>45347</v>
      </c>
      <c r="G18" s="12">
        <f t="shared" si="1"/>
        <v>45373</v>
      </c>
    </row>
    <row r="19" spans="1:7" s="5" customFormat="1" ht="15.75" customHeight="1">
      <c r="A19" s="11"/>
      <c r="B19" s="76" t="s">
        <v>294</v>
      </c>
      <c r="C19" s="88" t="s">
        <v>295</v>
      </c>
      <c r="D19" s="278"/>
      <c r="E19" s="89">
        <f t="shared" si="1"/>
        <v>45350</v>
      </c>
      <c r="F19" s="86">
        <f t="shared" si="1"/>
        <v>45354</v>
      </c>
      <c r="G19" s="12">
        <f t="shared" si="1"/>
        <v>45380</v>
      </c>
    </row>
    <row r="20" spans="1:7" s="5" customFormat="1" ht="15.75" customHeight="1">
      <c r="A20" s="11"/>
      <c r="B20" s="83"/>
      <c r="C20" s="83"/>
      <c r="D20" s="67"/>
      <c r="E20" s="13"/>
      <c r="F20" s="14"/>
      <c r="G20" s="14"/>
    </row>
    <row r="21" spans="1:7" s="5" customFormat="1" ht="15.75" customHeight="1">
      <c r="A21" s="11"/>
      <c r="B21" s="15"/>
      <c r="C21" s="15"/>
      <c r="D21" s="15"/>
      <c r="E21" s="15"/>
      <c r="F21" s="14"/>
      <c r="G21" s="14"/>
    </row>
    <row r="22" spans="1:7" s="5" customFormat="1" ht="15.75" customHeight="1">
      <c r="A22" s="11"/>
      <c r="B22" s="215" t="s">
        <v>7</v>
      </c>
      <c r="C22" s="215" t="s">
        <v>8</v>
      </c>
      <c r="D22" s="215" t="s">
        <v>9</v>
      </c>
      <c r="E22" s="66" t="s">
        <v>397</v>
      </c>
      <c r="F22" s="66" t="s">
        <v>10</v>
      </c>
      <c r="G22" s="66" t="s">
        <v>6</v>
      </c>
    </row>
    <row r="23" spans="1:7" s="5" customFormat="1" ht="15.75" customHeight="1">
      <c r="A23" s="11"/>
      <c r="B23" s="216"/>
      <c r="C23" s="216"/>
      <c r="D23" s="216"/>
      <c r="E23" s="82" t="s">
        <v>2</v>
      </c>
      <c r="F23" s="66" t="s">
        <v>11</v>
      </c>
      <c r="G23" s="66" t="s">
        <v>12</v>
      </c>
    </row>
    <row r="24" spans="1:7" s="5" customFormat="1" ht="15.75" customHeight="1">
      <c r="A24" s="11"/>
      <c r="B24" s="90" t="s">
        <v>296</v>
      </c>
      <c r="C24" s="91" t="s">
        <v>398</v>
      </c>
      <c r="D24" s="228" t="s">
        <v>399</v>
      </c>
      <c r="E24" s="86">
        <v>45325</v>
      </c>
      <c r="F24" s="86">
        <f>E24+4</f>
        <v>45329</v>
      </c>
      <c r="G24" s="86">
        <f>F24+30</f>
        <v>45359</v>
      </c>
    </row>
    <row r="25" spans="1:7" s="5" customFormat="1" ht="15.75" customHeight="1">
      <c r="A25" s="11"/>
      <c r="B25" s="90" t="s">
        <v>297</v>
      </c>
      <c r="C25" s="91" t="s">
        <v>400</v>
      </c>
      <c r="D25" s="229"/>
      <c r="E25" s="89">
        <f t="shared" ref="E25:G28" si="2">E24+7</f>
        <v>45332</v>
      </c>
      <c r="F25" s="86">
        <f t="shared" si="2"/>
        <v>45336</v>
      </c>
      <c r="G25" s="12">
        <f t="shared" si="2"/>
        <v>45366</v>
      </c>
    </row>
    <row r="26" spans="1:7" s="5" customFormat="1" ht="15.75" customHeight="1">
      <c r="A26" s="11"/>
      <c r="B26" s="90" t="s">
        <v>298</v>
      </c>
      <c r="C26" s="91" t="s">
        <v>401</v>
      </c>
      <c r="D26" s="229"/>
      <c r="E26" s="89">
        <f t="shared" si="2"/>
        <v>45339</v>
      </c>
      <c r="F26" s="86">
        <f t="shared" si="2"/>
        <v>45343</v>
      </c>
      <c r="G26" s="12">
        <f t="shared" si="2"/>
        <v>45373</v>
      </c>
    </row>
    <row r="27" spans="1:7" s="5" customFormat="1" ht="15.75" customHeight="1">
      <c r="A27" s="11"/>
      <c r="B27" s="90" t="s">
        <v>299</v>
      </c>
      <c r="C27" s="91" t="s">
        <v>402</v>
      </c>
      <c r="D27" s="229"/>
      <c r="E27" s="89">
        <f t="shared" si="2"/>
        <v>45346</v>
      </c>
      <c r="F27" s="86">
        <f t="shared" si="2"/>
        <v>45350</v>
      </c>
      <c r="G27" s="12">
        <f t="shared" si="2"/>
        <v>45380</v>
      </c>
    </row>
    <row r="28" spans="1:7" s="5" customFormat="1" ht="15.75" customHeight="1">
      <c r="A28" s="11"/>
      <c r="B28" s="90" t="s">
        <v>300</v>
      </c>
      <c r="C28" s="91" t="s">
        <v>403</v>
      </c>
      <c r="D28" s="230"/>
      <c r="E28" s="89">
        <f t="shared" si="2"/>
        <v>45353</v>
      </c>
      <c r="F28" s="86">
        <f t="shared" si="2"/>
        <v>45357</v>
      </c>
      <c r="G28" s="12">
        <f t="shared" si="2"/>
        <v>45387</v>
      </c>
    </row>
    <row r="29" spans="1:7" s="5" customFormat="1" ht="15.75" customHeight="1">
      <c r="A29" s="11"/>
      <c r="B29" s="74"/>
      <c r="C29" s="74"/>
      <c r="D29" s="16"/>
      <c r="E29" s="13"/>
      <c r="F29" s="17"/>
      <c r="G29" s="14"/>
    </row>
    <row r="30" spans="1:7" s="5" customFormat="1" ht="15.75" customHeight="1">
      <c r="A30" s="11"/>
      <c r="B30" s="15"/>
      <c r="C30" s="15"/>
      <c r="D30" s="15"/>
      <c r="E30" s="15"/>
      <c r="F30" s="14"/>
      <c r="G30" s="14"/>
    </row>
    <row r="31" spans="1:7" s="5" customFormat="1" ht="15.75" customHeight="1">
      <c r="A31" s="11"/>
      <c r="B31" s="15"/>
      <c r="C31" s="15"/>
      <c r="D31" s="15"/>
      <c r="E31" s="15"/>
      <c r="F31" s="14"/>
      <c r="G31" s="14"/>
    </row>
    <row r="32" spans="1:7" s="5" customFormat="1" ht="15.75" customHeight="1">
      <c r="A32" s="288"/>
      <c r="B32" s="288"/>
      <c r="C32" s="18"/>
      <c r="D32" s="19"/>
      <c r="E32" s="19"/>
      <c r="F32" s="85"/>
      <c r="G32" s="85"/>
    </row>
    <row r="33" spans="1:7" s="5" customFormat="1" ht="15.75" customHeight="1">
      <c r="A33" s="20" t="s">
        <v>404</v>
      </c>
      <c r="B33" s="221" t="s">
        <v>405</v>
      </c>
      <c r="C33" s="221" t="s">
        <v>8</v>
      </c>
      <c r="D33" s="221" t="s">
        <v>406</v>
      </c>
      <c r="E33" s="66" t="s">
        <v>407</v>
      </c>
      <c r="F33" s="66" t="s">
        <v>10</v>
      </c>
      <c r="G33" s="81" t="s">
        <v>408</v>
      </c>
    </row>
    <row r="34" spans="1:7" s="5" customFormat="1" ht="15.75" customHeight="1">
      <c r="A34" s="20"/>
      <c r="B34" s="223"/>
      <c r="C34" s="223"/>
      <c r="D34" s="223"/>
      <c r="E34" s="82" t="s">
        <v>2</v>
      </c>
      <c r="F34" s="21" t="s">
        <v>11</v>
      </c>
      <c r="G34" s="66" t="s">
        <v>12</v>
      </c>
    </row>
    <row r="35" spans="1:7" s="5" customFormat="1" ht="15.75" customHeight="1">
      <c r="A35" s="20"/>
      <c r="B35" s="76" t="s">
        <v>287</v>
      </c>
      <c r="C35" s="83" t="s">
        <v>395</v>
      </c>
      <c r="D35" s="208" t="s">
        <v>409</v>
      </c>
      <c r="E35" s="86">
        <v>45322</v>
      </c>
      <c r="F35" s="86">
        <f>E35+4</f>
        <v>45326</v>
      </c>
      <c r="G35" s="86">
        <f>F35+26</f>
        <v>45352</v>
      </c>
    </row>
    <row r="36" spans="1:7" s="5" customFormat="1" ht="15.75" customHeight="1">
      <c r="A36" s="20"/>
      <c r="B36" s="76" t="s">
        <v>288</v>
      </c>
      <c r="C36" s="76" t="s">
        <v>289</v>
      </c>
      <c r="D36" s="231"/>
      <c r="E36" s="89">
        <f t="shared" ref="E36:G39" si="3">E35+7</f>
        <v>45329</v>
      </c>
      <c r="F36" s="86">
        <f t="shared" si="3"/>
        <v>45333</v>
      </c>
      <c r="G36" s="12">
        <f t="shared" si="3"/>
        <v>45359</v>
      </c>
    </row>
    <row r="37" spans="1:7" s="5" customFormat="1" ht="15.75" customHeight="1">
      <c r="A37" s="20"/>
      <c r="B37" s="76" t="s">
        <v>290</v>
      </c>
      <c r="C37" s="88" t="s">
        <v>291</v>
      </c>
      <c r="D37" s="231"/>
      <c r="E37" s="89">
        <f t="shared" si="3"/>
        <v>45336</v>
      </c>
      <c r="F37" s="86">
        <f t="shared" si="3"/>
        <v>45340</v>
      </c>
      <c r="G37" s="12">
        <f t="shared" si="3"/>
        <v>45366</v>
      </c>
    </row>
    <row r="38" spans="1:7" s="5" customFormat="1" ht="15.75" customHeight="1">
      <c r="A38" s="20"/>
      <c r="B38" s="76" t="s">
        <v>292</v>
      </c>
      <c r="C38" s="88" t="s">
        <v>293</v>
      </c>
      <c r="D38" s="231"/>
      <c r="E38" s="89">
        <f t="shared" si="3"/>
        <v>45343</v>
      </c>
      <c r="F38" s="86">
        <f t="shared" si="3"/>
        <v>45347</v>
      </c>
      <c r="G38" s="12">
        <f t="shared" si="3"/>
        <v>45373</v>
      </c>
    </row>
    <row r="39" spans="1:7" s="5" customFormat="1" ht="15.75" customHeight="1">
      <c r="A39" s="20"/>
      <c r="B39" s="76" t="s">
        <v>294</v>
      </c>
      <c r="C39" s="88" t="s">
        <v>295</v>
      </c>
      <c r="D39" s="209"/>
      <c r="E39" s="89">
        <f t="shared" si="3"/>
        <v>45350</v>
      </c>
      <c r="F39" s="86">
        <f t="shared" si="3"/>
        <v>45354</v>
      </c>
      <c r="G39" s="12">
        <f t="shared" si="3"/>
        <v>45380</v>
      </c>
    </row>
    <row r="40" spans="1:7" s="5" customFormat="1" ht="15.75" customHeight="1">
      <c r="A40" s="288"/>
      <c r="B40" s="288"/>
      <c r="C40" s="18"/>
      <c r="D40" s="19"/>
      <c r="E40" s="19"/>
      <c r="F40" s="85"/>
      <c r="G40" s="85"/>
    </row>
    <row r="41" spans="1:7" s="5" customFormat="1" ht="15.75" customHeight="1">
      <c r="A41" s="20" t="s">
        <v>410</v>
      </c>
      <c r="B41" s="221" t="s">
        <v>7</v>
      </c>
      <c r="C41" s="221" t="s">
        <v>8</v>
      </c>
      <c r="D41" s="221" t="s">
        <v>9</v>
      </c>
      <c r="E41" s="66" t="s">
        <v>397</v>
      </c>
      <c r="F41" s="66" t="s">
        <v>10</v>
      </c>
      <c r="G41" s="81" t="s">
        <v>14</v>
      </c>
    </row>
    <row r="42" spans="1:7" s="5" customFormat="1" ht="15.75" customHeight="1">
      <c r="A42" s="20"/>
      <c r="B42" s="223"/>
      <c r="C42" s="223"/>
      <c r="D42" s="223"/>
      <c r="E42" s="82" t="s">
        <v>2</v>
      </c>
      <c r="F42" s="92" t="s">
        <v>11</v>
      </c>
      <c r="G42" s="81" t="s">
        <v>12</v>
      </c>
    </row>
    <row r="43" spans="1:7" s="5" customFormat="1" ht="15.75" customHeight="1">
      <c r="A43" s="20"/>
      <c r="B43" s="76" t="s">
        <v>283</v>
      </c>
      <c r="C43" s="83" t="s">
        <v>387</v>
      </c>
      <c r="D43" s="208" t="s">
        <v>388</v>
      </c>
      <c r="E43" s="86">
        <v>45323</v>
      </c>
      <c r="F43" s="86">
        <f>E43+5</f>
        <v>45328</v>
      </c>
      <c r="G43" s="12">
        <f>F43+33</f>
        <v>45361</v>
      </c>
    </row>
    <row r="44" spans="1:7" s="5" customFormat="1" ht="15.75" customHeight="1">
      <c r="A44" s="20"/>
      <c r="B44" s="76" t="s">
        <v>389</v>
      </c>
      <c r="C44" s="76"/>
      <c r="D44" s="231"/>
      <c r="E44" s="87">
        <f t="shared" ref="E44:G47" si="4">E43+7</f>
        <v>45330</v>
      </c>
      <c r="F44" s="86">
        <f t="shared" si="4"/>
        <v>45335</v>
      </c>
      <c r="G44" s="12">
        <f t="shared" si="4"/>
        <v>45368</v>
      </c>
    </row>
    <row r="45" spans="1:7" s="5" customFormat="1" ht="15.75" customHeight="1">
      <c r="A45" s="20"/>
      <c r="B45" s="76" t="s">
        <v>284</v>
      </c>
      <c r="C45" s="88" t="s">
        <v>390</v>
      </c>
      <c r="D45" s="231"/>
      <c r="E45" s="87">
        <f t="shared" si="4"/>
        <v>45337</v>
      </c>
      <c r="F45" s="86">
        <f t="shared" si="4"/>
        <v>45342</v>
      </c>
      <c r="G45" s="12">
        <f t="shared" si="4"/>
        <v>45375</v>
      </c>
    </row>
    <row r="46" spans="1:7" s="5" customFormat="1" ht="15.75" customHeight="1">
      <c r="A46" s="20"/>
      <c r="B46" s="76" t="s">
        <v>285</v>
      </c>
      <c r="C46" s="88" t="s">
        <v>387</v>
      </c>
      <c r="D46" s="231"/>
      <c r="E46" s="87">
        <f t="shared" si="4"/>
        <v>45344</v>
      </c>
      <c r="F46" s="86">
        <f t="shared" si="4"/>
        <v>45349</v>
      </c>
      <c r="G46" s="12">
        <f t="shared" si="4"/>
        <v>45382</v>
      </c>
    </row>
    <row r="47" spans="1:7" s="5" customFormat="1" ht="15.75" customHeight="1">
      <c r="A47" s="20"/>
      <c r="B47" s="76" t="s">
        <v>286</v>
      </c>
      <c r="C47" s="88" t="s">
        <v>411</v>
      </c>
      <c r="D47" s="209"/>
      <c r="E47" s="87">
        <f t="shared" si="4"/>
        <v>45351</v>
      </c>
      <c r="F47" s="86">
        <f t="shared" si="4"/>
        <v>45356</v>
      </c>
      <c r="G47" s="12">
        <f t="shared" si="4"/>
        <v>45389</v>
      </c>
    </row>
    <row r="48" spans="1:7" s="5" customFormat="1" ht="15.75" customHeight="1">
      <c r="A48" s="20"/>
      <c r="B48" s="18"/>
      <c r="C48" s="18"/>
      <c r="D48" s="19"/>
      <c r="E48" s="19"/>
      <c r="F48" s="85"/>
      <c r="G48" s="85"/>
    </row>
    <row r="49" spans="1:7" s="5" customFormat="1" ht="15.75" customHeight="1">
      <c r="A49" s="288"/>
      <c r="B49" s="288"/>
      <c r="C49" s="18"/>
      <c r="D49" s="19"/>
      <c r="E49" s="19"/>
      <c r="F49" s="85"/>
      <c r="G49" s="85"/>
    </row>
    <row r="50" spans="1:7" s="5" customFormat="1" ht="15.75" customHeight="1">
      <c r="A50" s="20" t="s">
        <v>412</v>
      </c>
      <c r="B50" s="215" t="s">
        <v>7</v>
      </c>
      <c r="C50" s="215" t="s">
        <v>8</v>
      </c>
      <c r="D50" s="215" t="s">
        <v>9</v>
      </c>
      <c r="E50" s="66" t="s">
        <v>397</v>
      </c>
      <c r="F50" s="66" t="s">
        <v>10</v>
      </c>
      <c r="G50" s="81" t="s">
        <v>15</v>
      </c>
    </row>
    <row r="51" spans="1:7" s="5" customFormat="1" ht="15.75" customHeight="1">
      <c r="A51" s="20"/>
      <c r="B51" s="216"/>
      <c r="C51" s="216"/>
      <c r="D51" s="216"/>
      <c r="E51" s="82" t="s">
        <v>2</v>
      </c>
      <c r="F51" s="92" t="s">
        <v>11</v>
      </c>
      <c r="G51" s="81" t="s">
        <v>12</v>
      </c>
    </row>
    <row r="52" spans="1:7" s="5" customFormat="1" ht="15.75" customHeight="1">
      <c r="A52" s="20"/>
      <c r="B52" s="76" t="s">
        <v>283</v>
      </c>
      <c r="C52" s="83" t="s">
        <v>387</v>
      </c>
      <c r="D52" s="228" t="s">
        <v>388</v>
      </c>
      <c r="E52" s="86">
        <v>45323</v>
      </c>
      <c r="F52" s="86">
        <f>E52+5</f>
        <v>45328</v>
      </c>
      <c r="G52" s="12">
        <f>F52+29</f>
        <v>45357</v>
      </c>
    </row>
    <row r="53" spans="1:7" s="5" customFormat="1" ht="15.75" customHeight="1">
      <c r="A53" s="20"/>
      <c r="B53" s="76" t="s">
        <v>389</v>
      </c>
      <c r="C53" s="76"/>
      <c r="D53" s="229"/>
      <c r="E53" s="87">
        <f t="shared" ref="E53:G56" si="5">E52+7</f>
        <v>45330</v>
      </c>
      <c r="F53" s="86">
        <f t="shared" si="5"/>
        <v>45335</v>
      </c>
      <c r="G53" s="12">
        <f t="shared" si="5"/>
        <v>45364</v>
      </c>
    </row>
    <row r="54" spans="1:7" s="5" customFormat="1" ht="15.75" customHeight="1">
      <c r="A54" s="20"/>
      <c r="B54" s="76" t="s">
        <v>284</v>
      </c>
      <c r="C54" s="88" t="s">
        <v>390</v>
      </c>
      <c r="D54" s="229"/>
      <c r="E54" s="87">
        <f t="shared" si="5"/>
        <v>45337</v>
      </c>
      <c r="F54" s="86">
        <f t="shared" si="5"/>
        <v>45342</v>
      </c>
      <c r="G54" s="12">
        <f t="shared" si="5"/>
        <v>45371</v>
      </c>
    </row>
    <row r="55" spans="1:7" s="5" customFormat="1" ht="15.75" customHeight="1">
      <c r="A55" s="20"/>
      <c r="B55" s="76" t="s">
        <v>285</v>
      </c>
      <c r="C55" s="88" t="s">
        <v>387</v>
      </c>
      <c r="D55" s="229"/>
      <c r="E55" s="87">
        <f t="shared" si="5"/>
        <v>45344</v>
      </c>
      <c r="F55" s="86">
        <f t="shared" si="5"/>
        <v>45349</v>
      </c>
      <c r="G55" s="12">
        <f t="shared" si="5"/>
        <v>45378</v>
      </c>
    </row>
    <row r="56" spans="1:7" s="5" customFormat="1" ht="15.75" customHeight="1">
      <c r="A56" s="20"/>
      <c r="B56" s="76" t="s">
        <v>286</v>
      </c>
      <c r="C56" s="88" t="s">
        <v>411</v>
      </c>
      <c r="D56" s="230"/>
      <c r="E56" s="87">
        <f t="shared" si="5"/>
        <v>45351</v>
      </c>
      <c r="F56" s="86">
        <f t="shared" si="5"/>
        <v>45356</v>
      </c>
      <c r="G56" s="12">
        <f t="shared" si="5"/>
        <v>45385</v>
      </c>
    </row>
    <row r="57" spans="1:7" s="5" customFormat="1" ht="15.75" customHeight="1">
      <c r="A57" s="20"/>
      <c r="B57" s="15"/>
      <c r="C57" s="15"/>
      <c r="D57" s="16"/>
      <c r="E57" s="22"/>
      <c r="F57" s="17"/>
      <c r="G57" s="14"/>
    </row>
    <row r="58" spans="1:7" s="5" customFormat="1" ht="15.75" customHeight="1">
      <c r="A58" s="20"/>
      <c r="B58" s="18"/>
      <c r="C58" s="18"/>
      <c r="D58" s="19"/>
      <c r="E58" s="19"/>
      <c r="F58" s="85"/>
      <c r="G58" s="85"/>
    </row>
    <row r="59" spans="1:7" s="5" customFormat="1" ht="15.75" customHeight="1">
      <c r="A59" s="20"/>
      <c r="B59" s="215" t="s">
        <v>7</v>
      </c>
      <c r="C59" s="215" t="s">
        <v>8</v>
      </c>
      <c r="D59" s="215" t="s">
        <v>9</v>
      </c>
      <c r="E59" s="66" t="s">
        <v>397</v>
      </c>
      <c r="F59" s="66" t="s">
        <v>10</v>
      </c>
      <c r="G59" s="81" t="s">
        <v>15</v>
      </c>
    </row>
    <row r="60" spans="1:7" s="5" customFormat="1" ht="15.75" customHeight="1">
      <c r="A60" s="20"/>
      <c r="B60" s="216"/>
      <c r="C60" s="216"/>
      <c r="D60" s="216"/>
      <c r="E60" s="82" t="s">
        <v>2</v>
      </c>
      <c r="F60" s="21" t="s">
        <v>11</v>
      </c>
      <c r="G60" s="66" t="s">
        <v>12</v>
      </c>
    </row>
    <row r="61" spans="1:7" s="5" customFormat="1" ht="15.75" customHeight="1">
      <c r="A61" s="20"/>
      <c r="B61" s="90" t="s">
        <v>296</v>
      </c>
      <c r="C61" s="91" t="s">
        <v>398</v>
      </c>
      <c r="D61" s="228" t="s">
        <v>399</v>
      </c>
      <c r="E61" s="12">
        <v>45325</v>
      </c>
      <c r="F61" s="12">
        <f>E61+4</f>
        <v>45329</v>
      </c>
      <c r="G61" s="12">
        <f>F61+30</f>
        <v>45359</v>
      </c>
    </row>
    <row r="62" spans="1:7" s="5" customFormat="1" ht="15.75" customHeight="1">
      <c r="A62" s="20"/>
      <c r="B62" s="90" t="s">
        <v>297</v>
      </c>
      <c r="C62" s="91" t="s">
        <v>400</v>
      </c>
      <c r="D62" s="229"/>
      <c r="E62" s="89">
        <f t="shared" ref="E62:G65" si="6">E61+7</f>
        <v>45332</v>
      </c>
      <c r="F62" s="12">
        <f t="shared" si="6"/>
        <v>45336</v>
      </c>
      <c r="G62" s="12">
        <f t="shared" si="6"/>
        <v>45366</v>
      </c>
    </row>
    <row r="63" spans="1:7" s="5" customFormat="1" ht="15.75" customHeight="1">
      <c r="A63" s="20"/>
      <c r="B63" s="90" t="s">
        <v>298</v>
      </c>
      <c r="C63" s="91" t="s">
        <v>401</v>
      </c>
      <c r="D63" s="229"/>
      <c r="E63" s="89">
        <f t="shared" si="6"/>
        <v>45339</v>
      </c>
      <c r="F63" s="12">
        <f t="shared" si="6"/>
        <v>45343</v>
      </c>
      <c r="G63" s="12">
        <f t="shared" si="6"/>
        <v>45373</v>
      </c>
    </row>
    <row r="64" spans="1:7" s="5" customFormat="1" ht="15.75" customHeight="1">
      <c r="A64" s="20"/>
      <c r="B64" s="90" t="s">
        <v>299</v>
      </c>
      <c r="C64" s="91" t="s">
        <v>402</v>
      </c>
      <c r="D64" s="229"/>
      <c r="E64" s="89">
        <f t="shared" si="6"/>
        <v>45346</v>
      </c>
      <c r="F64" s="12">
        <f t="shared" si="6"/>
        <v>45350</v>
      </c>
      <c r="G64" s="12">
        <f t="shared" si="6"/>
        <v>45380</v>
      </c>
    </row>
    <row r="65" spans="1:7" s="5" customFormat="1" ht="15.75" customHeight="1">
      <c r="A65" s="20"/>
      <c r="B65" s="90" t="s">
        <v>300</v>
      </c>
      <c r="C65" s="91" t="s">
        <v>403</v>
      </c>
      <c r="D65" s="230"/>
      <c r="E65" s="89">
        <f t="shared" si="6"/>
        <v>45353</v>
      </c>
      <c r="F65" s="12">
        <f t="shared" si="6"/>
        <v>45357</v>
      </c>
      <c r="G65" s="12">
        <f t="shared" si="6"/>
        <v>45387</v>
      </c>
    </row>
    <row r="66" spans="1:7" s="5" customFormat="1" ht="15.75" customHeight="1">
      <c r="A66" s="20"/>
      <c r="B66" s="83"/>
      <c r="C66" s="83"/>
      <c r="D66" s="67"/>
      <c r="E66" s="13"/>
      <c r="F66" s="14"/>
      <c r="G66" s="14"/>
    </row>
    <row r="67" spans="1:7" s="5" customFormat="1" ht="15.75" customHeight="1">
      <c r="A67" s="20"/>
      <c r="B67" s="18"/>
      <c r="C67" s="18"/>
      <c r="D67" s="19"/>
      <c r="E67" s="19"/>
      <c r="F67" s="85"/>
      <c r="G67" s="85"/>
    </row>
    <row r="68" spans="1:7" s="5" customFormat="1" ht="15.75" customHeight="1">
      <c r="A68" s="288"/>
      <c r="B68" s="288"/>
      <c r="C68" s="18"/>
      <c r="D68" s="19"/>
      <c r="E68" s="19"/>
      <c r="F68" s="85"/>
      <c r="G68" s="85"/>
    </row>
    <row r="69" spans="1:7" s="5" customFormat="1" ht="15.75" customHeight="1">
      <c r="A69" s="20" t="s">
        <v>413</v>
      </c>
      <c r="B69" s="215" t="s">
        <v>7</v>
      </c>
      <c r="C69" s="215" t="s">
        <v>8</v>
      </c>
      <c r="D69" s="215" t="s">
        <v>9</v>
      </c>
      <c r="E69" s="66" t="s">
        <v>397</v>
      </c>
      <c r="F69" s="66" t="s">
        <v>10</v>
      </c>
      <c r="G69" s="81" t="s">
        <v>16</v>
      </c>
    </row>
    <row r="70" spans="1:7" s="5" customFormat="1" ht="15.75" customHeight="1">
      <c r="A70" s="20"/>
      <c r="B70" s="216"/>
      <c r="C70" s="216"/>
      <c r="D70" s="216"/>
      <c r="E70" s="82" t="s">
        <v>2</v>
      </c>
      <c r="F70" s="21" t="s">
        <v>11</v>
      </c>
      <c r="G70" s="66" t="s">
        <v>12</v>
      </c>
    </row>
    <row r="71" spans="1:7" s="5" customFormat="1" ht="15.75" customHeight="1">
      <c r="A71" s="20"/>
      <c r="B71" s="90" t="s">
        <v>296</v>
      </c>
      <c r="C71" s="91" t="s">
        <v>398</v>
      </c>
      <c r="D71" s="228" t="s">
        <v>399</v>
      </c>
      <c r="E71" s="12">
        <v>45325</v>
      </c>
      <c r="F71" s="86">
        <f>E71+4</f>
        <v>45329</v>
      </c>
      <c r="G71" s="86">
        <f>F71+31</f>
        <v>45360</v>
      </c>
    </row>
    <row r="72" spans="1:7" s="5" customFormat="1" ht="15.75" customHeight="1">
      <c r="A72" s="20"/>
      <c r="B72" s="90" t="s">
        <v>297</v>
      </c>
      <c r="C72" s="91" t="s">
        <v>400</v>
      </c>
      <c r="D72" s="229"/>
      <c r="E72" s="89">
        <f t="shared" ref="E72:G75" si="7">E71+7</f>
        <v>45332</v>
      </c>
      <c r="F72" s="86">
        <f t="shared" si="7"/>
        <v>45336</v>
      </c>
      <c r="G72" s="12">
        <f t="shared" si="7"/>
        <v>45367</v>
      </c>
    </row>
    <row r="73" spans="1:7" s="5" customFormat="1" ht="15.75" customHeight="1">
      <c r="A73" s="20"/>
      <c r="B73" s="90" t="s">
        <v>298</v>
      </c>
      <c r="C73" s="91" t="s">
        <v>401</v>
      </c>
      <c r="D73" s="229"/>
      <c r="E73" s="89">
        <f t="shared" si="7"/>
        <v>45339</v>
      </c>
      <c r="F73" s="86">
        <f t="shared" si="7"/>
        <v>45343</v>
      </c>
      <c r="G73" s="12">
        <f t="shared" si="7"/>
        <v>45374</v>
      </c>
    </row>
    <row r="74" spans="1:7" s="5" customFormat="1" ht="15.75" customHeight="1">
      <c r="A74" s="20"/>
      <c r="B74" s="90" t="s">
        <v>299</v>
      </c>
      <c r="C74" s="91" t="s">
        <v>402</v>
      </c>
      <c r="D74" s="229"/>
      <c r="E74" s="89">
        <f t="shared" si="7"/>
        <v>45346</v>
      </c>
      <c r="F74" s="86">
        <f t="shared" si="7"/>
        <v>45350</v>
      </c>
      <c r="G74" s="12">
        <f t="shared" si="7"/>
        <v>45381</v>
      </c>
    </row>
    <row r="75" spans="1:7" s="5" customFormat="1" ht="15.75" customHeight="1">
      <c r="A75" s="20"/>
      <c r="B75" s="90" t="s">
        <v>300</v>
      </c>
      <c r="C75" s="91" t="s">
        <v>403</v>
      </c>
      <c r="D75" s="230"/>
      <c r="E75" s="89">
        <f t="shared" si="7"/>
        <v>45353</v>
      </c>
      <c r="F75" s="86">
        <f t="shared" si="7"/>
        <v>45357</v>
      </c>
      <c r="G75" s="12">
        <f t="shared" si="7"/>
        <v>45388</v>
      </c>
    </row>
    <row r="76" spans="1:7" s="5" customFormat="1" ht="15.75" customHeight="1">
      <c r="A76" s="20"/>
      <c r="B76" s="85"/>
      <c r="C76" s="18"/>
      <c r="D76" s="19"/>
      <c r="E76" s="19"/>
      <c r="F76" s="85"/>
      <c r="G76" s="85"/>
    </row>
    <row r="77" spans="1:7" s="5" customFormat="1" ht="15.75" customHeight="1">
      <c r="A77" s="20"/>
      <c r="B77" s="85"/>
      <c r="C77" s="18"/>
      <c r="D77" s="19"/>
      <c r="E77" s="19"/>
      <c r="F77" s="85"/>
      <c r="G77" s="85"/>
    </row>
    <row r="78" spans="1:7" s="5" customFormat="1" ht="15.75" customHeight="1">
      <c r="A78" s="20"/>
      <c r="B78" s="215" t="s">
        <v>7</v>
      </c>
      <c r="C78" s="215" t="s">
        <v>8</v>
      </c>
      <c r="D78" s="215" t="s">
        <v>9</v>
      </c>
      <c r="E78" s="66" t="s">
        <v>397</v>
      </c>
      <c r="F78" s="66" t="s">
        <v>10</v>
      </c>
      <c r="G78" s="81" t="s">
        <v>16</v>
      </c>
    </row>
    <row r="79" spans="1:7" s="5" customFormat="1" ht="15.75" customHeight="1">
      <c r="A79" s="20"/>
      <c r="B79" s="216"/>
      <c r="C79" s="216"/>
      <c r="D79" s="216"/>
      <c r="E79" s="82" t="s">
        <v>2</v>
      </c>
      <c r="F79" s="21" t="s">
        <v>11</v>
      </c>
      <c r="G79" s="66" t="s">
        <v>12</v>
      </c>
    </row>
    <row r="80" spans="1:7" s="5" customFormat="1" ht="15.75" customHeight="1">
      <c r="A80" s="20"/>
      <c r="B80" s="93" t="s">
        <v>301</v>
      </c>
      <c r="C80" s="94" t="s">
        <v>414</v>
      </c>
      <c r="D80" s="251" t="s">
        <v>415</v>
      </c>
      <c r="E80" s="86">
        <v>45321</v>
      </c>
      <c r="F80" s="86">
        <f>E80+4</f>
        <v>45325</v>
      </c>
      <c r="G80" s="86">
        <f>F80+30</f>
        <v>45355</v>
      </c>
    </row>
    <row r="81" spans="1:7" s="5" customFormat="1" ht="15.75" customHeight="1">
      <c r="A81" s="20"/>
      <c r="B81" s="93" t="s">
        <v>302</v>
      </c>
      <c r="C81" s="94" t="s">
        <v>414</v>
      </c>
      <c r="D81" s="229"/>
      <c r="E81" s="89">
        <f t="shared" ref="E81:G84" si="8">E80+7</f>
        <v>45328</v>
      </c>
      <c r="F81" s="86">
        <f t="shared" si="8"/>
        <v>45332</v>
      </c>
      <c r="G81" s="12">
        <f t="shared" si="8"/>
        <v>45362</v>
      </c>
    </row>
    <row r="82" spans="1:7" s="5" customFormat="1" ht="15.75" customHeight="1">
      <c r="A82" s="20"/>
      <c r="B82" s="93" t="s">
        <v>389</v>
      </c>
      <c r="C82" s="94"/>
      <c r="D82" s="229"/>
      <c r="E82" s="89">
        <f t="shared" si="8"/>
        <v>45335</v>
      </c>
      <c r="F82" s="86">
        <f t="shared" si="8"/>
        <v>45339</v>
      </c>
      <c r="G82" s="12">
        <f t="shared" si="8"/>
        <v>45369</v>
      </c>
    </row>
    <row r="83" spans="1:7" s="5" customFormat="1" ht="15.75" customHeight="1">
      <c r="A83" s="20"/>
      <c r="B83" s="93" t="s">
        <v>303</v>
      </c>
      <c r="C83" s="94" t="s">
        <v>390</v>
      </c>
      <c r="D83" s="229"/>
      <c r="E83" s="89">
        <f t="shared" si="8"/>
        <v>45342</v>
      </c>
      <c r="F83" s="86">
        <f t="shared" si="8"/>
        <v>45346</v>
      </c>
      <c r="G83" s="12">
        <f t="shared" si="8"/>
        <v>45376</v>
      </c>
    </row>
    <row r="84" spans="1:7" s="5" customFormat="1" ht="15.75" customHeight="1">
      <c r="A84" s="20"/>
      <c r="B84" s="93" t="s">
        <v>304</v>
      </c>
      <c r="C84" s="94" t="s">
        <v>416</v>
      </c>
      <c r="D84" s="230"/>
      <c r="E84" s="89">
        <f t="shared" si="8"/>
        <v>45349</v>
      </c>
      <c r="F84" s="86">
        <f t="shared" si="8"/>
        <v>45353</v>
      </c>
      <c r="G84" s="12">
        <f t="shared" si="8"/>
        <v>45383</v>
      </c>
    </row>
    <row r="85" spans="1:7" s="5" customFormat="1" ht="15.75" customHeight="1">
      <c r="A85" s="288"/>
      <c r="B85" s="288"/>
      <c r="C85" s="18"/>
      <c r="D85" s="19"/>
      <c r="E85" s="19"/>
      <c r="F85" s="85"/>
      <c r="G85" s="85"/>
    </row>
    <row r="86" spans="1:7" s="5" customFormat="1" ht="15.75" customHeight="1">
      <c r="A86" s="20" t="s">
        <v>417</v>
      </c>
      <c r="B86" s="215" t="s">
        <v>7</v>
      </c>
      <c r="C86" s="215" t="s">
        <v>8</v>
      </c>
      <c r="D86" s="215" t="s">
        <v>9</v>
      </c>
      <c r="E86" s="66" t="s">
        <v>397</v>
      </c>
      <c r="F86" s="66" t="s">
        <v>10</v>
      </c>
      <c r="G86" s="81" t="s">
        <v>17</v>
      </c>
    </row>
    <row r="87" spans="1:7" s="5" customFormat="1" ht="15.75" customHeight="1">
      <c r="A87" s="20"/>
      <c r="B87" s="216"/>
      <c r="C87" s="216"/>
      <c r="D87" s="216"/>
      <c r="E87" s="82" t="s">
        <v>2</v>
      </c>
      <c r="F87" s="21" t="s">
        <v>11</v>
      </c>
      <c r="G87" s="66" t="s">
        <v>12</v>
      </c>
    </row>
    <row r="88" spans="1:7" s="5" customFormat="1" ht="15.75" customHeight="1">
      <c r="A88" s="20"/>
      <c r="B88" s="95" t="s">
        <v>305</v>
      </c>
      <c r="C88" s="95" t="s">
        <v>418</v>
      </c>
      <c r="D88" s="252" t="s">
        <v>419</v>
      </c>
      <c r="E88" s="96">
        <v>45326</v>
      </c>
      <c r="F88" s="96">
        <f>E88+4</f>
        <v>45330</v>
      </c>
      <c r="G88" s="96">
        <f>F88+26</f>
        <v>45356</v>
      </c>
    </row>
    <row r="89" spans="1:7" s="5" customFormat="1" ht="15.75" customHeight="1">
      <c r="A89" s="20"/>
      <c r="B89" s="97" t="s">
        <v>306</v>
      </c>
      <c r="C89" s="97" t="s">
        <v>307</v>
      </c>
      <c r="D89" s="252"/>
      <c r="E89" s="98">
        <f t="shared" ref="E89:G92" si="9">E88+7</f>
        <v>45333</v>
      </c>
      <c r="F89" s="96">
        <f t="shared" si="9"/>
        <v>45337</v>
      </c>
      <c r="G89" s="99">
        <f t="shared" si="9"/>
        <v>45363</v>
      </c>
    </row>
    <row r="90" spans="1:7" s="5" customFormat="1" ht="15.75" customHeight="1">
      <c r="A90" s="20"/>
      <c r="B90" s="97" t="s">
        <v>308</v>
      </c>
      <c r="C90" s="97" t="s">
        <v>309</v>
      </c>
      <c r="D90" s="252"/>
      <c r="E90" s="98">
        <f t="shared" si="9"/>
        <v>45340</v>
      </c>
      <c r="F90" s="96">
        <f t="shared" si="9"/>
        <v>45344</v>
      </c>
      <c r="G90" s="99">
        <f t="shared" si="9"/>
        <v>45370</v>
      </c>
    </row>
    <row r="91" spans="1:7" s="5" customFormat="1" ht="15.75" customHeight="1">
      <c r="A91" s="20"/>
      <c r="B91" s="100" t="s">
        <v>310</v>
      </c>
      <c r="C91" s="101" t="s">
        <v>311</v>
      </c>
      <c r="D91" s="252"/>
      <c r="E91" s="98">
        <f t="shared" si="9"/>
        <v>45347</v>
      </c>
      <c r="F91" s="96">
        <f t="shared" si="9"/>
        <v>45351</v>
      </c>
      <c r="G91" s="99">
        <f t="shared" si="9"/>
        <v>45377</v>
      </c>
    </row>
    <row r="92" spans="1:7" s="5" customFormat="1" ht="15.75" customHeight="1">
      <c r="A92" s="20"/>
      <c r="B92" s="101" t="s">
        <v>312</v>
      </c>
      <c r="C92" s="101" t="s">
        <v>313</v>
      </c>
      <c r="D92" s="252"/>
      <c r="E92" s="98">
        <f t="shared" si="9"/>
        <v>45354</v>
      </c>
      <c r="F92" s="96">
        <f t="shared" si="9"/>
        <v>45358</v>
      </c>
      <c r="G92" s="99">
        <f t="shared" si="9"/>
        <v>45384</v>
      </c>
    </row>
    <row r="93" spans="1:7" s="5" customFormat="1" ht="15.75" customHeight="1">
      <c r="A93" s="288"/>
      <c r="B93" s="288"/>
      <c r="C93" s="18"/>
      <c r="D93" s="19"/>
      <c r="E93" s="19"/>
      <c r="F93" s="85"/>
      <c r="G93" s="85"/>
    </row>
    <row r="94" spans="1:7" s="5" customFormat="1" ht="15.75" customHeight="1">
      <c r="A94" s="20" t="s">
        <v>420</v>
      </c>
      <c r="B94" s="215" t="s">
        <v>7</v>
      </c>
      <c r="C94" s="215" t="s">
        <v>8</v>
      </c>
      <c r="D94" s="215" t="s">
        <v>421</v>
      </c>
      <c r="E94" s="66" t="s">
        <v>394</v>
      </c>
      <c r="F94" s="66" t="s">
        <v>10</v>
      </c>
      <c r="G94" s="81" t="s">
        <v>422</v>
      </c>
    </row>
    <row r="95" spans="1:7" s="5" customFormat="1" ht="15.75" customHeight="1">
      <c r="A95" s="20"/>
      <c r="B95" s="216"/>
      <c r="C95" s="216"/>
      <c r="D95" s="216"/>
      <c r="E95" s="82" t="s">
        <v>2</v>
      </c>
      <c r="F95" s="92" t="s">
        <v>11</v>
      </c>
      <c r="G95" s="66" t="s">
        <v>12</v>
      </c>
    </row>
    <row r="96" spans="1:7" s="5" customFormat="1" ht="15.75" customHeight="1">
      <c r="A96" s="20"/>
      <c r="B96" s="93" t="s">
        <v>301</v>
      </c>
      <c r="C96" s="94" t="s">
        <v>414</v>
      </c>
      <c r="D96" s="228" t="s">
        <v>423</v>
      </c>
      <c r="E96" s="86">
        <v>45320</v>
      </c>
      <c r="F96" s="86">
        <f>E96+5</f>
        <v>45325</v>
      </c>
      <c r="G96" s="12">
        <f>F96+32</f>
        <v>45357</v>
      </c>
    </row>
    <row r="97" spans="1:7" s="5" customFormat="1" ht="15.75" customHeight="1">
      <c r="A97" s="20"/>
      <c r="B97" s="93" t="s">
        <v>302</v>
      </c>
      <c r="C97" s="94" t="s">
        <v>414</v>
      </c>
      <c r="D97" s="229"/>
      <c r="E97" s="87">
        <f>E96+7</f>
        <v>45327</v>
      </c>
      <c r="F97" s="86">
        <f t="shared" ref="E97:G98" si="10">F96+7</f>
        <v>45332</v>
      </c>
      <c r="G97" s="12">
        <f t="shared" si="10"/>
        <v>45364</v>
      </c>
    </row>
    <row r="98" spans="1:7" s="5" customFormat="1" ht="15.75" customHeight="1">
      <c r="A98" s="20"/>
      <c r="B98" s="93" t="s">
        <v>389</v>
      </c>
      <c r="C98" s="94"/>
      <c r="D98" s="229"/>
      <c r="E98" s="87">
        <f t="shared" si="10"/>
        <v>45334</v>
      </c>
      <c r="F98" s="86">
        <f t="shared" si="10"/>
        <v>45339</v>
      </c>
      <c r="G98" s="12">
        <f t="shared" si="10"/>
        <v>45371</v>
      </c>
    </row>
    <row r="99" spans="1:7" s="5" customFormat="1" ht="15.75" customHeight="1">
      <c r="A99" s="20"/>
      <c r="B99" s="93" t="s">
        <v>303</v>
      </c>
      <c r="C99" s="94" t="s">
        <v>390</v>
      </c>
      <c r="D99" s="229"/>
      <c r="E99" s="87">
        <f>E98+8</f>
        <v>45342</v>
      </c>
      <c r="F99" s="86">
        <f>F98+7</f>
        <v>45346</v>
      </c>
      <c r="G99" s="12">
        <f>G98+7</f>
        <v>45378</v>
      </c>
    </row>
    <row r="100" spans="1:7" s="5" customFormat="1" ht="15.75" customHeight="1">
      <c r="A100" s="20"/>
      <c r="B100" s="93" t="s">
        <v>304</v>
      </c>
      <c r="C100" s="94" t="s">
        <v>416</v>
      </c>
      <c r="D100" s="230"/>
      <c r="E100" s="87">
        <f>E99+7</f>
        <v>45349</v>
      </c>
      <c r="F100" s="86">
        <f>F99+7</f>
        <v>45353</v>
      </c>
      <c r="G100" s="12">
        <f>G99+7</f>
        <v>45385</v>
      </c>
    </row>
    <row r="101" spans="1:7" s="5" customFormat="1" ht="15.75" customHeight="1">
      <c r="A101" s="20"/>
      <c r="B101" s="15"/>
      <c r="C101" s="15"/>
      <c r="D101" s="16"/>
      <c r="E101" s="16"/>
      <c r="F101" s="14"/>
      <c r="G101" s="14"/>
    </row>
    <row r="102" spans="1:7" s="5" customFormat="1" ht="15.75" customHeight="1">
      <c r="A102" s="288"/>
      <c r="B102" s="288"/>
      <c r="C102" s="18"/>
      <c r="D102" s="19"/>
      <c r="E102" s="19"/>
      <c r="F102" s="85"/>
      <c r="G102" s="85"/>
    </row>
    <row r="103" spans="1:7" s="5" customFormat="1" ht="15.75" customHeight="1">
      <c r="A103" s="20" t="s">
        <v>424</v>
      </c>
      <c r="B103" s="291" t="s">
        <v>425</v>
      </c>
      <c r="C103" s="291" t="s">
        <v>8</v>
      </c>
      <c r="D103" s="291" t="s">
        <v>9</v>
      </c>
      <c r="E103" s="66" t="s">
        <v>397</v>
      </c>
      <c r="F103" s="66" t="s">
        <v>10</v>
      </c>
      <c r="G103" s="66" t="s">
        <v>426</v>
      </c>
    </row>
    <row r="104" spans="1:7" s="5" customFormat="1" ht="15.75" customHeight="1">
      <c r="A104" s="20"/>
      <c r="B104" s="291"/>
      <c r="C104" s="291"/>
      <c r="D104" s="291"/>
      <c r="E104" s="66" t="s">
        <v>2</v>
      </c>
      <c r="F104" s="66" t="s">
        <v>11</v>
      </c>
      <c r="G104" s="66" t="s">
        <v>12</v>
      </c>
    </row>
    <row r="105" spans="1:7" s="5" customFormat="1" ht="15.75" customHeight="1">
      <c r="A105" s="20"/>
      <c r="B105" s="102" t="s">
        <v>118</v>
      </c>
      <c r="C105" s="102" t="s">
        <v>387</v>
      </c>
      <c r="D105" s="271" t="s">
        <v>427</v>
      </c>
      <c r="E105" s="86">
        <v>45321</v>
      </c>
      <c r="F105" s="86">
        <f>E105+5</f>
        <v>45326</v>
      </c>
      <c r="G105" s="12">
        <f>F105+34</f>
        <v>45360</v>
      </c>
    </row>
    <row r="106" spans="1:7" s="5" customFormat="1" ht="15.75" customHeight="1">
      <c r="A106" s="20"/>
      <c r="B106" s="103" t="s">
        <v>117</v>
      </c>
      <c r="C106" s="83" t="s">
        <v>387</v>
      </c>
      <c r="D106" s="271"/>
      <c r="E106" s="87">
        <f t="shared" ref="E106:G109" si="11">E105+7</f>
        <v>45328</v>
      </c>
      <c r="F106" s="86">
        <f t="shared" si="11"/>
        <v>45333</v>
      </c>
      <c r="G106" s="12">
        <f t="shared" si="11"/>
        <v>45367</v>
      </c>
    </row>
    <row r="107" spans="1:7" s="5" customFormat="1" ht="15.75" customHeight="1">
      <c r="A107" s="20"/>
      <c r="B107" s="104" t="s">
        <v>116</v>
      </c>
      <c r="C107" s="102" t="s">
        <v>428</v>
      </c>
      <c r="D107" s="271"/>
      <c r="E107" s="87">
        <f t="shared" si="11"/>
        <v>45335</v>
      </c>
      <c r="F107" s="86">
        <f t="shared" si="11"/>
        <v>45340</v>
      </c>
      <c r="G107" s="12">
        <f t="shared" si="11"/>
        <v>45374</v>
      </c>
    </row>
    <row r="108" spans="1:7" s="5" customFormat="1" ht="15.75" customHeight="1">
      <c r="A108" s="20"/>
      <c r="B108" s="102" t="s">
        <v>389</v>
      </c>
      <c r="C108" s="102"/>
      <c r="D108" s="271"/>
      <c r="E108" s="87">
        <f t="shared" si="11"/>
        <v>45342</v>
      </c>
      <c r="F108" s="86">
        <f t="shared" si="11"/>
        <v>45347</v>
      </c>
      <c r="G108" s="12">
        <f t="shared" si="11"/>
        <v>45381</v>
      </c>
    </row>
    <row r="109" spans="1:7" s="5" customFormat="1" ht="15.75" customHeight="1">
      <c r="A109" s="20"/>
      <c r="B109" s="102" t="s">
        <v>161</v>
      </c>
      <c r="C109" s="102" t="s">
        <v>428</v>
      </c>
      <c r="D109" s="271"/>
      <c r="E109" s="87">
        <f t="shared" si="11"/>
        <v>45349</v>
      </c>
      <c r="F109" s="86">
        <f t="shared" si="11"/>
        <v>45354</v>
      </c>
      <c r="G109" s="12">
        <f t="shared" si="11"/>
        <v>45388</v>
      </c>
    </row>
    <row r="110" spans="1:7" s="5" customFormat="1" ht="15.75" customHeight="1">
      <c r="A110" s="288"/>
      <c r="B110" s="288"/>
      <c r="C110" s="18"/>
      <c r="D110" s="19"/>
      <c r="E110" s="19"/>
      <c r="F110" s="85"/>
      <c r="G110" s="85"/>
    </row>
    <row r="111" spans="1:7" s="5" customFormat="1" ht="15.75" customHeight="1">
      <c r="A111" s="288"/>
      <c r="B111" s="288"/>
      <c r="C111" s="18"/>
      <c r="D111" s="19"/>
      <c r="E111" s="19"/>
      <c r="F111" s="85"/>
      <c r="G111" s="85"/>
    </row>
    <row r="112" spans="1:7" s="5" customFormat="1" ht="15.75" customHeight="1">
      <c r="A112" s="20" t="s">
        <v>429</v>
      </c>
      <c r="B112" s="226" t="s">
        <v>7</v>
      </c>
      <c r="C112" s="226" t="s">
        <v>8</v>
      </c>
      <c r="D112" s="226" t="s">
        <v>9</v>
      </c>
      <c r="E112" s="66" t="s">
        <v>397</v>
      </c>
      <c r="F112" s="66" t="s">
        <v>10</v>
      </c>
      <c r="G112" s="66" t="s">
        <v>430</v>
      </c>
    </row>
    <row r="113" spans="1:7" s="5" customFormat="1" ht="15.75" customHeight="1">
      <c r="A113" s="20"/>
      <c r="B113" s="227"/>
      <c r="C113" s="227"/>
      <c r="D113" s="227"/>
      <c r="E113" s="66" t="s">
        <v>2</v>
      </c>
      <c r="F113" s="66" t="s">
        <v>11</v>
      </c>
      <c r="G113" s="66" t="s">
        <v>12</v>
      </c>
    </row>
    <row r="114" spans="1:7" s="5" customFormat="1" ht="15.75" customHeight="1">
      <c r="A114" s="20"/>
      <c r="B114" s="105" t="s">
        <v>320</v>
      </c>
      <c r="C114" s="105" t="s">
        <v>431</v>
      </c>
      <c r="D114" s="252" t="s">
        <v>432</v>
      </c>
      <c r="E114" s="12">
        <v>45322</v>
      </c>
      <c r="F114" s="12">
        <f>E114+4</f>
        <v>45326</v>
      </c>
      <c r="G114" s="12">
        <f>F114+31</f>
        <v>45357</v>
      </c>
    </row>
    <row r="115" spans="1:7" s="5" customFormat="1" ht="15.75" customHeight="1">
      <c r="A115" s="20"/>
      <c r="B115" s="105" t="s">
        <v>321</v>
      </c>
      <c r="C115" s="105" t="s">
        <v>433</v>
      </c>
      <c r="D115" s="252"/>
      <c r="E115" s="89">
        <f t="shared" ref="E115:G118" si="12">E114+7</f>
        <v>45329</v>
      </c>
      <c r="F115" s="12">
        <f t="shared" si="12"/>
        <v>45333</v>
      </c>
      <c r="G115" s="12">
        <f t="shared" si="12"/>
        <v>45364</v>
      </c>
    </row>
    <row r="116" spans="1:7" s="5" customFormat="1" ht="15.75" customHeight="1">
      <c r="A116" s="20"/>
      <c r="B116" s="105" t="s">
        <v>389</v>
      </c>
      <c r="C116" s="105"/>
      <c r="D116" s="252"/>
      <c r="E116" s="89">
        <f t="shared" si="12"/>
        <v>45336</v>
      </c>
      <c r="F116" s="12">
        <f t="shared" si="12"/>
        <v>45340</v>
      </c>
      <c r="G116" s="12">
        <f t="shared" si="12"/>
        <v>45371</v>
      </c>
    </row>
    <row r="117" spans="1:7" s="5" customFormat="1" ht="15.75" customHeight="1">
      <c r="A117" s="20"/>
      <c r="B117" s="105" t="s">
        <v>389</v>
      </c>
      <c r="C117" s="105"/>
      <c r="D117" s="252"/>
      <c r="E117" s="89">
        <f t="shared" si="12"/>
        <v>45343</v>
      </c>
      <c r="F117" s="12">
        <f t="shared" si="12"/>
        <v>45347</v>
      </c>
      <c r="G117" s="12">
        <f t="shared" si="12"/>
        <v>45378</v>
      </c>
    </row>
    <row r="118" spans="1:7" s="5" customFormat="1" ht="15.75" customHeight="1">
      <c r="A118" s="20"/>
      <c r="B118" s="105" t="s">
        <v>322</v>
      </c>
      <c r="C118" s="105" t="s">
        <v>434</v>
      </c>
      <c r="D118" s="252"/>
      <c r="E118" s="89">
        <f t="shared" si="12"/>
        <v>45350</v>
      </c>
      <c r="F118" s="12">
        <f t="shared" si="12"/>
        <v>45354</v>
      </c>
      <c r="G118" s="12">
        <f t="shared" si="12"/>
        <v>45385</v>
      </c>
    </row>
    <row r="119" spans="1:7" s="5" customFormat="1" ht="15.75" customHeight="1">
      <c r="A119" s="20"/>
      <c r="B119" s="18"/>
      <c r="C119" s="18"/>
      <c r="D119" s="19"/>
      <c r="E119" s="19"/>
      <c r="F119" s="85"/>
      <c r="G119" s="85"/>
    </row>
    <row r="120" spans="1:7" s="5" customFormat="1" ht="15.75" customHeight="1">
      <c r="A120" s="288"/>
      <c r="B120" s="288"/>
      <c r="C120" s="18"/>
      <c r="D120" s="19"/>
      <c r="E120" s="19"/>
      <c r="F120" s="85"/>
      <c r="G120" s="85"/>
    </row>
    <row r="121" spans="1:7" s="5" customFormat="1" ht="15.75" customHeight="1">
      <c r="A121" s="20" t="s">
        <v>435</v>
      </c>
      <c r="B121" s="215" t="s">
        <v>7</v>
      </c>
      <c r="C121" s="215" t="s">
        <v>8</v>
      </c>
      <c r="D121" s="215" t="s">
        <v>9</v>
      </c>
      <c r="E121" s="66" t="s">
        <v>397</v>
      </c>
      <c r="F121" s="66" t="s">
        <v>10</v>
      </c>
      <c r="G121" s="81" t="s">
        <v>18</v>
      </c>
    </row>
    <row r="122" spans="1:7" s="5" customFormat="1" ht="15.75" customHeight="1">
      <c r="A122" s="20"/>
      <c r="B122" s="216"/>
      <c r="C122" s="216"/>
      <c r="D122" s="216"/>
      <c r="E122" s="82" t="s">
        <v>2</v>
      </c>
      <c r="F122" s="21" t="s">
        <v>11</v>
      </c>
      <c r="G122" s="66" t="s">
        <v>12</v>
      </c>
    </row>
    <row r="123" spans="1:7" s="5" customFormat="1" ht="15.75" customHeight="1">
      <c r="A123" s="20"/>
      <c r="B123" s="105" t="s">
        <v>323</v>
      </c>
      <c r="C123" s="105" t="s">
        <v>324</v>
      </c>
      <c r="D123" s="296" t="s">
        <v>436</v>
      </c>
      <c r="E123" s="12">
        <v>45319</v>
      </c>
      <c r="F123" s="12">
        <f>E123+4</f>
        <v>45323</v>
      </c>
      <c r="G123" s="12">
        <f>F123+31</f>
        <v>45354</v>
      </c>
    </row>
    <row r="124" spans="1:7" s="5" customFormat="1" ht="15.75" customHeight="1">
      <c r="A124" s="20"/>
      <c r="B124" s="105" t="s">
        <v>389</v>
      </c>
      <c r="C124" s="105"/>
      <c r="D124" s="296"/>
      <c r="E124" s="89">
        <f t="shared" ref="E124:G127" si="13">E123+7</f>
        <v>45326</v>
      </c>
      <c r="F124" s="12">
        <f t="shared" si="13"/>
        <v>45330</v>
      </c>
      <c r="G124" s="12">
        <f t="shared" si="13"/>
        <v>45361</v>
      </c>
    </row>
    <row r="125" spans="1:7" s="5" customFormat="1" ht="15.75" customHeight="1">
      <c r="A125" s="20"/>
      <c r="B125" s="105" t="s">
        <v>389</v>
      </c>
      <c r="C125" s="105"/>
      <c r="D125" s="296"/>
      <c r="E125" s="89">
        <f t="shared" si="13"/>
        <v>45333</v>
      </c>
      <c r="F125" s="12">
        <f t="shared" si="13"/>
        <v>45337</v>
      </c>
      <c r="G125" s="12">
        <f t="shared" si="13"/>
        <v>45368</v>
      </c>
    </row>
    <row r="126" spans="1:7" s="5" customFormat="1" ht="15.75" customHeight="1">
      <c r="A126" s="20"/>
      <c r="B126" s="105" t="s">
        <v>325</v>
      </c>
      <c r="C126" s="105" t="s">
        <v>326</v>
      </c>
      <c r="D126" s="296"/>
      <c r="E126" s="89">
        <f t="shared" si="13"/>
        <v>45340</v>
      </c>
      <c r="F126" s="12">
        <f t="shared" si="13"/>
        <v>45344</v>
      </c>
      <c r="G126" s="12">
        <f t="shared" si="13"/>
        <v>45375</v>
      </c>
    </row>
    <row r="127" spans="1:7" s="5" customFormat="1" ht="15.75" customHeight="1">
      <c r="A127" s="20"/>
      <c r="B127" s="106" t="s">
        <v>327</v>
      </c>
      <c r="C127" s="106" t="s">
        <v>328</v>
      </c>
      <c r="D127" s="296"/>
      <c r="E127" s="89">
        <f t="shared" si="13"/>
        <v>45347</v>
      </c>
      <c r="F127" s="12">
        <f t="shared" si="13"/>
        <v>45351</v>
      </c>
      <c r="G127" s="12">
        <f t="shared" si="13"/>
        <v>45382</v>
      </c>
    </row>
    <row r="128" spans="1:7" s="5" customFormat="1" ht="15.75" customHeight="1">
      <c r="A128" s="20"/>
      <c r="B128" s="18"/>
      <c r="C128" s="18"/>
      <c r="D128" s="19"/>
      <c r="E128" s="19"/>
      <c r="F128" s="85"/>
      <c r="G128" s="85"/>
    </row>
    <row r="129" spans="1:7" s="5" customFormat="1" ht="15.75" customHeight="1">
      <c r="A129" s="288"/>
      <c r="B129" s="288"/>
      <c r="C129" s="18"/>
      <c r="D129" s="19"/>
      <c r="E129" s="19"/>
      <c r="F129" s="85"/>
      <c r="G129" s="85"/>
    </row>
    <row r="130" spans="1:7" s="5" customFormat="1" ht="15.75" customHeight="1">
      <c r="A130" s="20" t="s">
        <v>437</v>
      </c>
      <c r="B130" s="226" t="s">
        <v>7</v>
      </c>
      <c r="C130" s="226" t="s">
        <v>8</v>
      </c>
      <c r="D130" s="226" t="s">
        <v>9</v>
      </c>
      <c r="E130" s="66" t="s">
        <v>397</v>
      </c>
      <c r="F130" s="66" t="s">
        <v>10</v>
      </c>
      <c r="G130" s="66" t="s">
        <v>20</v>
      </c>
    </row>
    <row r="131" spans="1:7" s="5" customFormat="1" ht="15.75" customHeight="1">
      <c r="A131" s="20"/>
      <c r="B131" s="227"/>
      <c r="C131" s="227"/>
      <c r="D131" s="227"/>
      <c r="E131" s="66" t="s">
        <v>2</v>
      </c>
      <c r="F131" s="66" t="s">
        <v>11</v>
      </c>
      <c r="G131" s="66" t="s">
        <v>12</v>
      </c>
    </row>
    <row r="132" spans="1:7" s="5" customFormat="1" ht="15.75" customHeight="1">
      <c r="A132" s="20"/>
      <c r="B132" s="105" t="s">
        <v>135</v>
      </c>
      <c r="C132" s="105" t="s">
        <v>438</v>
      </c>
      <c r="D132" s="208" t="s">
        <v>439</v>
      </c>
      <c r="E132" s="12">
        <v>45320</v>
      </c>
      <c r="F132" s="12">
        <f>E132+4</f>
        <v>45324</v>
      </c>
      <c r="G132" s="12">
        <f>F132+31</f>
        <v>45355</v>
      </c>
    </row>
    <row r="133" spans="1:7" s="5" customFormat="1" ht="15.75" customHeight="1">
      <c r="A133" s="20"/>
      <c r="B133" s="105" t="s">
        <v>13</v>
      </c>
      <c r="C133" s="105" t="s">
        <v>440</v>
      </c>
      <c r="D133" s="229"/>
      <c r="E133" s="89">
        <f t="shared" ref="E133:G136" si="14">E132+7</f>
        <v>45327</v>
      </c>
      <c r="F133" s="12">
        <f t="shared" si="14"/>
        <v>45331</v>
      </c>
      <c r="G133" s="12">
        <f t="shared" si="14"/>
        <v>45362</v>
      </c>
    </row>
    <row r="134" spans="1:7" s="5" customFormat="1" ht="15.75" customHeight="1">
      <c r="A134" s="20"/>
      <c r="B134" s="105" t="s">
        <v>329</v>
      </c>
      <c r="C134" s="105" t="s">
        <v>330</v>
      </c>
      <c r="D134" s="229"/>
      <c r="E134" s="89">
        <f t="shared" si="14"/>
        <v>45334</v>
      </c>
      <c r="F134" s="12">
        <f t="shared" si="14"/>
        <v>45338</v>
      </c>
      <c r="G134" s="12">
        <f t="shared" si="14"/>
        <v>45369</v>
      </c>
    </row>
    <row r="135" spans="1:7" s="5" customFormat="1" ht="15.75" customHeight="1">
      <c r="A135" s="20"/>
      <c r="B135" s="105" t="s">
        <v>331</v>
      </c>
      <c r="C135" s="105" t="s">
        <v>332</v>
      </c>
      <c r="D135" s="229"/>
      <c r="E135" s="89">
        <f t="shared" si="14"/>
        <v>45341</v>
      </c>
      <c r="F135" s="12">
        <f t="shared" si="14"/>
        <v>45345</v>
      </c>
      <c r="G135" s="12">
        <f t="shared" si="14"/>
        <v>45376</v>
      </c>
    </row>
    <row r="136" spans="1:7" s="5" customFormat="1" ht="15.75" customHeight="1">
      <c r="A136" s="20"/>
      <c r="B136" s="106" t="s">
        <v>389</v>
      </c>
      <c r="C136" s="106"/>
      <c r="D136" s="209"/>
      <c r="E136" s="89">
        <f t="shared" si="14"/>
        <v>45348</v>
      </c>
      <c r="F136" s="12">
        <f t="shared" si="14"/>
        <v>45352</v>
      </c>
      <c r="G136" s="12">
        <f t="shared" si="14"/>
        <v>45383</v>
      </c>
    </row>
    <row r="137" spans="1:7" s="5" customFormat="1" ht="15.75" customHeight="1">
      <c r="A137" s="20"/>
      <c r="B137" s="23"/>
      <c r="C137" s="23"/>
      <c r="D137" s="19"/>
      <c r="E137" s="13"/>
      <c r="F137" s="14"/>
      <c r="G137" s="14"/>
    </row>
    <row r="138" spans="1:7" s="5" customFormat="1" ht="15.75" customHeight="1">
      <c r="A138" s="288"/>
      <c r="B138" s="288"/>
      <c r="C138" s="18"/>
      <c r="D138" s="19"/>
      <c r="E138" s="19"/>
      <c r="F138" s="85"/>
      <c r="G138" s="85"/>
    </row>
    <row r="139" spans="1:7" s="5" customFormat="1" ht="15.75" customHeight="1">
      <c r="A139" s="20" t="s">
        <v>441</v>
      </c>
      <c r="B139" s="226" t="s">
        <v>7</v>
      </c>
      <c r="C139" s="226" t="s">
        <v>8</v>
      </c>
      <c r="D139" s="226" t="s">
        <v>9</v>
      </c>
      <c r="E139" s="66" t="s">
        <v>397</v>
      </c>
      <c r="F139" s="66" t="s">
        <v>10</v>
      </c>
      <c r="G139" s="66" t="s">
        <v>441</v>
      </c>
    </row>
    <row r="140" spans="1:7" s="5" customFormat="1" ht="15.75" customHeight="1">
      <c r="A140" s="20"/>
      <c r="B140" s="227"/>
      <c r="C140" s="227"/>
      <c r="D140" s="227"/>
      <c r="E140" s="66" t="s">
        <v>2</v>
      </c>
      <c r="F140" s="66" t="s">
        <v>11</v>
      </c>
      <c r="G140" s="66" t="s">
        <v>12</v>
      </c>
    </row>
    <row r="141" spans="1:7" s="5" customFormat="1" ht="15.75" customHeight="1">
      <c r="A141" s="20"/>
      <c r="B141" s="105" t="s">
        <v>135</v>
      </c>
      <c r="C141" s="105" t="s">
        <v>438</v>
      </c>
      <c r="D141" s="271" t="s">
        <v>439</v>
      </c>
      <c r="E141" s="12">
        <v>45320</v>
      </c>
      <c r="F141" s="12">
        <f>E141+4</f>
        <v>45324</v>
      </c>
      <c r="G141" s="12">
        <f>F141+31</f>
        <v>45355</v>
      </c>
    </row>
    <row r="142" spans="1:7" s="5" customFormat="1" ht="15.75" customHeight="1">
      <c r="A142" s="20"/>
      <c r="B142" s="105" t="s">
        <v>13</v>
      </c>
      <c r="C142" s="105" t="s">
        <v>440</v>
      </c>
      <c r="D142" s="271"/>
      <c r="E142" s="89">
        <f t="shared" ref="E142:G145" si="15">E141+7</f>
        <v>45327</v>
      </c>
      <c r="F142" s="12">
        <f t="shared" si="15"/>
        <v>45331</v>
      </c>
      <c r="G142" s="12">
        <f t="shared" si="15"/>
        <v>45362</v>
      </c>
    </row>
    <row r="143" spans="1:7" s="5" customFormat="1" ht="15.75" customHeight="1">
      <c r="A143" s="20"/>
      <c r="B143" s="105" t="s">
        <v>329</v>
      </c>
      <c r="C143" s="105" t="s">
        <v>330</v>
      </c>
      <c r="D143" s="271"/>
      <c r="E143" s="89">
        <f t="shared" si="15"/>
        <v>45334</v>
      </c>
      <c r="F143" s="12">
        <f t="shared" si="15"/>
        <v>45338</v>
      </c>
      <c r="G143" s="12">
        <f t="shared" si="15"/>
        <v>45369</v>
      </c>
    </row>
    <row r="144" spans="1:7" s="5" customFormat="1" ht="15.75" customHeight="1">
      <c r="A144" s="20"/>
      <c r="B144" s="105" t="s">
        <v>331</v>
      </c>
      <c r="C144" s="105" t="s">
        <v>332</v>
      </c>
      <c r="D144" s="271"/>
      <c r="E144" s="89">
        <f t="shared" si="15"/>
        <v>45341</v>
      </c>
      <c r="F144" s="107">
        <f t="shared" si="15"/>
        <v>45345</v>
      </c>
      <c r="G144" s="12">
        <f t="shared" si="15"/>
        <v>45376</v>
      </c>
    </row>
    <row r="145" spans="1:7" s="5" customFormat="1" ht="15.75" customHeight="1">
      <c r="A145" s="20"/>
      <c r="B145" s="106" t="s">
        <v>389</v>
      </c>
      <c r="C145" s="106"/>
      <c r="D145" s="271"/>
      <c r="E145" s="89">
        <f t="shared" si="15"/>
        <v>45348</v>
      </c>
      <c r="F145" s="12">
        <f t="shared" si="15"/>
        <v>45352</v>
      </c>
      <c r="G145" s="12">
        <f t="shared" si="15"/>
        <v>45383</v>
      </c>
    </row>
    <row r="146" spans="1:7" s="5" customFormat="1" ht="15.75" customHeight="1">
      <c r="A146" s="20"/>
      <c r="B146" s="23"/>
      <c r="C146" s="23"/>
      <c r="D146" s="24"/>
      <c r="E146" s="13"/>
      <c r="F146" s="14"/>
      <c r="G146" s="14"/>
    </row>
    <row r="147" spans="1:7" s="5" customFormat="1" ht="15.75" customHeight="1">
      <c r="A147" s="288"/>
      <c r="B147" s="288"/>
      <c r="C147" s="18"/>
      <c r="D147" s="19"/>
      <c r="E147" s="19"/>
      <c r="F147" s="85"/>
      <c r="G147" s="85"/>
    </row>
    <row r="148" spans="1:7" s="5" customFormat="1" ht="15.75" customHeight="1">
      <c r="A148" s="10" t="s">
        <v>442</v>
      </c>
      <c r="B148" s="291" t="s">
        <v>425</v>
      </c>
      <c r="C148" s="291" t="s">
        <v>8</v>
      </c>
      <c r="D148" s="291" t="s">
        <v>9</v>
      </c>
      <c r="E148" s="66" t="s">
        <v>397</v>
      </c>
      <c r="F148" s="66" t="s">
        <v>10</v>
      </c>
      <c r="G148" s="66" t="s">
        <v>443</v>
      </c>
    </row>
    <row r="149" spans="1:7" s="5" customFormat="1" ht="15.75" customHeight="1">
      <c r="A149" s="10"/>
      <c r="B149" s="291"/>
      <c r="C149" s="291"/>
      <c r="D149" s="291"/>
      <c r="E149" s="66" t="s">
        <v>444</v>
      </c>
      <c r="F149" s="66" t="s">
        <v>11</v>
      </c>
      <c r="G149" s="66" t="s">
        <v>12</v>
      </c>
    </row>
    <row r="150" spans="1:7" s="5" customFormat="1" ht="15.75" customHeight="1">
      <c r="A150" s="10"/>
      <c r="B150" s="102" t="s">
        <v>118</v>
      </c>
      <c r="C150" s="102" t="s">
        <v>387</v>
      </c>
      <c r="D150" s="271" t="s">
        <v>427</v>
      </c>
      <c r="E150" s="86">
        <v>45321</v>
      </c>
      <c r="F150" s="86">
        <f>E150+5</f>
        <v>45326</v>
      </c>
      <c r="G150" s="12">
        <f>F150+32</f>
        <v>45358</v>
      </c>
    </row>
    <row r="151" spans="1:7" s="5" customFormat="1" ht="15.75" customHeight="1">
      <c r="A151" s="10"/>
      <c r="B151" s="103" t="s">
        <v>117</v>
      </c>
      <c r="C151" s="83" t="s">
        <v>387</v>
      </c>
      <c r="D151" s="271"/>
      <c r="E151" s="87">
        <f>E150+7</f>
        <v>45328</v>
      </c>
      <c r="F151" s="86">
        <f t="shared" ref="E151:G154" si="16">F150+7</f>
        <v>45333</v>
      </c>
      <c r="G151" s="12">
        <f t="shared" si="16"/>
        <v>45365</v>
      </c>
    </row>
    <row r="152" spans="1:7" s="5" customFormat="1" ht="15.75" customHeight="1">
      <c r="A152" s="10"/>
      <c r="B152" s="104" t="s">
        <v>116</v>
      </c>
      <c r="C152" s="102" t="s">
        <v>428</v>
      </c>
      <c r="D152" s="271"/>
      <c r="E152" s="87">
        <f t="shared" si="16"/>
        <v>45335</v>
      </c>
      <c r="F152" s="86">
        <f t="shared" si="16"/>
        <v>45340</v>
      </c>
      <c r="G152" s="12">
        <f t="shared" si="16"/>
        <v>45372</v>
      </c>
    </row>
    <row r="153" spans="1:7" s="5" customFormat="1" ht="15.75" customHeight="1">
      <c r="A153" s="10"/>
      <c r="B153" s="102" t="s">
        <v>389</v>
      </c>
      <c r="C153" s="102"/>
      <c r="D153" s="271"/>
      <c r="E153" s="87">
        <f t="shared" si="16"/>
        <v>45342</v>
      </c>
      <c r="F153" s="86">
        <f t="shared" si="16"/>
        <v>45347</v>
      </c>
      <c r="G153" s="12">
        <f t="shared" si="16"/>
        <v>45379</v>
      </c>
    </row>
    <row r="154" spans="1:7" s="5" customFormat="1" ht="15.75" customHeight="1">
      <c r="A154" s="10"/>
      <c r="B154" s="102" t="s">
        <v>161</v>
      </c>
      <c r="C154" s="102" t="s">
        <v>428</v>
      </c>
      <c r="D154" s="271"/>
      <c r="E154" s="87">
        <f t="shared" si="16"/>
        <v>45349</v>
      </c>
      <c r="F154" s="86">
        <f t="shared" si="16"/>
        <v>45354</v>
      </c>
      <c r="G154" s="12">
        <f t="shared" si="16"/>
        <v>45386</v>
      </c>
    </row>
    <row r="155" spans="1:7" s="5" customFormat="1" ht="15.75" customHeight="1">
      <c r="A155" s="10"/>
      <c r="B155" s="15"/>
      <c r="C155" s="15"/>
      <c r="D155" s="23"/>
      <c r="E155" s="23"/>
      <c r="F155" s="23"/>
      <c r="G155" s="23"/>
    </row>
    <row r="156" spans="1:7" s="5" customFormat="1" ht="15.75" customHeight="1">
      <c r="A156" s="288"/>
      <c r="B156" s="288"/>
      <c r="C156" s="18"/>
      <c r="D156" s="19"/>
      <c r="E156" s="19"/>
      <c r="F156" s="85"/>
      <c r="G156" s="85"/>
    </row>
    <row r="157" spans="1:7" s="5" customFormat="1" ht="15.75" customHeight="1">
      <c r="A157" s="20" t="s">
        <v>445</v>
      </c>
      <c r="B157" s="215" t="s">
        <v>7</v>
      </c>
      <c r="C157" s="215" t="s">
        <v>8</v>
      </c>
      <c r="D157" s="215" t="s">
        <v>9</v>
      </c>
      <c r="E157" s="66" t="s">
        <v>397</v>
      </c>
      <c r="F157" s="66" t="s">
        <v>10</v>
      </c>
      <c r="G157" s="66" t="s">
        <v>446</v>
      </c>
    </row>
    <row r="158" spans="1:7" s="5" customFormat="1" ht="15.75" customHeight="1">
      <c r="A158" s="20"/>
      <c r="B158" s="216"/>
      <c r="C158" s="216"/>
      <c r="D158" s="216"/>
      <c r="E158" s="66" t="s">
        <v>2</v>
      </c>
      <c r="F158" s="66" t="s">
        <v>11</v>
      </c>
      <c r="G158" s="66" t="s">
        <v>12</v>
      </c>
    </row>
    <row r="159" spans="1:7" s="5" customFormat="1" ht="15.75" customHeight="1">
      <c r="A159" s="20"/>
      <c r="B159" s="76" t="s">
        <v>283</v>
      </c>
      <c r="C159" s="83" t="s">
        <v>387</v>
      </c>
      <c r="D159" s="228" t="s">
        <v>388</v>
      </c>
      <c r="E159" s="86">
        <v>45323</v>
      </c>
      <c r="F159" s="86">
        <f>E159+5</f>
        <v>45328</v>
      </c>
      <c r="G159" s="12">
        <f>F159+34</f>
        <v>45362</v>
      </c>
    </row>
    <row r="160" spans="1:7" s="5" customFormat="1" ht="15.75" customHeight="1">
      <c r="A160" s="20"/>
      <c r="B160" s="76" t="s">
        <v>389</v>
      </c>
      <c r="C160" s="76"/>
      <c r="D160" s="229"/>
      <c r="E160" s="87">
        <f t="shared" ref="E160:G163" si="17">E159+7</f>
        <v>45330</v>
      </c>
      <c r="F160" s="86">
        <f t="shared" si="17"/>
        <v>45335</v>
      </c>
      <c r="G160" s="12">
        <f t="shared" si="17"/>
        <v>45369</v>
      </c>
    </row>
    <row r="161" spans="1:7" s="5" customFormat="1" ht="15.75" customHeight="1">
      <c r="A161" s="20"/>
      <c r="B161" s="76" t="s">
        <v>284</v>
      </c>
      <c r="C161" s="88" t="s">
        <v>390</v>
      </c>
      <c r="D161" s="229"/>
      <c r="E161" s="87">
        <f t="shared" si="17"/>
        <v>45337</v>
      </c>
      <c r="F161" s="86">
        <f t="shared" si="17"/>
        <v>45342</v>
      </c>
      <c r="G161" s="12">
        <f t="shared" si="17"/>
        <v>45376</v>
      </c>
    </row>
    <row r="162" spans="1:7" s="5" customFormat="1" ht="15.75" customHeight="1">
      <c r="A162" s="20"/>
      <c r="B162" s="76" t="s">
        <v>285</v>
      </c>
      <c r="C162" s="88" t="s">
        <v>387</v>
      </c>
      <c r="D162" s="229"/>
      <c r="E162" s="87">
        <f t="shared" si="17"/>
        <v>45344</v>
      </c>
      <c r="F162" s="86">
        <f t="shared" si="17"/>
        <v>45349</v>
      </c>
      <c r="G162" s="12">
        <f t="shared" si="17"/>
        <v>45383</v>
      </c>
    </row>
    <row r="163" spans="1:7" s="5" customFormat="1" ht="15.75" customHeight="1">
      <c r="A163" s="20"/>
      <c r="B163" s="76" t="s">
        <v>286</v>
      </c>
      <c r="C163" s="88" t="s">
        <v>411</v>
      </c>
      <c r="D163" s="230"/>
      <c r="E163" s="87">
        <f t="shared" si="17"/>
        <v>45351</v>
      </c>
      <c r="F163" s="86">
        <f t="shared" si="17"/>
        <v>45356</v>
      </c>
      <c r="G163" s="12">
        <f t="shared" si="17"/>
        <v>45390</v>
      </c>
    </row>
    <row r="164" spans="1:7" s="5" customFormat="1" ht="15.75" customHeight="1">
      <c r="A164" s="20"/>
      <c r="B164" s="18"/>
      <c r="C164" s="18"/>
      <c r="D164" s="19"/>
      <c r="E164" s="19"/>
      <c r="F164" s="85"/>
      <c r="G164" s="85"/>
    </row>
    <row r="165" spans="1:7" s="5" customFormat="1" ht="15.75" customHeight="1">
      <c r="A165" s="253" t="s">
        <v>447</v>
      </c>
      <c r="B165" s="253"/>
      <c r="C165" s="253"/>
      <c r="D165" s="253"/>
      <c r="E165" s="253"/>
      <c r="F165" s="253"/>
      <c r="G165" s="253"/>
    </row>
    <row r="166" spans="1:7" s="5" customFormat="1" ht="15.75" customHeight="1">
      <c r="A166" s="297"/>
      <c r="B166" s="297"/>
      <c r="C166" s="25"/>
      <c r="D166" s="9"/>
      <c r="E166" s="9"/>
      <c r="F166" s="84"/>
      <c r="G166" s="84"/>
    </row>
    <row r="167" spans="1:7" s="5" customFormat="1" ht="15.75" customHeight="1">
      <c r="A167" s="20" t="s">
        <v>448</v>
      </c>
      <c r="B167" s="215" t="s">
        <v>449</v>
      </c>
      <c r="C167" s="215" t="s">
        <v>8</v>
      </c>
      <c r="D167" s="215" t="s">
        <v>9</v>
      </c>
      <c r="E167" s="66" t="s">
        <v>450</v>
      </c>
      <c r="F167" s="66" t="s">
        <v>10</v>
      </c>
      <c r="G167" s="81" t="s">
        <v>451</v>
      </c>
    </row>
    <row r="168" spans="1:7" s="5" customFormat="1" ht="15.75" customHeight="1">
      <c r="A168" s="20"/>
      <c r="B168" s="216"/>
      <c r="C168" s="216"/>
      <c r="D168" s="216"/>
      <c r="E168" s="82" t="s">
        <v>2</v>
      </c>
      <c r="F168" s="92" t="s">
        <v>11</v>
      </c>
      <c r="G168" s="66" t="s">
        <v>12</v>
      </c>
    </row>
    <row r="169" spans="1:7" s="5" customFormat="1" ht="15.75" customHeight="1">
      <c r="A169" s="20"/>
      <c r="B169" s="76" t="s">
        <v>283</v>
      </c>
      <c r="C169" s="83" t="s">
        <v>387</v>
      </c>
      <c r="D169" s="228" t="s">
        <v>388</v>
      </c>
      <c r="E169" s="86">
        <v>45323</v>
      </c>
      <c r="F169" s="86">
        <f>E169+5</f>
        <v>45328</v>
      </c>
      <c r="G169" s="12">
        <f>F169+38</f>
        <v>45366</v>
      </c>
    </row>
    <row r="170" spans="1:7" s="5" customFormat="1" ht="15.75" customHeight="1">
      <c r="A170" s="20"/>
      <c r="B170" s="76" t="s">
        <v>389</v>
      </c>
      <c r="C170" s="76"/>
      <c r="D170" s="229"/>
      <c r="E170" s="87">
        <f t="shared" ref="E170:G173" si="18">E169+7</f>
        <v>45330</v>
      </c>
      <c r="F170" s="86">
        <f t="shared" si="18"/>
        <v>45335</v>
      </c>
      <c r="G170" s="12">
        <f t="shared" si="18"/>
        <v>45373</v>
      </c>
    </row>
    <row r="171" spans="1:7" s="5" customFormat="1" ht="15.75" customHeight="1">
      <c r="A171" s="20"/>
      <c r="B171" s="76" t="s">
        <v>284</v>
      </c>
      <c r="C171" s="88" t="s">
        <v>390</v>
      </c>
      <c r="D171" s="229"/>
      <c r="E171" s="87">
        <f t="shared" si="18"/>
        <v>45337</v>
      </c>
      <c r="F171" s="86">
        <f t="shared" si="18"/>
        <v>45342</v>
      </c>
      <c r="G171" s="12">
        <f t="shared" si="18"/>
        <v>45380</v>
      </c>
    </row>
    <row r="172" spans="1:7" s="5" customFormat="1" ht="15.75" customHeight="1">
      <c r="A172" s="20"/>
      <c r="B172" s="76" t="s">
        <v>285</v>
      </c>
      <c r="C172" s="88" t="s">
        <v>387</v>
      </c>
      <c r="D172" s="229"/>
      <c r="E172" s="87">
        <f t="shared" si="18"/>
        <v>45344</v>
      </c>
      <c r="F172" s="86">
        <f t="shared" si="18"/>
        <v>45349</v>
      </c>
      <c r="G172" s="12">
        <f t="shared" si="18"/>
        <v>45387</v>
      </c>
    </row>
    <row r="173" spans="1:7" s="5" customFormat="1" ht="15.75" customHeight="1">
      <c r="A173" s="20"/>
      <c r="B173" s="76" t="s">
        <v>286</v>
      </c>
      <c r="C173" s="88" t="s">
        <v>411</v>
      </c>
      <c r="D173" s="230"/>
      <c r="E173" s="87">
        <f t="shared" si="18"/>
        <v>45351</v>
      </c>
      <c r="F173" s="86">
        <f t="shared" si="18"/>
        <v>45356</v>
      </c>
      <c r="G173" s="12">
        <f t="shared" si="18"/>
        <v>45394</v>
      </c>
    </row>
    <row r="174" spans="1:7" s="5" customFormat="1" ht="15.75" customHeight="1">
      <c r="A174" s="20"/>
      <c r="B174" s="18"/>
      <c r="C174" s="18"/>
      <c r="D174" s="19"/>
      <c r="E174" s="19"/>
      <c r="F174" s="85"/>
      <c r="G174" s="85"/>
    </row>
    <row r="175" spans="1:7" s="5" customFormat="1" ht="15.75" customHeight="1">
      <c r="A175" s="288"/>
      <c r="B175" s="288"/>
      <c r="C175" s="18"/>
      <c r="D175" s="19"/>
      <c r="E175" s="19"/>
      <c r="F175" s="85"/>
      <c r="G175" s="85"/>
    </row>
    <row r="176" spans="1:7" s="5" customFormat="1" ht="15.75" customHeight="1">
      <c r="A176" s="20" t="s">
        <v>452</v>
      </c>
      <c r="B176" s="215" t="s">
        <v>453</v>
      </c>
      <c r="C176" s="215" t="s">
        <v>8</v>
      </c>
      <c r="D176" s="215" t="s">
        <v>9</v>
      </c>
      <c r="E176" s="66" t="s">
        <v>397</v>
      </c>
      <c r="F176" s="66" t="s">
        <v>10</v>
      </c>
      <c r="G176" s="81" t="s">
        <v>426</v>
      </c>
    </row>
    <row r="177" spans="1:7" s="5" customFormat="1" ht="15.75" customHeight="1">
      <c r="A177" s="20"/>
      <c r="B177" s="216"/>
      <c r="C177" s="216"/>
      <c r="D177" s="216"/>
      <c r="E177" s="82" t="s">
        <v>2</v>
      </c>
      <c r="F177" s="92" t="s">
        <v>11</v>
      </c>
      <c r="G177" s="66" t="s">
        <v>12</v>
      </c>
    </row>
    <row r="178" spans="1:7" s="5" customFormat="1" ht="15.75" customHeight="1">
      <c r="A178" s="20"/>
      <c r="B178" s="76" t="s">
        <v>283</v>
      </c>
      <c r="C178" s="83" t="s">
        <v>387</v>
      </c>
      <c r="D178" s="228" t="s">
        <v>388</v>
      </c>
      <c r="E178" s="86">
        <v>45323</v>
      </c>
      <c r="F178" s="86">
        <f>E178+5</f>
        <v>45328</v>
      </c>
      <c r="G178" s="12">
        <f>F178+37</f>
        <v>45365</v>
      </c>
    </row>
    <row r="179" spans="1:7" s="5" customFormat="1" ht="15.75" customHeight="1">
      <c r="A179" s="20"/>
      <c r="B179" s="76" t="s">
        <v>389</v>
      </c>
      <c r="C179" s="76"/>
      <c r="D179" s="229"/>
      <c r="E179" s="87">
        <f t="shared" ref="E179:G182" si="19">E178+7</f>
        <v>45330</v>
      </c>
      <c r="F179" s="86">
        <f t="shared" si="19"/>
        <v>45335</v>
      </c>
      <c r="G179" s="12">
        <f t="shared" si="19"/>
        <v>45372</v>
      </c>
    </row>
    <row r="180" spans="1:7" s="5" customFormat="1" ht="15.75" customHeight="1">
      <c r="A180" s="20"/>
      <c r="B180" s="76" t="s">
        <v>284</v>
      </c>
      <c r="C180" s="88" t="s">
        <v>390</v>
      </c>
      <c r="D180" s="229"/>
      <c r="E180" s="87">
        <f t="shared" si="19"/>
        <v>45337</v>
      </c>
      <c r="F180" s="86">
        <f t="shared" si="19"/>
        <v>45342</v>
      </c>
      <c r="G180" s="12">
        <f t="shared" si="19"/>
        <v>45379</v>
      </c>
    </row>
    <row r="181" spans="1:7" s="5" customFormat="1" ht="15.75" customHeight="1">
      <c r="A181" s="20"/>
      <c r="B181" s="76" t="s">
        <v>285</v>
      </c>
      <c r="C181" s="88" t="s">
        <v>387</v>
      </c>
      <c r="D181" s="229"/>
      <c r="E181" s="87">
        <f t="shared" si="19"/>
        <v>45344</v>
      </c>
      <c r="F181" s="86">
        <f t="shared" si="19"/>
        <v>45349</v>
      </c>
      <c r="G181" s="12">
        <f t="shared" si="19"/>
        <v>45386</v>
      </c>
    </row>
    <row r="182" spans="1:7" s="5" customFormat="1" ht="15.75" customHeight="1">
      <c r="A182" s="20"/>
      <c r="B182" s="76" t="s">
        <v>286</v>
      </c>
      <c r="C182" s="88" t="s">
        <v>411</v>
      </c>
      <c r="D182" s="230"/>
      <c r="E182" s="87">
        <f t="shared" si="19"/>
        <v>45351</v>
      </c>
      <c r="F182" s="86">
        <f t="shared" si="19"/>
        <v>45356</v>
      </c>
      <c r="G182" s="12">
        <f t="shared" si="19"/>
        <v>45393</v>
      </c>
    </row>
    <row r="183" spans="1:7" s="5" customFormat="1" ht="15.75" customHeight="1">
      <c r="A183" s="20"/>
      <c r="B183" s="15"/>
      <c r="C183" s="15"/>
      <c r="D183" s="16"/>
      <c r="E183" s="22"/>
      <c r="F183" s="17"/>
      <c r="G183" s="14"/>
    </row>
    <row r="184" spans="1:7" s="5" customFormat="1" ht="15.75" customHeight="1">
      <c r="A184" s="288"/>
      <c r="B184" s="288"/>
      <c r="C184" s="18"/>
      <c r="D184" s="19"/>
      <c r="E184" s="19"/>
      <c r="F184" s="85"/>
      <c r="G184" s="85"/>
    </row>
    <row r="185" spans="1:7" s="5" customFormat="1" ht="15.75" customHeight="1">
      <c r="A185" s="20" t="s">
        <v>454</v>
      </c>
      <c r="B185" s="215" t="s">
        <v>453</v>
      </c>
      <c r="C185" s="215" t="s">
        <v>8</v>
      </c>
      <c r="D185" s="215" t="s">
        <v>9</v>
      </c>
      <c r="E185" s="66" t="s">
        <v>397</v>
      </c>
      <c r="F185" s="66" t="s">
        <v>10</v>
      </c>
      <c r="G185" s="81" t="s">
        <v>443</v>
      </c>
    </row>
    <row r="186" spans="1:7" s="5" customFormat="1" ht="15.75" customHeight="1">
      <c r="A186" s="20"/>
      <c r="B186" s="216"/>
      <c r="C186" s="216"/>
      <c r="D186" s="216"/>
      <c r="E186" s="82" t="s">
        <v>2</v>
      </c>
      <c r="F186" s="21" t="s">
        <v>11</v>
      </c>
      <c r="G186" s="66" t="s">
        <v>12</v>
      </c>
    </row>
    <row r="187" spans="1:7" s="5" customFormat="1" ht="15.75" customHeight="1">
      <c r="A187" s="20"/>
      <c r="B187" s="76" t="s">
        <v>283</v>
      </c>
      <c r="C187" s="83" t="s">
        <v>387</v>
      </c>
      <c r="D187" s="228" t="s">
        <v>455</v>
      </c>
      <c r="E187" s="86">
        <v>45323</v>
      </c>
      <c r="F187" s="86">
        <f>E187+5</f>
        <v>45328</v>
      </c>
      <c r="G187" s="12">
        <f>F187+34</f>
        <v>45362</v>
      </c>
    </row>
    <row r="188" spans="1:7" s="5" customFormat="1" ht="15.75" customHeight="1">
      <c r="A188" s="20"/>
      <c r="B188" s="76" t="s">
        <v>389</v>
      </c>
      <c r="C188" s="76"/>
      <c r="D188" s="229"/>
      <c r="E188" s="87">
        <f t="shared" ref="E188:G191" si="20">E187+7</f>
        <v>45330</v>
      </c>
      <c r="F188" s="86">
        <f t="shared" si="20"/>
        <v>45335</v>
      </c>
      <c r="G188" s="12">
        <f t="shared" si="20"/>
        <v>45369</v>
      </c>
    </row>
    <row r="189" spans="1:7" s="5" customFormat="1" ht="15.75" customHeight="1">
      <c r="A189" s="20"/>
      <c r="B189" s="76" t="s">
        <v>284</v>
      </c>
      <c r="C189" s="88" t="s">
        <v>390</v>
      </c>
      <c r="D189" s="229"/>
      <c r="E189" s="87">
        <f t="shared" si="20"/>
        <v>45337</v>
      </c>
      <c r="F189" s="86">
        <f t="shared" si="20"/>
        <v>45342</v>
      </c>
      <c r="G189" s="12">
        <f t="shared" si="20"/>
        <v>45376</v>
      </c>
    </row>
    <row r="190" spans="1:7" s="5" customFormat="1" ht="15.75" customHeight="1">
      <c r="A190" s="20"/>
      <c r="B190" s="76" t="s">
        <v>285</v>
      </c>
      <c r="C190" s="88" t="s">
        <v>387</v>
      </c>
      <c r="D190" s="229"/>
      <c r="E190" s="87">
        <f t="shared" si="20"/>
        <v>45344</v>
      </c>
      <c r="F190" s="86">
        <f t="shared" si="20"/>
        <v>45349</v>
      </c>
      <c r="G190" s="12">
        <f t="shared" si="20"/>
        <v>45383</v>
      </c>
    </row>
    <row r="191" spans="1:7" s="5" customFormat="1" ht="15.75" customHeight="1">
      <c r="A191" s="20"/>
      <c r="B191" s="76" t="s">
        <v>286</v>
      </c>
      <c r="C191" s="88" t="s">
        <v>411</v>
      </c>
      <c r="D191" s="230"/>
      <c r="E191" s="87">
        <f t="shared" si="20"/>
        <v>45351</v>
      </c>
      <c r="F191" s="86">
        <f t="shared" si="20"/>
        <v>45356</v>
      </c>
      <c r="G191" s="12">
        <f t="shared" si="20"/>
        <v>45390</v>
      </c>
    </row>
    <row r="192" spans="1:7" s="5" customFormat="1" ht="15.75" customHeight="1">
      <c r="A192" s="20"/>
      <c r="B192" s="26"/>
      <c r="C192" s="26"/>
      <c r="D192" s="16"/>
      <c r="E192" s="16"/>
      <c r="F192" s="14"/>
      <c r="G192" s="14"/>
    </row>
    <row r="193" spans="1:7" s="5" customFormat="1" ht="15.75" customHeight="1">
      <c r="A193" s="20"/>
      <c r="B193" s="18"/>
      <c r="C193" s="18"/>
      <c r="D193" s="19"/>
      <c r="E193" s="19"/>
      <c r="F193" s="85"/>
      <c r="G193" s="85"/>
    </row>
    <row r="194" spans="1:7" s="5" customFormat="1" ht="15.75" customHeight="1">
      <c r="A194" s="288"/>
      <c r="B194" s="288"/>
      <c r="C194" s="18"/>
      <c r="D194" s="19"/>
      <c r="E194" s="19"/>
      <c r="F194" s="85"/>
      <c r="G194" s="85"/>
    </row>
    <row r="195" spans="1:7" s="5" customFormat="1" ht="15.75" customHeight="1">
      <c r="A195" s="20" t="s">
        <v>456</v>
      </c>
      <c r="B195" s="215" t="s">
        <v>453</v>
      </c>
      <c r="C195" s="215" t="s">
        <v>8</v>
      </c>
      <c r="D195" s="215" t="s">
        <v>9</v>
      </c>
      <c r="E195" s="66" t="s">
        <v>397</v>
      </c>
      <c r="F195" s="66" t="s">
        <v>10</v>
      </c>
      <c r="G195" s="81" t="s">
        <v>443</v>
      </c>
    </row>
    <row r="196" spans="1:7" s="5" customFormat="1" ht="15.75" customHeight="1">
      <c r="A196" s="20"/>
      <c r="B196" s="216"/>
      <c r="C196" s="216"/>
      <c r="D196" s="216"/>
      <c r="E196" s="82" t="s">
        <v>2</v>
      </c>
      <c r="F196" s="21" t="s">
        <v>11</v>
      </c>
      <c r="G196" s="66" t="s">
        <v>12</v>
      </c>
    </row>
    <row r="197" spans="1:7" s="5" customFormat="1" ht="15.75" customHeight="1">
      <c r="A197" s="20"/>
      <c r="B197" s="76" t="s">
        <v>283</v>
      </c>
      <c r="C197" s="83" t="s">
        <v>387</v>
      </c>
      <c r="D197" s="228" t="s">
        <v>388</v>
      </c>
      <c r="E197" s="86">
        <v>45323</v>
      </c>
      <c r="F197" s="86">
        <f>E197+5</f>
        <v>45328</v>
      </c>
      <c r="G197" s="12">
        <f>F197+35</f>
        <v>45363</v>
      </c>
    </row>
    <row r="198" spans="1:7" s="5" customFormat="1" ht="15.75" customHeight="1">
      <c r="A198" s="20"/>
      <c r="B198" s="76" t="s">
        <v>389</v>
      </c>
      <c r="C198" s="76"/>
      <c r="D198" s="229"/>
      <c r="E198" s="87">
        <f t="shared" ref="E198:G201" si="21">E197+7</f>
        <v>45330</v>
      </c>
      <c r="F198" s="86">
        <f t="shared" si="21"/>
        <v>45335</v>
      </c>
      <c r="G198" s="12">
        <f t="shared" si="21"/>
        <v>45370</v>
      </c>
    </row>
    <row r="199" spans="1:7" s="5" customFormat="1" ht="15.75" customHeight="1">
      <c r="A199" s="20"/>
      <c r="B199" s="76" t="s">
        <v>284</v>
      </c>
      <c r="C199" s="88" t="s">
        <v>390</v>
      </c>
      <c r="D199" s="229"/>
      <c r="E199" s="87">
        <f t="shared" si="21"/>
        <v>45337</v>
      </c>
      <c r="F199" s="86">
        <f t="shared" si="21"/>
        <v>45342</v>
      </c>
      <c r="G199" s="12">
        <f t="shared" si="21"/>
        <v>45377</v>
      </c>
    </row>
    <row r="200" spans="1:7" s="5" customFormat="1" ht="15.75" customHeight="1">
      <c r="A200" s="20"/>
      <c r="B200" s="76" t="s">
        <v>285</v>
      </c>
      <c r="C200" s="88" t="s">
        <v>387</v>
      </c>
      <c r="D200" s="229"/>
      <c r="E200" s="87">
        <f t="shared" si="21"/>
        <v>45344</v>
      </c>
      <c r="F200" s="86">
        <f t="shared" si="21"/>
        <v>45349</v>
      </c>
      <c r="G200" s="12">
        <f t="shared" si="21"/>
        <v>45384</v>
      </c>
    </row>
    <row r="201" spans="1:7" s="5" customFormat="1" ht="15.75" customHeight="1">
      <c r="A201" s="20"/>
      <c r="B201" s="76" t="s">
        <v>286</v>
      </c>
      <c r="C201" s="88" t="s">
        <v>411</v>
      </c>
      <c r="D201" s="230"/>
      <c r="E201" s="87">
        <f t="shared" si="21"/>
        <v>45351</v>
      </c>
      <c r="F201" s="86">
        <f t="shared" si="21"/>
        <v>45356</v>
      </c>
      <c r="G201" s="12">
        <f t="shared" si="21"/>
        <v>45391</v>
      </c>
    </row>
    <row r="202" spans="1:7" s="5" customFormat="1" ht="15.75" customHeight="1">
      <c r="A202" s="27"/>
      <c r="B202" s="25"/>
      <c r="C202" s="25"/>
      <c r="D202" s="9"/>
      <c r="E202" s="9"/>
      <c r="F202" s="84"/>
      <c r="G202" s="84"/>
    </row>
    <row r="203" spans="1:7" s="5" customFormat="1" ht="15.75" customHeight="1">
      <c r="A203" s="253" t="s">
        <v>457</v>
      </c>
      <c r="B203" s="253"/>
      <c r="C203" s="253"/>
      <c r="D203" s="253"/>
      <c r="E203" s="253"/>
      <c r="F203" s="253"/>
      <c r="G203" s="253"/>
    </row>
    <row r="204" spans="1:7" s="5" customFormat="1" ht="15.75" customHeight="1">
      <c r="A204" s="288"/>
      <c r="B204" s="288"/>
      <c r="C204" s="25"/>
      <c r="D204" s="9"/>
      <c r="E204" s="9"/>
      <c r="F204" s="84"/>
      <c r="G204" s="84"/>
    </row>
    <row r="205" spans="1:7" s="5" customFormat="1" ht="15.75" customHeight="1">
      <c r="A205" s="20" t="s">
        <v>458</v>
      </c>
      <c r="B205" s="226" t="s">
        <v>7</v>
      </c>
      <c r="C205" s="226" t="s">
        <v>8</v>
      </c>
      <c r="D205" s="226" t="s">
        <v>9</v>
      </c>
      <c r="E205" s="66" t="s">
        <v>397</v>
      </c>
      <c r="F205" s="66" t="s">
        <v>10</v>
      </c>
      <c r="G205" s="66" t="s">
        <v>21</v>
      </c>
    </row>
    <row r="206" spans="1:7" s="5" customFormat="1" ht="15.75" customHeight="1">
      <c r="A206" s="20"/>
      <c r="B206" s="227"/>
      <c r="C206" s="227"/>
      <c r="D206" s="227"/>
      <c r="E206" s="66" t="s">
        <v>2</v>
      </c>
      <c r="F206" s="66" t="s">
        <v>11</v>
      </c>
      <c r="G206" s="66" t="s">
        <v>12</v>
      </c>
    </row>
    <row r="207" spans="1:7" s="5" customFormat="1" ht="15.75" customHeight="1">
      <c r="A207" s="20"/>
      <c r="B207" s="104" t="s">
        <v>162</v>
      </c>
      <c r="C207" s="108" t="s">
        <v>459</v>
      </c>
      <c r="D207" s="211" t="s">
        <v>460</v>
      </c>
      <c r="E207" s="109">
        <v>45322</v>
      </c>
      <c r="F207" s="109">
        <f>E207+4</f>
        <v>45326</v>
      </c>
      <c r="G207" s="12">
        <f>F207+26</f>
        <v>45352</v>
      </c>
    </row>
    <row r="208" spans="1:7" s="5" customFormat="1" ht="15.75" customHeight="1">
      <c r="A208" s="20"/>
      <c r="B208" s="104" t="s">
        <v>163</v>
      </c>
      <c r="C208" s="108" t="s">
        <v>461</v>
      </c>
      <c r="D208" s="212"/>
      <c r="E208" s="109">
        <f t="shared" ref="E208:G211" si="22">E207+7</f>
        <v>45329</v>
      </c>
      <c r="F208" s="109">
        <f t="shared" si="22"/>
        <v>45333</v>
      </c>
      <c r="G208" s="12">
        <f t="shared" si="22"/>
        <v>45359</v>
      </c>
    </row>
    <row r="209" spans="1:7" s="5" customFormat="1" ht="15.75" customHeight="1">
      <c r="A209" s="20"/>
      <c r="B209" s="104" t="s">
        <v>119</v>
      </c>
      <c r="C209" s="108" t="s">
        <v>416</v>
      </c>
      <c r="D209" s="212"/>
      <c r="E209" s="109">
        <f t="shared" si="22"/>
        <v>45336</v>
      </c>
      <c r="F209" s="109">
        <f t="shared" si="22"/>
        <v>45340</v>
      </c>
      <c r="G209" s="12">
        <f t="shared" si="22"/>
        <v>45366</v>
      </c>
    </row>
    <row r="210" spans="1:7" s="5" customFormat="1" ht="15.75" customHeight="1">
      <c r="A210" s="20"/>
      <c r="B210" s="104" t="s">
        <v>389</v>
      </c>
      <c r="C210" s="108"/>
      <c r="D210" s="212"/>
      <c r="E210" s="109">
        <f t="shared" si="22"/>
        <v>45343</v>
      </c>
      <c r="F210" s="109">
        <f t="shared" si="22"/>
        <v>45347</v>
      </c>
      <c r="G210" s="12">
        <f t="shared" si="22"/>
        <v>45373</v>
      </c>
    </row>
    <row r="211" spans="1:7" s="5" customFormat="1" ht="15.75" customHeight="1">
      <c r="A211" s="20"/>
      <c r="B211" s="104" t="s">
        <v>120</v>
      </c>
      <c r="C211" s="108" t="s">
        <v>462</v>
      </c>
      <c r="D211" s="213"/>
      <c r="E211" s="109">
        <f t="shared" si="22"/>
        <v>45350</v>
      </c>
      <c r="F211" s="109">
        <f t="shared" si="22"/>
        <v>45354</v>
      </c>
      <c r="G211" s="12">
        <f t="shared" si="22"/>
        <v>45380</v>
      </c>
    </row>
    <row r="212" spans="1:7" s="5" customFormat="1" ht="15.75" customHeight="1">
      <c r="A212" s="20"/>
      <c r="B212" s="23"/>
      <c r="C212" s="28"/>
      <c r="D212" s="67"/>
      <c r="E212" s="29"/>
      <c r="F212" s="29"/>
      <c r="G212" s="14"/>
    </row>
    <row r="213" spans="1:7" s="5" customFormat="1" ht="15.75" customHeight="1">
      <c r="A213" s="20"/>
      <c r="B213" s="18"/>
      <c r="C213" s="18"/>
      <c r="D213" s="19"/>
      <c r="E213" s="19"/>
      <c r="F213" s="85"/>
      <c r="G213" s="85"/>
    </row>
    <row r="214" spans="1:7" s="5" customFormat="1" ht="15.75" customHeight="1">
      <c r="A214" s="20"/>
      <c r="B214" s="215" t="s">
        <v>7</v>
      </c>
      <c r="C214" s="215" t="s">
        <v>8</v>
      </c>
      <c r="D214" s="215" t="s">
        <v>9</v>
      </c>
      <c r="E214" s="66" t="s">
        <v>394</v>
      </c>
      <c r="F214" s="66" t="s">
        <v>10</v>
      </c>
      <c r="G214" s="81" t="s">
        <v>21</v>
      </c>
    </row>
    <row r="215" spans="1:7" s="5" customFormat="1" ht="15.75" customHeight="1">
      <c r="A215" s="20"/>
      <c r="B215" s="216"/>
      <c r="C215" s="216"/>
      <c r="D215" s="216"/>
      <c r="E215" s="82" t="s">
        <v>2</v>
      </c>
      <c r="F215" s="21" t="s">
        <v>11</v>
      </c>
      <c r="G215" s="66" t="s">
        <v>12</v>
      </c>
    </row>
    <row r="216" spans="1:7" s="5" customFormat="1" ht="15.75" customHeight="1">
      <c r="A216" s="20"/>
      <c r="B216" s="110" t="s">
        <v>314</v>
      </c>
      <c r="C216" s="111" t="s">
        <v>463</v>
      </c>
      <c r="D216" s="208" t="s">
        <v>464</v>
      </c>
      <c r="E216" s="30">
        <v>45327</v>
      </c>
      <c r="F216" s="30">
        <f>E216+4</f>
        <v>45331</v>
      </c>
      <c r="G216" s="12">
        <f>F216+29</f>
        <v>45360</v>
      </c>
    </row>
    <row r="217" spans="1:7" s="5" customFormat="1" ht="15.75" customHeight="1">
      <c r="A217" s="20"/>
      <c r="B217" s="112" t="s">
        <v>315</v>
      </c>
      <c r="C217" s="111" t="s">
        <v>465</v>
      </c>
      <c r="D217" s="229"/>
      <c r="E217" s="30">
        <f>E216+7</f>
        <v>45334</v>
      </c>
      <c r="F217" s="30">
        <f t="shared" ref="E217:G219" si="23">F216+7</f>
        <v>45338</v>
      </c>
      <c r="G217" s="12">
        <f t="shared" si="23"/>
        <v>45367</v>
      </c>
    </row>
    <row r="218" spans="1:7" s="5" customFormat="1" ht="15.75" customHeight="1">
      <c r="A218" s="20"/>
      <c r="B218" s="112" t="s">
        <v>316</v>
      </c>
      <c r="C218" s="111" t="s">
        <v>317</v>
      </c>
      <c r="D218" s="229"/>
      <c r="E218" s="30">
        <f t="shared" si="23"/>
        <v>45341</v>
      </c>
      <c r="F218" s="30">
        <f t="shared" si="23"/>
        <v>45345</v>
      </c>
      <c r="G218" s="12">
        <f t="shared" si="23"/>
        <v>45374</v>
      </c>
    </row>
    <row r="219" spans="1:7" s="5" customFormat="1" ht="15.75" customHeight="1">
      <c r="A219" s="20"/>
      <c r="B219" s="113" t="s">
        <v>318</v>
      </c>
      <c r="C219" s="114" t="s">
        <v>319</v>
      </c>
      <c r="D219" s="229"/>
      <c r="E219" s="30">
        <f t="shared" si="23"/>
        <v>45348</v>
      </c>
      <c r="F219" s="30">
        <f t="shared" si="23"/>
        <v>45352</v>
      </c>
      <c r="G219" s="12">
        <f t="shared" si="23"/>
        <v>45381</v>
      </c>
    </row>
    <row r="220" spans="1:7" s="5" customFormat="1" ht="15.75" customHeight="1">
      <c r="A220" s="20"/>
      <c r="B220" s="113"/>
      <c r="C220" s="111"/>
      <c r="D220" s="209"/>
      <c r="E220" s="30">
        <f t="shared" ref="E220:G220" si="24">E219+7</f>
        <v>45355</v>
      </c>
      <c r="F220" s="30">
        <f t="shared" si="24"/>
        <v>45359</v>
      </c>
      <c r="G220" s="12">
        <f t="shared" si="24"/>
        <v>45388</v>
      </c>
    </row>
    <row r="221" spans="1:7" s="5" customFormat="1" ht="15.75" customHeight="1">
      <c r="A221" s="20"/>
      <c r="B221" s="15"/>
      <c r="C221" s="15"/>
      <c r="D221" s="16"/>
      <c r="E221" s="16"/>
      <c r="F221" s="14"/>
      <c r="G221" s="14"/>
    </row>
    <row r="222" spans="1:7" s="5" customFormat="1" ht="15.75" customHeight="1">
      <c r="A222" s="288"/>
      <c r="B222" s="288"/>
      <c r="C222" s="18"/>
      <c r="D222" s="19"/>
      <c r="E222" s="19"/>
      <c r="F222" s="85"/>
      <c r="G222" s="85"/>
    </row>
    <row r="223" spans="1:7" s="5" customFormat="1" ht="15.75" customHeight="1">
      <c r="A223" s="20" t="s">
        <v>466</v>
      </c>
      <c r="B223" s="257" t="s">
        <v>7</v>
      </c>
      <c r="C223" s="257" t="s">
        <v>8</v>
      </c>
      <c r="D223" s="215" t="s">
        <v>9</v>
      </c>
      <c r="E223" s="66" t="s">
        <v>394</v>
      </c>
      <c r="F223" s="66" t="s">
        <v>10</v>
      </c>
      <c r="G223" s="81" t="s">
        <v>467</v>
      </c>
    </row>
    <row r="224" spans="1:7" s="5" customFormat="1" ht="15.75" customHeight="1">
      <c r="A224" s="20"/>
      <c r="B224" s="257"/>
      <c r="C224" s="257"/>
      <c r="D224" s="216"/>
      <c r="E224" s="82" t="s">
        <v>2</v>
      </c>
      <c r="F224" s="21" t="s">
        <v>11</v>
      </c>
      <c r="G224" s="66" t="s">
        <v>12</v>
      </c>
    </row>
    <row r="225" spans="1:7" s="5" customFormat="1" ht="15.75" customHeight="1">
      <c r="A225" s="20"/>
      <c r="B225" s="115" t="s">
        <v>227</v>
      </c>
      <c r="C225" s="115"/>
      <c r="D225" s="228" t="s">
        <v>468</v>
      </c>
      <c r="E225" s="86">
        <v>45322</v>
      </c>
      <c r="F225" s="30">
        <f>E225+4</f>
        <v>45326</v>
      </c>
      <c r="G225" s="12">
        <f>F225+25</f>
        <v>45351</v>
      </c>
    </row>
    <row r="226" spans="1:7" s="5" customFormat="1" ht="15.75" customHeight="1">
      <c r="A226" s="20"/>
      <c r="B226" s="116" t="s">
        <v>227</v>
      </c>
      <c r="C226" s="115"/>
      <c r="D226" s="229"/>
      <c r="E226" s="30">
        <f t="shared" ref="E226:G229" si="25">E225+7</f>
        <v>45329</v>
      </c>
      <c r="F226" s="30">
        <f t="shared" si="25"/>
        <v>45333</v>
      </c>
      <c r="G226" s="12">
        <f t="shared" si="25"/>
        <v>45358</v>
      </c>
    </row>
    <row r="227" spans="1:7" s="5" customFormat="1" ht="15.75" customHeight="1">
      <c r="A227" s="20"/>
      <c r="B227" s="116" t="s">
        <v>229</v>
      </c>
      <c r="C227" s="115" t="s">
        <v>230</v>
      </c>
      <c r="D227" s="229"/>
      <c r="E227" s="30">
        <f t="shared" si="25"/>
        <v>45336</v>
      </c>
      <c r="F227" s="30">
        <f t="shared" si="25"/>
        <v>45340</v>
      </c>
      <c r="G227" s="12">
        <f t="shared" si="25"/>
        <v>45365</v>
      </c>
    </row>
    <row r="228" spans="1:7" s="5" customFormat="1" ht="15.75" customHeight="1">
      <c r="A228" s="20"/>
      <c r="B228" s="116" t="s">
        <v>231</v>
      </c>
      <c r="C228" s="115" t="s">
        <v>232</v>
      </c>
      <c r="D228" s="229"/>
      <c r="E228" s="30">
        <f t="shared" si="25"/>
        <v>45343</v>
      </c>
      <c r="F228" s="30">
        <f t="shared" si="25"/>
        <v>45347</v>
      </c>
      <c r="G228" s="12">
        <f t="shared" si="25"/>
        <v>45372</v>
      </c>
    </row>
    <row r="229" spans="1:7" s="5" customFormat="1" ht="15.75" customHeight="1">
      <c r="A229" s="20"/>
      <c r="B229" s="116"/>
      <c r="C229" s="115"/>
      <c r="D229" s="230"/>
      <c r="E229" s="30">
        <f t="shared" si="25"/>
        <v>45350</v>
      </c>
      <c r="F229" s="30">
        <f t="shared" si="25"/>
        <v>45354</v>
      </c>
      <c r="G229" s="12">
        <f t="shared" si="25"/>
        <v>45379</v>
      </c>
    </row>
    <row r="230" spans="1:7" s="5" customFormat="1" ht="15.75" customHeight="1">
      <c r="A230" s="20"/>
      <c r="B230" s="18"/>
      <c r="C230" s="18"/>
      <c r="D230" s="19"/>
      <c r="E230" s="19"/>
      <c r="F230" s="85"/>
      <c r="G230" s="85"/>
    </row>
    <row r="231" spans="1:7" s="5" customFormat="1" ht="15.75" customHeight="1">
      <c r="A231" s="288"/>
      <c r="B231" s="288"/>
      <c r="C231" s="18"/>
      <c r="D231" s="19"/>
      <c r="E231" s="19"/>
      <c r="F231" s="85"/>
      <c r="G231" s="85"/>
    </row>
    <row r="232" spans="1:7" s="5" customFormat="1" ht="15.75" customHeight="1">
      <c r="A232" s="20" t="s">
        <v>469</v>
      </c>
      <c r="B232" s="226" t="s">
        <v>7</v>
      </c>
      <c r="C232" s="226" t="s">
        <v>8</v>
      </c>
      <c r="D232" s="226" t="s">
        <v>9</v>
      </c>
      <c r="E232" s="66" t="s">
        <v>450</v>
      </c>
      <c r="F232" s="66" t="s">
        <v>10</v>
      </c>
      <c r="G232" s="66" t="s">
        <v>22</v>
      </c>
    </row>
    <row r="233" spans="1:7" s="5" customFormat="1" ht="15.75" customHeight="1">
      <c r="A233" s="20"/>
      <c r="B233" s="227"/>
      <c r="C233" s="227"/>
      <c r="D233" s="227"/>
      <c r="E233" s="66" t="s">
        <v>2</v>
      </c>
      <c r="F233" s="66" t="s">
        <v>11</v>
      </c>
      <c r="G233" s="66" t="s">
        <v>12</v>
      </c>
    </row>
    <row r="234" spans="1:7" s="5" customFormat="1" ht="15.75" customHeight="1">
      <c r="A234" s="20"/>
      <c r="B234" s="105" t="s">
        <v>320</v>
      </c>
      <c r="C234" s="105" t="s">
        <v>431</v>
      </c>
      <c r="D234" s="252" t="s">
        <v>432</v>
      </c>
      <c r="E234" s="86">
        <v>45322</v>
      </c>
      <c r="F234" s="86">
        <f>E234+4</f>
        <v>45326</v>
      </c>
      <c r="G234" s="86">
        <f>F234+23</f>
        <v>45349</v>
      </c>
    </row>
    <row r="235" spans="1:7" s="5" customFormat="1" ht="15.75" customHeight="1">
      <c r="A235" s="20"/>
      <c r="B235" s="105" t="s">
        <v>321</v>
      </c>
      <c r="C235" s="105" t="s">
        <v>433</v>
      </c>
      <c r="D235" s="252"/>
      <c r="E235" s="86">
        <f>E234+7</f>
        <v>45329</v>
      </c>
      <c r="F235" s="86">
        <f t="shared" ref="E235:G238" si="26">F234+7</f>
        <v>45333</v>
      </c>
      <c r="G235" s="86">
        <f t="shared" si="26"/>
        <v>45356</v>
      </c>
    </row>
    <row r="236" spans="1:7" s="5" customFormat="1" ht="15.75" customHeight="1">
      <c r="A236" s="20"/>
      <c r="B236" s="105" t="s">
        <v>389</v>
      </c>
      <c r="C236" s="105"/>
      <c r="D236" s="252"/>
      <c r="E236" s="86">
        <f t="shared" si="26"/>
        <v>45336</v>
      </c>
      <c r="F236" s="86">
        <f t="shared" si="26"/>
        <v>45340</v>
      </c>
      <c r="G236" s="86">
        <f t="shared" si="26"/>
        <v>45363</v>
      </c>
    </row>
    <row r="237" spans="1:7" s="5" customFormat="1" ht="15.75" customHeight="1">
      <c r="A237" s="20"/>
      <c r="B237" s="105" t="s">
        <v>389</v>
      </c>
      <c r="C237" s="105"/>
      <c r="D237" s="252"/>
      <c r="E237" s="86">
        <f t="shared" si="26"/>
        <v>45343</v>
      </c>
      <c r="F237" s="86">
        <f t="shared" si="26"/>
        <v>45347</v>
      </c>
      <c r="G237" s="86">
        <f t="shared" si="26"/>
        <v>45370</v>
      </c>
    </row>
    <row r="238" spans="1:7" s="5" customFormat="1" ht="15.75" customHeight="1">
      <c r="A238" s="20"/>
      <c r="B238" s="105" t="s">
        <v>322</v>
      </c>
      <c r="C238" s="105" t="s">
        <v>434</v>
      </c>
      <c r="D238" s="252"/>
      <c r="E238" s="86">
        <f t="shared" si="26"/>
        <v>45350</v>
      </c>
      <c r="F238" s="86">
        <f t="shared" si="26"/>
        <v>45354</v>
      </c>
      <c r="G238" s="86">
        <f t="shared" si="26"/>
        <v>45377</v>
      </c>
    </row>
    <row r="239" spans="1:7" s="5" customFormat="1" ht="15.75" customHeight="1">
      <c r="A239" s="20"/>
      <c r="B239" s="18"/>
      <c r="C239" s="18"/>
      <c r="D239" s="19"/>
      <c r="E239" s="19"/>
      <c r="F239" s="85"/>
      <c r="G239" s="85"/>
    </row>
    <row r="240" spans="1:7" s="5" customFormat="1" ht="15.75" customHeight="1">
      <c r="A240" s="288"/>
      <c r="B240" s="288"/>
      <c r="C240" s="18"/>
      <c r="D240" s="19"/>
      <c r="E240" s="19"/>
      <c r="F240" s="85"/>
      <c r="G240" s="85"/>
    </row>
    <row r="241" spans="1:7" s="5" customFormat="1" ht="15.75" customHeight="1">
      <c r="A241" s="20" t="s">
        <v>470</v>
      </c>
      <c r="B241" s="215" t="s">
        <v>7</v>
      </c>
      <c r="C241" s="215" t="s">
        <v>8</v>
      </c>
      <c r="D241" s="215" t="s">
        <v>9</v>
      </c>
      <c r="E241" s="66" t="s">
        <v>394</v>
      </c>
      <c r="F241" s="66" t="s">
        <v>10</v>
      </c>
      <c r="G241" s="81" t="s">
        <v>23</v>
      </c>
    </row>
    <row r="242" spans="1:7" s="5" customFormat="1" ht="15.75" customHeight="1">
      <c r="A242" s="20"/>
      <c r="B242" s="216"/>
      <c r="C242" s="216"/>
      <c r="D242" s="216"/>
      <c r="E242" s="82" t="s">
        <v>2</v>
      </c>
      <c r="F242" s="21" t="s">
        <v>11</v>
      </c>
      <c r="G242" s="66" t="s">
        <v>12</v>
      </c>
    </row>
    <row r="243" spans="1:7" s="5" customFormat="1" ht="15.75" customHeight="1">
      <c r="A243" s="20"/>
      <c r="B243" s="104" t="s">
        <v>162</v>
      </c>
      <c r="C243" s="108" t="s">
        <v>459</v>
      </c>
      <c r="D243" s="290" t="s">
        <v>90</v>
      </c>
      <c r="E243" s="109">
        <v>45322</v>
      </c>
      <c r="F243" s="109">
        <f>E243+4</f>
        <v>45326</v>
      </c>
      <c r="G243" s="12">
        <f>F243+26</f>
        <v>45352</v>
      </c>
    </row>
    <row r="244" spans="1:7" s="5" customFormat="1" ht="15.75" customHeight="1">
      <c r="A244" s="20"/>
      <c r="B244" s="104" t="s">
        <v>163</v>
      </c>
      <c r="C244" s="108" t="s">
        <v>461</v>
      </c>
      <c r="D244" s="212"/>
      <c r="E244" s="109">
        <f>E243+7</f>
        <v>45329</v>
      </c>
      <c r="F244" s="109">
        <f t="shared" ref="E244:G247" si="27">F243+7</f>
        <v>45333</v>
      </c>
      <c r="G244" s="12">
        <f t="shared" si="27"/>
        <v>45359</v>
      </c>
    </row>
    <row r="245" spans="1:7" s="5" customFormat="1" ht="15.75" customHeight="1">
      <c r="A245" s="20"/>
      <c r="B245" s="104" t="s">
        <v>119</v>
      </c>
      <c r="C245" s="108" t="s">
        <v>416</v>
      </c>
      <c r="D245" s="212"/>
      <c r="E245" s="109">
        <f t="shared" si="27"/>
        <v>45336</v>
      </c>
      <c r="F245" s="109">
        <f t="shared" si="27"/>
        <v>45340</v>
      </c>
      <c r="G245" s="12">
        <f t="shared" si="27"/>
        <v>45366</v>
      </c>
    </row>
    <row r="246" spans="1:7" s="5" customFormat="1" ht="15.75" customHeight="1">
      <c r="A246" s="20"/>
      <c r="B246" s="104" t="s">
        <v>389</v>
      </c>
      <c r="C246" s="108"/>
      <c r="D246" s="212"/>
      <c r="E246" s="109">
        <f t="shared" si="27"/>
        <v>45343</v>
      </c>
      <c r="F246" s="109">
        <f t="shared" si="27"/>
        <v>45347</v>
      </c>
      <c r="G246" s="12">
        <f t="shared" si="27"/>
        <v>45373</v>
      </c>
    </row>
    <row r="247" spans="1:7" s="5" customFormat="1" ht="15.75" customHeight="1">
      <c r="A247" s="20"/>
      <c r="B247" s="104" t="s">
        <v>120</v>
      </c>
      <c r="C247" s="108" t="s">
        <v>462</v>
      </c>
      <c r="D247" s="213"/>
      <c r="E247" s="109">
        <f t="shared" si="27"/>
        <v>45350</v>
      </c>
      <c r="F247" s="109">
        <f t="shared" si="27"/>
        <v>45354</v>
      </c>
      <c r="G247" s="12">
        <f t="shared" si="27"/>
        <v>45380</v>
      </c>
    </row>
    <row r="248" spans="1:7" s="5" customFormat="1" ht="15.75" customHeight="1">
      <c r="A248" s="288"/>
      <c r="B248" s="288"/>
      <c r="C248" s="288"/>
      <c r="D248" s="288"/>
      <c r="E248" s="288"/>
      <c r="F248" s="288"/>
      <c r="G248" s="289"/>
    </row>
    <row r="249" spans="1:7" s="5" customFormat="1" ht="15.75" customHeight="1">
      <c r="A249" s="288"/>
      <c r="B249" s="288"/>
      <c r="C249" s="288"/>
      <c r="D249" s="288"/>
      <c r="E249" s="288"/>
      <c r="F249" s="288"/>
      <c r="G249" s="289"/>
    </row>
    <row r="250" spans="1:7" s="5" customFormat="1" ht="15.75" customHeight="1">
      <c r="A250" s="20"/>
      <c r="B250" s="215" t="s">
        <v>453</v>
      </c>
      <c r="C250" s="215" t="s">
        <v>8</v>
      </c>
      <c r="D250" s="215" t="s">
        <v>9</v>
      </c>
      <c r="E250" s="66" t="s">
        <v>397</v>
      </c>
      <c r="F250" s="66" t="s">
        <v>10</v>
      </c>
      <c r="G250" s="81" t="s">
        <v>23</v>
      </c>
    </row>
    <row r="251" spans="1:7" s="5" customFormat="1" ht="15.75" customHeight="1">
      <c r="A251" s="20"/>
      <c r="B251" s="216"/>
      <c r="C251" s="216"/>
      <c r="D251" s="216"/>
      <c r="E251" s="82" t="s">
        <v>2</v>
      </c>
      <c r="F251" s="21" t="s">
        <v>11</v>
      </c>
      <c r="G251" s="66" t="s">
        <v>12</v>
      </c>
    </row>
    <row r="252" spans="1:7" s="5" customFormat="1" ht="15.75" customHeight="1">
      <c r="A252" s="20"/>
      <c r="B252" s="110" t="s">
        <v>471</v>
      </c>
      <c r="C252" s="111" t="s">
        <v>136</v>
      </c>
      <c r="D252" s="228" t="s">
        <v>472</v>
      </c>
      <c r="E252" s="86">
        <v>45322</v>
      </c>
      <c r="F252" s="30">
        <f>E252+4</f>
        <v>45326</v>
      </c>
      <c r="G252" s="12">
        <f>F252+25</f>
        <v>45351</v>
      </c>
    </row>
    <row r="253" spans="1:7" s="5" customFormat="1" ht="15.75" customHeight="1">
      <c r="A253" s="20"/>
      <c r="B253" s="112" t="s">
        <v>473</v>
      </c>
      <c r="C253" s="111" t="s">
        <v>137</v>
      </c>
      <c r="D253" s="229"/>
      <c r="E253" s="30">
        <f t="shared" ref="E253:G256" si="28">E252+7</f>
        <v>45329</v>
      </c>
      <c r="F253" s="30">
        <f t="shared" si="28"/>
        <v>45333</v>
      </c>
      <c r="G253" s="12">
        <f t="shared" si="28"/>
        <v>45358</v>
      </c>
    </row>
    <row r="254" spans="1:7" s="5" customFormat="1" ht="15.75" customHeight="1">
      <c r="A254" s="20"/>
      <c r="B254" s="112" t="s">
        <v>474</v>
      </c>
      <c r="C254" s="111" t="s">
        <v>138</v>
      </c>
      <c r="D254" s="229"/>
      <c r="E254" s="30">
        <f t="shared" si="28"/>
        <v>45336</v>
      </c>
      <c r="F254" s="30">
        <f t="shared" si="28"/>
        <v>45340</v>
      </c>
      <c r="G254" s="12">
        <f t="shared" si="28"/>
        <v>45365</v>
      </c>
    </row>
    <row r="255" spans="1:7" s="5" customFormat="1" ht="15.75" customHeight="1">
      <c r="A255" s="20"/>
      <c r="B255" s="113" t="s">
        <v>389</v>
      </c>
      <c r="C255" s="114"/>
      <c r="D255" s="229"/>
      <c r="E255" s="30">
        <f t="shared" si="28"/>
        <v>45343</v>
      </c>
      <c r="F255" s="30">
        <f t="shared" si="28"/>
        <v>45347</v>
      </c>
      <c r="G255" s="12">
        <f t="shared" si="28"/>
        <v>45372</v>
      </c>
    </row>
    <row r="256" spans="1:7" s="5" customFormat="1" ht="15.75" customHeight="1">
      <c r="A256" s="20"/>
      <c r="B256" s="113"/>
      <c r="C256" s="111"/>
      <c r="D256" s="230"/>
      <c r="E256" s="30">
        <f t="shared" si="28"/>
        <v>45350</v>
      </c>
      <c r="F256" s="30">
        <f t="shared" si="28"/>
        <v>45354</v>
      </c>
      <c r="G256" s="12">
        <f t="shared" si="28"/>
        <v>45379</v>
      </c>
    </row>
    <row r="257" spans="1:7" s="5" customFormat="1" ht="15.75" customHeight="1">
      <c r="A257" s="20"/>
      <c r="B257" s="18"/>
      <c r="C257" s="18"/>
      <c r="D257" s="19"/>
      <c r="E257" s="19"/>
      <c r="F257" s="85"/>
      <c r="G257" s="85"/>
    </row>
    <row r="258" spans="1:7" s="5" customFormat="1" ht="15.75" customHeight="1">
      <c r="A258" s="288"/>
      <c r="B258" s="288"/>
      <c r="C258" s="18"/>
      <c r="D258" s="19"/>
      <c r="E258" s="19"/>
      <c r="F258" s="85"/>
      <c r="G258" s="85"/>
    </row>
    <row r="259" spans="1:7" s="5" customFormat="1" ht="15.75" customHeight="1">
      <c r="A259" s="20" t="s">
        <v>475</v>
      </c>
      <c r="B259" s="215" t="s">
        <v>7</v>
      </c>
      <c r="C259" s="215" t="s">
        <v>8</v>
      </c>
      <c r="D259" s="215" t="s">
        <v>9</v>
      </c>
      <c r="E259" s="66" t="s">
        <v>397</v>
      </c>
      <c r="F259" s="66" t="s">
        <v>10</v>
      </c>
      <c r="G259" s="81" t="s">
        <v>24</v>
      </c>
    </row>
    <row r="260" spans="1:7" s="5" customFormat="1" ht="15.75" customHeight="1">
      <c r="A260" s="20"/>
      <c r="B260" s="216"/>
      <c r="C260" s="216"/>
      <c r="D260" s="216"/>
      <c r="E260" s="82" t="s">
        <v>2</v>
      </c>
      <c r="F260" s="21" t="s">
        <v>11</v>
      </c>
      <c r="G260" s="66" t="s">
        <v>12</v>
      </c>
    </row>
    <row r="261" spans="1:7" s="5" customFormat="1" ht="15.75" customHeight="1">
      <c r="A261" s="20"/>
      <c r="B261" s="105" t="s">
        <v>323</v>
      </c>
      <c r="C261" s="105" t="s">
        <v>324</v>
      </c>
      <c r="D261" s="211" t="s">
        <v>436</v>
      </c>
      <c r="E261" s="12">
        <v>45319</v>
      </c>
      <c r="F261" s="12">
        <f>E261+4</f>
        <v>45323</v>
      </c>
      <c r="G261" s="12">
        <f>F261+29</f>
        <v>45352</v>
      </c>
    </row>
    <row r="262" spans="1:7" s="5" customFormat="1" ht="15.75" customHeight="1">
      <c r="A262" s="20"/>
      <c r="B262" s="105" t="s">
        <v>389</v>
      </c>
      <c r="C262" s="105"/>
      <c r="D262" s="212"/>
      <c r="E262" s="89">
        <f t="shared" ref="E262:G265" si="29">E261+7</f>
        <v>45326</v>
      </c>
      <c r="F262" s="12">
        <f t="shared" si="29"/>
        <v>45330</v>
      </c>
      <c r="G262" s="12">
        <f t="shared" si="29"/>
        <v>45359</v>
      </c>
    </row>
    <row r="263" spans="1:7" s="5" customFormat="1" ht="15.75" customHeight="1">
      <c r="A263" s="20"/>
      <c r="B263" s="105" t="s">
        <v>389</v>
      </c>
      <c r="C263" s="105"/>
      <c r="D263" s="212"/>
      <c r="E263" s="89">
        <f t="shared" si="29"/>
        <v>45333</v>
      </c>
      <c r="F263" s="12">
        <f t="shared" si="29"/>
        <v>45337</v>
      </c>
      <c r="G263" s="12">
        <f t="shared" si="29"/>
        <v>45366</v>
      </c>
    </row>
    <row r="264" spans="1:7" s="5" customFormat="1" ht="15.75" customHeight="1">
      <c r="A264" s="20"/>
      <c r="B264" s="105" t="s">
        <v>325</v>
      </c>
      <c r="C264" s="105" t="s">
        <v>326</v>
      </c>
      <c r="D264" s="212"/>
      <c r="E264" s="89">
        <f t="shared" si="29"/>
        <v>45340</v>
      </c>
      <c r="F264" s="12">
        <f t="shared" si="29"/>
        <v>45344</v>
      </c>
      <c r="G264" s="12">
        <f t="shared" si="29"/>
        <v>45373</v>
      </c>
    </row>
    <row r="265" spans="1:7" s="5" customFormat="1" ht="15.75" customHeight="1">
      <c r="A265" s="20"/>
      <c r="B265" s="106" t="s">
        <v>327</v>
      </c>
      <c r="C265" s="106" t="s">
        <v>328</v>
      </c>
      <c r="D265" s="213"/>
      <c r="E265" s="89">
        <f t="shared" si="29"/>
        <v>45347</v>
      </c>
      <c r="F265" s="12">
        <f t="shared" si="29"/>
        <v>45351</v>
      </c>
      <c r="G265" s="12">
        <f t="shared" si="29"/>
        <v>45380</v>
      </c>
    </row>
    <row r="266" spans="1:7" s="5" customFormat="1" ht="15.75" customHeight="1">
      <c r="A266" s="20"/>
      <c r="B266" s="15"/>
      <c r="C266" s="15"/>
      <c r="D266" s="16"/>
      <c r="E266" s="16"/>
      <c r="F266" s="14"/>
      <c r="G266" s="14"/>
    </row>
    <row r="267" spans="1:7" s="5" customFormat="1" ht="15.75" customHeight="1">
      <c r="A267" s="288"/>
      <c r="B267" s="288"/>
      <c r="C267" s="18"/>
      <c r="D267" s="19"/>
      <c r="E267" s="19"/>
      <c r="F267" s="85"/>
      <c r="G267" s="85"/>
    </row>
    <row r="268" spans="1:7" s="5" customFormat="1" ht="15.75" customHeight="1">
      <c r="A268" s="20" t="s">
        <v>476</v>
      </c>
      <c r="B268" s="215" t="s">
        <v>7</v>
      </c>
      <c r="C268" s="215" t="s">
        <v>8</v>
      </c>
      <c r="D268" s="215" t="s">
        <v>9</v>
      </c>
      <c r="E268" s="66" t="s">
        <v>397</v>
      </c>
      <c r="F268" s="66" t="s">
        <v>10</v>
      </c>
      <c r="G268" s="81" t="s">
        <v>477</v>
      </c>
    </row>
    <row r="269" spans="1:7" s="5" customFormat="1" ht="15.75" customHeight="1">
      <c r="A269" s="20"/>
      <c r="B269" s="216"/>
      <c r="C269" s="216"/>
      <c r="D269" s="216"/>
      <c r="E269" s="82" t="s">
        <v>2</v>
      </c>
      <c r="F269" s="21" t="s">
        <v>11</v>
      </c>
      <c r="G269" s="66" t="s">
        <v>12</v>
      </c>
    </row>
    <row r="270" spans="1:7" s="5" customFormat="1" ht="15.75" customHeight="1">
      <c r="A270" s="20"/>
      <c r="B270" s="110" t="s">
        <v>314</v>
      </c>
      <c r="C270" s="111" t="s">
        <v>463</v>
      </c>
      <c r="D270" s="208" t="s">
        <v>472</v>
      </c>
      <c r="E270" s="86">
        <v>45327</v>
      </c>
      <c r="F270" s="30">
        <f>E270+4</f>
        <v>45331</v>
      </c>
      <c r="G270" s="12">
        <f>F270+25</f>
        <v>45356</v>
      </c>
    </row>
    <row r="271" spans="1:7" s="5" customFormat="1" ht="15.75" customHeight="1">
      <c r="A271" s="20"/>
      <c r="B271" s="112" t="s">
        <v>315</v>
      </c>
      <c r="C271" s="111" t="s">
        <v>478</v>
      </c>
      <c r="D271" s="231"/>
      <c r="E271" s="30">
        <f t="shared" ref="E271:G274" si="30">E270+7</f>
        <v>45334</v>
      </c>
      <c r="F271" s="30">
        <f t="shared" si="30"/>
        <v>45338</v>
      </c>
      <c r="G271" s="12">
        <f t="shared" si="30"/>
        <v>45363</v>
      </c>
    </row>
    <row r="272" spans="1:7" s="5" customFormat="1" ht="15.75" customHeight="1">
      <c r="A272" s="20"/>
      <c r="B272" s="112" t="s">
        <v>316</v>
      </c>
      <c r="C272" s="111" t="s">
        <v>317</v>
      </c>
      <c r="D272" s="231"/>
      <c r="E272" s="30">
        <f t="shared" si="30"/>
        <v>45341</v>
      </c>
      <c r="F272" s="30">
        <f t="shared" si="30"/>
        <v>45345</v>
      </c>
      <c r="G272" s="12">
        <f t="shared" si="30"/>
        <v>45370</v>
      </c>
    </row>
    <row r="273" spans="1:7" s="5" customFormat="1" ht="15.75" customHeight="1">
      <c r="A273" s="20"/>
      <c r="B273" s="113" t="s">
        <v>318</v>
      </c>
      <c r="C273" s="114" t="s">
        <v>319</v>
      </c>
      <c r="D273" s="231"/>
      <c r="E273" s="30">
        <f t="shared" si="30"/>
        <v>45348</v>
      </c>
      <c r="F273" s="30">
        <f t="shared" si="30"/>
        <v>45352</v>
      </c>
      <c r="G273" s="12">
        <f t="shared" si="30"/>
        <v>45377</v>
      </c>
    </row>
    <row r="274" spans="1:7" s="5" customFormat="1" ht="15.75" customHeight="1">
      <c r="A274" s="20"/>
      <c r="B274" s="113"/>
      <c r="C274" s="111"/>
      <c r="D274" s="209"/>
      <c r="E274" s="30">
        <f t="shared" si="30"/>
        <v>45355</v>
      </c>
      <c r="F274" s="30">
        <f t="shared" si="30"/>
        <v>45359</v>
      </c>
      <c r="G274" s="12">
        <f t="shared" si="30"/>
        <v>45384</v>
      </c>
    </row>
    <row r="275" spans="1:7" s="5" customFormat="1" ht="15.75" customHeight="1">
      <c r="A275" s="20"/>
      <c r="B275" s="18"/>
      <c r="C275" s="18"/>
      <c r="D275" s="19"/>
      <c r="E275" s="19"/>
      <c r="F275" s="85"/>
      <c r="G275" s="85"/>
    </row>
    <row r="276" spans="1:7" s="5" customFormat="1" ht="15.75" customHeight="1">
      <c r="A276" s="288"/>
      <c r="B276" s="288"/>
      <c r="C276" s="18"/>
      <c r="D276" s="19"/>
      <c r="E276" s="19"/>
      <c r="F276" s="85"/>
      <c r="G276" s="85"/>
    </row>
    <row r="277" spans="1:7" s="5" customFormat="1" ht="15.75" customHeight="1">
      <c r="A277" s="20" t="s">
        <v>479</v>
      </c>
      <c r="B277" s="215" t="s">
        <v>7</v>
      </c>
      <c r="C277" s="215" t="s">
        <v>8</v>
      </c>
      <c r="D277" s="226" t="s">
        <v>9</v>
      </c>
      <c r="E277" s="66" t="s">
        <v>450</v>
      </c>
      <c r="F277" s="66" t="s">
        <v>10</v>
      </c>
      <c r="G277" s="66" t="s">
        <v>25</v>
      </c>
    </row>
    <row r="278" spans="1:7" s="5" customFormat="1" ht="15.75" customHeight="1">
      <c r="A278" s="20"/>
      <c r="B278" s="216"/>
      <c r="C278" s="216"/>
      <c r="D278" s="227"/>
      <c r="E278" s="82" t="s">
        <v>2</v>
      </c>
      <c r="F278" s="66" t="s">
        <v>11</v>
      </c>
      <c r="G278" s="66" t="s">
        <v>12</v>
      </c>
    </row>
    <row r="279" spans="1:7" s="5" customFormat="1" ht="15.75" customHeight="1">
      <c r="A279" s="20"/>
      <c r="B279" s="105" t="s">
        <v>323</v>
      </c>
      <c r="C279" s="105" t="s">
        <v>324</v>
      </c>
      <c r="D279" s="228" t="s">
        <v>480</v>
      </c>
      <c r="E279" s="12">
        <v>45319</v>
      </c>
      <c r="F279" s="30">
        <f>E279+4</f>
        <v>45323</v>
      </c>
      <c r="G279" s="12">
        <f>F279+25</f>
        <v>45348</v>
      </c>
    </row>
    <row r="280" spans="1:7" s="5" customFormat="1" ht="15.75" customHeight="1">
      <c r="A280" s="20"/>
      <c r="B280" s="105" t="s">
        <v>481</v>
      </c>
      <c r="C280" s="105"/>
      <c r="D280" s="229"/>
      <c r="E280" s="30">
        <f t="shared" ref="E280:G283" si="31">E279+7</f>
        <v>45326</v>
      </c>
      <c r="F280" s="30">
        <f t="shared" si="31"/>
        <v>45330</v>
      </c>
      <c r="G280" s="12">
        <f t="shared" si="31"/>
        <v>45355</v>
      </c>
    </row>
    <row r="281" spans="1:7" s="5" customFormat="1" ht="15.75" customHeight="1">
      <c r="A281" s="20"/>
      <c r="B281" s="105" t="s">
        <v>481</v>
      </c>
      <c r="C281" s="105"/>
      <c r="D281" s="229"/>
      <c r="E281" s="30">
        <f t="shared" si="31"/>
        <v>45333</v>
      </c>
      <c r="F281" s="30">
        <f t="shared" si="31"/>
        <v>45337</v>
      </c>
      <c r="G281" s="12">
        <f t="shared" si="31"/>
        <v>45362</v>
      </c>
    </row>
    <row r="282" spans="1:7" s="5" customFormat="1" ht="15.75" customHeight="1">
      <c r="A282" s="20"/>
      <c r="B282" s="105" t="s">
        <v>325</v>
      </c>
      <c r="C282" s="105" t="s">
        <v>326</v>
      </c>
      <c r="D282" s="229"/>
      <c r="E282" s="30">
        <f t="shared" si="31"/>
        <v>45340</v>
      </c>
      <c r="F282" s="30">
        <f t="shared" si="31"/>
        <v>45344</v>
      </c>
      <c r="G282" s="12">
        <f t="shared" si="31"/>
        <v>45369</v>
      </c>
    </row>
    <row r="283" spans="1:7" s="5" customFormat="1" ht="15.75" customHeight="1">
      <c r="A283" s="20"/>
      <c r="B283" s="106" t="s">
        <v>327</v>
      </c>
      <c r="C283" s="106" t="s">
        <v>328</v>
      </c>
      <c r="D283" s="230"/>
      <c r="E283" s="30">
        <f t="shared" si="31"/>
        <v>45347</v>
      </c>
      <c r="F283" s="30">
        <f t="shared" si="31"/>
        <v>45351</v>
      </c>
      <c r="G283" s="12">
        <f t="shared" si="31"/>
        <v>45376</v>
      </c>
    </row>
    <row r="284" spans="1:7" s="5" customFormat="1" ht="15.75" customHeight="1">
      <c r="A284" s="20"/>
      <c r="B284" s="18"/>
      <c r="C284" s="18"/>
      <c r="D284" s="19"/>
      <c r="E284" s="19"/>
      <c r="F284" s="85"/>
      <c r="G284" s="85"/>
    </row>
    <row r="285" spans="1:7" s="5" customFormat="1" ht="15.75" customHeight="1">
      <c r="A285" s="288"/>
      <c r="B285" s="288"/>
      <c r="C285" s="18"/>
      <c r="D285" s="19"/>
      <c r="E285" s="19"/>
      <c r="F285" s="85"/>
      <c r="G285" s="85"/>
    </row>
    <row r="286" spans="1:7" s="5" customFormat="1" ht="15.75" customHeight="1">
      <c r="A286" s="20" t="s">
        <v>482</v>
      </c>
      <c r="B286" s="215" t="s">
        <v>7</v>
      </c>
      <c r="C286" s="215" t="s">
        <v>8</v>
      </c>
      <c r="D286" s="215" t="s">
        <v>9</v>
      </c>
      <c r="E286" s="66" t="s">
        <v>450</v>
      </c>
      <c r="F286" s="66" t="s">
        <v>10</v>
      </c>
      <c r="G286" s="81" t="s">
        <v>483</v>
      </c>
    </row>
    <row r="287" spans="1:7" s="5" customFormat="1" ht="15.75" customHeight="1">
      <c r="A287" s="20"/>
      <c r="B287" s="216"/>
      <c r="C287" s="216"/>
      <c r="D287" s="216"/>
      <c r="E287" s="82" t="s">
        <v>2</v>
      </c>
      <c r="F287" s="21" t="s">
        <v>11</v>
      </c>
      <c r="G287" s="66" t="s">
        <v>12</v>
      </c>
    </row>
    <row r="288" spans="1:7" s="5" customFormat="1" ht="15.75" customHeight="1">
      <c r="A288" s="20"/>
      <c r="B288" s="105" t="s">
        <v>135</v>
      </c>
      <c r="C288" s="105" t="s">
        <v>438</v>
      </c>
      <c r="D288" s="208" t="s">
        <v>484</v>
      </c>
      <c r="E288" s="109">
        <v>45320</v>
      </c>
      <c r="F288" s="12">
        <f>E288+4</f>
        <v>45324</v>
      </c>
      <c r="G288" s="12">
        <f>F288+22</f>
        <v>45346</v>
      </c>
    </row>
    <row r="289" spans="1:7" s="5" customFormat="1" ht="15.75" customHeight="1">
      <c r="A289" s="20"/>
      <c r="B289" s="105" t="s">
        <v>13</v>
      </c>
      <c r="C289" s="105" t="s">
        <v>440</v>
      </c>
      <c r="D289" s="229"/>
      <c r="E289" s="12">
        <f t="shared" ref="E289:G292" si="32">E288+7</f>
        <v>45327</v>
      </c>
      <c r="F289" s="12">
        <f t="shared" si="32"/>
        <v>45331</v>
      </c>
      <c r="G289" s="12">
        <f t="shared" si="32"/>
        <v>45353</v>
      </c>
    </row>
    <row r="290" spans="1:7" s="5" customFormat="1" ht="15.75" customHeight="1">
      <c r="A290" s="20"/>
      <c r="B290" s="105" t="s">
        <v>329</v>
      </c>
      <c r="C290" s="105" t="s">
        <v>330</v>
      </c>
      <c r="D290" s="229"/>
      <c r="E290" s="12">
        <f t="shared" si="32"/>
        <v>45334</v>
      </c>
      <c r="F290" s="12">
        <f t="shared" si="32"/>
        <v>45338</v>
      </c>
      <c r="G290" s="12">
        <f t="shared" si="32"/>
        <v>45360</v>
      </c>
    </row>
    <row r="291" spans="1:7" s="5" customFormat="1" ht="15.75" customHeight="1">
      <c r="A291" s="20"/>
      <c r="B291" s="105" t="s">
        <v>331</v>
      </c>
      <c r="C291" s="105" t="s">
        <v>332</v>
      </c>
      <c r="D291" s="229"/>
      <c r="E291" s="12">
        <f t="shared" si="32"/>
        <v>45341</v>
      </c>
      <c r="F291" s="12">
        <f t="shared" si="32"/>
        <v>45345</v>
      </c>
      <c r="G291" s="12">
        <f t="shared" si="32"/>
        <v>45367</v>
      </c>
    </row>
    <row r="292" spans="1:7" s="5" customFormat="1" ht="15.75" customHeight="1">
      <c r="A292" s="20"/>
      <c r="B292" s="106" t="s">
        <v>389</v>
      </c>
      <c r="C292" s="106"/>
      <c r="D292" s="209"/>
      <c r="E292" s="12">
        <f t="shared" si="32"/>
        <v>45348</v>
      </c>
      <c r="F292" s="12">
        <f t="shared" si="32"/>
        <v>45352</v>
      </c>
      <c r="G292" s="12">
        <f t="shared" si="32"/>
        <v>45374</v>
      </c>
    </row>
    <row r="293" spans="1:7" s="5" customFormat="1" ht="15.75" customHeight="1">
      <c r="A293" s="288"/>
      <c r="B293" s="288"/>
      <c r="C293" s="18"/>
      <c r="D293" s="19"/>
      <c r="E293" s="19"/>
      <c r="F293" s="85"/>
      <c r="G293" s="85"/>
    </row>
    <row r="294" spans="1:7" s="5" customFormat="1" ht="15.75" customHeight="1">
      <c r="A294" s="20" t="s">
        <v>485</v>
      </c>
      <c r="B294" s="215" t="s">
        <v>453</v>
      </c>
      <c r="C294" s="215" t="s">
        <v>8</v>
      </c>
      <c r="D294" s="215" t="s">
        <v>9</v>
      </c>
      <c r="E294" s="66" t="s">
        <v>397</v>
      </c>
      <c r="F294" s="66" t="s">
        <v>397</v>
      </c>
      <c r="G294" s="81" t="s">
        <v>486</v>
      </c>
    </row>
    <row r="295" spans="1:7" s="5" customFormat="1" ht="15.75" customHeight="1">
      <c r="A295" s="20"/>
      <c r="B295" s="216"/>
      <c r="C295" s="216"/>
      <c r="D295" s="216"/>
      <c r="E295" s="82" t="s">
        <v>2</v>
      </c>
      <c r="F295" s="21" t="s">
        <v>11</v>
      </c>
      <c r="G295" s="66" t="s">
        <v>12</v>
      </c>
    </row>
    <row r="296" spans="1:7" s="5" customFormat="1" ht="15.75" customHeight="1">
      <c r="A296" s="20"/>
      <c r="B296" s="76" t="s">
        <v>283</v>
      </c>
      <c r="C296" s="83" t="s">
        <v>387</v>
      </c>
      <c r="D296" s="208" t="s">
        <v>487</v>
      </c>
      <c r="E296" s="86">
        <v>45324</v>
      </c>
      <c r="F296" s="30">
        <f>E296+4</f>
        <v>45328</v>
      </c>
      <c r="G296" s="12">
        <f>F296+25</f>
        <v>45353</v>
      </c>
    </row>
    <row r="297" spans="1:7" s="5" customFormat="1" ht="15.75" customHeight="1">
      <c r="A297" s="20"/>
      <c r="B297" s="76" t="s">
        <v>389</v>
      </c>
      <c r="C297" s="76"/>
      <c r="D297" s="229"/>
      <c r="E297" s="30">
        <f t="shared" ref="E297:G300" si="33">E296+7</f>
        <v>45331</v>
      </c>
      <c r="F297" s="30">
        <f t="shared" si="33"/>
        <v>45335</v>
      </c>
      <c r="G297" s="12">
        <f t="shared" si="33"/>
        <v>45360</v>
      </c>
    </row>
    <row r="298" spans="1:7" s="5" customFormat="1" ht="15.75" customHeight="1">
      <c r="A298" s="20"/>
      <c r="B298" s="76" t="s">
        <v>284</v>
      </c>
      <c r="C298" s="88" t="s">
        <v>390</v>
      </c>
      <c r="D298" s="229"/>
      <c r="E298" s="30">
        <f t="shared" si="33"/>
        <v>45338</v>
      </c>
      <c r="F298" s="30">
        <f t="shared" si="33"/>
        <v>45342</v>
      </c>
      <c r="G298" s="12">
        <f t="shared" si="33"/>
        <v>45367</v>
      </c>
    </row>
    <row r="299" spans="1:7" s="5" customFormat="1" ht="15.75" customHeight="1">
      <c r="A299" s="20"/>
      <c r="B299" s="76" t="s">
        <v>285</v>
      </c>
      <c r="C299" s="88" t="s">
        <v>387</v>
      </c>
      <c r="D299" s="229"/>
      <c r="E299" s="30">
        <f t="shared" si="33"/>
        <v>45345</v>
      </c>
      <c r="F299" s="30">
        <f t="shared" si="33"/>
        <v>45349</v>
      </c>
      <c r="G299" s="12">
        <f t="shared" si="33"/>
        <v>45374</v>
      </c>
    </row>
    <row r="300" spans="1:7" s="5" customFormat="1" ht="15.75" customHeight="1">
      <c r="A300" s="20"/>
      <c r="B300" s="76" t="s">
        <v>286</v>
      </c>
      <c r="C300" s="88" t="s">
        <v>411</v>
      </c>
      <c r="D300" s="209"/>
      <c r="E300" s="30">
        <f t="shared" si="33"/>
        <v>45352</v>
      </c>
      <c r="F300" s="30">
        <f t="shared" si="33"/>
        <v>45356</v>
      </c>
      <c r="G300" s="12">
        <f t="shared" si="33"/>
        <v>45381</v>
      </c>
    </row>
    <row r="301" spans="1:7" s="5" customFormat="1" ht="15.75" customHeight="1">
      <c r="A301" s="20"/>
      <c r="B301" s="18"/>
      <c r="C301" s="18"/>
      <c r="D301" s="19"/>
      <c r="E301" s="19"/>
      <c r="F301" s="85"/>
      <c r="G301" s="85"/>
    </row>
    <row r="302" spans="1:7" s="5" customFormat="1" ht="15.75" customHeight="1">
      <c r="A302" s="288"/>
      <c r="B302" s="288"/>
      <c r="C302" s="18"/>
      <c r="D302" s="19"/>
      <c r="E302" s="19"/>
      <c r="F302" s="85"/>
      <c r="G302" s="85"/>
    </row>
    <row r="303" spans="1:7" s="5" customFormat="1" ht="15.75" customHeight="1">
      <c r="A303" s="20" t="s">
        <v>488</v>
      </c>
      <c r="B303" s="215" t="s">
        <v>453</v>
      </c>
      <c r="C303" s="215" t="s">
        <v>8</v>
      </c>
      <c r="D303" s="215" t="s">
        <v>9</v>
      </c>
      <c r="E303" s="66" t="s">
        <v>397</v>
      </c>
      <c r="F303" s="66" t="s">
        <v>10</v>
      </c>
      <c r="G303" s="81" t="s">
        <v>489</v>
      </c>
    </row>
    <row r="304" spans="1:7" s="5" customFormat="1" ht="15.75" customHeight="1">
      <c r="A304" s="20"/>
      <c r="B304" s="216"/>
      <c r="C304" s="216"/>
      <c r="D304" s="216"/>
      <c r="E304" s="82" t="s">
        <v>2</v>
      </c>
      <c r="F304" s="21" t="s">
        <v>11</v>
      </c>
      <c r="G304" s="66" t="s">
        <v>12</v>
      </c>
    </row>
    <row r="305" spans="1:7" s="5" customFormat="1" ht="15.75" customHeight="1">
      <c r="A305" s="20"/>
      <c r="B305" s="76" t="s">
        <v>121</v>
      </c>
      <c r="C305" s="83" t="s">
        <v>490</v>
      </c>
      <c r="D305" s="208" t="s">
        <v>491</v>
      </c>
      <c r="E305" s="86">
        <v>45324</v>
      </c>
      <c r="F305" s="30">
        <f>E305+4</f>
        <v>45328</v>
      </c>
      <c r="G305" s="12">
        <f>F305+28</f>
        <v>45356</v>
      </c>
    </row>
    <row r="306" spans="1:7" s="5" customFormat="1" ht="15.75" customHeight="1">
      <c r="A306" s="20"/>
      <c r="B306" s="76" t="s">
        <v>164</v>
      </c>
      <c r="C306" s="76" t="s">
        <v>391</v>
      </c>
      <c r="D306" s="229"/>
      <c r="E306" s="86">
        <f t="shared" ref="E306:G309" si="34">E305+7</f>
        <v>45331</v>
      </c>
      <c r="F306" s="30">
        <f t="shared" si="34"/>
        <v>45335</v>
      </c>
      <c r="G306" s="12">
        <f t="shared" si="34"/>
        <v>45363</v>
      </c>
    </row>
    <row r="307" spans="1:7" s="5" customFormat="1" ht="15.75" customHeight="1">
      <c r="A307" s="20"/>
      <c r="B307" s="76" t="s">
        <v>481</v>
      </c>
      <c r="C307" s="88"/>
      <c r="D307" s="229"/>
      <c r="E307" s="86">
        <f t="shared" si="34"/>
        <v>45338</v>
      </c>
      <c r="F307" s="30">
        <f t="shared" si="34"/>
        <v>45342</v>
      </c>
      <c r="G307" s="12">
        <f t="shared" si="34"/>
        <v>45370</v>
      </c>
    </row>
    <row r="308" spans="1:7" s="5" customFormat="1" ht="15.75" customHeight="1">
      <c r="A308" s="20"/>
      <c r="B308" s="76" t="s">
        <v>122</v>
      </c>
      <c r="C308" s="88" t="s">
        <v>492</v>
      </c>
      <c r="D308" s="229"/>
      <c r="E308" s="86">
        <f t="shared" si="34"/>
        <v>45345</v>
      </c>
      <c r="F308" s="30">
        <f t="shared" si="34"/>
        <v>45349</v>
      </c>
      <c r="G308" s="12">
        <f t="shared" si="34"/>
        <v>45377</v>
      </c>
    </row>
    <row r="309" spans="1:7" s="5" customFormat="1" ht="15.75" customHeight="1">
      <c r="A309" s="20"/>
      <c r="B309" s="76" t="s">
        <v>165</v>
      </c>
      <c r="C309" s="88" t="s">
        <v>493</v>
      </c>
      <c r="D309" s="209"/>
      <c r="E309" s="86">
        <f t="shared" si="34"/>
        <v>45352</v>
      </c>
      <c r="F309" s="30">
        <f t="shared" si="34"/>
        <v>45356</v>
      </c>
      <c r="G309" s="12">
        <f t="shared" si="34"/>
        <v>45384</v>
      </c>
    </row>
    <row r="310" spans="1:7" s="5" customFormat="1" ht="15.75" customHeight="1">
      <c r="A310" s="27"/>
      <c r="B310" s="31"/>
      <c r="C310" s="32"/>
      <c r="D310" s="16"/>
      <c r="E310" s="9"/>
      <c r="F310" s="84"/>
      <c r="G310" s="84"/>
    </row>
    <row r="311" spans="1:7" s="5" customFormat="1" ht="15.75" customHeight="1">
      <c r="A311" s="253" t="s">
        <v>494</v>
      </c>
      <c r="B311" s="253"/>
      <c r="C311" s="253"/>
      <c r="D311" s="253"/>
      <c r="E311" s="253"/>
      <c r="F311" s="253"/>
      <c r="G311" s="253"/>
    </row>
    <row r="312" spans="1:7" s="5" customFormat="1" ht="15.75" customHeight="1">
      <c r="A312" s="297"/>
      <c r="B312" s="297"/>
      <c r="C312" s="25"/>
      <c r="D312" s="9"/>
      <c r="E312" s="9"/>
      <c r="F312" s="84"/>
      <c r="G312" s="84"/>
    </row>
    <row r="313" spans="1:7" s="5" customFormat="1" ht="15.75" customHeight="1">
      <c r="A313" s="20" t="s">
        <v>495</v>
      </c>
      <c r="B313" s="226" t="s">
        <v>7</v>
      </c>
      <c r="C313" s="226" t="s">
        <v>8</v>
      </c>
      <c r="D313" s="226" t="s">
        <v>9</v>
      </c>
      <c r="E313" s="66" t="s">
        <v>394</v>
      </c>
      <c r="F313" s="66" t="s">
        <v>10</v>
      </c>
      <c r="G313" s="81" t="s">
        <v>495</v>
      </c>
    </row>
    <row r="314" spans="1:7" s="5" customFormat="1" ht="15.75" customHeight="1">
      <c r="A314" s="20"/>
      <c r="B314" s="227"/>
      <c r="C314" s="227"/>
      <c r="D314" s="227"/>
      <c r="E314" s="82" t="s">
        <v>2</v>
      </c>
      <c r="F314" s="21" t="s">
        <v>11</v>
      </c>
      <c r="G314" s="66" t="s">
        <v>12</v>
      </c>
    </row>
    <row r="315" spans="1:7" s="5" customFormat="1" ht="15.75" customHeight="1">
      <c r="A315" s="20"/>
      <c r="B315" s="117" t="s">
        <v>83</v>
      </c>
      <c r="C315" s="117" t="s">
        <v>123</v>
      </c>
      <c r="D315" s="228" t="s">
        <v>496</v>
      </c>
      <c r="E315" s="30">
        <v>45322</v>
      </c>
      <c r="F315" s="30">
        <f>E315+4</f>
        <v>45326</v>
      </c>
      <c r="G315" s="12">
        <f>F315+24</f>
        <v>45350</v>
      </c>
    </row>
    <row r="316" spans="1:7" s="5" customFormat="1" ht="15.75" customHeight="1">
      <c r="A316" s="20"/>
      <c r="B316" s="115" t="s">
        <v>103</v>
      </c>
      <c r="C316" s="115" t="s">
        <v>124</v>
      </c>
      <c r="D316" s="229"/>
      <c r="E316" s="89">
        <f t="shared" ref="E316:G319" si="35">E315+7</f>
        <v>45329</v>
      </c>
      <c r="F316" s="30">
        <f t="shared" si="35"/>
        <v>45333</v>
      </c>
      <c r="G316" s="12">
        <f t="shared" si="35"/>
        <v>45357</v>
      </c>
    </row>
    <row r="317" spans="1:7" s="5" customFormat="1" ht="15.75" customHeight="1">
      <c r="A317" s="20"/>
      <c r="B317" s="118" t="s">
        <v>166</v>
      </c>
      <c r="C317" s="118" t="s">
        <v>168</v>
      </c>
      <c r="D317" s="229"/>
      <c r="E317" s="89">
        <f t="shared" si="35"/>
        <v>45336</v>
      </c>
      <c r="F317" s="30">
        <f t="shared" si="35"/>
        <v>45340</v>
      </c>
      <c r="G317" s="12">
        <f t="shared" si="35"/>
        <v>45364</v>
      </c>
    </row>
    <row r="318" spans="1:7" s="5" customFormat="1" ht="15.75" customHeight="1">
      <c r="A318" s="20"/>
      <c r="B318" s="118" t="s">
        <v>82</v>
      </c>
      <c r="C318" s="118" t="s">
        <v>27</v>
      </c>
      <c r="D318" s="229"/>
      <c r="E318" s="89">
        <f t="shared" si="35"/>
        <v>45343</v>
      </c>
      <c r="F318" s="30">
        <f t="shared" si="35"/>
        <v>45347</v>
      </c>
      <c r="G318" s="12">
        <f t="shared" si="35"/>
        <v>45371</v>
      </c>
    </row>
    <row r="319" spans="1:7" s="5" customFormat="1" ht="15.75" customHeight="1">
      <c r="A319" s="20"/>
      <c r="B319" s="118" t="s">
        <v>167</v>
      </c>
      <c r="C319" s="118" t="s">
        <v>169</v>
      </c>
      <c r="D319" s="230"/>
      <c r="E319" s="89">
        <f t="shared" si="35"/>
        <v>45350</v>
      </c>
      <c r="F319" s="30">
        <f t="shared" si="35"/>
        <v>45354</v>
      </c>
      <c r="G319" s="12">
        <f t="shared" si="35"/>
        <v>45378</v>
      </c>
    </row>
    <row r="320" spans="1:7" s="5" customFormat="1" ht="15.75" customHeight="1">
      <c r="A320" s="297"/>
      <c r="B320" s="297"/>
      <c r="C320" s="18"/>
      <c r="D320" s="19"/>
      <c r="E320" s="19"/>
      <c r="F320" s="85"/>
      <c r="G320" s="85"/>
    </row>
    <row r="321" spans="1:7" s="5" customFormat="1" ht="15.75" customHeight="1">
      <c r="A321" s="20" t="s">
        <v>497</v>
      </c>
      <c r="B321" s="215" t="s">
        <v>7</v>
      </c>
      <c r="C321" s="215" t="s">
        <v>8</v>
      </c>
      <c r="D321" s="215" t="s">
        <v>9</v>
      </c>
      <c r="E321" s="66" t="s">
        <v>397</v>
      </c>
      <c r="F321" s="66" t="s">
        <v>10</v>
      </c>
      <c r="G321" s="119" t="s">
        <v>498</v>
      </c>
    </row>
    <row r="322" spans="1:7" s="5" customFormat="1" ht="15.75" customHeight="1">
      <c r="A322" s="20"/>
      <c r="B322" s="216"/>
      <c r="C322" s="216"/>
      <c r="D322" s="216"/>
      <c r="E322" s="82" t="s">
        <v>2</v>
      </c>
      <c r="F322" s="21" t="s">
        <v>11</v>
      </c>
      <c r="G322" s="66" t="s">
        <v>12</v>
      </c>
    </row>
    <row r="323" spans="1:7" s="5" customFormat="1" ht="15.75" customHeight="1">
      <c r="A323" s="20"/>
      <c r="B323" s="120" t="s">
        <v>348</v>
      </c>
      <c r="C323" s="120" t="s">
        <v>499</v>
      </c>
      <c r="D323" s="228" t="s">
        <v>500</v>
      </c>
      <c r="E323" s="30">
        <v>45319</v>
      </c>
      <c r="F323" s="30">
        <f>E323+4</f>
        <v>45323</v>
      </c>
      <c r="G323" s="12">
        <f>F323+33</f>
        <v>45356</v>
      </c>
    </row>
    <row r="324" spans="1:7" s="5" customFormat="1" ht="15.75" customHeight="1">
      <c r="A324" s="20"/>
      <c r="B324" s="121" t="s">
        <v>350</v>
      </c>
      <c r="C324" s="120" t="s">
        <v>499</v>
      </c>
      <c r="D324" s="229"/>
      <c r="E324" s="89">
        <f t="shared" ref="E324:G327" si="36">E323+7</f>
        <v>45326</v>
      </c>
      <c r="F324" s="30">
        <f t="shared" si="36"/>
        <v>45330</v>
      </c>
      <c r="G324" s="12">
        <f t="shared" si="36"/>
        <v>45363</v>
      </c>
    </row>
    <row r="325" spans="1:7" s="5" customFormat="1" ht="15.75" customHeight="1">
      <c r="A325" s="20"/>
      <c r="B325" s="120" t="s">
        <v>351</v>
      </c>
      <c r="C325" s="120" t="s">
        <v>501</v>
      </c>
      <c r="D325" s="229"/>
      <c r="E325" s="89">
        <f t="shared" si="36"/>
        <v>45333</v>
      </c>
      <c r="F325" s="30">
        <f t="shared" si="36"/>
        <v>45337</v>
      </c>
      <c r="G325" s="12">
        <f t="shared" si="36"/>
        <v>45370</v>
      </c>
    </row>
    <row r="326" spans="1:7" s="5" customFormat="1" ht="15.75" customHeight="1">
      <c r="A326" s="20"/>
      <c r="B326" s="122" t="s">
        <v>502</v>
      </c>
      <c r="C326" s="122"/>
      <c r="D326" s="229"/>
      <c r="E326" s="89">
        <f t="shared" si="36"/>
        <v>45340</v>
      </c>
      <c r="F326" s="30">
        <f t="shared" si="36"/>
        <v>45344</v>
      </c>
      <c r="G326" s="12">
        <f t="shared" si="36"/>
        <v>45377</v>
      </c>
    </row>
    <row r="327" spans="1:7" s="5" customFormat="1" ht="15.75" customHeight="1">
      <c r="A327" s="20"/>
      <c r="B327" s="122" t="s">
        <v>353</v>
      </c>
      <c r="C327" s="122" t="s">
        <v>503</v>
      </c>
      <c r="D327" s="230"/>
      <c r="E327" s="89">
        <f t="shared" si="36"/>
        <v>45347</v>
      </c>
      <c r="F327" s="30">
        <f t="shared" si="36"/>
        <v>45351</v>
      </c>
      <c r="G327" s="12">
        <f t="shared" si="36"/>
        <v>45384</v>
      </c>
    </row>
    <row r="328" spans="1:7" s="5" customFormat="1" ht="15.75" customHeight="1">
      <c r="A328" s="20"/>
      <c r="B328" s="18"/>
      <c r="C328" s="18"/>
      <c r="D328" s="19"/>
      <c r="E328" s="19"/>
      <c r="F328" s="85"/>
      <c r="G328" s="85"/>
    </row>
    <row r="329" spans="1:7" s="5" customFormat="1" ht="15.75" customHeight="1">
      <c r="A329" s="20"/>
      <c r="B329" s="18"/>
      <c r="C329" s="18"/>
      <c r="D329" s="19"/>
      <c r="E329" s="19"/>
      <c r="F329" s="85"/>
      <c r="G329" s="85"/>
    </row>
    <row r="330" spans="1:7" s="5" customFormat="1" ht="15.75" customHeight="1">
      <c r="A330" s="288"/>
      <c r="B330" s="288"/>
      <c r="C330" s="18"/>
      <c r="D330" s="19"/>
      <c r="E330" s="19"/>
      <c r="F330" s="85"/>
      <c r="G330" s="85"/>
    </row>
    <row r="331" spans="1:7" s="5" customFormat="1" ht="15.75" customHeight="1">
      <c r="A331" s="20" t="s">
        <v>504</v>
      </c>
      <c r="B331" s="215" t="s">
        <v>7</v>
      </c>
      <c r="C331" s="215" t="s">
        <v>8</v>
      </c>
      <c r="D331" s="215" t="s">
        <v>9</v>
      </c>
      <c r="E331" s="66" t="s">
        <v>505</v>
      </c>
      <c r="F331" s="66" t="s">
        <v>10</v>
      </c>
      <c r="G331" s="81" t="s">
        <v>26</v>
      </c>
    </row>
    <row r="332" spans="1:7" s="5" customFormat="1" ht="15.75" customHeight="1">
      <c r="A332" s="20"/>
      <c r="B332" s="216"/>
      <c r="C332" s="216"/>
      <c r="D332" s="216"/>
      <c r="E332" s="82" t="s">
        <v>2</v>
      </c>
      <c r="F332" s="21" t="s">
        <v>11</v>
      </c>
      <c r="G332" s="66" t="s">
        <v>12</v>
      </c>
    </row>
    <row r="333" spans="1:7" s="5" customFormat="1" ht="15.75" customHeight="1">
      <c r="A333" s="20"/>
      <c r="B333" s="117" t="s">
        <v>83</v>
      </c>
      <c r="C333" s="117" t="s">
        <v>123</v>
      </c>
      <c r="D333" s="228" t="s">
        <v>496</v>
      </c>
      <c r="E333" s="30">
        <v>45322</v>
      </c>
      <c r="F333" s="30">
        <f>E333+4</f>
        <v>45326</v>
      </c>
      <c r="G333" s="12">
        <f>F333+24</f>
        <v>45350</v>
      </c>
    </row>
    <row r="334" spans="1:7" s="5" customFormat="1" ht="15.75" customHeight="1">
      <c r="A334" s="20"/>
      <c r="B334" s="115" t="s">
        <v>103</v>
      </c>
      <c r="C334" s="115" t="s">
        <v>124</v>
      </c>
      <c r="D334" s="229"/>
      <c r="E334" s="89">
        <f t="shared" ref="E334:G337" si="37">E333+7</f>
        <v>45329</v>
      </c>
      <c r="F334" s="30">
        <f t="shared" si="37"/>
        <v>45333</v>
      </c>
      <c r="G334" s="12">
        <f t="shared" si="37"/>
        <v>45357</v>
      </c>
    </row>
    <row r="335" spans="1:7" s="5" customFormat="1" ht="15.75" customHeight="1">
      <c r="A335" s="20"/>
      <c r="B335" s="118" t="s">
        <v>166</v>
      </c>
      <c r="C335" s="118" t="s">
        <v>168</v>
      </c>
      <c r="D335" s="229"/>
      <c r="E335" s="89">
        <f t="shared" si="37"/>
        <v>45336</v>
      </c>
      <c r="F335" s="30">
        <f t="shared" si="37"/>
        <v>45340</v>
      </c>
      <c r="G335" s="12">
        <f t="shared" si="37"/>
        <v>45364</v>
      </c>
    </row>
    <row r="336" spans="1:7" s="5" customFormat="1" ht="15.75" customHeight="1">
      <c r="A336" s="20"/>
      <c r="B336" s="118" t="s">
        <v>82</v>
      </c>
      <c r="C336" s="118" t="s">
        <v>27</v>
      </c>
      <c r="D336" s="229"/>
      <c r="E336" s="89">
        <f t="shared" si="37"/>
        <v>45343</v>
      </c>
      <c r="F336" s="30">
        <f t="shared" si="37"/>
        <v>45347</v>
      </c>
      <c r="G336" s="12">
        <f t="shared" si="37"/>
        <v>45371</v>
      </c>
    </row>
    <row r="337" spans="1:7" s="5" customFormat="1" ht="15.75" customHeight="1">
      <c r="A337" s="20"/>
      <c r="B337" s="118" t="s">
        <v>167</v>
      </c>
      <c r="C337" s="118" t="s">
        <v>169</v>
      </c>
      <c r="D337" s="230"/>
      <c r="E337" s="89">
        <f t="shared" si="37"/>
        <v>45350</v>
      </c>
      <c r="F337" s="30">
        <f t="shared" si="37"/>
        <v>45354</v>
      </c>
      <c r="G337" s="12">
        <f t="shared" si="37"/>
        <v>45378</v>
      </c>
    </row>
    <row r="338" spans="1:7" s="5" customFormat="1" ht="15.75" customHeight="1">
      <c r="A338" s="20"/>
      <c r="B338" s="18"/>
      <c r="C338" s="18"/>
      <c r="D338" s="19"/>
      <c r="E338" s="19"/>
      <c r="F338" s="85"/>
      <c r="G338" s="85"/>
    </row>
    <row r="339" spans="1:7" s="5" customFormat="1" ht="15.75" customHeight="1">
      <c r="A339" s="270"/>
      <c r="B339" s="270"/>
      <c r="C339" s="18"/>
      <c r="D339" s="19"/>
      <c r="E339" s="19"/>
      <c r="F339" s="85"/>
      <c r="G339" s="85"/>
    </row>
    <row r="340" spans="1:7" s="5" customFormat="1" ht="15.75" customHeight="1">
      <c r="A340" s="20" t="s">
        <v>506</v>
      </c>
      <c r="B340" s="226" t="s">
        <v>7</v>
      </c>
      <c r="C340" s="226" t="s">
        <v>8</v>
      </c>
      <c r="D340" s="238" t="s">
        <v>9</v>
      </c>
      <c r="E340" s="123" t="s">
        <v>397</v>
      </c>
      <c r="F340" s="123" t="s">
        <v>10</v>
      </c>
      <c r="G340" s="123" t="s">
        <v>507</v>
      </c>
    </row>
    <row r="341" spans="1:7" s="5" customFormat="1" ht="15.75" customHeight="1">
      <c r="A341" s="20"/>
      <c r="B341" s="227"/>
      <c r="C341" s="227"/>
      <c r="D341" s="239"/>
      <c r="E341" s="124" t="s">
        <v>2</v>
      </c>
      <c r="F341" s="125" t="s">
        <v>11</v>
      </c>
      <c r="G341" s="123" t="s">
        <v>12</v>
      </c>
    </row>
    <row r="342" spans="1:7" s="5" customFormat="1" ht="15.75" customHeight="1">
      <c r="A342" s="20"/>
      <c r="B342" s="105" t="s">
        <v>320</v>
      </c>
      <c r="C342" s="105" t="s">
        <v>431</v>
      </c>
      <c r="D342" s="256" t="s">
        <v>508</v>
      </c>
      <c r="E342" s="126">
        <v>45322</v>
      </c>
      <c r="F342" s="126">
        <f>E342+4</f>
        <v>45326</v>
      </c>
      <c r="G342" s="127">
        <f>F342+27</f>
        <v>45353</v>
      </c>
    </row>
    <row r="343" spans="1:7" s="5" customFormat="1" ht="15.75" customHeight="1">
      <c r="A343" s="20"/>
      <c r="B343" s="105" t="s">
        <v>321</v>
      </c>
      <c r="C343" s="105" t="s">
        <v>509</v>
      </c>
      <c r="D343" s="212"/>
      <c r="E343" s="126">
        <f t="shared" ref="E343:G346" si="38">E342+7</f>
        <v>45329</v>
      </c>
      <c r="F343" s="126">
        <f t="shared" si="38"/>
        <v>45333</v>
      </c>
      <c r="G343" s="127">
        <f t="shared" si="38"/>
        <v>45360</v>
      </c>
    </row>
    <row r="344" spans="1:7" s="5" customFormat="1" ht="15.75" customHeight="1">
      <c r="A344" s="20"/>
      <c r="B344" s="105" t="s">
        <v>481</v>
      </c>
      <c r="C344" s="105"/>
      <c r="D344" s="212"/>
      <c r="E344" s="126">
        <f t="shared" si="38"/>
        <v>45336</v>
      </c>
      <c r="F344" s="126">
        <f t="shared" si="38"/>
        <v>45340</v>
      </c>
      <c r="G344" s="127">
        <f t="shared" si="38"/>
        <v>45367</v>
      </c>
    </row>
    <row r="345" spans="1:7" s="5" customFormat="1" ht="15.75" customHeight="1">
      <c r="A345" s="20"/>
      <c r="B345" s="105" t="s">
        <v>481</v>
      </c>
      <c r="C345" s="105"/>
      <c r="D345" s="212"/>
      <c r="E345" s="126">
        <f t="shared" si="38"/>
        <v>45343</v>
      </c>
      <c r="F345" s="126">
        <f t="shared" si="38"/>
        <v>45347</v>
      </c>
      <c r="G345" s="127">
        <f t="shared" si="38"/>
        <v>45374</v>
      </c>
    </row>
    <row r="346" spans="1:7" s="5" customFormat="1" ht="15.75" customHeight="1">
      <c r="A346" s="20"/>
      <c r="B346" s="105" t="s">
        <v>322</v>
      </c>
      <c r="C346" s="105" t="s">
        <v>510</v>
      </c>
      <c r="D346" s="278"/>
      <c r="E346" s="126">
        <f t="shared" si="38"/>
        <v>45350</v>
      </c>
      <c r="F346" s="126">
        <f t="shared" si="38"/>
        <v>45354</v>
      </c>
      <c r="G346" s="127">
        <f t="shared" si="38"/>
        <v>45381</v>
      </c>
    </row>
    <row r="347" spans="1:7" s="5" customFormat="1" ht="15.75" customHeight="1">
      <c r="A347" s="20"/>
      <c r="B347" s="18"/>
      <c r="C347" s="18"/>
      <c r="D347" s="19"/>
      <c r="E347" s="19"/>
      <c r="F347" s="85"/>
      <c r="G347" s="85"/>
    </row>
    <row r="348" spans="1:7" s="5" customFormat="1" ht="15.75" customHeight="1">
      <c r="A348" s="270"/>
      <c r="B348" s="270"/>
      <c r="C348" s="85" t="s">
        <v>511</v>
      </c>
      <c r="D348" s="19"/>
      <c r="E348" s="19"/>
      <c r="F348" s="85"/>
      <c r="G348" s="85"/>
    </row>
    <row r="349" spans="1:7" s="5" customFormat="1" ht="15.75" customHeight="1">
      <c r="A349" s="20" t="s">
        <v>512</v>
      </c>
      <c r="B349" s="254" t="s">
        <v>7</v>
      </c>
      <c r="C349" s="221" t="s">
        <v>8</v>
      </c>
      <c r="D349" s="221" t="s">
        <v>9</v>
      </c>
      <c r="E349" s="66" t="s">
        <v>450</v>
      </c>
      <c r="F349" s="66" t="s">
        <v>10</v>
      </c>
      <c r="G349" s="66" t="s">
        <v>513</v>
      </c>
    </row>
    <row r="350" spans="1:7" s="5" customFormat="1" ht="15.75" customHeight="1">
      <c r="A350" s="20"/>
      <c r="B350" s="254"/>
      <c r="C350" s="223"/>
      <c r="D350" s="223"/>
      <c r="E350" s="77" t="s">
        <v>2</v>
      </c>
      <c r="F350" s="66" t="s">
        <v>11</v>
      </c>
      <c r="G350" s="66" t="s">
        <v>12</v>
      </c>
    </row>
    <row r="351" spans="1:7" s="5" customFormat="1" ht="15.75" customHeight="1">
      <c r="A351" s="20"/>
      <c r="B351" s="97" t="s">
        <v>333</v>
      </c>
      <c r="C351" s="128" t="s">
        <v>514</v>
      </c>
      <c r="D351" s="228" t="s">
        <v>515</v>
      </c>
      <c r="E351" s="30">
        <v>45323</v>
      </c>
      <c r="F351" s="30">
        <f>E351+4</f>
        <v>45327</v>
      </c>
      <c r="G351" s="12">
        <f>F351+16</f>
        <v>45343</v>
      </c>
    </row>
    <row r="352" spans="1:7" s="5" customFormat="1" ht="15.75" customHeight="1">
      <c r="A352" s="20"/>
      <c r="B352" s="129" t="s">
        <v>389</v>
      </c>
      <c r="C352" s="128" t="s">
        <v>156</v>
      </c>
      <c r="D352" s="229"/>
      <c r="E352" s="30">
        <f t="shared" ref="E352:G355" si="39">E351+7</f>
        <v>45330</v>
      </c>
      <c r="F352" s="30">
        <f t="shared" si="39"/>
        <v>45334</v>
      </c>
      <c r="G352" s="12">
        <f t="shared" si="39"/>
        <v>45350</v>
      </c>
    </row>
    <row r="353" spans="1:7" s="5" customFormat="1" ht="15.75" customHeight="1">
      <c r="A353" s="20"/>
      <c r="B353" s="129" t="s">
        <v>389</v>
      </c>
      <c r="C353" s="128" t="s">
        <v>516</v>
      </c>
      <c r="D353" s="229"/>
      <c r="E353" s="30">
        <f t="shared" si="39"/>
        <v>45337</v>
      </c>
      <c r="F353" s="30">
        <f t="shared" si="39"/>
        <v>45341</v>
      </c>
      <c r="G353" s="12">
        <f t="shared" si="39"/>
        <v>45357</v>
      </c>
    </row>
    <row r="354" spans="1:7" s="5" customFormat="1" ht="15.75" customHeight="1">
      <c r="A354" s="20"/>
      <c r="B354" s="129" t="s">
        <v>334</v>
      </c>
      <c r="C354" s="128" t="s">
        <v>517</v>
      </c>
      <c r="D354" s="229"/>
      <c r="E354" s="30">
        <f t="shared" si="39"/>
        <v>45344</v>
      </c>
      <c r="F354" s="30">
        <f t="shared" si="39"/>
        <v>45348</v>
      </c>
      <c r="G354" s="12">
        <f t="shared" si="39"/>
        <v>45364</v>
      </c>
    </row>
    <row r="355" spans="1:7" s="5" customFormat="1" ht="15.75" customHeight="1">
      <c r="A355" s="20"/>
      <c r="B355" s="130"/>
      <c r="C355" s="128"/>
      <c r="D355" s="230"/>
      <c r="E355" s="30">
        <f t="shared" si="39"/>
        <v>45351</v>
      </c>
      <c r="F355" s="30">
        <f t="shared" si="39"/>
        <v>45355</v>
      </c>
      <c r="G355" s="12">
        <f t="shared" si="39"/>
        <v>45371</v>
      </c>
    </row>
    <row r="356" spans="1:7" s="5" customFormat="1" ht="15.75" customHeight="1">
      <c r="A356" s="20"/>
      <c r="B356" s="20"/>
      <c r="C356" s="20"/>
      <c r="D356" s="20"/>
      <c r="E356" s="20"/>
      <c r="F356" s="20"/>
      <c r="G356" s="20"/>
    </row>
    <row r="357" spans="1:7" s="5" customFormat="1" ht="15.75" customHeight="1">
      <c r="A357" s="20" t="s">
        <v>518</v>
      </c>
      <c r="B357" s="291" t="s">
        <v>519</v>
      </c>
      <c r="C357" s="291" t="s">
        <v>8</v>
      </c>
      <c r="D357" s="291" t="s">
        <v>9</v>
      </c>
      <c r="E357" s="66" t="s">
        <v>394</v>
      </c>
      <c r="F357" s="66" t="s">
        <v>10</v>
      </c>
      <c r="G357" s="66" t="s">
        <v>520</v>
      </c>
    </row>
    <row r="358" spans="1:7" s="5" customFormat="1" ht="15.75" customHeight="1">
      <c r="A358" s="20"/>
      <c r="B358" s="291"/>
      <c r="C358" s="291"/>
      <c r="D358" s="291"/>
      <c r="E358" s="66" t="s">
        <v>2</v>
      </c>
      <c r="F358" s="66" t="s">
        <v>11</v>
      </c>
      <c r="G358" s="66" t="s">
        <v>12</v>
      </c>
    </row>
    <row r="359" spans="1:7" s="5" customFormat="1" ht="15.75" customHeight="1">
      <c r="A359" s="20"/>
      <c r="B359" s="102" t="s">
        <v>118</v>
      </c>
      <c r="C359" s="102" t="s">
        <v>387</v>
      </c>
      <c r="D359" s="271" t="s">
        <v>521</v>
      </c>
      <c r="E359" s="86">
        <v>45321</v>
      </c>
      <c r="F359" s="86">
        <f>E359+5</f>
        <v>45326</v>
      </c>
      <c r="G359" s="12">
        <f>F359+34</f>
        <v>45360</v>
      </c>
    </row>
    <row r="360" spans="1:7" s="5" customFormat="1" ht="15.75" customHeight="1">
      <c r="A360" s="20"/>
      <c r="B360" s="103" t="s">
        <v>117</v>
      </c>
      <c r="C360" s="83" t="s">
        <v>391</v>
      </c>
      <c r="D360" s="271"/>
      <c r="E360" s="87">
        <f t="shared" ref="E360:G360" si="40">E359+7</f>
        <v>45328</v>
      </c>
      <c r="F360" s="86">
        <f t="shared" si="40"/>
        <v>45333</v>
      </c>
      <c r="G360" s="12">
        <f t="shared" si="40"/>
        <v>45367</v>
      </c>
    </row>
    <row r="361" spans="1:7" s="5" customFormat="1" ht="15.75" customHeight="1">
      <c r="A361" s="20"/>
      <c r="B361" s="104" t="s">
        <v>116</v>
      </c>
      <c r="C361" s="102" t="s">
        <v>522</v>
      </c>
      <c r="D361" s="271"/>
      <c r="E361" s="87">
        <f t="shared" ref="E361:G361" si="41">E360+7</f>
        <v>45335</v>
      </c>
      <c r="F361" s="86">
        <f t="shared" si="41"/>
        <v>45340</v>
      </c>
      <c r="G361" s="12">
        <f t="shared" si="41"/>
        <v>45374</v>
      </c>
    </row>
    <row r="362" spans="1:7" s="5" customFormat="1" ht="15.75" customHeight="1">
      <c r="A362" s="20"/>
      <c r="B362" s="102" t="s">
        <v>481</v>
      </c>
      <c r="C362" s="102"/>
      <c r="D362" s="271"/>
      <c r="E362" s="87">
        <f t="shared" ref="E362:G362" si="42">E361+7</f>
        <v>45342</v>
      </c>
      <c r="F362" s="86">
        <f t="shared" si="42"/>
        <v>45347</v>
      </c>
      <c r="G362" s="12">
        <f t="shared" si="42"/>
        <v>45381</v>
      </c>
    </row>
    <row r="363" spans="1:7" s="5" customFormat="1" ht="15.75" customHeight="1">
      <c r="A363" s="20"/>
      <c r="B363" s="102" t="s">
        <v>161</v>
      </c>
      <c r="C363" s="102" t="s">
        <v>522</v>
      </c>
      <c r="D363" s="271"/>
      <c r="E363" s="87">
        <f t="shared" ref="E363:G363" si="43">E362+7</f>
        <v>45349</v>
      </c>
      <c r="F363" s="86">
        <f t="shared" si="43"/>
        <v>45354</v>
      </c>
      <c r="G363" s="12">
        <f t="shared" si="43"/>
        <v>45388</v>
      </c>
    </row>
    <row r="364" spans="1:7" s="5" customFormat="1" ht="15.75" customHeight="1">
      <c r="A364" s="20"/>
      <c r="B364" s="20"/>
      <c r="C364" s="20"/>
      <c r="D364" s="20"/>
      <c r="E364" s="20"/>
      <c r="F364" s="20"/>
      <c r="G364" s="20"/>
    </row>
    <row r="365" spans="1:7" s="5" customFormat="1" ht="15.75" customHeight="1">
      <c r="A365" s="20"/>
      <c r="B365" s="20"/>
      <c r="C365" s="20"/>
      <c r="D365" s="20"/>
      <c r="E365" s="20"/>
      <c r="F365" s="20"/>
      <c r="G365" s="20"/>
    </row>
    <row r="366" spans="1:7" s="5" customFormat="1" ht="15.75" customHeight="1">
      <c r="A366" s="298" t="s">
        <v>523</v>
      </c>
      <c r="B366" s="298"/>
      <c r="C366" s="298"/>
      <c r="D366" s="298"/>
      <c r="E366" s="298"/>
      <c r="F366" s="298"/>
      <c r="G366" s="298"/>
    </row>
    <row r="367" spans="1:7" s="5" customFormat="1" ht="15.75" customHeight="1">
      <c r="A367" s="224"/>
      <c r="B367" s="224"/>
      <c r="C367" s="18"/>
      <c r="D367" s="19"/>
      <c r="E367" s="19"/>
      <c r="F367" s="85"/>
      <c r="G367" s="85"/>
    </row>
    <row r="368" spans="1:7" s="5" customFormat="1" ht="15.75" customHeight="1">
      <c r="A368" s="20" t="s">
        <v>524</v>
      </c>
      <c r="B368" s="215" t="s">
        <v>7</v>
      </c>
      <c r="C368" s="215" t="s">
        <v>8</v>
      </c>
      <c r="D368" s="215" t="s">
        <v>393</v>
      </c>
      <c r="E368" s="66" t="s">
        <v>394</v>
      </c>
      <c r="F368" s="66" t="s">
        <v>10</v>
      </c>
      <c r="G368" s="66" t="s">
        <v>525</v>
      </c>
    </row>
    <row r="369" spans="1:7" s="5" customFormat="1" ht="15.75" customHeight="1">
      <c r="A369" s="20"/>
      <c r="B369" s="216"/>
      <c r="C369" s="216"/>
      <c r="D369" s="216"/>
      <c r="E369" s="82" t="s">
        <v>2</v>
      </c>
      <c r="F369" s="66" t="s">
        <v>11</v>
      </c>
      <c r="G369" s="66" t="s">
        <v>12</v>
      </c>
    </row>
    <row r="370" spans="1:7" s="5" customFormat="1" ht="15.75" customHeight="1">
      <c r="A370" s="20"/>
      <c r="B370" s="76" t="s">
        <v>343</v>
      </c>
      <c r="C370" s="128" t="s">
        <v>414</v>
      </c>
      <c r="D370" s="211" t="s">
        <v>526</v>
      </c>
      <c r="E370" s="12">
        <v>45323</v>
      </c>
      <c r="F370" s="12">
        <f>E370+4</f>
        <v>45327</v>
      </c>
      <c r="G370" s="12">
        <f>F370+16</f>
        <v>45343</v>
      </c>
    </row>
    <row r="371" spans="1:7" s="5" customFormat="1" ht="15.75" customHeight="1">
      <c r="A371" s="20"/>
      <c r="B371" s="76" t="s">
        <v>344</v>
      </c>
      <c r="C371" s="128" t="s">
        <v>527</v>
      </c>
      <c r="D371" s="304"/>
      <c r="E371" s="12">
        <f t="shared" ref="E371:G374" si="44">E370+7</f>
        <v>45330</v>
      </c>
      <c r="F371" s="12">
        <f t="shared" si="44"/>
        <v>45334</v>
      </c>
      <c r="G371" s="127">
        <f t="shared" si="44"/>
        <v>45350</v>
      </c>
    </row>
    <row r="372" spans="1:7" s="5" customFormat="1" ht="15.75" customHeight="1">
      <c r="A372" s="20"/>
      <c r="B372" s="76" t="s">
        <v>345</v>
      </c>
      <c r="C372" s="128" t="s">
        <v>528</v>
      </c>
      <c r="D372" s="304"/>
      <c r="E372" s="12">
        <f t="shared" si="44"/>
        <v>45337</v>
      </c>
      <c r="F372" s="12">
        <f t="shared" si="44"/>
        <v>45341</v>
      </c>
      <c r="G372" s="127">
        <f t="shared" si="44"/>
        <v>45357</v>
      </c>
    </row>
    <row r="373" spans="1:7" s="5" customFormat="1" ht="15.75" customHeight="1">
      <c r="A373" s="20"/>
      <c r="B373" s="76" t="s">
        <v>346</v>
      </c>
      <c r="C373" s="128" t="s">
        <v>529</v>
      </c>
      <c r="D373" s="304"/>
      <c r="E373" s="12">
        <f t="shared" si="44"/>
        <v>45344</v>
      </c>
      <c r="F373" s="12">
        <f t="shared" si="44"/>
        <v>45348</v>
      </c>
      <c r="G373" s="127">
        <f t="shared" si="44"/>
        <v>45364</v>
      </c>
    </row>
    <row r="374" spans="1:7" s="5" customFormat="1" ht="15.75" customHeight="1">
      <c r="A374" s="20"/>
      <c r="B374" s="128" t="s">
        <v>530</v>
      </c>
      <c r="C374" s="128" t="s">
        <v>347</v>
      </c>
      <c r="D374" s="213"/>
      <c r="E374" s="12">
        <f t="shared" si="44"/>
        <v>45351</v>
      </c>
      <c r="F374" s="12">
        <f t="shared" si="44"/>
        <v>45355</v>
      </c>
      <c r="G374" s="127">
        <f t="shared" si="44"/>
        <v>45371</v>
      </c>
    </row>
    <row r="375" spans="1:7" s="5" customFormat="1" ht="15.75" customHeight="1">
      <c r="A375" s="224"/>
      <c r="B375" s="224"/>
      <c r="C375" s="18"/>
      <c r="D375" s="19"/>
      <c r="E375" s="19"/>
      <c r="F375" s="85"/>
      <c r="G375" s="85"/>
    </row>
    <row r="376" spans="1:7" s="5" customFormat="1" ht="15.75" customHeight="1">
      <c r="A376" s="20" t="s">
        <v>531</v>
      </c>
      <c r="B376" s="303" t="s">
        <v>7</v>
      </c>
      <c r="C376" s="215" t="s">
        <v>8</v>
      </c>
      <c r="D376" s="215" t="s">
        <v>532</v>
      </c>
      <c r="E376" s="66" t="s">
        <v>505</v>
      </c>
      <c r="F376" s="66" t="s">
        <v>10</v>
      </c>
      <c r="G376" s="66" t="s">
        <v>29</v>
      </c>
    </row>
    <row r="377" spans="1:7" s="5" customFormat="1" ht="15.75" customHeight="1">
      <c r="A377" s="20"/>
      <c r="B377" s="216"/>
      <c r="C377" s="216"/>
      <c r="D377" s="216"/>
      <c r="E377" s="82" t="s">
        <v>2</v>
      </c>
      <c r="F377" s="66" t="s">
        <v>11</v>
      </c>
      <c r="G377" s="66" t="s">
        <v>12</v>
      </c>
    </row>
    <row r="378" spans="1:7" s="5" customFormat="1" ht="15.75" customHeight="1">
      <c r="A378" s="20"/>
      <c r="B378" s="76" t="s">
        <v>94</v>
      </c>
      <c r="C378" s="131" t="s">
        <v>533</v>
      </c>
      <c r="D378" s="215" t="s">
        <v>534</v>
      </c>
      <c r="E378" s="12">
        <v>45320</v>
      </c>
      <c r="F378" s="12">
        <f>E378+4</f>
        <v>45324</v>
      </c>
      <c r="G378" s="12">
        <f>F378+21</f>
        <v>45345</v>
      </c>
    </row>
    <row r="379" spans="1:7" s="5" customFormat="1" ht="15.75" customHeight="1">
      <c r="A379" s="20"/>
      <c r="B379" s="76" t="s">
        <v>101</v>
      </c>
      <c r="C379" s="131" t="s">
        <v>535</v>
      </c>
      <c r="D379" s="222"/>
      <c r="E379" s="12">
        <f t="shared" ref="E379:G382" si="45">E378+7</f>
        <v>45327</v>
      </c>
      <c r="F379" s="12">
        <f t="shared" si="45"/>
        <v>45331</v>
      </c>
      <c r="G379" s="127">
        <f t="shared" si="45"/>
        <v>45352</v>
      </c>
    </row>
    <row r="380" spans="1:7" s="5" customFormat="1" ht="15.75" customHeight="1">
      <c r="A380" s="20"/>
      <c r="B380" s="76" t="s">
        <v>95</v>
      </c>
      <c r="C380" s="131" t="s">
        <v>536</v>
      </c>
      <c r="D380" s="222"/>
      <c r="E380" s="12">
        <f t="shared" si="45"/>
        <v>45334</v>
      </c>
      <c r="F380" s="12">
        <f t="shared" si="45"/>
        <v>45338</v>
      </c>
      <c r="G380" s="127">
        <f t="shared" si="45"/>
        <v>45359</v>
      </c>
    </row>
    <row r="381" spans="1:7" s="5" customFormat="1" ht="15.75" customHeight="1">
      <c r="A381" s="20"/>
      <c r="B381" s="76" t="s">
        <v>91</v>
      </c>
      <c r="C381" s="132" t="s">
        <v>537</v>
      </c>
      <c r="D381" s="222"/>
      <c r="E381" s="12">
        <f t="shared" si="45"/>
        <v>45341</v>
      </c>
      <c r="F381" s="12">
        <f t="shared" si="45"/>
        <v>45345</v>
      </c>
      <c r="G381" s="127">
        <f t="shared" si="45"/>
        <v>45366</v>
      </c>
    </row>
    <row r="382" spans="1:7" s="5" customFormat="1" ht="15.75" customHeight="1">
      <c r="A382" s="20"/>
      <c r="B382" s="76" t="s">
        <v>96</v>
      </c>
      <c r="C382" s="132" t="s">
        <v>538</v>
      </c>
      <c r="D382" s="216"/>
      <c r="E382" s="12">
        <f t="shared" si="45"/>
        <v>45348</v>
      </c>
      <c r="F382" s="12">
        <f t="shared" si="45"/>
        <v>45352</v>
      </c>
      <c r="G382" s="127">
        <f t="shared" si="45"/>
        <v>45373</v>
      </c>
    </row>
    <row r="383" spans="1:7" s="5" customFormat="1" ht="15.75" customHeight="1">
      <c r="A383" s="20"/>
      <c r="B383" s="35"/>
      <c r="C383" s="36"/>
      <c r="D383" s="34"/>
      <c r="E383" s="14"/>
      <c r="F383" s="14"/>
      <c r="G383" s="14"/>
    </row>
    <row r="384" spans="1:7" s="5" customFormat="1" ht="15.75" customHeight="1">
      <c r="A384" s="20"/>
      <c r="B384" s="34"/>
      <c r="C384" s="34"/>
      <c r="D384" s="34"/>
      <c r="E384" s="34"/>
      <c r="F384" s="34"/>
      <c r="G384" s="34"/>
    </row>
    <row r="385" spans="1:7" s="5" customFormat="1" ht="15.75" customHeight="1">
      <c r="A385" s="224"/>
      <c r="B385" s="224"/>
      <c r="C385" s="18"/>
      <c r="D385" s="19"/>
      <c r="E385" s="19"/>
      <c r="F385" s="85"/>
      <c r="G385" s="85"/>
    </row>
    <row r="386" spans="1:7" s="5" customFormat="1" ht="15.75" customHeight="1">
      <c r="A386" s="20" t="s">
        <v>539</v>
      </c>
      <c r="B386" s="257" t="s">
        <v>7</v>
      </c>
      <c r="C386" s="257" t="s">
        <v>8</v>
      </c>
      <c r="D386" s="215" t="s">
        <v>9</v>
      </c>
      <c r="E386" s="66" t="s">
        <v>394</v>
      </c>
      <c r="F386" s="66" t="s">
        <v>10</v>
      </c>
      <c r="G386" s="66" t="s">
        <v>540</v>
      </c>
    </row>
    <row r="387" spans="1:7" s="5" customFormat="1" ht="15.75" customHeight="1">
      <c r="A387" s="20"/>
      <c r="B387" s="257"/>
      <c r="C387" s="257"/>
      <c r="D387" s="216"/>
      <c r="E387" s="82" t="s">
        <v>2</v>
      </c>
      <c r="F387" s="66" t="s">
        <v>11</v>
      </c>
      <c r="G387" s="66" t="s">
        <v>12</v>
      </c>
    </row>
    <row r="388" spans="1:7" s="5" customFormat="1" ht="15.75" customHeight="1">
      <c r="A388" s="20"/>
      <c r="B388" s="133" t="s">
        <v>108</v>
      </c>
      <c r="C388" s="133" t="s">
        <v>126</v>
      </c>
      <c r="D388" s="302" t="s">
        <v>541</v>
      </c>
      <c r="E388" s="30">
        <v>45320</v>
      </c>
      <c r="F388" s="12">
        <f>E388+4</f>
        <v>45324</v>
      </c>
      <c r="G388" s="12">
        <f>F388+11</f>
        <v>45335</v>
      </c>
    </row>
    <row r="389" spans="1:7" s="5" customFormat="1" ht="15.75" customHeight="1">
      <c r="A389" s="20"/>
      <c r="B389" s="115" t="s">
        <v>170</v>
      </c>
      <c r="C389" s="115" t="s">
        <v>171</v>
      </c>
      <c r="D389" s="302"/>
      <c r="E389" s="12">
        <f t="shared" ref="E389:G392" si="46">E388+7</f>
        <v>45327</v>
      </c>
      <c r="F389" s="12">
        <f t="shared" si="46"/>
        <v>45331</v>
      </c>
      <c r="G389" s="127">
        <f t="shared" si="46"/>
        <v>45342</v>
      </c>
    </row>
    <row r="390" spans="1:7" s="5" customFormat="1" ht="15.75" customHeight="1">
      <c r="A390" s="20"/>
      <c r="B390" s="115" t="s">
        <v>93</v>
      </c>
      <c r="C390" s="115" t="s">
        <v>172</v>
      </c>
      <c r="D390" s="302"/>
      <c r="E390" s="12">
        <f t="shared" si="46"/>
        <v>45334</v>
      </c>
      <c r="F390" s="12">
        <f t="shared" si="46"/>
        <v>45338</v>
      </c>
      <c r="G390" s="127">
        <f t="shared" si="46"/>
        <v>45349</v>
      </c>
    </row>
    <row r="391" spans="1:7" s="5" customFormat="1" ht="15.75" customHeight="1">
      <c r="A391" s="20"/>
      <c r="B391" s="115" t="s">
        <v>78</v>
      </c>
      <c r="C391" s="115" t="s">
        <v>173</v>
      </c>
      <c r="D391" s="302"/>
      <c r="E391" s="12">
        <f t="shared" si="46"/>
        <v>45341</v>
      </c>
      <c r="F391" s="12">
        <f t="shared" si="46"/>
        <v>45345</v>
      </c>
      <c r="G391" s="127">
        <f t="shared" si="46"/>
        <v>45356</v>
      </c>
    </row>
    <row r="392" spans="1:7" s="5" customFormat="1" ht="15.75" customHeight="1">
      <c r="A392" s="20"/>
      <c r="B392" s="117" t="s">
        <v>125</v>
      </c>
      <c r="C392" s="117" t="s">
        <v>174</v>
      </c>
      <c r="D392" s="302"/>
      <c r="E392" s="134">
        <f t="shared" si="46"/>
        <v>45348</v>
      </c>
      <c r="F392" s="134">
        <f t="shared" si="46"/>
        <v>45352</v>
      </c>
      <c r="G392" s="135">
        <f t="shared" si="46"/>
        <v>45363</v>
      </c>
    </row>
    <row r="393" spans="1:7" s="5" customFormat="1" ht="15.75" customHeight="1">
      <c r="A393" s="20"/>
      <c r="B393" s="34"/>
      <c r="C393" s="34"/>
      <c r="D393" s="34"/>
      <c r="E393" s="34"/>
      <c r="F393" s="14"/>
      <c r="G393" s="14"/>
    </row>
    <row r="394" spans="1:7" s="5" customFormat="1" ht="15.75" customHeight="1">
      <c r="A394" s="224"/>
      <c r="B394" s="224"/>
      <c r="C394" s="18"/>
      <c r="D394" s="19"/>
      <c r="E394" s="19"/>
      <c r="F394" s="85"/>
      <c r="G394" s="85"/>
    </row>
    <row r="395" spans="1:7" s="5" customFormat="1" ht="15.75" customHeight="1">
      <c r="A395" s="20" t="s">
        <v>542</v>
      </c>
      <c r="B395" s="226" t="s">
        <v>7</v>
      </c>
      <c r="C395" s="226" t="s">
        <v>8</v>
      </c>
      <c r="D395" s="226" t="s">
        <v>9</v>
      </c>
      <c r="E395" s="66" t="s">
        <v>397</v>
      </c>
      <c r="F395" s="66" t="s">
        <v>10</v>
      </c>
      <c r="G395" s="66" t="s">
        <v>543</v>
      </c>
    </row>
    <row r="396" spans="1:7" s="5" customFormat="1" ht="15.75" customHeight="1">
      <c r="A396" s="20"/>
      <c r="B396" s="227"/>
      <c r="C396" s="227"/>
      <c r="D396" s="227"/>
      <c r="E396" s="66" t="s">
        <v>2</v>
      </c>
      <c r="F396" s="66" t="s">
        <v>11</v>
      </c>
      <c r="G396" s="66" t="s">
        <v>12</v>
      </c>
    </row>
    <row r="397" spans="1:7" s="5" customFormat="1" ht="15.75" customHeight="1">
      <c r="A397" s="20"/>
      <c r="B397" s="117" t="s">
        <v>83</v>
      </c>
      <c r="C397" s="117" t="s">
        <v>123</v>
      </c>
      <c r="D397" s="277" t="s">
        <v>544</v>
      </c>
      <c r="E397" s="30">
        <v>45322</v>
      </c>
      <c r="F397" s="12">
        <f>E397+4</f>
        <v>45326</v>
      </c>
      <c r="G397" s="12">
        <f>F397+15</f>
        <v>45341</v>
      </c>
    </row>
    <row r="398" spans="1:7" s="5" customFormat="1" ht="15.75" customHeight="1">
      <c r="A398" s="20"/>
      <c r="B398" s="115" t="s">
        <v>103</v>
      </c>
      <c r="C398" s="115" t="s">
        <v>124</v>
      </c>
      <c r="D398" s="212"/>
      <c r="E398" s="12">
        <f t="shared" ref="E398:G401" si="47">E397+7</f>
        <v>45329</v>
      </c>
      <c r="F398" s="12">
        <f t="shared" si="47"/>
        <v>45333</v>
      </c>
      <c r="G398" s="127">
        <f t="shared" si="47"/>
        <v>45348</v>
      </c>
    </row>
    <row r="399" spans="1:7" s="5" customFormat="1" ht="15.75" customHeight="1">
      <c r="A399" s="20"/>
      <c r="B399" s="118" t="s">
        <v>166</v>
      </c>
      <c r="C399" s="118" t="s">
        <v>168</v>
      </c>
      <c r="D399" s="212"/>
      <c r="E399" s="12">
        <f t="shared" si="47"/>
        <v>45336</v>
      </c>
      <c r="F399" s="12">
        <f t="shared" si="47"/>
        <v>45340</v>
      </c>
      <c r="G399" s="127">
        <f t="shared" si="47"/>
        <v>45355</v>
      </c>
    </row>
    <row r="400" spans="1:7" s="5" customFormat="1" ht="15.75" customHeight="1">
      <c r="A400" s="20"/>
      <c r="B400" s="118" t="s">
        <v>82</v>
      </c>
      <c r="C400" s="118" t="s">
        <v>27</v>
      </c>
      <c r="D400" s="212"/>
      <c r="E400" s="12">
        <f t="shared" si="47"/>
        <v>45343</v>
      </c>
      <c r="F400" s="12">
        <f t="shared" si="47"/>
        <v>45347</v>
      </c>
      <c r="G400" s="127">
        <f t="shared" si="47"/>
        <v>45362</v>
      </c>
    </row>
    <row r="401" spans="1:7" s="5" customFormat="1" ht="15.75" customHeight="1">
      <c r="A401" s="20"/>
      <c r="B401" s="118" t="s">
        <v>167</v>
      </c>
      <c r="C401" s="118" t="s">
        <v>169</v>
      </c>
      <c r="D401" s="278"/>
      <c r="E401" s="12">
        <f t="shared" si="47"/>
        <v>45350</v>
      </c>
      <c r="F401" s="12">
        <f t="shared" si="47"/>
        <v>45354</v>
      </c>
      <c r="G401" s="127">
        <f t="shared" si="47"/>
        <v>45369</v>
      </c>
    </row>
    <row r="402" spans="1:7" s="5" customFormat="1" ht="15.75" customHeight="1">
      <c r="A402" s="20"/>
      <c r="B402" s="34"/>
      <c r="C402" s="34"/>
      <c r="D402" s="34"/>
      <c r="E402" s="34"/>
      <c r="F402" s="34"/>
      <c r="G402" s="14"/>
    </row>
    <row r="403" spans="1:7" s="5" customFormat="1" ht="15.75" customHeight="1">
      <c r="A403" s="224"/>
      <c r="B403" s="224"/>
      <c r="C403" s="18"/>
      <c r="D403" s="19"/>
      <c r="E403" s="19"/>
      <c r="F403" s="85"/>
      <c r="G403" s="85"/>
    </row>
    <row r="404" spans="1:7" s="5" customFormat="1" ht="15.75" customHeight="1">
      <c r="A404" s="20" t="s">
        <v>545</v>
      </c>
      <c r="B404" s="215" t="s">
        <v>7</v>
      </c>
      <c r="C404" s="215" t="s">
        <v>8</v>
      </c>
      <c r="D404" s="215" t="s">
        <v>9</v>
      </c>
      <c r="E404" s="66" t="s">
        <v>397</v>
      </c>
      <c r="F404" s="66" t="s">
        <v>10</v>
      </c>
      <c r="G404" s="66" t="s">
        <v>30</v>
      </c>
    </row>
    <row r="405" spans="1:7" s="5" customFormat="1" ht="15.75" customHeight="1">
      <c r="A405" s="20"/>
      <c r="B405" s="216"/>
      <c r="C405" s="216"/>
      <c r="D405" s="216"/>
      <c r="E405" s="82" t="s">
        <v>2</v>
      </c>
      <c r="F405" s="66" t="s">
        <v>11</v>
      </c>
      <c r="G405" s="66" t="s">
        <v>12</v>
      </c>
    </row>
    <row r="406" spans="1:7" s="5" customFormat="1" ht="15.75" customHeight="1">
      <c r="A406" s="20"/>
      <c r="B406" s="117" t="s">
        <v>175</v>
      </c>
      <c r="C406" s="117" t="s">
        <v>177</v>
      </c>
      <c r="D406" s="299" t="s">
        <v>546</v>
      </c>
      <c r="E406" s="12">
        <v>45323</v>
      </c>
      <c r="F406" s="12">
        <f>E406+4</f>
        <v>45327</v>
      </c>
      <c r="G406" s="12">
        <f>F406+15</f>
        <v>45342</v>
      </c>
    </row>
    <row r="407" spans="1:7" s="5" customFormat="1" ht="15.75" customHeight="1">
      <c r="A407" s="20"/>
      <c r="B407" s="115" t="s">
        <v>176</v>
      </c>
      <c r="C407" s="115" t="s">
        <v>178</v>
      </c>
      <c r="D407" s="300"/>
      <c r="E407" s="12">
        <f t="shared" ref="E407:G410" si="48">E406+7</f>
        <v>45330</v>
      </c>
      <c r="F407" s="12">
        <f t="shared" si="48"/>
        <v>45334</v>
      </c>
      <c r="G407" s="127">
        <f t="shared" si="48"/>
        <v>45349</v>
      </c>
    </row>
    <row r="408" spans="1:7" s="5" customFormat="1" ht="15.75" customHeight="1">
      <c r="A408" s="20"/>
      <c r="B408" s="118" t="s">
        <v>104</v>
      </c>
      <c r="C408" s="118" t="s">
        <v>179</v>
      </c>
      <c r="D408" s="300"/>
      <c r="E408" s="12">
        <f t="shared" si="48"/>
        <v>45337</v>
      </c>
      <c r="F408" s="12">
        <f t="shared" si="48"/>
        <v>45341</v>
      </c>
      <c r="G408" s="127">
        <f t="shared" si="48"/>
        <v>45356</v>
      </c>
    </row>
    <row r="409" spans="1:7" s="5" customFormat="1" ht="15.75" customHeight="1">
      <c r="A409" s="20"/>
      <c r="B409" s="118" t="s">
        <v>61</v>
      </c>
      <c r="C409" s="118" t="s">
        <v>180</v>
      </c>
      <c r="D409" s="300"/>
      <c r="E409" s="12">
        <f t="shared" si="48"/>
        <v>45344</v>
      </c>
      <c r="F409" s="12">
        <f t="shared" si="48"/>
        <v>45348</v>
      </c>
      <c r="G409" s="127">
        <f t="shared" si="48"/>
        <v>45363</v>
      </c>
    </row>
    <row r="410" spans="1:7" s="5" customFormat="1" ht="15.75" customHeight="1">
      <c r="A410" s="20"/>
      <c r="B410" s="118" t="s">
        <v>127</v>
      </c>
      <c r="C410" s="118" t="s">
        <v>181</v>
      </c>
      <c r="D410" s="301"/>
      <c r="E410" s="12">
        <f t="shared" si="48"/>
        <v>45351</v>
      </c>
      <c r="F410" s="12">
        <f t="shared" si="48"/>
        <v>45355</v>
      </c>
      <c r="G410" s="127">
        <f t="shared" si="48"/>
        <v>45370</v>
      </c>
    </row>
    <row r="411" spans="1:7" s="5" customFormat="1" ht="15.75" customHeight="1">
      <c r="A411" s="20"/>
      <c r="B411" s="34"/>
      <c r="C411" s="34"/>
      <c r="D411" s="34"/>
      <c r="E411" s="34"/>
      <c r="F411" s="14"/>
      <c r="G411" s="14"/>
    </row>
    <row r="412" spans="1:7" s="5" customFormat="1" ht="15.75" customHeight="1">
      <c r="A412" s="224"/>
      <c r="B412" s="224"/>
      <c r="C412" s="18"/>
      <c r="D412" s="19"/>
      <c r="E412" s="19"/>
      <c r="F412" s="85"/>
      <c r="G412" s="85"/>
    </row>
    <row r="413" spans="1:7" s="5" customFormat="1" ht="15.75" customHeight="1">
      <c r="A413" s="20" t="s">
        <v>547</v>
      </c>
      <c r="B413" s="215" t="s">
        <v>7</v>
      </c>
      <c r="C413" s="215" t="s">
        <v>8</v>
      </c>
      <c r="D413" s="215" t="s">
        <v>9</v>
      </c>
      <c r="E413" s="66" t="s">
        <v>397</v>
      </c>
      <c r="F413" s="66" t="s">
        <v>10</v>
      </c>
      <c r="G413" s="66" t="s">
        <v>31</v>
      </c>
    </row>
    <row r="414" spans="1:7" s="5" customFormat="1" ht="15.75" customHeight="1">
      <c r="A414" s="20"/>
      <c r="B414" s="216"/>
      <c r="C414" s="216"/>
      <c r="D414" s="216"/>
      <c r="E414" s="82" t="s">
        <v>2</v>
      </c>
      <c r="F414" s="66" t="s">
        <v>11</v>
      </c>
      <c r="G414" s="66" t="s">
        <v>12</v>
      </c>
    </row>
    <row r="415" spans="1:7" s="5" customFormat="1" ht="15.75" customHeight="1">
      <c r="A415" s="20"/>
      <c r="B415" s="66" t="s">
        <v>97</v>
      </c>
      <c r="C415" s="136" t="s">
        <v>548</v>
      </c>
      <c r="D415" s="299" t="s">
        <v>549</v>
      </c>
      <c r="E415" s="12">
        <v>45325</v>
      </c>
      <c r="F415" s="12">
        <f>E415+4</f>
        <v>45329</v>
      </c>
      <c r="G415" s="12">
        <f>F415+15</f>
        <v>45344</v>
      </c>
    </row>
    <row r="416" spans="1:7" s="5" customFormat="1" ht="15.75" customHeight="1">
      <c r="A416" s="20"/>
      <c r="B416" s="66" t="s">
        <v>157</v>
      </c>
      <c r="C416" s="136" t="s">
        <v>550</v>
      </c>
      <c r="D416" s="300"/>
      <c r="E416" s="12">
        <f t="shared" ref="E416:G419" si="49">E415+7</f>
        <v>45332</v>
      </c>
      <c r="F416" s="12">
        <f t="shared" si="49"/>
        <v>45336</v>
      </c>
      <c r="G416" s="127">
        <f t="shared" si="49"/>
        <v>45351</v>
      </c>
    </row>
    <row r="417" spans="1:7" s="5" customFormat="1" ht="15.75" customHeight="1">
      <c r="A417" s="20"/>
      <c r="B417" s="66" t="s">
        <v>335</v>
      </c>
      <c r="C417" s="136" t="s">
        <v>551</v>
      </c>
      <c r="D417" s="300"/>
      <c r="E417" s="12">
        <f t="shared" si="49"/>
        <v>45339</v>
      </c>
      <c r="F417" s="12">
        <f t="shared" si="49"/>
        <v>45343</v>
      </c>
      <c r="G417" s="127">
        <f t="shared" si="49"/>
        <v>45358</v>
      </c>
    </row>
    <row r="418" spans="1:7" s="5" customFormat="1" ht="15.75" customHeight="1">
      <c r="A418" s="20"/>
      <c r="B418" s="66" t="s">
        <v>389</v>
      </c>
      <c r="C418" s="136"/>
      <c r="D418" s="300"/>
      <c r="E418" s="12">
        <f t="shared" si="49"/>
        <v>45346</v>
      </c>
      <c r="F418" s="12">
        <f t="shared" si="49"/>
        <v>45350</v>
      </c>
      <c r="G418" s="127">
        <f t="shared" si="49"/>
        <v>45365</v>
      </c>
    </row>
    <row r="419" spans="1:7" s="5" customFormat="1" ht="15.75" customHeight="1">
      <c r="A419" s="20"/>
      <c r="B419" s="66" t="s">
        <v>336</v>
      </c>
      <c r="C419" s="136" t="s">
        <v>552</v>
      </c>
      <c r="D419" s="301"/>
      <c r="E419" s="12">
        <f t="shared" si="49"/>
        <v>45353</v>
      </c>
      <c r="F419" s="12">
        <f t="shared" si="49"/>
        <v>45357</v>
      </c>
      <c r="G419" s="127">
        <f t="shared" si="49"/>
        <v>45372</v>
      </c>
    </row>
    <row r="420" spans="1:7" s="5" customFormat="1" ht="15.75" customHeight="1">
      <c r="A420" s="20"/>
      <c r="B420" s="34"/>
      <c r="C420" s="34"/>
      <c r="D420" s="34"/>
      <c r="E420" s="34"/>
      <c r="F420" s="14"/>
      <c r="G420" s="14"/>
    </row>
    <row r="421" spans="1:7" s="5" customFormat="1" ht="15.75" customHeight="1">
      <c r="A421" s="253" t="s">
        <v>32</v>
      </c>
      <c r="B421" s="253"/>
      <c r="C421" s="253"/>
      <c r="D421" s="253"/>
      <c r="E421" s="253"/>
      <c r="F421" s="253"/>
      <c r="G421" s="253"/>
    </row>
    <row r="422" spans="1:7" s="5" customFormat="1" ht="15.75" customHeight="1">
      <c r="A422" s="286" t="s">
        <v>553</v>
      </c>
      <c r="B422" s="286"/>
      <c r="C422" s="25"/>
      <c r="D422" s="9"/>
      <c r="E422" s="9"/>
      <c r="F422" s="84"/>
      <c r="G422" s="84"/>
    </row>
    <row r="423" spans="1:7" s="5" customFormat="1" ht="15.75" customHeight="1">
      <c r="A423" s="20" t="s">
        <v>554</v>
      </c>
      <c r="B423" s="215" t="s">
        <v>7</v>
      </c>
      <c r="C423" s="215" t="s">
        <v>8</v>
      </c>
      <c r="D423" s="215" t="s">
        <v>9</v>
      </c>
      <c r="E423" s="66" t="s">
        <v>394</v>
      </c>
      <c r="F423" s="66" t="s">
        <v>10</v>
      </c>
      <c r="G423" s="81" t="s">
        <v>555</v>
      </c>
    </row>
    <row r="424" spans="1:7" s="5" customFormat="1" ht="15.75" customHeight="1">
      <c r="A424" s="20"/>
      <c r="B424" s="216"/>
      <c r="C424" s="216"/>
      <c r="D424" s="216"/>
      <c r="E424" s="82" t="s">
        <v>556</v>
      </c>
      <c r="F424" s="21" t="s">
        <v>11</v>
      </c>
      <c r="G424" s="66" t="s">
        <v>557</v>
      </c>
    </row>
    <row r="425" spans="1:7" s="5" customFormat="1" ht="15.75" customHeight="1">
      <c r="A425" s="20"/>
      <c r="B425" s="115" t="s">
        <v>558</v>
      </c>
      <c r="C425" s="137" t="s">
        <v>559</v>
      </c>
      <c r="D425" s="210" t="s">
        <v>560</v>
      </c>
      <c r="E425" s="86">
        <v>45322</v>
      </c>
      <c r="F425" s="86">
        <f>E425+4</f>
        <v>45326</v>
      </c>
      <c r="G425" s="12">
        <f>F425+6</f>
        <v>45332</v>
      </c>
    </row>
    <row r="426" spans="1:7" s="5" customFormat="1" ht="15.75" customHeight="1">
      <c r="A426" s="20"/>
      <c r="B426" s="115" t="s">
        <v>561</v>
      </c>
      <c r="C426" s="137" t="s">
        <v>562</v>
      </c>
      <c r="D426" s="210"/>
      <c r="E426" s="89">
        <f t="shared" ref="E426:G429" si="50">E425+7</f>
        <v>45329</v>
      </c>
      <c r="F426" s="86">
        <f t="shared" si="50"/>
        <v>45333</v>
      </c>
      <c r="G426" s="12">
        <f t="shared" si="50"/>
        <v>45339</v>
      </c>
    </row>
    <row r="427" spans="1:7" s="5" customFormat="1" ht="15.75" customHeight="1">
      <c r="A427" s="20"/>
      <c r="B427" s="138" t="s">
        <v>563</v>
      </c>
      <c r="C427" s="115" t="s">
        <v>564</v>
      </c>
      <c r="D427" s="210"/>
      <c r="E427" s="89">
        <f t="shared" si="50"/>
        <v>45336</v>
      </c>
      <c r="F427" s="86">
        <f t="shared" si="50"/>
        <v>45340</v>
      </c>
      <c r="G427" s="12">
        <f t="shared" si="50"/>
        <v>45346</v>
      </c>
    </row>
    <row r="428" spans="1:7" s="5" customFormat="1" ht="15.75" customHeight="1">
      <c r="A428" s="20"/>
      <c r="B428" s="115" t="s">
        <v>565</v>
      </c>
      <c r="C428" s="137" t="s">
        <v>566</v>
      </c>
      <c r="D428" s="210"/>
      <c r="E428" s="89">
        <f t="shared" si="50"/>
        <v>45343</v>
      </c>
      <c r="F428" s="86">
        <f t="shared" si="50"/>
        <v>45347</v>
      </c>
      <c r="G428" s="12">
        <f t="shared" si="50"/>
        <v>45353</v>
      </c>
    </row>
    <row r="429" spans="1:7" s="5" customFormat="1" ht="15.75" customHeight="1">
      <c r="A429" s="20"/>
      <c r="B429" s="115"/>
      <c r="C429" s="137"/>
      <c r="D429" s="210"/>
      <c r="E429" s="89">
        <f t="shared" si="50"/>
        <v>45350</v>
      </c>
      <c r="F429" s="86">
        <f t="shared" si="50"/>
        <v>45354</v>
      </c>
      <c r="G429" s="12">
        <f t="shared" si="50"/>
        <v>45360</v>
      </c>
    </row>
    <row r="430" spans="1:7" s="5" customFormat="1" ht="15.75" customHeight="1">
      <c r="A430" s="20"/>
      <c r="B430" s="18"/>
      <c r="C430" s="18"/>
      <c r="D430" s="19"/>
      <c r="E430" s="19"/>
      <c r="F430" s="85"/>
      <c r="G430" s="85"/>
    </row>
    <row r="431" spans="1:7" s="5" customFormat="1" ht="15.75" customHeight="1">
      <c r="A431" s="270"/>
      <c r="B431" s="270"/>
      <c r="C431" s="18" t="s">
        <v>511</v>
      </c>
      <c r="D431" s="19"/>
      <c r="E431" s="19"/>
      <c r="F431" s="85"/>
      <c r="G431" s="85"/>
    </row>
    <row r="432" spans="1:7" s="5" customFormat="1" ht="15.75" customHeight="1">
      <c r="A432" s="20" t="s">
        <v>567</v>
      </c>
      <c r="B432" s="221" t="s">
        <v>7</v>
      </c>
      <c r="C432" s="221" t="s">
        <v>8</v>
      </c>
      <c r="D432" s="221" t="s">
        <v>9</v>
      </c>
      <c r="E432" s="66" t="s">
        <v>394</v>
      </c>
      <c r="F432" s="66" t="s">
        <v>10</v>
      </c>
      <c r="G432" s="81" t="s">
        <v>568</v>
      </c>
    </row>
    <row r="433" spans="1:7" s="5" customFormat="1" ht="15.75" customHeight="1">
      <c r="A433" s="20"/>
      <c r="B433" s="223"/>
      <c r="C433" s="223"/>
      <c r="D433" s="223"/>
      <c r="E433" s="82" t="s">
        <v>2</v>
      </c>
      <c r="F433" s="21" t="s">
        <v>11</v>
      </c>
      <c r="G433" s="66" t="s">
        <v>12</v>
      </c>
    </row>
    <row r="434" spans="1:7" s="5" customFormat="1" ht="15.75" customHeight="1">
      <c r="A434" s="20"/>
      <c r="B434" s="76" t="s">
        <v>94</v>
      </c>
      <c r="C434" s="131" t="s">
        <v>533</v>
      </c>
      <c r="D434" s="208" t="s">
        <v>569</v>
      </c>
      <c r="E434" s="86">
        <v>45320</v>
      </c>
      <c r="F434" s="86">
        <f>E434+4</f>
        <v>45324</v>
      </c>
      <c r="G434" s="12">
        <f>F434+10</f>
        <v>45334</v>
      </c>
    </row>
    <row r="435" spans="1:7" s="5" customFormat="1" ht="15.75" customHeight="1">
      <c r="A435" s="20"/>
      <c r="B435" s="76" t="s">
        <v>101</v>
      </c>
      <c r="C435" s="131" t="s">
        <v>535</v>
      </c>
      <c r="D435" s="229"/>
      <c r="E435" s="89">
        <f t="shared" ref="E435:G438" si="51">E434+7</f>
        <v>45327</v>
      </c>
      <c r="F435" s="86">
        <f t="shared" si="51"/>
        <v>45331</v>
      </c>
      <c r="G435" s="12">
        <f t="shared" si="51"/>
        <v>45341</v>
      </c>
    </row>
    <row r="436" spans="1:7" s="5" customFormat="1" ht="15.75" customHeight="1">
      <c r="A436" s="20"/>
      <c r="B436" s="76" t="s">
        <v>95</v>
      </c>
      <c r="C436" s="131" t="s">
        <v>570</v>
      </c>
      <c r="D436" s="229"/>
      <c r="E436" s="89">
        <f t="shared" si="51"/>
        <v>45334</v>
      </c>
      <c r="F436" s="86">
        <f t="shared" si="51"/>
        <v>45338</v>
      </c>
      <c r="G436" s="12">
        <f t="shared" si="51"/>
        <v>45348</v>
      </c>
    </row>
    <row r="437" spans="1:7" s="5" customFormat="1" ht="15.75" customHeight="1">
      <c r="A437" s="20"/>
      <c r="B437" s="76" t="s">
        <v>91</v>
      </c>
      <c r="C437" s="132" t="s">
        <v>571</v>
      </c>
      <c r="D437" s="229"/>
      <c r="E437" s="89">
        <f t="shared" si="51"/>
        <v>45341</v>
      </c>
      <c r="F437" s="86">
        <f t="shared" si="51"/>
        <v>45345</v>
      </c>
      <c r="G437" s="12">
        <f t="shared" si="51"/>
        <v>45355</v>
      </c>
    </row>
    <row r="438" spans="1:7" s="5" customFormat="1" ht="15.75" customHeight="1">
      <c r="A438" s="20"/>
      <c r="B438" s="76" t="s">
        <v>96</v>
      </c>
      <c r="C438" s="132" t="s">
        <v>572</v>
      </c>
      <c r="D438" s="209"/>
      <c r="E438" s="89">
        <f t="shared" si="51"/>
        <v>45348</v>
      </c>
      <c r="F438" s="86">
        <f t="shared" si="51"/>
        <v>45352</v>
      </c>
      <c r="G438" s="12">
        <f t="shared" si="51"/>
        <v>45362</v>
      </c>
    </row>
    <row r="439" spans="1:7" s="5" customFormat="1" ht="15.75" customHeight="1">
      <c r="A439" s="20"/>
      <c r="B439" s="18"/>
      <c r="C439" s="18"/>
      <c r="D439" s="19"/>
      <c r="E439" s="19"/>
      <c r="F439" s="85"/>
      <c r="G439" s="85"/>
    </row>
    <row r="440" spans="1:7" s="5" customFormat="1" ht="15.75" customHeight="1">
      <c r="A440" s="20"/>
      <c r="B440" s="279" t="s">
        <v>425</v>
      </c>
      <c r="C440" s="279" t="s">
        <v>573</v>
      </c>
      <c r="D440" s="226" t="s">
        <v>9</v>
      </c>
      <c r="E440" s="66" t="s">
        <v>397</v>
      </c>
      <c r="F440" s="66" t="s">
        <v>10</v>
      </c>
      <c r="G440" s="66" t="s">
        <v>33</v>
      </c>
    </row>
    <row r="441" spans="1:7" s="5" customFormat="1" ht="15.75" customHeight="1">
      <c r="A441" s="20"/>
      <c r="B441" s="281"/>
      <c r="C441" s="281"/>
      <c r="D441" s="227"/>
      <c r="E441" s="66" t="s">
        <v>444</v>
      </c>
      <c r="F441" s="66" t="s">
        <v>11</v>
      </c>
      <c r="G441" s="66" t="s">
        <v>12</v>
      </c>
    </row>
    <row r="442" spans="1:7" s="5" customFormat="1" ht="15.75" customHeight="1">
      <c r="A442" s="20"/>
      <c r="B442" s="139" t="s">
        <v>19</v>
      </c>
      <c r="C442" s="140" t="s">
        <v>574</v>
      </c>
      <c r="D442" s="208" t="s">
        <v>575</v>
      </c>
      <c r="E442" s="12">
        <v>45320</v>
      </c>
      <c r="F442" s="12">
        <f>E442+3</f>
        <v>45323</v>
      </c>
      <c r="G442" s="12">
        <f>F442+15</f>
        <v>45338</v>
      </c>
    </row>
    <row r="443" spans="1:7" s="5" customFormat="1" ht="15.75" customHeight="1">
      <c r="A443" s="20"/>
      <c r="B443" s="139" t="s">
        <v>247</v>
      </c>
      <c r="C443" s="140" t="s">
        <v>576</v>
      </c>
      <c r="D443" s="229"/>
      <c r="E443" s="12">
        <f t="shared" ref="E443:G444" si="52">E442+7</f>
        <v>45327</v>
      </c>
      <c r="F443" s="12">
        <f t="shared" si="52"/>
        <v>45330</v>
      </c>
      <c r="G443" s="12">
        <f t="shared" si="52"/>
        <v>45345</v>
      </c>
    </row>
    <row r="444" spans="1:7" s="5" customFormat="1" ht="15.75" customHeight="1">
      <c r="A444" s="20"/>
      <c r="B444" s="139" t="s">
        <v>248</v>
      </c>
      <c r="C444" s="140"/>
      <c r="D444" s="229"/>
      <c r="E444" s="12">
        <f t="shared" si="52"/>
        <v>45334</v>
      </c>
      <c r="F444" s="12">
        <f t="shared" si="52"/>
        <v>45337</v>
      </c>
      <c r="G444" s="12">
        <f t="shared" si="52"/>
        <v>45352</v>
      </c>
    </row>
    <row r="445" spans="1:7" s="5" customFormat="1" ht="15.75" customHeight="1">
      <c r="A445" s="20"/>
      <c r="B445" s="139" t="s">
        <v>148</v>
      </c>
      <c r="C445" s="140" t="s">
        <v>577</v>
      </c>
      <c r="D445" s="229"/>
      <c r="E445" s="12">
        <f t="shared" ref="E445:G446" si="53">E444+7</f>
        <v>45341</v>
      </c>
      <c r="F445" s="12">
        <f t="shared" si="53"/>
        <v>45344</v>
      </c>
      <c r="G445" s="12">
        <f t="shared" si="53"/>
        <v>45359</v>
      </c>
    </row>
    <row r="446" spans="1:7" s="5" customFormat="1" ht="15.75" customHeight="1">
      <c r="A446" s="20"/>
      <c r="B446" s="139" t="s">
        <v>77</v>
      </c>
      <c r="C446" s="140" t="s">
        <v>578</v>
      </c>
      <c r="D446" s="209"/>
      <c r="E446" s="12">
        <f t="shared" si="53"/>
        <v>45348</v>
      </c>
      <c r="F446" s="12">
        <f t="shared" si="53"/>
        <v>45351</v>
      </c>
      <c r="G446" s="12">
        <f t="shared" si="53"/>
        <v>45366</v>
      </c>
    </row>
    <row r="447" spans="1:7" s="5" customFormat="1" ht="15.75" customHeight="1">
      <c r="A447" s="20"/>
      <c r="B447" s="18"/>
      <c r="C447" s="18"/>
      <c r="D447" s="19"/>
      <c r="E447" s="19"/>
      <c r="F447" s="14"/>
      <c r="G447" s="85"/>
    </row>
    <row r="448" spans="1:7" s="5" customFormat="1" ht="15.75" customHeight="1">
      <c r="A448" s="270"/>
      <c r="B448" s="270"/>
      <c r="C448" s="18"/>
      <c r="D448" s="19"/>
      <c r="E448" s="19"/>
      <c r="F448" s="85"/>
      <c r="G448" s="85"/>
    </row>
    <row r="449" spans="1:7" s="5" customFormat="1" ht="15.75" customHeight="1">
      <c r="A449" s="20" t="s">
        <v>579</v>
      </c>
      <c r="B449" s="236" t="s">
        <v>7</v>
      </c>
      <c r="C449" s="215" t="s">
        <v>8</v>
      </c>
      <c r="D449" s="215" t="s">
        <v>9</v>
      </c>
      <c r="E449" s="66" t="s">
        <v>394</v>
      </c>
      <c r="F449" s="66" t="s">
        <v>10</v>
      </c>
      <c r="G449" s="81" t="s">
        <v>34</v>
      </c>
    </row>
    <row r="450" spans="1:7" s="5" customFormat="1" ht="15.75" customHeight="1">
      <c r="A450" s="20"/>
      <c r="B450" s="216"/>
      <c r="C450" s="216"/>
      <c r="D450" s="216"/>
      <c r="E450" s="82" t="s">
        <v>2</v>
      </c>
      <c r="F450" s="21" t="s">
        <v>11</v>
      </c>
      <c r="G450" s="66" t="s">
        <v>12</v>
      </c>
    </row>
    <row r="451" spans="1:7" s="5" customFormat="1" ht="15.75" customHeight="1">
      <c r="A451" s="20"/>
      <c r="B451" s="139" t="s">
        <v>389</v>
      </c>
      <c r="C451" s="128"/>
      <c r="D451" s="228" t="s">
        <v>580</v>
      </c>
      <c r="E451" s="12">
        <v>45320</v>
      </c>
      <c r="F451" s="30">
        <f>E451+4</f>
        <v>45324</v>
      </c>
      <c r="G451" s="12">
        <f>F451+5</f>
        <v>45329</v>
      </c>
    </row>
    <row r="452" spans="1:7" s="5" customFormat="1" ht="15.75" customHeight="1">
      <c r="A452" s="20"/>
      <c r="B452" s="139" t="s">
        <v>355</v>
      </c>
      <c r="C452" s="128" t="s">
        <v>581</v>
      </c>
      <c r="D452" s="229"/>
      <c r="E452" s="89">
        <f t="shared" ref="E452:G455" si="54">E451+7</f>
        <v>45327</v>
      </c>
      <c r="F452" s="30">
        <f t="shared" si="54"/>
        <v>45331</v>
      </c>
      <c r="G452" s="12">
        <f t="shared" si="54"/>
        <v>45336</v>
      </c>
    </row>
    <row r="453" spans="1:7" s="5" customFormat="1" ht="15.75" customHeight="1">
      <c r="A453" s="20"/>
      <c r="B453" s="139" t="s">
        <v>356</v>
      </c>
      <c r="C453" s="128" t="s">
        <v>582</v>
      </c>
      <c r="D453" s="229"/>
      <c r="E453" s="89">
        <f t="shared" si="54"/>
        <v>45334</v>
      </c>
      <c r="F453" s="30">
        <f t="shared" si="54"/>
        <v>45338</v>
      </c>
      <c r="G453" s="12">
        <f t="shared" si="54"/>
        <v>45343</v>
      </c>
    </row>
    <row r="454" spans="1:7" s="5" customFormat="1" ht="15.75" customHeight="1">
      <c r="A454" s="20"/>
      <c r="B454" s="139" t="s">
        <v>158</v>
      </c>
      <c r="C454" s="128" t="s">
        <v>583</v>
      </c>
      <c r="D454" s="229"/>
      <c r="E454" s="89">
        <f t="shared" si="54"/>
        <v>45341</v>
      </c>
      <c r="F454" s="30">
        <f t="shared" si="54"/>
        <v>45345</v>
      </c>
      <c r="G454" s="12">
        <f t="shared" si="54"/>
        <v>45350</v>
      </c>
    </row>
    <row r="455" spans="1:7" s="5" customFormat="1" ht="15.75" customHeight="1">
      <c r="A455" s="20"/>
      <c r="B455" s="139" t="s">
        <v>112</v>
      </c>
      <c r="C455" s="128" t="s">
        <v>584</v>
      </c>
      <c r="D455" s="230"/>
      <c r="E455" s="89">
        <f t="shared" si="54"/>
        <v>45348</v>
      </c>
      <c r="F455" s="30">
        <f t="shared" si="54"/>
        <v>45352</v>
      </c>
      <c r="G455" s="12">
        <f t="shared" si="54"/>
        <v>45357</v>
      </c>
    </row>
    <row r="456" spans="1:7" s="5" customFormat="1" ht="15.75" customHeight="1">
      <c r="A456" s="20"/>
      <c r="B456" s="37"/>
      <c r="C456" s="18"/>
      <c r="D456" s="19"/>
      <c r="E456" s="19"/>
      <c r="F456" s="85"/>
      <c r="G456" s="85"/>
    </row>
    <row r="457" spans="1:7" s="5" customFormat="1" ht="15.75" customHeight="1">
      <c r="A457" s="20"/>
      <c r="B457" s="37"/>
      <c r="C457" s="18"/>
      <c r="D457" s="19"/>
      <c r="E457" s="19"/>
      <c r="F457" s="85"/>
      <c r="G457" s="85"/>
    </row>
    <row r="458" spans="1:7" s="5" customFormat="1" ht="15.75" customHeight="1">
      <c r="A458" s="20"/>
      <c r="B458" s="215" t="s">
        <v>7</v>
      </c>
      <c r="C458" s="215" t="s">
        <v>8</v>
      </c>
      <c r="D458" s="215" t="s">
        <v>9</v>
      </c>
      <c r="E458" s="66" t="s">
        <v>505</v>
      </c>
      <c r="F458" s="66" t="s">
        <v>10</v>
      </c>
      <c r="G458" s="81" t="s">
        <v>585</v>
      </c>
    </row>
    <row r="459" spans="1:7" s="5" customFormat="1" ht="15.75" customHeight="1">
      <c r="A459" s="20"/>
      <c r="B459" s="216"/>
      <c r="C459" s="216"/>
      <c r="D459" s="216"/>
      <c r="E459" s="82" t="s">
        <v>2</v>
      </c>
      <c r="F459" s="21" t="s">
        <v>11</v>
      </c>
      <c r="G459" s="66" t="s">
        <v>12</v>
      </c>
    </row>
    <row r="460" spans="1:7" s="5" customFormat="1" ht="15.75" customHeight="1">
      <c r="A460" s="20"/>
      <c r="B460" s="128" t="s">
        <v>373</v>
      </c>
      <c r="C460" s="128" t="s">
        <v>586</v>
      </c>
      <c r="D460" s="228" t="s">
        <v>587</v>
      </c>
      <c r="E460" s="12">
        <v>45319</v>
      </c>
      <c r="F460" s="12">
        <f>E460+4</f>
        <v>45323</v>
      </c>
      <c r="G460" s="12">
        <f>F460+9</f>
        <v>45332</v>
      </c>
    </row>
    <row r="461" spans="1:7" s="5" customFormat="1" ht="15.75" customHeight="1">
      <c r="A461" s="20"/>
      <c r="B461" s="128" t="s">
        <v>374</v>
      </c>
      <c r="C461" s="128" t="s">
        <v>588</v>
      </c>
      <c r="D461" s="229"/>
      <c r="E461" s="12">
        <f>E460+7</f>
        <v>45326</v>
      </c>
      <c r="F461" s="12">
        <f t="shared" ref="E461:G464" si="55">F460+7</f>
        <v>45330</v>
      </c>
      <c r="G461" s="12">
        <f t="shared" si="55"/>
        <v>45339</v>
      </c>
    </row>
    <row r="462" spans="1:7" s="5" customFormat="1" ht="15.75" customHeight="1">
      <c r="A462" s="20"/>
      <c r="B462" s="128" t="s">
        <v>502</v>
      </c>
      <c r="C462" s="128"/>
      <c r="D462" s="229"/>
      <c r="E462" s="12">
        <f t="shared" si="55"/>
        <v>45333</v>
      </c>
      <c r="F462" s="12">
        <f t="shared" si="55"/>
        <v>45337</v>
      </c>
      <c r="G462" s="12">
        <f t="shared" si="55"/>
        <v>45346</v>
      </c>
    </row>
    <row r="463" spans="1:7" s="5" customFormat="1" ht="15.75" customHeight="1">
      <c r="A463" s="20"/>
      <c r="B463" s="128" t="s">
        <v>375</v>
      </c>
      <c r="C463" s="128" t="s">
        <v>588</v>
      </c>
      <c r="D463" s="229"/>
      <c r="E463" s="12">
        <f t="shared" si="55"/>
        <v>45340</v>
      </c>
      <c r="F463" s="12">
        <f t="shared" si="55"/>
        <v>45344</v>
      </c>
      <c r="G463" s="12">
        <f t="shared" si="55"/>
        <v>45353</v>
      </c>
    </row>
    <row r="464" spans="1:7" s="5" customFormat="1" ht="15.75" customHeight="1">
      <c r="A464" s="20"/>
      <c r="B464" s="128" t="s">
        <v>376</v>
      </c>
      <c r="C464" s="128" t="s">
        <v>589</v>
      </c>
      <c r="D464" s="230"/>
      <c r="E464" s="12">
        <f t="shared" si="55"/>
        <v>45347</v>
      </c>
      <c r="F464" s="12">
        <f t="shared" si="55"/>
        <v>45351</v>
      </c>
      <c r="G464" s="12">
        <f t="shared" si="55"/>
        <v>45360</v>
      </c>
    </row>
    <row r="465" spans="1:7" s="5" customFormat="1" ht="15.75" customHeight="1">
      <c r="A465" s="20"/>
      <c r="B465" s="37"/>
      <c r="C465" s="18"/>
      <c r="D465" s="19"/>
      <c r="E465" s="19"/>
      <c r="F465" s="85"/>
      <c r="G465" s="85"/>
    </row>
    <row r="466" spans="1:7" s="5" customFormat="1" ht="15.75" customHeight="1">
      <c r="A466" s="20"/>
      <c r="B466" s="37"/>
      <c r="C466" s="18"/>
      <c r="D466" s="19"/>
      <c r="E466" s="19"/>
      <c r="F466" s="85"/>
      <c r="G466" s="85"/>
    </row>
    <row r="467" spans="1:7" s="5" customFormat="1" ht="15.75" customHeight="1">
      <c r="A467" s="20"/>
      <c r="B467" s="215" t="s">
        <v>7</v>
      </c>
      <c r="C467" s="215" t="s">
        <v>8</v>
      </c>
      <c r="D467" s="215" t="s">
        <v>9</v>
      </c>
      <c r="E467" s="66" t="s">
        <v>505</v>
      </c>
      <c r="F467" s="66" t="s">
        <v>10</v>
      </c>
      <c r="G467" s="81" t="s">
        <v>585</v>
      </c>
    </row>
    <row r="468" spans="1:7" s="5" customFormat="1" ht="15.75" customHeight="1">
      <c r="A468" s="20"/>
      <c r="B468" s="216"/>
      <c r="C468" s="216"/>
      <c r="D468" s="216"/>
      <c r="E468" s="82" t="s">
        <v>2</v>
      </c>
      <c r="F468" s="21" t="s">
        <v>11</v>
      </c>
      <c r="G468" s="66" t="s">
        <v>12</v>
      </c>
    </row>
    <row r="469" spans="1:7" s="5" customFormat="1" ht="15.75" customHeight="1">
      <c r="A469" s="20"/>
      <c r="B469" s="128" t="s">
        <v>590</v>
      </c>
      <c r="C469" s="128" t="s">
        <v>149</v>
      </c>
      <c r="D469" s="228" t="s">
        <v>591</v>
      </c>
      <c r="E469" s="12">
        <v>45321</v>
      </c>
      <c r="F469" s="12">
        <f>E469+4</f>
        <v>45325</v>
      </c>
      <c r="G469" s="12">
        <f>F469+9</f>
        <v>45334</v>
      </c>
    </row>
    <row r="470" spans="1:7" s="5" customFormat="1" ht="15.75" customHeight="1">
      <c r="A470" s="20"/>
      <c r="B470" s="141" t="s">
        <v>592</v>
      </c>
      <c r="C470" s="128"/>
      <c r="D470" s="229"/>
      <c r="E470" s="12">
        <f>E469+7</f>
        <v>45328</v>
      </c>
      <c r="F470" s="12">
        <f t="shared" ref="F470:G470" si="56">F469+7</f>
        <v>45332</v>
      </c>
      <c r="G470" s="12">
        <f t="shared" si="56"/>
        <v>45341</v>
      </c>
    </row>
    <row r="471" spans="1:7" s="5" customFormat="1" ht="15.75" customHeight="1">
      <c r="A471" s="20"/>
      <c r="B471" s="128" t="s">
        <v>389</v>
      </c>
      <c r="C471" s="128"/>
      <c r="D471" s="229"/>
      <c r="E471" s="12">
        <f t="shared" ref="E471:G471" si="57">E470+7</f>
        <v>45335</v>
      </c>
      <c r="F471" s="12">
        <f t="shared" si="57"/>
        <v>45339</v>
      </c>
      <c r="G471" s="12">
        <f t="shared" si="57"/>
        <v>45348</v>
      </c>
    </row>
    <row r="472" spans="1:7" s="5" customFormat="1" ht="15.75" customHeight="1">
      <c r="A472" s="20"/>
      <c r="B472" s="128" t="s">
        <v>593</v>
      </c>
      <c r="C472" s="128" t="s">
        <v>152</v>
      </c>
      <c r="D472" s="229"/>
      <c r="E472" s="12">
        <f t="shared" ref="E472:G472" si="58">E471+7</f>
        <v>45342</v>
      </c>
      <c r="F472" s="12">
        <f t="shared" si="58"/>
        <v>45346</v>
      </c>
      <c r="G472" s="12">
        <f t="shared" si="58"/>
        <v>45355</v>
      </c>
    </row>
    <row r="473" spans="1:7" s="5" customFormat="1" ht="15.75" customHeight="1">
      <c r="A473" s="20"/>
      <c r="B473" s="128" t="s">
        <v>590</v>
      </c>
      <c r="C473" s="128" t="s">
        <v>152</v>
      </c>
      <c r="D473" s="230"/>
      <c r="E473" s="12">
        <f t="shared" ref="E473:G473" si="59">E472+7</f>
        <v>45349</v>
      </c>
      <c r="F473" s="12">
        <f t="shared" si="59"/>
        <v>45353</v>
      </c>
      <c r="G473" s="12">
        <f t="shared" si="59"/>
        <v>45362</v>
      </c>
    </row>
    <row r="474" spans="1:7" s="5" customFormat="1" ht="15.75" customHeight="1">
      <c r="A474" s="20"/>
      <c r="B474" s="15"/>
      <c r="C474" s="15"/>
      <c r="D474" s="24"/>
      <c r="E474" s="14"/>
      <c r="F474" s="14"/>
      <c r="G474" s="14"/>
    </row>
    <row r="475" spans="1:7" s="5" customFormat="1" ht="15.75" customHeight="1">
      <c r="A475" s="270"/>
      <c r="B475" s="270"/>
      <c r="C475" s="18"/>
      <c r="D475" s="19"/>
      <c r="E475" s="19"/>
      <c r="F475" s="85"/>
      <c r="G475" s="85"/>
    </row>
    <row r="476" spans="1:7" s="5" customFormat="1" ht="15.75" customHeight="1">
      <c r="A476" s="20" t="s">
        <v>594</v>
      </c>
      <c r="B476" s="215" t="s">
        <v>7</v>
      </c>
      <c r="C476" s="215" t="s">
        <v>8</v>
      </c>
      <c r="D476" s="215" t="s">
        <v>595</v>
      </c>
      <c r="E476" s="66" t="s">
        <v>397</v>
      </c>
      <c r="F476" s="66" t="s">
        <v>10</v>
      </c>
      <c r="G476" s="81" t="s">
        <v>35</v>
      </c>
    </row>
    <row r="477" spans="1:7" s="5" customFormat="1" ht="15.75" customHeight="1">
      <c r="A477" s="20"/>
      <c r="B477" s="216"/>
      <c r="C477" s="216"/>
      <c r="D477" s="216"/>
      <c r="E477" s="82" t="s">
        <v>2</v>
      </c>
      <c r="F477" s="21" t="s">
        <v>11</v>
      </c>
      <c r="G477" s="66" t="s">
        <v>12</v>
      </c>
    </row>
    <row r="478" spans="1:7" s="5" customFormat="1" ht="15.75" customHeight="1">
      <c r="A478" s="20"/>
      <c r="B478" s="128" t="s">
        <v>80</v>
      </c>
      <c r="C478" s="142" t="s">
        <v>596</v>
      </c>
      <c r="D478" s="256" t="s">
        <v>597</v>
      </c>
      <c r="E478" s="30">
        <v>45325</v>
      </c>
      <c r="F478" s="30">
        <f>E478+4</f>
        <v>45329</v>
      </c>
      <c r="G478" s="12">
        <f>F478+3</f>
        <v>45332</v>
      </c>
    </row>
    <row r="479" spans="1:7" s="5" customFormat="1" ht="15.75" customHeight="1">
      <c r="A479" s="20"/>
      <c r="B479" s="128" t="s">
        <v>3</v>
      </c>
      <c r="C479" s="142" t="s">
        <v>598</v>
      </c>
      <c r="D479" s="212"/>
      <c r="E479" s="30">
        <f t="shared" ref="E479:G482" si="60">E478+7</f>
        <v>45332</v>
      </c>
      <c r="F479" s="30">
        <f t="shared" si="60"/>
        <v>45336</v>
      </c>
      <c r="G479" s="12">
        <f t="shared" si="60"/>
        <v>45339</v>
      </c>
    </row>
    <row r="480" spans="1:7" s="5" customFormat="1" ht="15.75" customHeight="1">
      <c r="A480" s="20"/>
      <c r="B480" s="128" t="s">
        <v>599</v>
      </c>
      <c r="C480" s="142" t="s">
        <v>280</v>
      </c>
      <c r="D480" s="212"/>
      <c r="E480" s="30">
        <f t="shared" si="60"/>
        <v>45339</v>
      </c>
      <c r="F480" s="30">
        <f t="shared" si="60"/>
        <v>45343</v>
      </c>
      <c r="G480" s="12">
        <f t="shared" si="60"/>
        <v>45346</v>
      </c>
    </row>
    <row r="481" spans="1:7" s="5" customFormat="1" ht="15.75" customHeight="1">
      <c r="A481" s="20"/>
      <c r="B481" s="128" t="s">
        <v>3</v>
      </c>
      <c r="C481" s="142" t="s">
        <v>281</v>
      </c>
      <c r="D481" s="212"/>
      <c r="E481" s="30">
        <f t="shared" si="60"/>
        <v>45346</v>
      </c>
      <c r="F481" s="30">
        <f t="shared" si="60"/>
        <v>45350</v>
      </c>
      <c r="G481" s="12">
        <f t="shared" si="60"/>
        <v>45353</v>
      </c>
    </row>
    <row r="482" spans="1:7" s="5" customFormat="1" ht="15.75" customHeight="1">
      <c r="A482" s="20"/>
      <c r="B482" s="128" t="s">
        <v>80</v>
      </c>
      <c r="C482" s="142" t="s">
        <v>282</v>
      </c>
      <c r="D482" s="278"/>
      <c r="E482" s="30">
        <f t="shared" si="60"/>
        <v>45353</v>
      </c>
      <c r="F482" s="30">
        <f t="shared" si="60"/>
        <v>45357</v>
      </c>
      <c r="G482" s="12">
        <f t="shared" si="60"/>
        <v>45360</v>
      </c>
    </row>
    <row r="483" spans="1:7" s="5" customFormat="1" ht="15.75" customHeight="1">
      <c r="A483" s="20"/>
      <c r="B483" s="15"/>
      <c r="C483" s="39"/>
      <c r="D483" s="68"/>
      <c r="E483" s="14"/>
      <c r="F483" s="14"/>
      <c r="G483" s="14"/>
    </row>
    <row r="484" spans="1:7" s="5" customFormat="1" ht="15.75" customHeight="1">
      <c r="A484" s="20"/>
      <c r="B484" s="215" t="s">
        <v>7</v>
      </c>
      <c r="C484" s="215" t="s">
        <v>8</v>
      </c>
      <c r="D484" s="215" t="s">
        <v>532</v>
      </c>
      <c r="E484" s="66" t="s">
        <v>505</v>
      </c>
      <c r="F484" s="66" t="s">
        <v>10</v>
      </c>
      <c r="G484" s="81" t="s">
        <v>35</v>
      </c>
    </row>
    <row r="485" spans="1:7" s="5" customFormat="1" ht="15.75" customHeight="1">
      <c r="A485" s="20"/>
      <c r="B485" s="216"/>
      <c r="C485" s="216"/>
      <c r="D485" s="216"/>
      <c r="E485" s="82" t="s">
        <v>2</v>
      </c>
      <c r="F485" s="21" t="s">
        <v>11</v>
      </c>
      <c r="G485" s="66" t="s">
        <v>12</v>
      </c>
    </row>
    <row r="486" spans="1:7" s="5" customFormat="1" ht="15.75" customHeight="1">
      <c r="A486" s="20"/>
      <c r="B486" s="128" t="s">
        <v>600</v>
      </c>
      <c r="C486" s="142" t="s">
        <v>601</v>
      </c>
      <c r="D486" s="208" t="s">
        <v>602</v>
      </c>
      <c r="E486" s="30">
        <v>45325</v>
      </c>
      <c r="F486" s="30">
        <f>E486+4</f>
        <v>45329</v>
      </c>
      <c r="G486" s="12">
        <f>F486+3</f>
        <v>45332</v>
      </c>
    </row>
    <row r="487" spans="1:7" s="5" customFormat="1" ht="15.75" customHeight="1">
      <c r="A487" s="20"/>
      <c r="B487" s="128" t="s">
        <v>3</v>
      </c>
      <c r="C487" s="142" t="s">
        <v>279</v>
      </c>
      <c r="D487" s="229"/>
      <c r="E487" s="30">
        <f t="shared" ref="E487:G487" si="61">E486+7</f>
        <v>45332</v>
      </c>
      <c r="F487" s="30">
        <f t="shared" si="61"/>
        <v>45336</v>
      </c>
      <c r="G487" s="12">
        <f t="shared" si="61"/>
        <v>45339</v>
      </c>
    </row>
    <row r="488" spans="1:7" s="5" customFormat="1" ht="15.75" customHeight="1">
      <c r="A488" s="20"/>
      <c r="B488" s="128" t="s">
        <v>80</v>
      </c>
      <c r="C488" s="142" t="s">
        <v>277</v>
      </c>
      <c r="D488" s="229"/>
      <c r="E488" s="30">
        <f t="shared" ref="E488:G488" si="62">E487+7</f>
        <v>45339</v>
      </c>
      <c r="F488" s="30">
        <f t="shared" si="62"/>
        <v>45343</v>
      </c>
      <c r="G488" s="12">
        <f t="shared" si="62"/>
        <v>45346</v>
      </c>
    </row>
    <row r="489" spans="1:7" s="5" customFormat="1" ht="15.75" customHeight="1">
      <c r="A489" s="20"/>
      <c r="B489" s="128" t="s">
        <v>3</v>
      </c>
      <c r="C489" s="142" t="s">
        <v>280</v>
      </c>
      <c r="D489" s="229"/>
      <c r="E489" s="30">
        <f t="shared" ref="E489:G489" si="63">E488+7</f>
        <v>45346</v>
      </c>
      <c r="F489" s="30">
        <f t="shared" si="63"/>
        <v>45350</v>
      </c>
      <c r="G489" s="12">
        <f t="shared" si="63"/>
        <v>45353</v>
      </c>
    </row>
    <row r="490" spans="1:7" s="5" customFormat="1" ht="15.75" customHeight="1">
      <c r="A490" s="20"/>
      <c r="B490" s="128" t="s">
        <v>80</v>
      </c>
      <c r="C490" s="142" t="s">
        <v>281</v>
      </c>
      <c r="D490" s="209"/>
      <c r="E490" s="30">
        <f t="shared" ref="E490:G490" si="64">E489+7</f>
        <v>45353</v>
      </c>
      <c r="F490" s="30">
        <f t="shared" si="64"/>
        <v>45357</v>
      </c>
      <c r="G490" s="12">
        <f t="shared" si="64"/>
        <v>45360</v>
      </c>
    </row>
    <row r="491" spans="1:7" s="5" customFormat="1" ht="15.75" customHeight="1">
      <c r="A491" s="20"/>
      <c r="B491" s="18"/>
      <c r="C491" s="18"/>
      <c r="D491" s="19"/>
      <c r="E491" s="19"/>
      <c r="F491" s="85"/>
      <c r="G491" s="85"/>
    </row>
    <row r="492" spans="1:7" s="5" customFormat="1" ht="15.75" customHeight="1">
      <c r="A492" s="20"/>
      <c r="B492" s="18"/>
      <c r="C492" s="18"/>
      <c r="D492" s="19"/>
      <c r="E492" s="19"/>
      <c r="F492" s="85"/>
      <c r="G492" s="85"/>
    </row>
    <row r="493" spans="1:7" s="5" customFormat="1" ht="15.75" customHeight="1">
      <c r="A493" s="270"/>
      <c r="B493" s="270"/>
      <c r="C493" s="18"/>
      <c r="D493" s="19"/>
      <c r="E493" s="19"/>
      <c r="F493" s="85"/>
      <c r="G493" s="85"/>
    </row>
    <row r="494" spans="1:7" s="5" customFormat="1" ht="15.75" customHeight="1">
      <c r="A494" s="20" t="s">
        <v>603</v>
      </c>
      <c r="B494" s="238" t="s">
        <v>453</v>
      </c>
      <c r="C494" s="221" t="s">
        <v>8</v>
      </c>
      <c r="D494" s="221" t="s">
        <v>9</v>
      </c>
      <c r="E494" s="123" t="s">
        <v>397</v>
      </c>
      <c r="F494" s="123" t="s">
        <v>10</v>
      </c>
      <c r="G494" s="119" t="s">
        <v>36</v>
      </c>
    </row>
    <row r="495" spans="1:7" s="5" customFormat="1" ht="15.75" customHeight="1">
      <c r="A495" s="20"/>
      <c r="B495" s="239"/>
      <c r="C495" s="223"/>
      <c r="D495" s="223"/>
      <c r="E495" s="124" t="s">
        <v>2</v>
      </c>
      <c r="F495" s="125" t="s">
        <v>11</v>
      </c>
      <c r="G495" s="123" t="s">
        <v>12</v>
      </c>
    </row>
    <row r="496" spans="1:7" s="5" customFormat="1" ht="15.75" customHeight="1">
      <c r="A496" s="20"/>
      <c r="B496" s="105" t="s">
        <v>604</v>
      </c>
      <c r="C496" s="143" t="s">
        <v>605</v>
      </c>
      <c r="D496" s="256" t="s">
        <v>606</v>
      </c>
      <c r="E496" s="126">
        <v>45323</v>
      </c>
      <c r="F496" s="126">
        <f>E496+4</f>
        <v>45327</v>
      </c>
      <c r="G496" s="127">
        <f>F496+7</f>
        <v>45334</v>
      </c>
    </row>
    <row r="497" spans="1:7" s="5" customFormat="1" ht="15.75" customHeight="1">
      <c r="A497" s="20" t="s">
        <v>607</v>
      </c>
      <c r="B497" s="105" t="s">
        <v>608</v>
      </c>
      <c r="C497" s="143" t="s">
        <v>609</v>
      </c>
      <c r="D497" s="212"/>
      <c r="E497" s="126">
        <f t="shared" ref="E497:G500" si="65">E496+7</f>
        <v>45330</v>
      </c>
      <c r="F497" s="126">
        <f t="shared" si="65"/>
        <v>45334</v>
      </c>
      <c r="G497" s="127">
        <f t="shared" si="65"/>
        <v>45341</v>
      </c>
    </row>
    <row r="498" spans="1:7" s="5" customFormat="1" ht="15.75" customHeight="1">
      <c r="A498" s="20"/>
      <c r="B498" s="105" t="s">
        <v>610</v>
      </c>
      <c r="C498" s="143" t="s">
        <v>609</v>
      </c>
      <c r="D498" s="212"/>
      <c r="E498" s="126">
        <f t="shared" si="65"/>
        <v>45337</v>
      </c>
      <c r="F498" s="126">
        <f t="shared" si="65"/>
        <v>45341</v>
      </c>
      <c r="G498" s="127">
        <f t="shared" si="65"/>
        <v>45348</v>
      </c>
    </row>
    <row r="499" spans="1:7" s="5" customFormat="1" ht="15.75" customHeight="1">
      <c r="A499" s="20"/>
      <c r="B499" s="105" t="s">
        <v>611</v>
      </c>
      <c r="C499" s="143" t="s">
        <v>609</v>
      </c>
      <c r="D499" s="212"/>
      <c r="E499" s="126">
        <f t="shared" si="65"/>
        <v>45344</v>
      </c>
      <c r="F499" s="126">
        <f t="shared" si="65"/>
        <v>45348</v>
      </c>
      <c r="G499" s="127">
        <f t="shared" si="65"/>
        <v>45355</v>
      </c>
    </row>
    <row r="500" spans="1:7" s="5" customFormat="1" ht="15.75" customHeight="1">
      <c r="A500" s="20"/>
      <c r="B500" s="105"/>
      <c r="C500" s="143"/>
      <c r="D500" s="278"/>
      <c r="E500" s="126">
        <f t="shared" si="65"/>
        <v>45351</v>
      </c>
      <c r="F500" s="126">
        <f t="shared" si="65"/>
        <v>45355</v>
      </c>
      <c r="G500" s="127">
        <f t="shared" si="65"/>
        <v>45362</v>
      </c>
    </row>
    <row r="501" spans="1:7" s="5" customFormat="1" ht="15.75" customHeight="1">
      <c r="A501" s="20"/>
      <c r="B501" s="38"/>
      <c r="C501" s="39"/>
      <c r="D501" s="67"/>
      <c r="E501" s="33"/>
      <c r="F501" s="33"/>
      <c r="G501" s="33"/>
    </row>
    <row r="502" spans="1:7" s="5" customFormat="1" ht="15.75" customHeight="1">
      <c r="A502" s="20"/>
      <c r="B502" s="18"/>
      <c r="C502" s="18"/>
      <c r="D502" s="19"/>
      <c r="E502" s="19"/>
      <c r="F502" s="85"/>
      <c r="G502" s="85"/>
    </row>
    <row r="503" spans="1:7" s="5" customFormat="1" ht="15.75" customHeight="1">
      <c r="A503" s="270"/>
      <c r="B503" s="270"/>
      <c r="C503" s="18"/>
      <c r="D503" s="19"/>
      <c r="E503" s="19"/>
      <c r="F503" s="85"/>
      <c r="G503" s="85"/>
    </row>
    <row r="504" spans="1:7" s="5" customFormat="1" ht="15.75" customHeight="1">
      <c r="A504" s="20" t="s">
        <v>612</v>
      </c>
      <c r="B504" s="238" t="s">
        <v>7</v>
      </c>
      <c r="C504" s="221" t="s">
        <v>8</v>
      </c>
      <c r="D504" s="221" t="s">
        <v>9</v>
      </c>
      <c r="E504" s="123" t="s">
        <v>394</v>
      </c>
      <c r="F504" s="123" t="s">
        <v>10</v>
      </c>
      <c r="G504" s="123" t="s">
        <v>613</v>
      </c>
    </row>
    <row r="505" spans="1:7" s="5" customFormat="1" ht="15.75" customHeight="1">
      <c r="A505" s="20"/>
      <c r="B505" s="239"/>
      <c r="C505" s="223"/>
      <c r="D505" s="223"/>
      <c r="E505" s="123" t="s">
        <v>2</v>
      </c>
      <c r="F505" s="123" t="s">
        <v>11</v>
      </c>
      <c r="G505" s="123" t="s">
        <v>12</v>
      </c>
    </row>
    <row r="506" spans="1:7" s="5" customFormat="1" ht="15.75" customHeight="1">
      <c r="A506" s="65"/>
      <c r="B506" s="128" t="s">
        <v>233</v>
      </c>
      <c r="C506" s="142" t="s">
        <v>236</v>
      </c>
      <c r="D506" s="282" t="s">
        <v>614</v>
      </c>
      <c r="E506" s="127">
        <v>45322</v>
      </c>
      <c r="F506" s="127">
        <f>E506+4</f>
        <v>45326</v>
      </c>
      <c r="G506" s="127">
        <f>F506+15</f>
        <v>45341</v>
      </c>
    </row>
    <row r="507" spans="1:7" s="5" customFormat="1" ht="15.75" customHeight="1">
      <c r="A507" s="65"/>
      <c r="B507" s="128" t="s">
        <v>68</v>
      </c>
      <c r="C507" s="142" t="s">
        <v>237</v>
      </c>
      <c r="D507" s="282"/>
      <c r="E507" s="127">
        <f t="shared" ref="E507:G510" si="66">E506+7</f>
        <v>45329</v>
      </c>
      <c r="F507" s="127">
        <f t="shared" si="66"/>
        <v>45333</v>
      </c>
      <c r="G507" s="127">
        <f t="shared" si="66"/>
        <v>45348</v>
      </c>
    </row>
    <row r="508" spans="1:7" s="5" customFormat="1" ht="15.75" customHeight="1">
      <c r="A508" s="65" t="s">
        <v>615</v>
      </c>
      <c r="B508" s="122" t="s">
        <v>234</v>
      </c>
      <c r="C508" s="122" t="s">
        <v>238</v>
      </c>
      <c r="D508" s="282"/>
      <c r="E508" s="127">
        <f t="shared" si="66"/>
        <v>45336</v>
      </c>
      <c r="F508" s="127">
        <f t="shared" si="66"/>
        <v>45340</v>
      </c>
      <c r="G508" s="127">
        <f t="shared" si="66"/>
        <v>45355</v>
      </c>
    </row>
    <row r="509" spans="1:7" s="5" customFormat="1" ht="15.75" customHeight="1">
      <c r="A509" s="65"/>
      <c r="B509" s="128" t="s">
        <v>235</v>
      </c>
      <c r="C509" s="142" t="s">
        <v>239</v>
      </c>
      <c r="D509" s="282"/>
      <c r="E509" s="127">
        <f t="shared" si="66"/>
        <v>45343</v>
      </c>
      <c r="F509" s="127">
        <f t="shared" si="66"/>
        <v>45347</v>
      </c>
      <c r="G509" s="127">
        <f t="shared" si="66"/>
        <v>45362</v>
      </c>
    </row>
    <row r="510" spans="1:7" s="5" customFormat="1" ht="15.75" customHeight="1">
      <c r="A510" s="65"/>
      <c r="B510" s="128"/>
      <c r="C510" s="142"/>
      <c r="D510" s="282"/>
      <c r="E510" s="127">
        <f t="shared" si="66"/>
        <v>45350</v>
      </c>
      <c r="F510" s="127">
        <f t="shared" si="66"/>
        <v>45354</v>
      </c>
      <c r="G510" s="127">
        <f t="shared" si="66"/>
        <v>45369</v>
      </c>
    </row>
    <row r="511" spans="1:7" s="5" customFormat="1" ht="15.75" customHeight="1">
      <c r="A511" s="65"/>
      <c r="B511" s="61"/>
      <c r="C511" s="39"/>
      <c r="D511" s="69"/>
      <c r="E511" s="33"/>
      <c r="F511" s="33"/>
      <c r="G511" s="33"/>
    </row>
    <row r="512" spans="1:7" s="5" customFormat="1" ht="15.75" customHeight="1">
      <c r="A512" s="286"/>
      <c r="B512" s="286"/>
      <c r="C512" s="25"/>
      <c r="D512" s="9"/>
      <c r="E512" s="9"/>
      <c r="F512" s="84"/>
      <c r="G512" s="84"/>
    </row>
    <row r="513" spans="1:7" s="5" customFormat="1" ht="15.75" customHeight="1">
      <c r="A513" s="20" t="s">
        <v>616</v>
      </c>
      <c r="B513" s="215" t="s">
        <v>7</v>
      </c>
      <c r="C513" s="215" t="s">
        <v>8</v>
      </c>
      <c r="D513" s="221" t="s">
        <v>9</v>
      </c>
      <c r="E513" s="66" t="s">
        <v>397</v>
      </c>
      <c r="F513" s="66" t="s">
        <v>10</v>
      </c>
      <c r="G513" s="66" t="s">
        <v>37</v>
      </c>
    </row>
    <row r="514" spans="1:7" s="5" customFormat="1" ht="15.75" customHeight="1">
      <c r="A514" s="20"/>
      <c r="B514" s="216"/>
      <c r="C514" s="216"/>
      <c r="D514" s="223"/>
      <c r="E514" s="82" t="s">
        <v>2</v>
      </c>
      <c r="F514" s="66" t="s">
        <v>11</v>
      </c>
      <c r="G514" s="66" t="s">
        <v>12</v>
      </c>
    </row>
    <row r="515" spans="1:7" s="5" customFormat="1" ht="15.75" customHeight="1">
      <c r="A515" s="20"/>
      <c r="B515" s="129" t="s">
        <v>98</v>
      </c>
      <c r="C515" s="144" t="s">
        <v>617</v>
      </c>
      <c r="D515" s="228" t="s">
        <v>618</v>
      </c>
      <c r="E515" s="12">
        <v>45324</v>
      </c>
      <c r="F515" s="12">
        <f>E515+4</f>
        <v>45328</v>
      </c>
      <c r="G515" s="12">
        <f>F515+12</f>
        <v>45340</v>
      </c>
    </row>
    <row r="516" spans="1:7" s="5" customFormat="1" ht="15.75" customHeight="1">
      <c r="A516" s="20"/>
      <c r="B516" s="129" t="s">
        <v>255</v>
      </c>
      <c r="C516" s="144"/>
      <c r="D516" s="229"/>
      <c r="E516" s="89">
        <f t="shared" ref="E516:G519" si="67">E515+7</f>
        <v>45331</v>
      </c>
      <c r="F516" s="12">
        <f t="shared" si="67"/>
        <v>45335</v>
      </c>
      <c r="G516" s="12">
        <f t="shared" si="67"/>
        <v>45347</v>
      </c>
    </row>
    <row r="517" spans="1:7" s="5" customFormat="1" ht="15.75" customHeight="1">
      <c r="A517" s="20"/>
      <c r="B517" s="129" t="s">
        <v>255</v>
      </c>
      <c r="C517" s="144"/>
      <c r="D517" s="229"/>
      <c r="E517" s="89">
        <f t="shared" si="67"/>
        <v>45338</v>
      </c>
      <c r="F517" s="12">
        <f t="shared" si="67"/>
        <v>45342</v>
      </c>
      <c r="G517" s="12">
        <f t="shared" si="67"/>
        <v>45354</v>
      </c>
    </row>
    <row r="518" spans="1:7" s="5" customFormat="1" ht="15.75" customHeight="1">
      <c r="A518" s="20"/>
      <c r="B518" s="129" t="s">
        <v>98</v>
      </c>
      <c r="C518" s="144" t="s">
        <v>619</v>
      </c>
      <c r="D518" s="229"/>
      <c r="E518" s="89">
        <f t="shared" si="67"/>
        <v>45345</v>
      </c>
      <c r="F518" s="12">
        <f t="shared" si="67"/>
        <v>45349</v>
      </c>
      <c r="G518" s="12">
        <f t="shared" si="67"/>
        <v>45361</v>
      </c>
    </row>
    <row r="519" spans="1:7" s="5" customFormat="1" ht="15.75" customHeight="1">
      <c r="A519" s="20"/>
      <c r="B519" s="95" t="s">
        <v>106</v>
      </c>
      <c r="C519" s="129" t="s">
        <v>620</v>
      </c>
      <c r="D519" s="230"/>
      <c r="E519" s="89">
        <f t="shared" si="67"/>
        <v>45352</v>
      </c>
      <c r="F519" s="12">
        <f t="shared" si="67"/>
        <v>45356</v>
      </c>
      <c r="G519" s="12">
        <f t="shared" si="67"/>
        <v>45368</v>
      </c>
    </row>
    <row r="520" spans="1:7" s="5" customFormat="1" ht="15.75" customHeight="1">
      <c r="A520" s="20"/>
      <c r="B520" s="18"/>
      <c r="C520" s="18"/>
      <c r="D520" s="19"/>
      <c r="E520" s="19"/>
      <c r="F520" s="85"/>
      <c r="G520" s="85"/>
    </row>
    <row r="521" spans="1:7" s="5" customFormat="1" ht="15.75" customHeight="1">
      <c r="A521" s="20"/>
      <c r="B521" s="257" t="s">
        <v>453</v>
      </c>
      <c r="C521" s="257" t="s">
        <v>8</v>
      </c>
      <c r="D521" s="221" t="s">
        <v>9</v>
      </c>
      <c r="E521" s="66" t="s">
        <v>397</v>
      </c>
      <c r="F521" s="66" t="s">
        <v>10</v>
      </c>
      <c r="G521" s="81" t="s">
        <v>621</v>
      </c>
    </row>
    <row r="522" spans="1:7" s="5" customFormat="1" ht="15.75" customHeight="1">
      <c r="A522" s="20"/>
      <c r="B522" s="257"/>
      <c r="C522" s="257"/>
      <c r="D522" s="223"/>
      <c r="E522" s="82" t="s">
        <v>2</v>
      </c>
      <c r="F522" s="21" t="s">
        <v>11</v>
      </c>
      <c r="G522" s="66" t="s">
        <v>12</v>
      </c>
    </row>
    <row r="523" spans="1:7" s="5" customFormat="1" ht="15.75" customHeight="1">
      <c r="A523" s="20"/>
      <c r="B523" s="133" t="s">
        <v>150</v>
      </c>
      <c r="C523" s="115" t="s">
        <v>622</v>
      </c>
      <c r="D523" s="228" t="s">
        <v>623</v>
      </c>
      <c r="E523" s="12">
        <v>45326</v>
      </c>
      <c r="F523" s="12">
        <f>E523+4</f>
        <v>45330</v>
      </c>
      <c r="G523" s="12">
        <f>F523+9</f>
        <v>45339</v>
      </c>
    </row>
    <row r="524" spans="1:7" s="5" customFormat="1" ht="15.75" customHeight="1">
      <c r="A524" s="20"/>
      <c r="B524" s="133" t="s">
        <v>276</v>
      </c>
      <c r="C524" s="133" t="s">
        <v>624</v>
      </c>
      <c r="D524" s="249"/>
      <c r="E524" s="89">
        <f t="shared" ref="E524:G527" si="68">E523+7</f>
        <v>45333</v>
      </c>
      <c r="F524" s="12">
        <f t="shared" si="68"/>
        <v>45337</v>
      </c>
      <c r="G524" s="12">
        <f t="shared" si="68"/>
        <v>45346</v>
      </c>
    </row>
    <row r="525" spans="1:7" s="5" customFormat="1" ht="15.75" customHeight="1">
      <c r="A525" s="20"/>
      <c r="B525" s="116" t="s">
        <v>99</v>
      </c>
      <c r="C525" s="116" t="s">
        <v>625</v>
      </c>
      <c r="D525" s="249"/>
      <c r="E525" s="89">
        <f t="shared" si="68"/>
        <v>45340</v>
      </c>
      <c r="F525" s="12">
        <f t="shared" si="68"/>
        <v>45344</v>
      </c>
      <c r="G525" s="12">
        <f t="shared" si="68"/>
        <v>45353</v>
      </c>
    </row>
    <row r="526" spans="1:7" s="5" customFormat="1" ht="15.75" customHeight="1">
      <c r="A526" s="20"/>
      <c r="B526" s="129" t="s">
        <v>150</v>
      </c>
      <c r="C526" s="145" t="s">
        <v>626</v>
      </c>
      <c r="D526" s="249"/>
      <c r="E526" s="89">
        <f t="shared" si="68"/>
        <v>45347</v>
      </c>
      <c r="F526" s="12">
        <f t="shared" si="68"/>
        <v>45351</v>
      </c>
      <c r="G526" s="12">
        <f t="shared" si="68"/>
        <v>45360</v>
      </c>
    </row>
    <row r="527" spans="1:7" s="5" customFormat="1" ht="15.75" customHeight="1">
      <c r="A527" s="20"/>
      <c r="B527" s="129"/>
      <c r="C527" s="129"/>
      <c r="D527" s="250"/>
      <c r="E527" s="89">
        <f t="shared" si="68"/>
        <v>45354</v>
      </c>
      <c r="F527" s="12">
        <f t="shared" si="68"/>
        <v>45358</v>
      </c>
      <c r="G527" s="12">
        <f t="shared" si="68"/>
        <v>45367</v>
      </c>
    </row>
    <row r="528" spans="1:7" s="5" customFormat="1" ht="15.75" customHeight="1">
      <c r="A528" s="20"/>
      <c r="B528" s="18"/>
      <c r="C528" s="18"/>
      <c r="D528" s="19"/>
      <c r="E528" s="19"/>
      <c r="F528" s="85"/>
      <c r="G528" s="85"/>
    </row>
    <row r="529" spans="1:7" s="5" customFormat="1" ht="15.75" customHeight="1">
      <c r="A529" s="270"/>
      <c r="B529" s="270"/>
      <c r="C529" s="18"/>
      <c r="D529" s="19"/>
      <c r="E529" s="19"/>
      <c r="F529" s="85"/>
      <c r="G529" s="85"/>
    </row>
    <row r="530" spans="1:7" s="5" customFormat="1" ht="15.75" customHeight="1">
      <c r="A530" s="20" t="s">
        <v>627</v>
      </c>
      <c r="B530" s="254" t="s">
        <v>7</v>
      </c>
      <c r="C530" s="254" t="s">
        <v>8</v>
      </c>
      <c r="D530" s="254" t="s">
        <v>9</v>
      </c>
      <c r="E530" s="146" t="s">
        <v>394</v>
      </c>
      <c r="F530" s="147" t="s">
        <v>10</v>
      </c>
      <c r="G530" s="81" t="s">
        <v>628</v>
      </c>
    </row>
    <row r="531" spans="1:7" s="5" customFormat="1" ht="15.75" customHeight="1">
      <c r="A531" s="20"/>
      <c r="B531" s="254"/>
      <c r="C531" s="254"/>
      <c r="D531" s="254"/>
      <c r="E531" s="146" t="s">
        <v>2</v>
      </c>
      <c r="F531" s="148" t="s">
        <v>11</v>
      </c>
      <c r="G531" s="66" t="s">
        <v>12</v>
      </c>
    </row>
    <row r="532" spans="1:7" s="5" customFormat="1" ht="15.75" customHeight="1">
      <c r="A532" s="20"/>
      <c r="B532" s="129" t="s">
        <v>98</v>
      </c>
      <c r="C532" s="144" t="s">
        <v>617</v>
      </c>
      <c r="D532" s="283" t="s">
        <v>629</v>
      </c>
      <c r="E532" s="99">
        <v>45324</v>
      </c>
      <c r="F532" s="149">
        <f>E532+4</f>
        <v>45328</v>
      </c>
      <c r="G532" s="12">
        <f>F532+5</f>
        <v>45333</v>
      </c>
    </row>
    <row r="533" spans="1:7" s="5" customFormat="1" ht="15.75" customHeight="1">
      <c r="A533" s="20"/>
      <c r="B533" s="129" t="s">
        <v>255</v>
      </c>
      <c r="C533" s="144"/>
      <c r="D533" s="284"/>
      <c r="E533" s="99">
        <f t="shared" ref="E533:G536" si="69">E532+7</f>
        <v>45331</v>
      </c>
      <c r="F533" s="149">
        <f t="shared" si="69"/>
        <v>45335</v>
      </c>
      <c r="G533" s="12">
        <f t="shared" si="69"/>
        <v>45340</v>
      </c>
    </row>
    <row r="534" spans="1:7" s="5" customFormat="1" ht="15.75" customHeight="1">
      <c r="A534" s="20"/>
      <c r="B534" s="129" t="s">
        <v>255</v>
      </c>
      <c r="C534" s="144"/>
      <c r="D534" s="284"/>
      <c r="E534" s="99">
        <f t="shared" si="69"/>
        <v>45338</v>
      </c>
      <c r="F534" s="149">
        <f t="shared" si="69"/>
        <v>45342</v>
      </c>
      <c r="G534" s="12">
        <f t="shared" si="69"/>
        <v>45347</v>
      </c>
    </row>
    <row r="535" spans="1:7" s="5" customFormat="1" ht="15.75" customHeight="1">
      <c r="A535" s="20"/>
      <c r="B535" s="129" t="s">
        <v>98</v>
      </c>
      <c r="C535" s="144" t="s">
        <v>619</v>
      </c>
      <c r="D535" s="284"/>
      <c r="E535" s="99">
        <f t="shared" si="69"/>
        <v>45345</v>
      </c>
      <c r="F535" s="149">
        <f t="shared" si="69"/>
        <v>45349</v>
      </c>
      <c r="G535" s="12">
        <f t="shared" si="69"/>
        <v>45354</v>
      </c>
    </row>
    <row r="536" spans="1:7" s="5" customFormat="1" ht="15.75" customHeight="1">
      <c r="A536" s="20"/>
      <c r="B536" s="95" t="s">
        <v>106</v>
      </c>
      <c r="C536" s="129" t="s">
        <v>620</v>
      </c>
      <c r="D536" s="285"/>
      <c r="E536" s="99">
        <f t="shared" si="69"/>
        <v>45352</v>
      </c>
      <c r="F536" s="149">
        <f t="shared" si="69"/>
        <v>45356</v>
      </c>
      <c r="G536" s="12">
        <f t="shared" si="69"/>
        <v>45361</v>
      </c>
    </row>
    <row r="537" spans="1:7" s="5" customFormat="1" ht="15.75" customHeight="1">
      <c r="A537" s="20"/>
      <c r="B537" s="18"/>
      <c r="C537" s="18"/>
      <c r="D537" s="19"/>
      <c r="E537" s="19"/>
      <c r="F537" s="85"/>
      <c r="G537" s="85"/>
    </row>
    <row r="538" spans="1:7" s="5" customFormat="1" ht="15.75" customHeight="1">
      <c r="A538" s="20"/>
      <c r="B538" s="287"/>
      <c r="C538" s="287"/>
      <c r="D538" s="287"/>
      <c r="E538" s="287"/>
      <c r="F538" s="287"/>
      <c r="G538" s="287"/>
    </row>
    <row r="539" spans="1:7" s="5" customFormat="1" ht="15.75" customHeight="1">
      <c r="A539" s="20"/>
      <c r="B539" s="254" t="s">
        <v>453</v>
      </c>
      <c r="C539" s="254" t="s">
        <v>8</v>
      </c>
      <c r="D539" s="221" t="s">
        <v>9</v>
      </c>
      <c r="E539" s="66" t="s">
        <v>397</v>
      </c>
      <c r="F539" s="66" t="s">
        <v>10</v>
      </c>
      <c r="G539" s="66" t="s">
        <v>38</v>
      </c>
    </row>
    <row r="540" spans="1:7" s="5" customFormat="1" ht="15.75" customHeight="1">
      <c r="A540" s="20"/>
      <c r="B540" s="254"/>
      <c r="C540" s="254"/>
      <c r="D540" s="223"/>
      <c r="E540" s="82" t="s">
        <v>444</v>
      </c>
      <c r="F540" s="21" t="s">
        <v>11</v>
      </c>
      <c r="G540" s="66" t="s">
        <v>12</v>
      </c>
    </row>
    <row r="541" spans="1:7" s="5" customFormat="1" ht="15.75" customHeight="1">
      <c r="A541" s="20"/>
      <c r="B541" s="133" t="s">
        <v>150</v>
      </c>
      <c r="C541" s="115" t="s">
        <v>622</v>
      </c>
      <c r="D541" s="228" t="s">
        <v>630</v>
      </c>
      <c r="E541" s="12">
        <v>45326</v>
      </c>
      <c r="F541" s="12">
        <f>E541+4</f>
        <v>45330</v>
      </c>
      <c r="G541" s="12">
        <f>F541+10</f>
        <v>45340</v>
      </c>
    </row>
    <row r="542" spans="1:7" s="5" customFormat="1" ht="15.75" customHeight="1">
      <c r="A542" s="20"/>
      <c r="B542" s="133" t="s">
        <v>276</v>
      </c>
      <c r="C542" s="133" t="s">
        <v>631</v>
      </c>
      <c r="D542" s="249"/>
      <c r="E542" s="89">
        <f t="shared" ref="E542:G545" si="70">E541+7</f>
        <v>45333</v>
      </c>
      <c r="F542" s="12">
        <f t="shared" si="70"/>
        <v>45337</v>
      </c>
      <c r="G542" s="12">
        <f t="shared" si="70"/>
        <v>45347</v>
      </c>
    </row>
    <row r="543" spans="1:7" s="5" customFormat="1" ht="15.75" customHeight="1">
      <c r="A543" s="20"/>
      <c r="B543" s="116" t="s">
        <v>99</v>
      </c>
      <c r="C543" s="116" t="s">
        <v>632</v>
      </c>
      <c r="D543" s="249"/>
      <c r="E543" s="89">
        <f t="shared" si="70"/>
        <v>45340</v>
      </c>
      <c r="F543" s="12">
        <f t="shared" si="70"/>
        <v>45344</v>
      </c>
      <c r="G543" s="12">
        <f t="shared" si="70"/>
        <v>45354</v>
      </c>
    </row>
    <row r="544" spans="1:7" s="5" customFormat="1" ht="15.75" customHeight="1">
      <c r="A544" s="20"/>
      <c r="B544" s="129" t="s">
        <v>150</v>
      </c>
      <c r="C544" s="145" t="s">
        <v>633</v>
      </c>
      <c r="D544" s="249"/>
      <c r="E544" s="89">
        <f t="shared" si="70"/>
        <v>45347</v>
      </c>
      <c r="F544" s="12">
        <f t="shared" si="70"/>
        <v>45351</v>
      </c>
      <c r="G544" s="12">
        <f t="shared" si="70"/>
        <v>45361</v>
      </c>
    </row>
    <row r="545" spans="1:7" s="5" customFormat="1" ht="15.75" customHeight="1">
      <c r="A545" s="20"/>
      <c r="B545" s="129"/>
      <c r="C545" s="129"/>
      <c r="D545" s="250"/>
      <c r="E545" s="89">
        <f t="shared" si="70"/>
        <v>45354</v>
      </c>
      <c r="F545" s="12">
        <f t="shared" si="70"/>
        <v>45358</v>
      </c>
      <c r="G545" s="12">
        <f t="shared" si="70"/>
        <v>45368</v>
      </c>
    </row>
    <row r="546" spans="1:7" s="5" customFormat="1" ht="15.75" customHeight="1">
      <c r="A546" s="20"/>
      <c r="B546" s="15"/>
      <c r="C546" s="15"/>
      <c r="D546" s="16"/>
      <c r="E546" s="16"/>
      <c r="F546" s="14"/>
      <c r="G546" s="14"/>
    </row>
    <row r="547" spans="1:7" s="5" customFormat="1" ht="15.75" customHeight="1">
      <c r="A547" s="270"/>
      <c r="B547" s="270"/>
      <c r="C547" s="18"/>
      <c r="D547" s="19"/>
      <c r="E547" s="19"/>
      <c r="F547" s="85"/>
      <c r="G547" s="85"/>
    </row>
    <row r="548" spans="1:7" s="5" customFormat="1" ht="15.75" customHeight="1">
      <c r="A548" s="20"/>
      <c r="B548" s="215" t="s">
        <v>7</v>
      </c>
      <c r="C548" s="221" t="s">
        <v>8</v>
      </c>
      <c r="D548" s="221" t="s">
        <v>9</v>
      </c>
      <c r="E548" s="66" t="s">
        <v>397</v>
      </c>
      <c r="F548" s="66" t="s">
        <v>10</v>
      </c>
      <c r="G548" s="81" t="s">
        <v>28</v>
      </c>
    </row>
    <row r="549" spans="1:7" s="5" customFormat="1" ht="15.75" customHeight="1">
      <c r="A549" s="20" t="s">
        <v>634</v>
      </c>
      <c r="B549" s="216"/>
      <c r="C549" s="223"/>
      <c r="D549" s="223"/>
      <c r="E549" s="82" t="s">
        <v>2</v>
      </c>
      <c r="F549" s="21" t="s">
        <v>11</v>
      </c>
      <c r="G549" s="66" t="s">
        <v>12</v>
      </c>
    </row>
    <row r="550" spans="1:7" s="5" customFormat="1" ht="15.75" customHeight="1">
      <c r="A550" s="20"/>
      <c r="B550" s="133" t="s">
        <v>182</v>
      </c>
      <c r="C550" s="133" t="s">
        <v>55</v>
      </c>
      <c r="D550" s="251" t="s">
        <v>635</v>
      </c>
      <c r="E550" s="86">
        <v>45323</v>
      </c>
      <c r="F550" s="86">
        <f>E550+5</f>
        <v>45328</v>
      </c>
      <c r="G550" s="12">
        <f>F550+7</f>
        <v>45335</v>
      </c>
    </row>
    <row r="551" spans="1:7" s="5" customFormat="1" ht="15.75" customHeight="1">
      <c r="A551" s="20"/>
      <c r="B551" s="133" t="s">
        <v>183</v>
      </c>
      <c r="C551" s="133" t="s">
        <v>186</v>
      </c>
      <c r="D551" s="229"/>
      <c r="E551" s="87">
        <f t="shared" ref="E551:G552" si="71">E550+7</f>
        <v>45330</v>
      </c>
      <c r="F551" s="86">
        <f t="shared" si="71"/>
        <v>45335</v>
      </c>
      <c r="G551" s="12">
        <f t="shared" si="71"/>
        <v>45342</v>
      </c>
    </row>
    <row r="552" spans="1:7" s="5" customFormat="1" ht="15.75" customHeight="1">
      <c r="A552" s="20"/>
      <c r="B552" s="115" t="s">
        <v>184</v>
      </c>
      <c r="C552" s="115" t="s">
        <v>187</v>
      </c>
      <c r="D552" s="229"/>
      <c r="E552" s="87">
        <f t="shared" si="71"/>
        <v>45337</v>
      </c>
      <c r="F552" s="86">
        <f t="shared" si="71"/>
        <v>45342</v>
      </c>
      <c r="G552" s="12">
        <f t="shared" si="71"/>
        <v>45349</v>
      </c>
    </row>
    <row r="553" spans="1:7" s="5" customFormat="1" ht="15.75" customHeight="1">
      <c r="A553" s="20"/>
      <c r="B553" s="133" t="s">
        <v>185</v>
      </c>
      <c r="C553" s="133" t="s">
        <v>188</v>
      </c>
      <c r="D553" s="229"/>
      <c r="E553" s="87">
        <f t="shared" ref="E553:G554" si="72">E552+7</f>
        <v>45344</v>
      </c>
      <c r="F553" s="86">
        <f t="shared" si="72"/>
        <v>45349</v>
      </c>
      <c r="G553" s="12">
        <f t="shared" si="72"/>
        <v>45356</v>
      </c>
    </row>
    <row r="554" spans="1:7" s="5" customFormat="1" ht="15.75" customHeight="1">
      <c r="A554" s="20"/>
      <c r="B554" s="139"/>
      <c r="C554" s="139"/>
      <c r="D554" s="209"/>
      <c r="E554" s="87">
        <f t="shared" si="72"/>
        <v>45351</v>
      </c>
      <c r="F554" s="86">
        <f t="shared" si="72"/>
        <v>45356</v>
      </c>
      <c r="G554" s="12">
        <f t="shared" si="72"/>
        <v>45363</v>
      </c>
    </row>
    <row r="555" spans="1:7" s="5" customFormat="1" ht="15.75" customHeight="1">
      <c r="A555" s="20"/>
      <c r="B555" s="15"/>
      <c r="C555" s="15"/>
      <c r="D555" s="67"/>
      <c r="E555" s="14"/>
      <c r="F555" s="14"/>
      <c r="G555" s="14"/>
    </row>
    <row r="556" spans="1:7" s="5" customFormat="1" ht="15.75" customHeight="1">
      <c r="A556" s="20"/>
      <c r="B556" s="215" t="s">
        <v>453</v>
      </c>
      <c r="C556" s="221" t="s">
        <v>8</v>
      </c>
      <c r="D556" s="221" t="s">
        <v>9</v>
      </c>
      <c r="E556" s="66" t="s">
        <v>397</v>
      </c>
      <c r="F556" s="66" t="s">
        <v>10</v>
      </c>
      <c r="G556" s="81" t="s">
        <v>28</v>
      </c>
    </row>
    <row r="557" spans="1:7" s="5" customFormat="1" ht="15.75" customHeight="1">
      <c r="A557" s="20"/>
      <c r="B557" s="216"/>
      <c r="C557" s="223"/>
      <c r="D557" s="223"/>
      <c r="E557" s="82" t="s">
        <v>2</v>
      </c>
      <c r="F557" s="21" t="s">
        <v>11</v>
      </c>
      <c r="G557" s="66" t="s">
        <v>12</v>
      </c>
    </row>
    <row r="558" spans="1:7" s="5" customFormat="1" ht="15.75" customHeight="1">
      <c r="A558" s="20"/>
      <c r="B558" s="76" t="s">
        <v>343</v>
      </c>
      <c r="C558" s="128" t="s">
        <v>414</v>
      </c>
      <c r="D558" s="256" t="s">
        <v>526</v>
      </c>
      <c r="E558" s="30">
        <v>45323</v>
      </c>
      <c r="F558" s="30">
        <f>E558+4</f>
        <v>45327</v>
      </c>
      <c r="G558" s="12">
        <f>F558+8</f>
        <v>45335</v>
      </c>
    </row>
    <row r="559" spans="1:7" s="5" customFormat="1" ht="15.75" customHeight="1">
      <c r="A559" s="20"/>
      <c r="B559" s="76" t="s">
        <v>344</v>
      </c>
      <c r="C559" s="128" t="s">
        <v>527</v>
      </c>
      <c r="D559" s="212"/>
      <c r="E559" s="30">
        <f t="shared" ref="E559:G562" si="73">E558+7</f>
        <v>45330</v>
      </c>
      <c r="F559" s="30">
        <f t="shared" si="73"/>
        <v>45334</v>
      </c>
      <c r="G559" s="12">
        <f t="shared" si="73"/>
        <v>45342</v>
      </c>
    </row>
    <row r="560" spans="1:7" s="5" customFormat="1" ht="15.75" customHeight="1">
      <c r="A560" s="20"/>
      <c r="B560" s="76" t="s">
        <v>345</v>
      </c>
      <c r="C560" s="128" t="s">
        <v>528</v>
      </c>
      <c r="D560" s="212"/>
      <c r="E560" s="30">
        <f t="shared" si="73"/>
        <v>45337</v>
      </c>
      <c r="F560" s="30">
        <f t="shared" si="73"/>
        <v>45341</v>
      </c>
      <c r="G560" s="12">
        <f t="shared" si="73"/>
        <v>45349</v>
      </c>
    </row>
    <row r="561" spans="1:7" s="5" customFormat="1" ht="15.75" customHeight="1">
      <c r="A561" s="20"/>
      <c r="B561" s="76" t="s">
        <v>346</v>
      </c>
      <c r="C561" s="128" t="s">
        <v>529</v>
      </c>
      <c r="D561" s="212"/>
      <c r="E561" s="30">
        <f t="shared" si="73"/>
        <v>45344</v>
      </c>
      <c r="F561" s="30">
        <f t="shared" si="73"/>
        <v>45348</v>
      </c>
      <c r="G561" s="12">
        <f t="shared" si="73"/>
        <v>45356</v>
      </c>
    </row>
    <row r="562" spans="1:7" s="5" customFormat="1" ht="15.75" customHeight="1">
      <c r="A562" s="20"/>
      <c r="B562" s="128" t="s">
        <v>636</v>
      </c>
      <c r="C562" s="128" t="s">
        <v>347</v>
      </c>
      <c r="D562" s="278"/>
      <c r="E562" s="30">
        <f t="shared" si="73"/>
        <v>45351</v>
      </c>
      <c r="F562" s="30">
        <f t="shared" si="73"/>
        <v>45355</v>
      </c>
      <c r="G562" s="12">
        <f t="shared" si="73"/>
        <v>45363</v>
      </c>
    </row>
    <row r="563" spans="1:7" s="5" customFormat="1" ht="15.75" customHeight="1">
      <c r="A563" s="20"/>
      <c r="B563" s="15"/>
      <c r="C563" s="15"/>
      <c r="D563" s="67"/>
      <c r="E563" s="14"/>
      <c r="F563" s="14"/>
      <c r="G563" s="14"/>
    </row>
    <row r="564" spans="1:7" s="5" customFormat="1" ht="15.75" customHeight="1">
      <c r="A564" s="40"/>
      <c r="B564" s="15"/>
      <c r="C564" s="15"/>
      <c r="D564" s="67"/>
      <c r="E564" s="14"/>
      <c r="F564" s="14"/>
      <c r="G564" s="14"/>
    </row>
    <row r="565" spans="1:7" s="5" customFormat="1" ht="15.75" customHeight="1">
      <c r="A565" s="20"/>
      <c r="B565" s="305" t="s">
        <v>7</v>
      </c>
      <c r="C565" s="305" t="s">
        <v>8</v>
      </c>
      <c r="D565" s="305" t="s">
        <v>9</v>
      </c>
      <c r="E565" s="150" t="s">
        <v>397</v>
      </c>
      <c r="F565" s="150" t="s">
        <v>10</v>
      </c>
      <c r="G565" s="150" t="s">
        <v>637</v>
      </c>
    </row>
    <row r="566" spans="1:7" s="5" customFormat="1" ht="15.75" customHeight="1">
      <c r="A566" s="20" t="s">
        <v>638</v>
      </c>
      <c r="B566" s="305"/>
      <c r="C566" s="305"/>
      <c r="D566" s="305"/>
      <c r="E566" s="150" t="s">
        <v>2</v>
      </c>
      <c r="F566" s="150" t="s">
        <v>11</v>
      </c>
      <c r="G566" s="150" t="s">
        <v>12</v>
      </c>
    </row>
    <row r="567" spans="1:7" s="5" customFormat="1" ht="15.75" customHeight="1">
      <c r="A567" s="20"/>
      <c r="B567" s="151" t="s">
        <v>154</v>
      </c>
      <c r="C567" s="151" t="s">
        <v>639</v>
      </c>
      <c r="D567" s="320" t="s">
        <v>640</v>
      </c>
      <c r="E567" s="152">
        <v>45322</v>
      </c>
      <c r="F567" s="152">
        <f>E567+4</f>
        <v>45326</v>
      </c>
      <c r="G567" s="152">
        <f>F567+6</f>
        <v>45332</v>
      </c>
    </row>
    <row r="568" spans="1:7" s="5" customFormat="1" ht="15.75" customHeight="1">
      <c r="A568" s="20"/>
      <c r="B568" s="151" t="s">
        <v>389</v>
      </c>
      <c r="C568" s="151"/>
      <c r="D568" s="320"/>
      <c r="E568" s="152">
        <f t="shared" ref="E568:G571" si="74">E567+7</f>
        <v>45329</v>
      </c>
      <c r="F568" s="152">
        <f t="shared" si="74"/>
        <v>45333</v>
      </c>
      <c r="G568" s="152">
        <f t="shared" si="74"/>
        <v>45339</v>
      </c>
    </row>
    <row r="569" spans="1:7" s="5" customFormat="1" ht="15.75" customHeight="1">
      <c r="A569" s="20"/>
      <c r="B569" s="151" t="s">
        <v>389</v>
      </c>
      <c r="C569" s="151"/>
      <c r="D569" s="320"/>
      <c r="E569" s="152">
        <f t="shared" si="74"/>
        <v>45336</v>
      </c>
      <c r="F569" s="152">
        <f t="shared" si="74"/>
        <v>45340</v>
      </c>
      <c r="G569" s="152">
        <f t="shared" si="74"/>
        <v>45346</v>
      </c>
    </row>
    <row r="570" spans="1:7" s="5" customFormat="1" ht="15.75" customHeight="1">
      <c r="A570" s="20"/>
      <c r="B570" s="153" t="s">
        <v>100</v>
      </c>
      <c r="C570" s="151" t="s">
        <v>586</v>
      </c>
      <c r="D570" s="320"/>
      <c r="E570" s="152">
        <f t="shared" si="74"/>
        <v>45343</v>
      </c>
      <c r="F570" s="152">
        <f t="shared" si="74"/>
        <v>45347</v>
      </c>
      <c r="G570" s="152">
        <f t="shared" si="74"/>
        <v>45353</v>
      </c>
    </row>
    <row r="571" spans="1:7" s="5" customFormat="1" ht="15.75" customHeight="1">
      <c r="A571" s="20"/>
      <c r="B571" s="153" t="s">
        <v>154</v>
      </c>
      <c r="C571" s="151" t="s">
        <v>622</v>
      </c>
      <c r="D571" s="320"/>
      <c r="E571" s="152">
        <f t="shared" si="74"/>
        <v>45350</v>
      </c>
      <c r="F571" s="152">
        <f t="shared" si="74"/>
        <v>45354</v>
      </c>
      <c r="G571" s="152">
        <f t="shared" si="74"/>
        <v>45360</v>
      </c>
    </row>
    <row r="572" spans="1:7" s="5" customFormat="1" ht="15.75" customHeight="1">
      <c r="A572" s="20"/>
      <c r="B572" s="41"/>
      <c r="C572" s="70"/>
      <c r="D572" s="67"/>
      <c r="E572" s="14"/>
      <c r="F572" s="14"/>
      <c r="G572" s="14"/>
    </row>
    <row r="573" spans="1:7" s="5" customFormat="1" ht="15.75" customHeight="1">
      <c r="A573" s="20" t="s">
        <v>641</v>
      </c>
      <c r="B573" s="221" t="s">
        <v>7</v>
      </c>
      <c r="C573" s="221" t="s">
        <v>8</v>
      </c>
      <c r="D573" s="221" t="s">
        <v>9</v>
      </c>
      <c r="E573" s="66" t="s">
        <v>397</v>
      </c>
      <c r="F573" s="66" t="s">
        <v>10</v>
      </c>
      <c r="G573" s="81" t="s">
        <v>642</v>
      </c>
    </row>
    <row r="574" spans="1:7" s="5" customFormat="1" ht="15.75" customHeight="1">
      <c r="A574" s="20"/>
      <c r="B574" s="223"/>
      <c r="C574" s="223"/>
      <c r="D574" s="223"/>
      <c r="E574" s="82" t="s">
        <v>2</v>
      </c>
      <c r="F574" s="21" t="s">
        <v>11</v>
      </c>
      <c r="G574" s="66" t="s">
        <v>12</v>
      </c>
    </row>
    <row r="575" spans="1:7" s="5" customFormat="1" ht="15.75" customHeight="1">
      <c r="A575" s="20"/>
      <c r="B575" s="129" t="s">
        <v>98</v>
      </c>
      <c r="C575" s="144" t="s">
        <v>617</v>
      </c>
      <c r="D575" s="315" t="s">
        <v>629</v>
      </c>
      <c r="E575" s="99">
        <v>45324</v>
      </c>
      <c r="F575" s="30">
        <f>E575+4</f>
        <v>45328</v>
      </c>
      <c r="G575" s="12">
        <f>F575+5</f>
        <v>45333</v>
      </c>
    </row>
    <row r="576" spans="1:7" s="5" customFormat="1" ht="15.75" customHeight="1">
      <c r="A576" s="20"/>
      <c r="B576" s="129" t="s">
        <v>255</v>
      </c>
      <c r="C576" s="144"/>
      <c r="D576" s="316"/>
      <c r="E576" s="99">
        <f t="shared" ref="E576:G579" si="75">E575+7</f>
        <v>45331</v>
      </c>
      <c r="F576" s="30">
        <f t="shared" si="75"/>
        <v>45335</v>
      </c>
      <c r="G576" s="12">
        <f t="shared" si="75"/>
        <v>45340</v>
      </c>
    </row>
    <row r="577" spans="1:7" s="5" customFormat="1" ht="15.75" customHeight="1">
      <c r="A577" s="20"/>
      <c r="B577" s="129" t="s">
        <v>255</v>
      </c>
      <c r="C577" s="144"/>
      <c r="D577" s="316"/>
      <c r="E577" s="99">
        <f t="shared" si="75"/>
        <v>45338</v>
      </c>
      <c r="F577" s="30">
        <f t="shared" si="75"/>
        <v>45342</v>
      </c>
      <c r="G577" s="12">
        <f t="shared" si="75"/>
        <v>45347</v>
      </c>
    </row>
    <row r="578" spans="1:7" s="5" customFormat="1" ht="15.75" customHeight="1">
      <c r="A578" s="20"/>
      <c r="B578" s="129" t="s">
        <v>98</v>
      </c>
      <c r="C578" s="144" t="s">
        <v>619</v>
      </c>
      <c r="D578" s="316"/>
      <c r="E578" s="99">
        <f t="shared" si="75"/>
        <v>45345</v>
      </c>
      <c r="F578" s="30">
        <f t="shared" si="75"/>
        <v>45349</v>
      </c>
      <c r="G578" s="12">
        <f t="shared" si="75"/>
        <v>45354</v>
      </c>
    </row>
    <row r="579" spans="1:7" s="5" customFormat="1" ht="15.75" customHeight="1">
      <c r="A579" s="20"/>
      <c r="B579" s="95" t="s">
        <v>106</v>
      </c>
      <c r="C579" s="129" t="s">
        <v>620</v>
      </c>
      <c r="D579" s="317"/>
      <c r="E579" s="99">
        <f t="shared" si="75"/>
        <v>45352</v>
      </c>
      <c r="F579" s="30">
        <f t="shared" si="75"/>
        <v>45356</v>
      </c>
      <c r="G579" s="12">
        <f t="shared" si="75"/>
        <v>45361</v>
      </c>
    </row>
    <row r="580" spans="1:7" s="5" customFormat="1" ht="15.75" customHeight="1">
      <c r="A580" s="20"/>
      <c r="B580" s="15"/>
      <c r="C580" s="15"/>
      <c r="D580" s="71"/>
      <c r="E580" s="14"/>
      <c r="F580" s="14"/>
      <c r="G580" s="14"/>
    </row>
    <row r="581" spans="1:7" s="5" customFormat="1" ht="15.75" customHeight="1">
      <c r="A581" s="42" t="s">
        <v>643</v>
      </c>
      <c r="B581" s="43"/>
      <c r="C581" s="43"/>
      <c r="D581" s="43"/>
      <c r="E581" s="43"/>
      <c r="F581" s="43"/>
      <c r="G581" s="43"/>
    </row>
    <row r="582" spans="1:7" s="5" customFormat="1" ht="15.75" customHeight="1">
      <c r="A582" s="318"/>
      <c r="B582" s="318"/>
      <c r="C582" s="25"/>
      <c r="D582" s="9"/>
      <c r="E582" s="9"/>
      <c r="F582" s="84"/>
      <c r="G582" s="84"/>
    </row>
    <row r="583" spans="1:7" s="5" customFormat="1" ht="15.75" customHeight="1">
      <c r="A583" s="20" t="s">
        <v>644</v>
      </c>
      <c r="B583" s="272" t="s">
        <v>453</v>
      </c>
      <c r="C583" s="272" t="s">
        <v>8</v>
      </c>
      <c r="D583" s="215" t="s">
        <v>9</v>
      </c>
      <c r="E583" s="66" t="s">
        <v>397</v>
      </c>
      <c r="F583" s="66" t="s">
        <v>645</v>
      </c>
      <c r="G583" s="66" t="s">
        <v>4</v>
      </c>
    </row>
    <row r="584" spans="1:7" s="5" customFormat="1" ht="15.75" customHeight="1">
      <c r="A584" s="20"/>
      <c r="B584" s="272"/>
      <c r="C584" s="272"/>
      <c r="D584" s="216"/>
      <c r="E584" s="66" t="s">
        <v>2</v>
      </c>
      <c r="F584" s="66" t="s">
        <v>11</v>
      </c>
      <c r="G584" s="66" t="s">
        <v>12</v>
      </c>
    </row>
    <row r="585" spans="1:7" s="5" customFormat="1" ht="15.75" customHeight="1">
      <c r="A585" s="20"/>
      <c r="B585" s="117" t="s">
        <v>646</v>
      </c>
      <c r="C585" s="117" t="s">
        <v>132</v>
      </c>
      <c r="D585" s="258" t="s">
        <v>647</v>
      </c>
      <c r="E585" s="12">
        <v>45322</v>
      </c>
      <c r="F585" s="12">
        <f>E585+3</f>
        <v>45325</v>
      </c>
      <c r="G585" s="12">
        <f>F585+2</f>
        <v>45327</v>
      </c>
    </row>
    <row r="586" spans="1:7" s="5" customFormat="1" ht="15.75" customHeight="1">
      <c r="A586" s="20"/>
      <c r="B586" s="117" t="s">
        <v>646</v>
      </c>
      <c r="C586" s="117" t="s">
        <v>133</v>
      </c>
      <c r="D586" s="229"/>
      <c r="E586" s="12">
        <f t="shared" ref="E586:G589" si="76">E585+7</f>
        <v>45329</v>
      </c>
      <c r="F586" s="12">
        <f t="shared" si="76"/>
        <v>45332</v>
      </c>
      <c r="G586" s="12">
        <f t="shared" si="76"/>
        <v>45334</v>
      </c>
    </row>
    <row r="587" spans="1:7" s="5" customFormat="1" ht="15.75" customHeight="1">
      <c r="A587" s="20"/>
      <c r="B587" s="115"/>
      <c r="C587" s="117"/>
      <c r="D587" s="229"/>
      <c r="E587" s="12">
        <f t="shared" si="76"/>
        <v>45336</v>
      </c>
      <c r="F587" s="12">
        <f t="shared" si="76"/>
        <v>45339</v>
      </c>
      <c r="G587" s="12">
        <f t="shared" si="76"/>
        <v>45341</v>
      </c>
    </row>
    <row r="588" spans="1:7" s="5" customFormat="1" ht="15.75" customHeight="1">
      <c r="A588" s="20"/>
      <c r="B588" s="117" t="s">
        <v>646</v>
      </c>
      <c r="C588" s="117" t="s">
        <v>134</v>
      </c>
      <c r="D588" s="229"/>
      <c r="E588" s="12">
        <f t="shared" si="76"/>
        <v>45343</v>
      </c>
      <c r="F588" s="12">
        <f t="shared" si="76"/>
        <v>45346</v>
      </c>
      <c r="G588" s="12">
        <f t="shared" si="76"/>
        <v>45348</v>
      </c>
    </row>
    <row r="589" spans="1:7" s="5" customFormat="1" ht="15.75" customHeight="1">
      <c r="A589" s="20"/>
      <c r="B589" s="117"/>
      <c r="C589" s="117"/>
      <c r="D589" s="230"/>
      <c r="E589" s="12">
        <f t="shared" si="76"/>
        <v>45350</v>
      </c>
      <c r="F589" s="12">
        <f t="shared" si="76"/>
        <v>45353</v>
      </c>
      <c r="G589" s="12">
        <f t="shared" si="76"/>
        <v>45355</v>
      </c>
    </row>
    <row r="590" spans="1:7" s="5" customFormat="1" ht="15.75" customHeight="1">
      <c r="A590" s="20"/>
      <c r="D590" s="34"/>
      <c r="E590" s="34"/>
      <c r="F590" s="14"/>
      <c r="G590" s="14"/>
    </row>
    <row r="591" spans="1:7" s="5" customFormat="1" ht="15.75" customHeight="1">
      <c r="A591" s="224"/>
      <c r="B591" s="224"/>
      <c r="C591" s="18"/>
      <c r="D591" s="19"/>
      <c r="E591" s="19"/>
      <c r="F591" s="85"/>
      <c r="G591" s="85"/>
    </row>
    <row r="592" spans="1:7" s="5" customFormat="1" ht="15.75" customHeight="1">
      <c r="A592" s="20" t="s">
        <v>648</v>
      </c>
      <c r="B592" s="215" t="s">
        <v>453</v>
      </c>
      <c r="C592" s="215" t="s">
        <v>8</v>
      </c>
      <c r="D592" s="215" t="s">
        <v>9</v>
      </c>
      <c r="E592" s="66" t="s">
        <v>397</v>
      </c>
      <c r="F592" s="66" t="s">
        <v>10</v>
      </c>
      <c r="G592" s="66" t="s">
        <v>39</v>
      </c>
    </row>
    <row r="593" spans="1:8" s="5" customFormat="1" ht="15.75" customHeight="1">
      <c r="A593" s="20"/>
      <c r="B593" s="216"/>
      <c r="C593" s="216"/>
      <c r="D593" s="216"/>
      <c r="E593" s="66" t="s">
        <v>2</v>
      </c>
      <c r="F593" s="66" t="s">
        <v>11</v>
      </c>
      <c r="G593" s="66" t="s">
        <v>12</v>
      </c>
    </row>
    <row r="594" spans="1:8" s="5" customFormat="1" ht="15.75" customHeight="1">
      <c r="B594" s="117" t="s">
        <v>646</v>
      </c>
      <c r="C594" s="117" t="s">
        <v>132</v>
      </c>
      <c r="D594" s="258" t="s">
        <v>647</v>
      </c>
      <c r="E594" s="12">
        <v>45322</v>
      </c>
      <c r="F594" s="12">
        <f>E594+3</f>
        <v>45325</v>
      </c>
      <c r="G594" s="12">
        <f>F594+2</f>
        <v>45327</v>
      </c>
    </row>
    <row r="595" spans="1:8" s="5" customFormat="1" ht="15.75" customHeight="1">
      <c r="A595" s="20"/>
      <c r="B595" s="117" t="s">
        <v>646</v>
      </c>
      <c r="C595" s="117" t="s">
        <v>133</v>
      </c>
      <c r="D595" s="229"/>
      <c r="E595" s="12">
        <f t="shared" ref="E595:G598" si="77">E594+7</f>
        <v>45329</v>
      </c>
      <c r="F595" s="12">
        <f t="shared" si="77"/>
        <v>45332</v>
      </c>
      <c r="G595" s="12">
        <f t="shared" si="77"/>
        <v>45334</v>
      </c>
    </row>
    <row r="596" spans="1:8" s="5" customFormat="1" ht="15.75" customHeight="1">
      <c r="A596" s="20"/>
      <c r="B596" s="115"/>
      <c r="C596" s="117"/>
      <c r="D596" s="229"/>
      <c r="E596" s="12">
        <f t="shared" si="77"/>
        <v>45336</v>
      </c>
      <c r="F596" s="12">
        <f t="shared" si="77"/>
        <v>45339</v>
      </c>
      <c r="G596" s="12">
        <f t="shared" si="77"/>
        <v>45341</v>
      </c>
    </row>
    <row r="597" spans="1:8" s="5" customFormat="1" ht="15.75" customHeight="1">
      <c r="A597" s="20"/>
      <c r="B597" s="117" t="s">
        <v>646</v>
      </c>
      <c r="C597" s="117" t="s">
        <v>134</v>
      </c>
      <c r="D597" s="229"/>
      <c r="E597" s="12">
        <f t="shared" si="77"/>
        <v>45343</v>
      </c>
      <c r="F597" s="12">
        <f t="shared" si="77"/>
        <v>45346</v>
      </c>
      <c r="G597" s="12">
        <f t="shared" si="77"/>
        <v>45348</v>
      </c>
    </row>
    <row r="598" spans="1:8" s="5" customFormat="1" ht="15.75" customHeight="1">
      <c r="A598" s="20"/>
      <c r="B598" s="117"/>
      <c r="C598" s="117"/>
      <c r="D598" s="230"/>
      <c r="E598" s="12">
        <f t="shared" si="77"/>
        <v>45350</v>
      </c>
      <c r="F598" s="12">
        <f t="shared" si="77"/>
        <v>45353</v>
      </c>
      <c r="G598" s="12">
        <f t="shared" si="77"/>
        <v>45355</v>
      </c>
    </row>
    <row r="599" spans="1:8" s="5" customFormat="1" ht="15.75" customHeight="1">
      <c r="A599" s="20"/>
      <c r="D599" s="34"/>
      <c r="E599" s="34"/>
      <c r="F599" s="14"/>
      <c r="G599" s="14"/>
    </row>
    <row r="600" spans="1:8" s="5" customFormat="1" ht="15.75" customHeight="1">
      <c r="A600" s="224"/>
      <c r="B600" s="224"/>
      <c r="C600" s="18"/>
      <c r="D600" s="19"/>
      <c r="E600" s="19"/>
      <c r="F600" s="85"/>
      <c r="G600" s="85"/>
    </row>
    <row r="601" spans="1:8" s="5" customFormat="1" ht="15.75" customHeight="1">
      <c r="A601" s="20" t="s">
        <v>649</v>
      </c>
      <c r="B601" s="226" t="s">
        <v>7</v>
      </c>
      <c r="C601" s="226" t="s">
        <v>8</v>
      </c>
      <c r="D601" s="226" t="s">
        <v>9</v>
      </c>
      <c r="E601" s="154" t="s">
        <v>397</v>
      </c>
      <c r="F601" s="154" t="s">
        <v>10</v>
      </c>
      <c r="G601" s="154" t="s">
        <v>40</v>
      </c>
    </row>
    <row r="602" spans="1:8" s="5" customFormat="1" ht="15.75" customHeight="1">
      <c r="A602" s="20"/>
      <c r="B602" s="227"/>
      <c r="C602" s="227"/>
      <c r="D602" s="227"/>
      <c r="E602" s="155" t="s">
        <v>2</v>
      </c>
      <c r="F602" s="154" t="s">
        <v>11</v>
      </c>
      <c r="G602" s="154" t="s">
        <v>12</v>
      </c>
    </row>
    <row r="603" spans="1:8" s="5" customFormat="1" ht="15.75" customHeight="1">
      <c r="A603" s="20"/>
      <c r="B603" s="154" t="s">
        <v>110</v>
      </c>
      <c r="C603" s="154" t="s">
        <v>650</v>
      </c>
      <c r="D603" s="259" t="s">
        <v>651</v>
      </c>
      <c r="E603" s="156">
        <v>45324</v>
      </c>
      <c r="F603" s="156">
        <f>E603+3</f>
        <v>45327</v>
      </c>
      <c r="G603" s="156">
        <f>F603+3</f>
        <v>45330</v>
      </c>
    </row>
    <row r="604" spans="1:8" s="5" customFormat="1" ht="15.75" customHeight="1">
      <c r="B604" s="154" t="s">
        <v>389</v>
      </c>
      <c r="C604" s="154"/>
      <c r="D604" s="260"/>
      <c r="E604" s="157">
        <f t="shared" ref="E604:G607" si="78">E603+7</f>
        <v>45331</v>
      </c>
      <c r="F604" s="156">
        <f t="shared" si="78"/>
        <v>45334</v>
      </c>
      <c r="G604" s="156">
        <f t="shared" si="78"/>
        <v>45337</v>
      </c>
    </row>
    <row r="605" spans="1:8" s="5" customFormat="1" ht="15.75" customHeight="1">
      <c r="A605" s="20"/>
      <c r="B605" s="154" t="s">
        <v>389</v>
      </c>
      <c r="C605" s="154"/>
      <c r="D605" s="260"/>
      <c r="E605" s="157">
        <f t="shared" si="78"/>
        <v>45338</v>
      </c>
      <c r="F605" s="156">
        <f t="shared" si="78"/>
        <v>45341</v>
      </c>
      <c r="G605" s="156">
        <f t="shared" si="78"/>
        <v>45344</v>
      </c>
    </row>
    <row r="606" spans="1:8" s="5" customFormat="1" ht="15.75" customHeight="1">
      <c r="A606" s="20"/>
      <c r="B606" s="154" t="s">
        <v>110</v>
      </c>
      <c r="C606" s="154" t="s">
        <v>652</v>
      </c>
      <c r="D606" s="260"/>
      <c r="E606" s="157">
        <f t="shared" si="78"/>
        <v>45345</v>
      </c>
      <c r="F606" s="156">
        <f t="shared" si="78"/>
        <v>45348</v>
      </c>
      <c r="G606" s="156">
        <f t="shared" si="78"/>
        <v>45351</v>
      </c>
    </row>
    <row r="607" spans="1:8" s="5" customFormat="1" ht="15.75" customHeight="1">
      <c r="A607" s="20"/>
      <c r="B607" s="154"/>
      <c r="C607" s="154"/>
      <c r="D607" s="260"/>
      <c r="E607" s="157">
        <f t="shared" si="78"/>
        <v>45352</v>
      </c>
      <c r="F607" s="156">
        <f t="shared" si="78"/>
        <v>45355</v>
      </c>
      <c r="G607" s="156">
        <f t="shared" si="78"/>
        <v>45358</v>
      </c>
    </row>
    <row r="608" spans="1:8" s="5" customFormat="1" ht="15.75" customHeight="1">
      <c r="A608" s="224"/>
      <c r="B608" s="224"/>
      <c r="C608" s="224"/>
      <c r="D608" s="224"/>
      <c r="E608" s="224"/>
      <c r="F608" s="224"/>
      <c r="G608" s="224"/>
      <c r="H608" s="224"/>
    </row>
    <row r="609" spans="1:7" s="5" customFormat="1" ht="15.75" customHeight="1">
      <c r="A609" s="20" t="s">
        <v>89</v>
      </c>
      <c r="B609" s="226" t="s">
        <v>7</v>
      </c>
      <c r="C609" s="226" t="s">
        <v>8</v>
      </c>
      <c r="D609" s="226" t="s">
        <v>9</v>
      </c>
      <c r="E609" s="66" t="s">
        <v>397</v>
      </c>
      <c r="F609" s="66" t="s">
        <v>10</v>
      </c>
      <c r="G609" s="66" t="s">
        <v>41</v>
      </c>
    </row>
    <row r="610" spans="1:7" s="5" customFormat="1" ht="15.75" customHeight="1">
      <c r="A610" s="20"/>
      <c r="B610" s="227"/>
      <c r="C610" s="227"/>
      <c r="D610" s="227"/>
      <c r="E610" s="66" t="s">
        <v>444</v>
      </c>
      <c r="F610" s="66" t="s">
        <v>11</v>
      </c>
      <c r="G610" s="66" t="s">
        <v>12</v>
      </c>
    </row>
    <row r="611" spans="1:7" s="5" customFormat="1" ht="15.75" customHeight="1">
      <c r="A611" s="20"/>
      <c r="B611" s="154" t="s">
        <v>110</v>
      </c>
      <c r="C611" s="154" t="s">
        <v>650</v>
      </c>
      <c r="D611" s="221" t="s">
        <v>651</v>
      </c>
      <c r="E611" s="156">
        <v>45324</v>
      </c>
      <c r="F611" s="12">
        <f>E611+3</f>
        <v>45327</v>
      </c>
      <c r="G611" s="12">
        <f>F611+3</f>
        <v>45330</v>
      </c>
    </row>
    <row r="612" spans="1:7" s="5" customFormat="1" ht="15.75" customHeight="1">
      <c r="B612" s="154" t="s">
        <v>389</v>
      </c>
      <c r="C612" s="154"/>
      <c r="D612" s="234"/>
      <c r="E612" s="89">
        <f>E611+7</f>
        <v>45331</v>
      </c>
      <c r="F612" s="12">
        <f t="shared" ref="E612:G615" si="79">F611+7</f>
        <v>45334</v>
      </c>
      <c r="G612" s="12">
        <f t="shared" si="79"/>
        <v>45337</v>
      </c>
    </row>
    <row r="613" spans="1:7" s="5" customFormat="1" ht="15.75" customHeight="1">
      <c r="A613" s="20"/>
      <c r="B613" s="154" t="s">
        <v>389</v>
      </c>
      <c r="C613" s="154"/>
      <c r="D613" s="234"/>
      <c r="E613" s="89">
        <f t="shared" si="79"/>
        <v>45338</v>
      </c>
      <c r="F613" s="12">
        <f t="shared" si="79"/>
        <v>45341</v>
      </c>
      <c r="G613" s="12">
        <f t="shared" si="79"/>
        <v>45344</v>
      </c>
    </row>
    <row r="614" spans="1:7" s="5" customFormat="1" ht="15.75" customHeight="1">
      <c r="A614" s="20"/>
      <c r="B614" s="154" t="s">
        <v>110</v>
      </c>
      <c r="C614" s="154" t="s">
        <v>652</v>
      </c>
      <c r="D614" s="234"/>
      <c r="E614" s="89">
        <f t="shared" si="79"/>
        <v>45345</v>
      </c>
      <c r="F614" s="12">
        <f t="shared" si="79"/>
        <v>45348</v>
      </c>
      <c r="G614" s="12">
        <f t="shared" si="79"/>
        <v>45351</v>
      </c>
    </row>
    <row r="615" spans="1:7" s="5" customFormat="1" ht="15.75" customHeight="1">
      <c r="A615" s="20"/>
      <c r="B615" s="154"/>
      <c r="C615" s="154"/>
      <c r="D615" s="319"/>
      <c r="E615" s="89">
        <f t="shared" si="79"/>
        <v>45352</v>
      </c>
      <c r="F615" s="12">
        <f t="shared" si="79"/>
        <v>45355</v>
      </c>
      <c r="G615" s="12">
        <f t="shared" si="79"/>
        <v>45358</v>
      </c>
    </row>
    <row r="616" spans="1:7" s="5" customFormat="1" ht="15.75" customHeight="1">
      <c r="A616" s="40"/>
      <c r="C616" s="18"/>
      <c r="D616" s="19"/>
      <c r="E616" s="19"/>
      <c r="F616" s="85"/>
      <c r="G616" s="85"/>
    </row>
    <row r="617" spans="1:7" s="5" customFormat="1" ht="15.75" customHeight="1">
      <c r="A617" s="20" t="s">
        <v>653</v>
      </c>
      <c r="B617" s="221" t="s">
        <v>7</v>
      </c>
      <c r="C617" s="221" t="s">
        <v>8</v>
      </c>
      <c r="D617" s="221" t="s">
        <v>9</v>
      </c>
      <c r="E617" s="66" t="s">
        <v>397</v>
      </c>
      <c r="F617" s="66" t="s">
        <v>10</v>
      </c>
      <c r="G617" s="66" t="s">
        <v>42</v>
      </c>
    </row>
    <row r="618" spans="1:7" s="5" customFormat="1" ht="15.75" customHeight="1">
      <c r="A618" s="20"/>
      <c r="B618" s="223"/>
      <c r="C618" s="223"/>
      <c r="D618" s="223"/>
      <c r="E618" s="77" t="s">
        <v>2</v>
      </c>
      <c r="F618" s="66" t="s">
        <v>11</v>
      </c>
      <c r="G618" s="66" t="s">
        <v>12</v>
      </c>
    </row>
    <row r="619" spans="1:7" s="5" customFormat="1" ht="15.75" customHeight="1">
      <c r="B619" s="66" t="s">
        <v>111</v>
      </c>
      <c r="C619" s="82" t="s">
        <v>654</v>
      </c>
      <c r="D619" s="208" t="s">
        <v>655</v>
      </c>
      <c r="E619" s="12">
        <v>45323</v>
      </c>
      <c r="F619" s="89">
        <f>E619+3</f>
        <v>45326</v>
      </c>
      <c r="G619" s="12">
        <f>F619+3</f>
        <v>45329</v>
      </c>
    </row>
    <row r="620" spans="1:7" s="5" customFormat="1" ht="15.75" customHeight="1">
      <c r="A620" s="20"/>
      <c r="B620" s="66" t="s">
        <v>92</v>
      </c>
      <c r="C620" s="82" t="s">
        <v>369</v>
      </c>
      <c r="D620" s="229"/>
      <c r="E620" s="89">
        <f t="shared" ref="E620:G623" si="80">E619+7</f>
        <v>45330</v>
      </c>
      <c r="F620" s="89">
        <f t="shared" si="80"/>
        <v>45333</v>
      </c>
      <c r="G620" s="12">
        <f t="shared" si="80"/>
        <v>45336</v>
      </c>
    </row>
    <row r="621" spans="1:7" s="5" customFormat="1" ht="15.75" customHeight="1">
      <c r="A621" s="20"/>
      <c r="B621" s="66" t="s">
        <v>92</v>
      </c>
      <c r="C621" s="82" t="s">
        <v>370</v>
      </c>
      <c r="D621" s="229"/>
      <c r="E621" s="89">
        <f t="shared" si="80"/>
        <v>45337</v>
      </c>
      <c r="F621" s="89">
        <f t="shared" si="80"/>
        <v>45340</v>
      </c>
      <c r="G621" s="12">
        <f t="shared" si="80"/>
        <v>45343</v>
      </c>
    </row>
    <row r="622" spans="1:7" s="5" customFormat="1" ht="15.75" customHeight="1">
      <c r="A622" s="20"/>
      <c r="B622" s="66" t="s">
        <v>92</v>
      </c>
      <c r="C622" s="82" t="s">
        <v>371</v>
      </c>
      <c r="D622" s="229"/>
      <c r="E622" s="89">
        <f t="shared" si="80"/>
        <v>45344</v>
      </c>
      <c r="F622" s="89">
        <f t="shared" si="80"/>
        <v>45347</v>
      </c>
      <c r="G622" s="12">
        <f t="shared" si="80"/>
        <v>45350</v>
      </c>
    </row>
    <row r="623" spans="1:7" s="5" customFormat="1" ht="15.75" customHeight="1">
      <c r="A623" s="20"/>
      <c r="B623" s="66" t="s">
        <v>92</v>
      </c>
      <c r="C623" s="82" t="s">
        <v>372</v>
      </c>
      <c r="D623" s="209"/>
      <c r="E623" s="89">
        <f t="shared" si="80"/>
        <v>45351</v>
      </c>
      <c r="F623" s="89">
        <f t="shared" si="80"/>
        <v>45354</v>
      </c>
      <c r="G623" s="12">
        <f t="shared" si="80"/>
        <v>45357</v>
      </c>
    </row>
    <row r="624" spans="1:7" s="5" customFormat="1" ht="15.75" customHeight="1">
      <c r="A624" s="20"/>
      <c r="B624" s="24"/>
      <c r="C624" s="60"/>
      <c r="D624" s="18"/>
      <c r="E624" s="18"/>
      <c r="F624" s="19"/>
      <c r="G624" s="85"/>
    </row>
    <row r="625" spans="1:7" s="5" customFormat="1" ht="15.75" customHeight="1">
      <c r="A625" s="20"/>
      <c r="B625" s="34"/>
      <c r="C625" s="34"/>
      <c r="D625" s="34"/>
      <c r="E625" s="34"/>
      <c r="F625" s="14"/>
      <c r="G625" s="14"/>
    </row>
    <row r="626" spans="1:7" s="5" customFormat="1" ht="15.75" customHeight="1">
      <c r="A626" s="20"/>
      <c r="B626" s="80"/>
      <c r="C626" s="18"/>
      <c r="D626" s="19"/>
      <c r="E626" s="19"/>
      <c r="F626" s="85"/>
      <c r="G626" s="85"/>
    </row>
    <row r="627" spans="1:7" s="5" customFormat="1" ht="15.75" customHeight="1">
      <c r="A627" s="20"/>
      <c r="B627" s="221" t="s">
        <v>7</v>
      </c>
      <c r="C627" s="221" t="s">
        <v>8</v>
      </c>
      <c r="D627" s="215" t="s">
        <v>9</v>
      </c>
      <c r="E627" s="66" t="s">
        <v>397</v>
      </c>
      <c r="F627" s="66" t="s">
        <v>10</v>
      </c>
      <c r="G627" s="66" t="s">
        <v>43</v>
      </c>
    </row>
    <row r="628" spans="1:7" s="5" customFormat="1" ht="15.75" customHeight="1">
      <c r="A628" s="20" t="s">
        <v>656</v>
      </c>
      <c r="B628" s="223"/>
      <c r="C628" s="223"/>
      <c r="D628" s="216"/>
      <c r="E628" s="77" t="s">
        <v>2</v>
      </c>
      <c r="F628" s="66" t="s">
        <v>11</v>
      </c>
      <c r="G628" s="66" t="s">
        <v>12</v>
      </c>
    </row>
    <row r="629" spans="1:7" s="5" customFormat="1" ht="15.75" customHeight="1">
      <c r="A629" s="20"/>
      <c r="B629" s="66" t="s">
        <v>92</v>
      </c>
      <c r="C629" s="82" t="s">
        <v>654</v>
      </c>
      <c r="D629" s="208" t="s">
        <v>657</v>
      </c>
      <c r="E629" s="12">
        <v>45323</v>
      </c>
      <c r="F629" s="89">
        <f>E629+3</f>
        <v>45326</v>
      </c>
      <c r="G629" s="12">
        <f>F629+3</f>
        <v>45329</v>
      </c>
    </row>
    <row r="630" spans="1:7" s="5" customFormat="1" ht="15.75" customHeight="1">
      <c r="A630" s="20"/>
      <c r="B630" s="66" t="s">
        <v>92</v>
      </c>
      <c r="C630" s="82" t="s">
        <v>369</v>
      </c>
      <c r="D630" s="229"/>
      <c r="E630" s="89">
        <f t="shared" ref="E630:G633" si="81">E629+7</f>
        <v>45330</v>
      </c>
      <c r="F630" s="89">
        <f t="shared" si="81"/>
        <v>45333</v>
      </c>
      <c r="G630" s="12">
        <f t="shared" si="81"/>
        <v>45336</v>
      </c>
    </row>
    <row r="631" spans="1:7" s="5" customFormat="1" ht="15.75" customHeight="1">
      <c r="A631" s="20"/>
      <c r="B631" s="66" t="s">
        <v>92</v>
      </c>
      <c r="C631" s="82" t="s">
        <v>370</v>
      </c>
      <c r="D631" s="229"/>
      <c r="E631" s="89">
        <f t="shared" si="81"/>
        <v>45337</v>
      </c>
      <c r="F631" s="89">
        <f t="shared" si="81"/>
        <v>45340</v>
      </c>
      <c r="G631" s="12">
        <f t="shared" si="81"/>
        <v>45343</v>
      </c>
    </row>
    <row r="632" spans="1:7" s="5" customFormat="1" ht="15.75" customHeight="1">
      <c r="A632" s="20"/>
      <c r="B632" s="66" t="s">
        <v>92</v>
      </c>
      <c r="C632" s="82" t="s">
        <v>371</v>
      </c>
      <c r="D632" s="229"/>
      <c r="E632" s="89">
        <f t="shared" si="81"/>
        <v>45344</v>
      </c>
      <c r="F632" s="89">
        <f t="shared" si="81"/>
        <v>45347</v>
      </c>
      <c r="G632" s="12">
        <f t="shared" si="81"/>
        <v>45350</v>
      </c>
    </row>
    <row r="633" spans="1:7" s="5" customFormat="1" ht="15.75" customHeight="1">
      <c r="A633" s="40"/>
      <c r="B633" s="66" t="s">
        <v>92</v>
      </c>
      <c r="C633" s="82" t="s">
        <v>372</v>
      </c>
      <c r="D633" s="209"/>
      <c r="E633" s="89">
        <f t="shared" si="81"/>
        <v>45351</v>
      </c>
      <c r="F633" s="89">
        <f t="shared" si="81"/>
        <v>45354</v>
      </c>
      <c r="G633" s="12">
        <f t="shared" si="81"/>
        <v>45357</v>
      </c>
    </row>
    <row r="634" spans="1:7" s="5" customFormat="1" ht="15.75" customHeight="1">
      <c r="A634" s="20"/>
      <c r="B634" s="80"/>
      <c r="C634" s="18"/>
      <c r="D634" s="19"/>
      <c r="E634" s="19"/>
      <c r="F634" s="85"/>
      <c r="G634" s="85"/>
    </row>
    <row r="635" spans="1:7" s="5" customFormat="1" ht="15.75" customHeight="1">
      <c r="A635" s="20"/>
      <c r="B635" s="34"/>
      <c r="C635" s="34"/>
      <c r="D635" s="34"/>
      <c r="E635" s="13"/>
      <c r="F635" s="13"/>
      <c r="G635" s="14"/>
    </row>
    <row r="636" spans="1:7" s="5" customFormat="1" ht="15.75" customHeight="1">
      <c r="A636" s="20"/>
      <c r="B636" s="215" t="s">
        <v>7</v>
      </c>
      <c r="C636" s="215" t="s">
        <v>8</v>
      </c>
      <c r="D636" s="215" t="s">
        <v>9</v>
      </c>
      <c r="E636" s="66" t="s">
        <v>397</v>
      </c>
      <c r="F636" s="66" t="s">
        <v>10</v>
      </c>
      <c r="G636" s="66" t="s">
        <v>44</v>
      </c>
    </row>
    <row r="637" spans="1:7" s="5" customFormat="1" ht="15.75" customHeight="1">
      <c r="A637" s="20" t="s">
        <v>658</v>
      </c>
      <c r="B637" s="216"/>
      <c r="C637" s="216"/>
      <c r="D637" s="216"/>
      <c r="E637" s="77" t="s">
        <v>2</v>
      </c>
      <c r="F637" s="66" t="s">
        <v>11</v>
      </c>
      <c r="G637" s="66" t="s">
        <v>12</v>
      </c>
    </row>
    <row r="638" spans="1:7" s="5" customFormat="1" ht="15.75" customHeight="1">
      <c r="A638" s="20"/>
      <c r="B638" s="133" t="s">
        <v>659</v>
      </c>
      <c r="C638" s="133" t="s">
        <v>652</v>
      </c>
      <c r="D638" s="314" t="s">
        <v>660</v>
      </c>
      <c r="E638" s="99">
        <v>45323</v>
      </c>
      <c r="F638" s="98">
        <f>E638+3</f>
        <v>45326</v>
      </c>
      <c r="G638" s="12">
        <f>F638+4</f>
        <v>45330</v>
      </c>
    </row>
    <row r="639" spans="1:7" s="5" customFormat="1" ht="15.75" customHeight="1">
      <c r="A639" s="20"/>
      <c r="B639" s="133"/>
      <c r="C639" s="133"/>
      <c r="D639" s="231"/>
      <c r="E639" s="98">
        <f t="shared" ref="E639:G642" si="82">E638+7</f>
        <v>45330</v>
      </c>
      <c r="F639" s="98">
        <f t="shared" si="82"/>
        <v>45333</v>
      </c>
      <c r="G639" s="12">
        <f t="shared" si="82"/>
        <v>45337</v>
      </c>
    </row>
    <row r="640" spans="1:7" s="5" customFormat="1" ht="15.75" customHeight="1">
      <c r="A640" s="20"/>
      <c r="B640" s="117"/>
      <c r="C640" s="133"/>
      <c r="D640" s="231"/>
      <c r="E640" s="98">
        <f t="shared" si="82"/>
        <v>45337</v>
      </c>
      <c r="F640" s="98">
        <f t="shared" si="82"/>
        <v>45340</v>
      </c>
      <c r="G640" s="12">
        <f t="shared" si="82"/>
        <v>45344</v>
      </c>
    </row>
    <row r="641" spans="1:7" s="5" customFormat="1" ht="15.75" customHeight="1">
      <c r="A641" s="40"/>
      <c r="B641" s="117"/>
      <c r="C641" s="133"/>
      <c r="D641" s="231"/>
      <c r="E641" s="98">
        <f t="shared" si="82"/>
        <v>45344</v>
      </c>
      <c r="F641" s="98">
        <f t="shared" si="82"/>
        <v>45347</v>
      </c>
      <c r="G641" s="12">
        <f t="shared" si="82"/>
        <v>45351</v>
      </c>
    </row>
    <row r="642" spans="1:7" s="5" customFormat="1" ht="15.75" customHeight="1">
      <c r="A642" s="20"/>
      <c r="B642" s="133"/>
      <c r="C642" s="133"/>
      <c r="D642" s="209"/>
      <c r="E642" s="98">
        <f t="shared" si="82"/>
        <v>45351</v>
      </c>
      <c r="F642" s="98">
        <f t="shared" si="82"/>
        <v>45354</v>
      </c>
      <c r="G642" s="12">
        <f t="shared" si="82"/>
        <v>45358</v>
      </c>
    </row>
    <row r="643" spans="1:7" s="5" customFormat="1" ht="15.75" customHeight="1">
      <c r="A643" s="20"/>
      <c r="B643" s="80"/>
      <c r="C643" s="18"/>
      <c r="D643" s="19"/>
      <c r="E643" s="19"/>
      <c r="F643" s="85"/>
      <c r="G643" s="85"/>
    </row>
    <row r="644" spans="1:7" s="5" customFormat="1" ht="15.75" customHeight="1">
      <c r="A644" s="20" t="s">
        <v>661</v>
      </c>
      <c r="B644" s="261" t="s">
        <v>7</v>
      </c>
      <c r="C644" s="215" t="s">
        <v>8</v>
      </c>
      <c r="D644" s="215" t="s">
        <v>9</v>
      </c>
      <c r="E644" s="66" t="s">
        <v>394</v>
      </c>
      <c r="F644" s="66" t="s">
        <v>10</v>
      </c>
      <c r="G644" s="66" t="s">
        <v>45</v>
      </c>
    </row>
    <row r="645" spans="1:7" s="5" customFormat="1" ht="15.75" customHeight="1">
      <c r="A645" s="20"/>
      <c r="B645" s="216"/>
      <c r="C645" s="216"/>
      <c r="D645" s="216"/>
      <c r="E645" s="77" t="s">
        <v>2</v>
      </c>
      <c r="F645" s="66" t="s">
        <v>11</v>
      </c>
      <c r="G645" s="66" t="s">
        <v>12</v>
      </c>
    </row>
    <row r="646" spans="1:7" s="5" customFormat="1" ht="15.75" customHeight="1">
      <c r="A646" s="20"/>
      <c r="B646" s="66" t="s">
        <v>662</v>
      </c>
      <c r="C646" s="158" t="s">
        <v>663</v>
      </c>
      <c r="D646" s="258" t="s">
        <v>664</v>
      </c>
      <c r="E646" s="159">
        <v>45320</v>
      </c>
      <c r="F646" s="159">
        <f>E646+3</f>
        <v>45323</v>
      </c>
      <c r="G646" s="159">
        <f>F646+3</f>
        <v>45326</v>
      </c>
    </row>
    <row r="647" spans="1:7" s="5" customFormat="1" ht="15.75" customHeight="1">
      <c r="A647" s="20"/>
      <c r="B647" s="66" t="s">
        <v>665</v>
      </c>
      <c r="C647" s="158" t="s">
        <v>133</v>
      </c>
      <c r="D647" s="222"/>
      <c r="E647" s="159">
        <f t="shared" ref="E647:G650" si="83">E646+7</f>
        <v>45327</v>
      </c>
      <c r="F647" s="159">
        <f t="shared" si="83"/>
        <v>45330</v>
      </c>
      <c r="G647" s="159">
        <f t="shared" si="83"/>
        <v>45333</v>
      </c>
    </row>
    <row r="648" spans="1:7" s="5" customFormat="1" ht="15.75" customHeight="1">
      <c r="A648" s="20"/>
      <c r="B648" s="66" t="s">
        <v>662</v>
      </c>
      <c r="C648" s="158" t="s">
        <v>134</v>
      </c>
      <c r="D648" s="222"/>
      <c r="E648" s="159">
        <f t="shared" si="83"/>
        <v>45334</v>
      </c>
      <c r="F648" s="159">
        <f t="shared" si="83"/>
        <v>45337</v>
      </c>
      <c r="G648" s="159">
        <f t="shared" si="83"/>
        <v>45340</v>
      </c>
    </row>
    <row r="649" spans="1:7" s="5" customFormat="1" ht="15.75" customHeight="1">
      <c r="A649" s="20"/>
      <c r="B649" s="66" t="s">
        <v>662</v>
      </c>
      <c r="C649" s="158" t="s">
        <v>207</v>
      </c>
      <c r="D649" s="222"/>
      <c r="E649" s="159">
        <f t="shared" si="83"/>
        <v>45341</v>
      </c>
      <c r="F649" s="159">
        <f t="shared" si="83"/>
        <v>45344</v>
      </c>
      <c r="G649" s="159">
        <f t="shared" si="83"/>
        <v>45347</v>
      </c>
    </row>
    <row r="650" spans="1:7" s="5" customFormat="1" ht="15.75" customHeight="1">
      <c r="A650" s="20"/>
      <c r="B650" s="66" t="s">
        <v>662</v>
      </c>
      <c r="C650" s="158" t="s">
        <v>208</v>
      </c>
      <c r="D650" s="216"/>
      <c r="E650" s="159">
        <f t="shared" si="83"/>
        <v>45348</v>
      </c>
      <c r="F650" s="159">
        <f t="shared" si="83"/>
        <v>45351</v>
      </c>
      <c r="G650" s="159">
        <f t="shared" si="83"/>
        <v>45354</v>
      </c>
    </row>
    <row r="651" spans="1:7" s="5" customFormat="1" ht="15.75" customHeight="1">
      <c r="A651" s="20"/>
      <c r="B651" s="34"/>
      <c r="C651" s="44"/>
      <c r="D651" s="34"/>
      <c r="E651" s="34"/>
      <c r="F651" s="45"/>
      <c r="G651" s="45"/>
    </row>
    <row r="652" spans="1:7" s="5" customFormat="1" ht="15.75" customHeight="1">
      <c r="A652" s="20"/>
      <c r="B652" s="215" t="s">
        <v>7</v>
      </c>
      <c r="C652" s="215" t="s">
        <v>8</v>
      </c>
      <c r="D652" s="215" t="s">
        <v>9</v>
      </c>
      <c r="E652" s="66" t="s">
        <v>397</v>
      </c>
      <c r="F652" s="66" t="s">
        <v>10</v>
      </c>
      <c r="G652" s="66" t="s">
        <v>45</v>
      </c>
    </row>
    <row r="653" spans="1:7" s="5" customFormat="1" ht="15.75" customHeight="1">
      <c r="A653" s="20"/>
      <c r="B653" s="216"/>
      <c r="C653" s="216"/>
      <c r="D653" s="216"/>
      <c r="E653" s="77" t="s">
        <v>2</v>
      </c>
      <c r="F653" s="66" t="s">
        <v>11</v>
      </c>
      <c r="G653" s="66" t="s">
        <v>12</v>
      </c>
    </row>
    <row r="654" spans="1:7" s="5" customFormat="1" ht="15.75" customHeight="1">
      <c r="A654" s="20"/>
      <c r="B654" s="66" t="s">
        <v>666</v>
      </c>
      <c r="C654" s="160" t="s">
        <v>667</v>
      </c>
      <c r="D654" s="258" t="s">
        <v>668</v>
      </c>
      <c r="E654" s="12">
        <v>45326</v>
      </c>
      <c r="F654" s="12">
        <f>E654+3</f>
        <v>45329</v>
      </c>
      <c r="G654" s="12">
        <f>F654+3</f>
        <v>45332</v>
      </c>
    </row>
    <row r="655" spans="1:7" s="5" customFormat="1" ht="15.75" customHeight="1">
      <c r="A655" s="20"/>
      <c r="B655" s="66" t="s">
        <v>669</v>
      </c>
      <c r="C655" s="160" t="s">
        <v>667</v>
      </c>
      <c r="D655" s="222"/>
      <c r="E655" s="12">
        <f t="shared" ref="E655:G658" si="84">E654+7</f>
        <v>45333</v>
      </c>
      <c r="F655" s="12">
        <f t="shared" si="84"/>
        <v>45336</v>
      </c>
      <c r="G655" s="12">
        <f t="shared" si="84"/>
        <v>45339</v>
      </c>
    </row>
    <row r="656" spans="1:7" s="5" customFormat="1" ht="15.75" customHeight="1">
      <c r="A656" s="20"/>
      <c r="B656" s="66" t="s">
        <v>666</v>
      </c>
      <c r="C656" s="160" t="s">
        <v>663</v>
      </c>
      <c r="D656" s="222"/>
      <c r="E656" s="12">
        <f t="shared" si="84"/>
        <v>45340</v>
      </c>
      <c r="F656" s="12">
        <f t="shared" si="84"/>
        <v>45343</v>
      </c>
      <c r="G656" s="12">
        <f t="shared" si="84"/>
        <v>45346</v>
      </c>
    </row>
    <row r="657" spans="1:7" s="5" customFormat="1" ht="15.75" customHeight="1">
      <c r="A657" s="20"/>
      <c r="B657" s="66" t="s">
        <v>669</v>
      </c>
      <c r="C657" s="160" t="s">
        <v>663</v>
      </c>
      <c r="D657" s="222"/>
      <c r="E657" s="12">
        <f t="shared" si="84"/>
        <v>45347</v>
      </c>
      <c r="F657" s="12">
        <f t="shared" si="84"/>
        <v>45350</v>
      </c>
      <c r="G657" s="12">
        <f t="shared" si="84"/>
        <v>45353</v>
      </c>
    </row>
    <row r="658" spans="1:7" s="5" customFormat="1" ht="15.75" customHeight="1">
      <c r="A658" s="20"/>
      <c r="B658" s="66"/>
      <c r="C658" s="160"/>
      <c r="D658" s="216"/>
      <c r="E658" s="12">
        <f t="shared" si="84"/>
        <v>45354</v>
      </c>
      <c r="F658" s="12">
        <f t="shared" si="84"/>
        <v>45357</v>
      </c>
      <c r="G658" s="12">
        <f t="shared" si="84"/>
        <v>45360</v>
      </c>
    </row>
    <row r="659" spans="1:7" s="5" customFormat="1" ht="15.75" customHeight="1">
      <c r="A659" s="20"/>
      <c r="B659" s="34"/>
      <c r="C659" s="36"/>
      <c r="D659" s="34"/>
      <c r="E659" s="34"/>
      <c r="F659" s="14"/>
      <c r="G659" s="14"/>
    </row>
    <row r="660" spans="1:7" s="5" customFormat="1" ht="15.75" customHeight="1">
      <c r="A660" s="20"/>
      <c r="B660" s="80"/>
      <c r="C660" s="18"/>
      <c r="D660" s="19"/>
      <c r="E660" s="19"/>
      <c r="F660" s="85"/>
      <c r="G660" s="85"/>
    </row>
    <row r="661" spans="1:7" s="5" customFormat="1" ht="15.75" customHeight="1">
      <c r="A661" s="20" t="s">
        <v>670</v>
      </c>
      <c r="B661" s="215" t="s">
        <v>7</v>
      </c>
      <c r="C661" s="215" t="s">
        <v>8</v>
      </c>
      <c r="D661" s="215" t="s">
        <v>9</v>
      </c>
      <c r="E661" s="66" t="s">
        <v>397</v>
      </c>
      <c r="F661" s="66" t="s">
        <v>10</v>
      </c>
      <c r="G661" s="66" t="s">
        <v>46</v>
      </c>
    </row>
    <row r="662" spans="1:7" s="5" customFormat="1" ht="15.75" customHeight="1">
      <c r="A662" s="20"/>
      <c r="B662" s="216"/>
      <c r="C662" s="216"/>
      <c r="D662" s="216"/>
      <c r="E662" s="77" t="s">
        <v>2</v>
      </c>
      <c r="F662" s="66" t="s">
        <v>11</v>
      </c>
      <c r="G662" s="66" t="s">
        <v>12</v>
      </c>
    </row>
    <row r="663" spans="1:7" s="5" customFormat="1" ht="15.75" customHeight="1">
      <c r="A663" s="20"/>
      <c r="B663" s="146" t="s">
        <v>671</v>
      </c>
      <c r="C663" s="146" t="s">
        <v>207</v>
      </c>
      <c r="D663" s="208" t="s">
        <v>672</v>
      </c>
      <c r="E663" s="99">
        <v>45326</v>
      </c>
      <c r="F663" s="99">
        <f>E663+3</f>
        <v>45329</v>
      </c>
      <c r="G663" s="12">
        <f>F663+3</f>
        <v>45332</v>
      </c>
    </row>
    <row r="664" spans="1:7" s="5" customFormat="1" ht="15.75" customHeight="1">
      <c r="A664" s="20"/>
      <c r="B664" s="146"/>
      <c r="C664" s="146"/>
      <c r="D664" s="222"/>
      <c r="E664" s="99">
        <f t="shared" ref="E664:G667" si="85">E663+7</f>
        <v>45333</v>
      </c>
      <c r="F664" s="99">
        <f t="shared" si="85"/>
        <v>45336</v>
      </c>
      <c r="G664" s="12">
        <f t="shared" si="85"/>
        <v>45339</v>
      </c>
    </row>
    <row r="665" spans="1:7" s="5" customFormat="1" ht="15.75" customHeight="1">
      <c r="A665" s="20"/>
      <c r="B665" s="146" t="s">
        <v>673</v>
      </c>
      <c r="C665" s="146" t="s">
        <v>209</v>
      </c>
      <c r="D665" s="222"/>
      <c r="E665" s="99">
        <f t="shared" si="85"/>
        <v>45340</v>
      </c>
      <c r="F665" s="99">
        <f t="shared" si="85"/>
        <v>45343</v>
      </c>
      <c r="G665" s="12">
        <f t="shared" si="85"/>
        <v>45346</v>
      </c>
    </row>
    <row r="666" spans="1:7" s="5" customFormat="1" ht="15.75" customHeight="1">
      <c r="A666" s="20"/>
      <c r="B666" s="117" t="s">
        <v>674</v>
      </c>
      <c r="C666" s="146" t="s">
        <v>215</v>
      </c>
      <c r="D666" s="222"/>
      <c r="E666" s="99">
        <f t="shared" si="85"/>
        <v>45347</v>
      </c>
      <c r="F666" s="99">
        <f t="shared" si="85"/>
        <v>45350</v>
      </c>
      <c r="G666" s="12">
        <f t="shared" si="85"/>
        <v>45353</v>
      </c>
    </row>
    <row r="667" spans="1:7" s="5" customFormat="1" ht="15.75" customHeight="1">
      <c r="A667" s="20"/>
      <c r="B667" s="115"/>
      <c r="C667" s="146"/>
      <c r="D667" s="223"/>
      <c r="E667" s="99">
        <f t="shared" si="85"/>
        <v>45354</v>
      </c>
      <c r="F667" s="99">
        <f t="shared" si="85"/>
        <v>45357</v>
      </c>
      <c r="G667" s="12">
        <f t="shared" si="85"/>
        <v>45360</v>
      </c>
    </row>
    <row r="668" spans="1:7" s="5" customFormat="1" ht="15.75" customHeight="1">
      <c r="A668" s="20"/>
      <c r="B668" s="18"/>
      <c r="C668" s="18"/>
      <c r="D668" s="18"/>
      <c r="E668" s="18"/>
      <c r="F668" s="19"/>
      <c r="G668" s="85"/>
    </row>
    <row r="669" spans="1:7" s="5" customFormat="1" ht="15.75" customHeight="1">
      <c r="A669" s="20"/>
      <c r="B669" s="215" t="s">
        <v>675</v>
      </c>
      <c r="C669" s="215" t="s">
        <v>8</v>
      </c>
      <c r="D669" s="215" t="s">
        <v>9</v>
      </c>
      <c r="E669" s="66" t="s">
        <v>394</v>
      </c>
      <c r="F669" s="66" t="s">
        <v>10</v>
      </c>
      <c r="G669" s="66" t="s">
        <v>46</v>
      </c>
    </row>
    <row r="670" spans="1:7" s="5" customFormat="1" ht="15.75" customHeight="1">
      <c r="A670" s="20"/>
      <c r="B670" s="216"/>
      <c r="C670" s="216"/>
      <c r="D670" s="216"/>
      <c r="E670" s="77" t="s">
        <v>2</v>
      </c>
      <c r="F670" s="66" t="s">
        <v>11</v>
      </c>
      <c r="G670" s="66" t="s">
        <v>12</v>
      </c>
    </row>
    <row r="671" spans="1:7" s="5" customFormat="1" ht="15.75" customHeight="1">
      <c r="A671" s="20"/>
      <c r="B671" s="66" t="s">
        <v>676</v>
      </c>
      <c r="C671" s="160" t="s">
        <v>663</v>
      </c>
      <c r="D671" s="228" t="s">
        <v>677</v>
      </c>
      <c r="E671" s="12">
        <v>45322</v>
      </c>
      <c r="F671" s="12">
        <f>E671+3</f>
        <v>45325</v>
      </c>
      <c r="G671" s="12">
        <f>F671+4</f>
        <v>45329</v>
      </c>
    </row>
    <row r="672" spans="1:7" s="5" customFormat="1" ht="15.75" customHeight="1">
      <c r="A672" s="20"/>
      <c r="B672" s="66" t="s">
        <v>676</v>
      </c>
      <c r="C672" s="160" t="s">
        <v>133</v>
      </c>
      <c r="D672" s="229"/>
      <c r="E672" s="12">
        <f t="shared" ref="E672:G675" si="86">E671+7</f>
        <v>45329</v>
      </c>
      <c r="F672" s="12">
        <f t="shared" si="86"/>
        <v>45332</v>
      </c>
      <c r="G672" s="12">
        <f t="shared" si="86"/>
        <v>45336</v>
      </c>
    </row>
    <row r="673" spans="1:7" s="5" customFormat="1" ht="15.75" customHeight="1">
      <c r="A673" s="20"/>
      <c r="B673" s="66" t="s">
        <v>678</v>
      </c>
      <c r="C673" s="160" t="s">
        <v>134</v>
      </c>
      <c r="D673" s="229"/>
      <c r="E673" s="12">
        <f t="shared" si="86"/>
        <v>45336</v>
      </c>
      <c r="F673" s="12">
        <f t="shared" si="86"/>
        <v>45339</v>
      </c>
      <c r="G673" s="12">
        <f t="shared" si="86"/>
        <v>45343</v>
      </c>
    </row>
    <row r="674" spans="1:7" s="5" customFormat="1" ht="15.75" customHeight="1">
      <c r="A674" s="20"/>
      <c r="B674" s="66" t="s">
        <v>676</v>
      </c>
      <c r="C674" s="160" t="s">
        <v>207</v>
      </c>
      <c r="D674" s="229"/>
      <c r="E674" s="12">
        <f t="shared" si="86"/>
        <v>45343</v>
      </c>
      <c r="F674" s="12">
        <f t="shared" si="86"/>
        <v>45346</v>
      </c>
      <c r="G674" s="12">
        <f t="shared" si="86"/>
        <v>45350</v>
      </c>
    </row>
    <row r="675" spans="1:7" s="5" customFormat="1" ht="15.75" customHeight="1">
      <c r="A675" s="20"/>
      <c r="B675" s="66"/>
      <c r="C675" s="160"/>
      <c r="D675" s="209"/>
      <c r="E675" s="12">
        <f t="shared" si="86"/>
        <v>45350</v>
      </c>
      <c r="F675" s="12">
        <f t="shared" si="86"/>
        <v>45353</v>
      </c>
      <c r="G675" s="12">
        <f t="shared" si="86"/>
        <v>45357</v>
      </c>
    </row>
    <row r="676" spans="1:7" s="5" customFormat="1" ht="15.75" customHeight="1">
      <c r="A676" s="20"/>
      <c r="B676" s="28"/>
      <c r="C676" s="34"/>
      <c r="D676" s="34"/>
      <c r="E676" s="34"/>
      <c r="F676" s="14"/>
      <c r="G676" s="14"/>
    </row>
    <row r="677" spans="1:7" s="5" customFormat="1" ht="15.75" customHeight="1">
      <c r="A677" s="20"/>
      <c r="B677" s="80"/>
      <c r="C677" s="18"/>
      <c r="D677" s="19"/>
      <c r="E677" s="19"/>
      <c r="F677" s="85"/>
      <c r="G677" s="85"/>
    </row>
    <row r="678" spans="1:7" s="5" customFormat="1" ht="15.75" customHeight="1">
      <c r="A678" s="20"/>
      <c r="B678" s="215" t="s">
        <v>7</v>
      </c>
      <c r="C678" s="215" t="s">
        <v>8</v>
      </c>
      <c r="D678" s="215" t="s">
        <v>9</v>
      </c>
      <c r="E678" s="66" t="s">
        <v>397</v>
      </c>
      <c r="F678" s="66" t="s">
        <v>10</v>
      </c>
      <c r="G678" s="66" t="s">
        <v>679</v>
      </c>
    </row>
    <row r="679" spans="1:7" s="5" customFormat="1" ht="15.75" customHeight="1">
      <c r="A679" s="20" t="s">
        <v>47</v>
      </c>
      <c r="B679" s="216"/>
      <c r="C679" s="216"/>
      <c r="D679" s="216"/>
      <c r="E679" s="77" t="s">
        <v>680</v>
      </c>
      <c r="F679" s="66" t="s">
        <v>11</v>
      </c>
      <c r="G679" s="66" t="s">
        <v>12</v>
      </c>
    </row>
    <row r="680" spans="1:7" s="5" customFormat="1" ht="15.75" customHeight="1">
      <c r="A680" s="20"/>
      <c r="B680" s="118" t="s">
        <v>155</v>
      </c>
      <c r="C680" s="108" t="s">
        <v>622</v>
      </c>
      <c r="D680" s="254" t="s">
        <v>681</v>
      </c>
      <c r="E680" s="12">
        <v>45321</v>
      </c>
      <c r="F680" s="12">
        <f>E680+4</f>
        <v>45325</v>
      </c>
      <c r="G680" s="12">
        <f>F680+4</f>
        <v>45329</v>
      </c>
    </row>
    <row r="681" spans="1:7" s="5" customFormat="1" ht="15.75" customHeight="1">
      <c r="A681" s="20"/>
      <c r="B681" s="118" t="s">
        <v>155</v>
      </c>
      <c r="C681" s="108" t="s">
        <v>278</v>
      </c>
      <c r="D681" s="254"/>
      <c r="E681" s="12">
        <f t="shared" ref="E681:G684" si="87">E680+7</f>
        <v>45328</v>
      </c>
      <c r="F681" s="12">
        <f t="shared" si="87"/>
        <v>45332</v>
      </c>
      <c r="G681" s="12">
        <f t="shared" si="87"/>
        <v>45336</v>
      </c>
    </row>
    <row r="682" spans="1:7" s="5" customFormat="1" ht="15.75" customHeight="1">
      <c r="A682" s="20"/>
      <c r="B682" s="118" t="s">
        <v>155</v>
      </c>
      <c r="C682" s="108" t="s">
        <v>279</v>
      </c>
      <c r="D682" s="254"/>
      <c r="E682" s="12">
        <f t="shared" si="87"/>
        <v>45335</v>
      </c>
      <c r="F682" s="12">
        <f t="shared" si="87"/>
        <v>45339</v>
      </c>
      <c r="G682" s="12">
        <f t="shared" si="87"/>
        <v>45343</v>
      </c>
    </row>
    <row r="683" spans="1:7" s="5" customFormat="1" ht="15.75" customHeight="1">
      <c r="A683" s="20"/>
      <c r="B683" s="118" t="s">
        <v>155</v>
      </c>
      <c r="C683" s="108" t="s">
        <v>277</v>
      </c>
      <c r="D683" s="254"/>
      <c r="E683" s="12">
        <f t="shared" si="87"/>
        <v>45342</v>
      </c>
      <c r="F683" s="12">
        <f t="shared" si="87"/>
        <v>45346</v>
      </c>
      <c r="G683" s="12">
        <f t="shared" si="87"/>
        <v>45350</v>
      </c>
    </row>
    <row r="684" spans="1:7" s="5" customFormat="1" ht="15.75" customHeight="1">
      <c r="A684" s="40"/>
      <c r="B684" s="118" t="s">
        <v>155</v>
      </c>
      <c r="C684" s="108" t="s">
        <v>280</v>
      </c>
      <c r="D684" s="254"/>
      <c r="E684" s="12">
        <f t="shared" si="87"/>
        <v>45349</v>
      </c>
      <c r="F684" s="12">
        <f t="shared" si="87"/>
        <v>45353</v>
      </c>
      <c r="G684" s="12">
        <f t="shared" si="87"/>
        <v>45357</v>
      </c>
    </row>
    <row r="685" spans="1:7" s="5" customFormat="1" ht="15.75" customHeight="1">
      <c r="A685" s="20"/>
      <c r="B685" s="34"/>
      <c r="C685" s="34"/>
      <c r="D685" s="34"/>
      <c r="E685" s="14"/>
      <c r="F685" s="14"/>
      <c r="G685" s="14"/>
    </row>
    <row r="686" spans="1:7" s="5" customFormat="1" ht="15.75" customHeight="1">
      <c r="A686" s="20"/>
      <c r="B686" s="80"/>
      <c r="C686" s="18"/>
      <c r="D686" s="19"/>
      <c r="E686" s="19"/>
      <c r="F686" s="85"/>
      <c r="G686" s="85"/>
    </row>
    <row r="687" spans="1:7" s="5" customFormat="1" ht="15.75" customHeight="1">
      <c r="A687" s="20"/>
      <c r="B687" s="226" t="s">
        <v>7</v>
      </c>
      <c r="C687" s="226" t="s">
        <v>8</v>
      </c>
      <c r="D687" s="226" t="s">
        <v>9</v>
      </c>
      <c r="E687" s="66" t="s">
        <v>397</v>
      </c>
      <c r="F687" s="66" t="s">
        <v>10</v>
      </c>
      <c r="G687" s="66" t="s">
        <v>682</v>
      </c>
    </row>
    <row r="688" spans="1:7" s="5" customFormat="1" ht="15.75" customHeight="1">
      <c r="A688" s="20" t="s">
        <v>683</v>
      </c>
      <c r="B688" s="227"/>
      <c r="C688" s="227"/>
      <c r="D688" s="227"/>
      <c r="E688" s="66" t="s">
        <v>2</v>
      </c>
      <c r="F688" s="66" t="s">
        <v>11</v>
      </c>
      <c r="G688" s="66" t="s">
        <v>12</v>
      </c>
    </row>
    <row r="689" spans="1:7" s="5" customFormat="1" ht="15.75" customHeight="1">
      <c r="A689" s="20"/>
      <c r="B689" s="146" t="s">
        <v>684</v>
      </c>
      <c r="C689" s="161" t="s">
        <v>601</v>
      </c>
      <c r="D689" s="279" t="s">
        <v>685</v>
      </c>
      <c r="E689" s="12">
        <v>45325</v>
      </c>
      <c r="F689" s="12">
        <f>E689+3</f>
        <v>45328</v>
      </c>
      <c r="G689" s="12">
        <f>F689+5</f>
        <v>45333</v>
      </c>
    </row>
    <row r="690" spans="1:7" s="5" customFormat="1" ht="15.75" customHeight="1">
      <c r="A690" s="20"/>
      <c r="B690" s="146" t="s">
        <v>684</v>
      </c>
      <c r="C690" s="161" t="s">
        <v>279</v>
      </c>
      <c r="D690" s="280"/>
      <c r="E690" s="12">
        <f t="shared" ref="E690:G693" si="88">E689+7</f>
        <v>45332</v>
      </c>
      <c r="F690" s="12">
        <f t="shared" si="88"/>
        <v>45335</v>
      </c>
      <c r="G690" s="12">
        <f t="shared" si="88"/>
        <v>45340</v>
      </c>
    </row>
    <row r="691" spans="1:7" s="5" customFormat="1" ht="15.75" customHeight="1">
      <c r="A691" s="20"/>
      <c r="B691" s="146" t="s">
        <v>684</v>
      </c>
      <c r="C691" s="161" t="s">
        <v>277</v>
      </c>
      <c r="D691" s="280"/>
      <c r="E691" s="12">
        <f t="shared" si="88"/>
        <v>45339</v>
      </c>
      <c r="F691" s="12">
        <f t="shared" si="88"/>
        <v>45342</v>
      </c>
      <c r="G691" s="12">
        <f t="shared" si="88"/>
        <v>45347</v>
      </c>
    </row>
    <row r="692" spans="1:7" s="5" customFormat="1" ht="15.75" customHeight="1">
      <c r="A692" s="20"/>
      <c r="B692" s="146" t="s">
        <v>684</v>
      </c>
      <c r="C692" s="161" t="s">
        <v>280</v>
      </c>
      <c r="D692" s="280"/>
      <c r="E692" s="12">
        <f t="shared" si="88"/>
        <v>45346</v>
      </c>
      <c r="F692" s="12">
        <f t="shared" si="88"/>
        <v>45349</v>
      </c>
      <c r="G692" s="12">
        <f t="shared" si="88"/>
        <v>45354</v>
      </c>
    </row>
    <row r="693" spans="1:7" s="5" customFormat="1" ht="15.75" customHeight="1">
      <c r="A693" s="20"/>
      <c r="B693" s="146" t="s">
        <v>684</v>
      </c>
      <c r="C693" s="161" t="s">
        <v>281</v>
      </c>
      <c r="D693" s="281"/>
      <c r="E693" s="12">
        <f t="shared" si="88"/>
        <v>45353</v>
      </c>
      <c r="F693" s="12">
        <f t="shared" si="88"/>
        <v>45356</v>
      </c>
      <c r="G693" s="12">
        <f t="shared" si="88"/>
        <v>45361</v>
      </c>
    </row>
    <row r="694" spans="1:7" s="5" customFormat="1" ht="15.75" customHeight="1">
      <c r="A694" s="20"/>
      <c r="B694" s="18"/>
      <c r="C694" s="18"/>
      <c r="D694" s="19"/>
      <c r="E694" s="19"/>
      <c r="F694" s="85"/>
      <c r="G694" s="85"/>
    </row>
    <row r="695" spans="1:7" s="5" customFormat="1" ht="15.75">
      <c r="A695" s="20"/>
      <c r="B695" s="215" t="s">
        <v>453</v>
      </c>
      <c r="C695" s="215" t="s">
        <v>8</v>
      </c>
      <c r="D695" s="215" t="s">
        <v>9</v>
      </c>
      <c r="E695" s="66" t="s">
        <v>397</v>
      </c>
      <c r="F695" s="66" t="s">
        <v>10</v>
      </c>
      <c r="G695" s="66" t="s">
        <v>48</v>
      </c>
    </row>
    <row r="696" spans="1:7" s="5" customFormat="1" ht="15.75" customHeight="1">
      <c r="A696" s="20"/>
      <c r="B696" s="216"/>
      <c r="C696" s="216"/>
      <c r="D696" s="216"/>
      <c r="E696" s="77" t="s">
        <v>2</v>
      </c>
      <c r="F696" s="66" t="s">
        <v>11</v>
      </c>
      <c r="G696" s="66" t="s">
        <v>12</v>
      </c>
    </row>
    <row r="697" spans="1:7" s="5" customFormat="1" ht="15.75" customHeight="1">
      <c r="A697" s="20"/>
      <c r="B697" s="66" t="s">
        <v>686</v>
      </c>
      <c r="C697" s="108" t="s">
        <v>153</v>
      </c>
      <c r="D697" s="247" t="s">
        <v>687</v>
      </c>
      <c r="E697" s="12">
        <v>45321</v>
      </c>
      <c r="F697" s="12">
        <f>E697+3</f>
        <v>45324</v>
      </c>
      <c r="G697" s="12">
        <f>F697+3</f>
        <v>45327</v>
      </c>
    </row>
    <row r="698" spans="1:7" s="5" customFormat="1" ht="15.75" customHeight="1">
      <c r="A698" s="20"/>
      <c r="B698" s="66" t="s">
        <v>686</v>
      </c>
      <c r="C698" s="108" t="s">
        <v>278</v>
      </c>
      <c r="D698" s="222"/>
      <c r="E698" s="12">
        <f>E697+7</f>
        <v>45328</v>
      </c>
      <c r="F698" s="12">
        <f t="shared" ref="E698:G701" si="89">F697+7</f>
        <v>45331</v>
      </c>
      <c r="G698" s="12">
        <f t="shared" si="89"/>
        <v>45334</v>
      </c>
    </row>
    <row r="699" spans="1:7" s="5" customFormat="1" ht="15.75" customHeight="1">
      <c r="A699" s="20"/>
      <c r="B699" s="66"/>
      <c r="C699" s="108"/>
      <c r="D699" s="222"/>
      <c r="E699" s="12">
        <f t="shared" si="89"/>
        <v>45335</v>
      </c>
      <c r="F699" s="12">
        <f t="shared" si="89"/>
        <v>45338</v>
      </c>
      <c r="G699" s="12">
        <f t="shared" si="89"/>
        <v>45341</v>
      </c>
    </row>
    <row r="700" spans="1:7" s="5" customFormat="1" ht="15.75" customHeight="1">
      <c r="A700" s="20"/>
      <c r="B700" s="66"/>
      <c r="C700" s="108"/>
      <c r="D700" s="222"/>
      <c r="E700" s="12">
        <f t="shared" si="89"/>
        <v>45342</v>
      </c>
      <c r="F700" s="12">
        <f t="shared" si="89"/>
        <v>45345</v>
      </c>
      <c r="G700" s="12">
        <f t="shared" si="89"/>
        <v>45348</v>
      </c>
    </row>
    <row r="701" spans="1:7" s="5" customFormat="1" ht="15.75" customHeight="1">
      <c r="A701" s="20"/>
      <c r="B701" s="66" t="s">
        <v>686</v>
      </c>
      <c r="C701" s="108" t="s">
        <v>280</v>
      </c>
      <c r="D701" s="216"/>
      <c r="E701" s="12">
        <f t="shared" si="89"/>
        <v>45349</v>
      </c>
      <c r="F701" s="12">
        <f t="shared" si="89"/>
        <v>45352</v>
      </c>
      <c r="G701" s="12">
        <f t="shared" si="89"/>
        <v>45355</v>
      </c>
    </row>
    <row r="702" spans="1:7" s="5" customFormat="1" ht="15.75" customHeight="1">
      <c r="A702" s="20"/>
      <c r="B702" s="34"/>
      <c r="C702" s="34"/>
      <c r="D702" s="34"/>
      <c r="E702" s="34"/>
      <c r="F702" s="14"/>
      <c r="G702" s="14"/>
    </row>
    <row r="703" spans="1:7" s="5" customFormat="1" ht="15.75" customHeight="1">
      <c r="A703" s="20"/>
      <c r="B703" s="80"/>
      <c r="C703" s="18"/>
      <c r="D703" s="19"/>
      <c r="E703" s="19"/>
      <c r="F703" s="85"/>
      <c r="G703" s="85"/>
    </row>
    <row r="704" spans="1:7" s="5" customFormat="1" ht="15.75" customHeight="1">
      <c r="A704" s="20" t="s">
        <v>688</v>
      </c>
      <c r="B704" s="215" t="s">
        <v>7</v>
      </c>
      <c r="C704" s="215" t="s">
        <v>8</v>
      </c>
      <c r="D704" s="215" t="s">
        <v>9</v>
      </c>
      <c r="E704" s="66" t="s">
        <v>397</v>
      </c>
      <c r="F704" s="66" t="s">
        <v>10</v>
      </c>
      <c r="G704" s="66" t="s">
        <v>49</v>
      </c>
    </row>
    <row r="705" spans="1:7" s="5" customFormat="1" ht="15.75" customHeight="1">
      <c r="A705" s="20"/>
      <c r="B705" s="216"/>
      <c r="C705" s="216"/>
      <c r="D705" s="216"/>
      <c r="E705" s="77" t="s">
        <v>2</v>
      </c>
      <c r="F705" s="66" t="s">
        <v>11</v>
      </c>
      <c r="G705" s="66" t="s">
        <v>12</v>
      </c>
    </row>
    <row r="706" spans="1:7" s="5" customFormat="1" ht="15.75" customHeight="1">
      <c r="A706" s="20"/>
      <c r="B706" s="118" t="s">
        <v>155</v>
      </c>
      <c r="C706" s="108" t="s">
        <v>622</v>
      </c>
      <c r="D706" s="254" t="s">
        <v>681</v>
      </c>
      <c r="E706" s="12">
        <v>45321</v>
      </c>
      <c r="F706" s="12">
        <f>E706+4</f>
        <v>45325</v>
      </c>
      <c r="G706" s="12">
        <f>F706+4</f>
        <v>45329</v>
      </c>
    </row>
    <row r="707" spans="1:7" s="5" customFormat="1" ht="15.75" customHeight="1">
      <c r="A707" s="20"/>
      <c r="B707" s="118" t="s">
        <v>155</v>
      </c>
      <c r="C707" s="108" t="s">
        <v>278</v>
      </c>
      <c r="D707" s="254"/>
      <c r="E707" s="12">
        <f t="shared" ref="E707:G710" si="90">E706+7</f>
        <v>45328</v>
      </c>
      <c r="F707" s="12">
        <f t="shared" si="90"/>
        <v>45332</v>
      </c>
      <c r="G707" s="12">
        <f t="shared" si="90"/>
        <v>45336</v>
      </c>
    </row>
    <row r="708" spans="1:7" s="5" customFormat="1" ht="15.75" customHeight="1">
      <c r="A708" s="20"/>
      <c r="B708" s="118" t="s">
        <v>155</v>
      </c>
      <c r="C708" s="108" t="s">
        <v>279</v>
      </c>
      <c r="D708" s="254"/>
      <c r="E708" s="12">
        <f t="shared" si="90"/>
        <v>45335</v>
      </c>
      <c r="F708" s="12">
        <f t="shared" si="90"/>
        <v>45339</v>
      </c>
      <c r="G708" s="12">
        <f t="shared" si="90"/>
        <v>45343</v>
      </c>
    </row>
    <row r="709" spans="1:7" s="5" customFormat="1" ht="15.75" customHeight="1">
      <c r="A709" s="20"/>
      <c r="B709" s="118" t="s">
        <v>155</v>
      </c>
      <c r="C709" s="108" t="s">
        <v>277</v>
      </c>
      <c r="D709" s="254"/>
      <c r="E709" s="12">
        <f t="shared" si="90"/>
        <v>45342</v>
      </c>
      <c r="F709" s="12">
        <f t="shared" si="90"/>
        <v>45346</v>
      </c>
      <c r="G709" s="12">
        <f t="shared" si="90"/>
        <v>45350</v>
      </c>
    </row>
    <row r="710" spans="1:7" s="5" customFormat="1" ht="15.75" customHeight="1">
      <c r="A710" s="20"/>
      <c r="B710" s="118" t="s">
        <v>155</v>
      </c>
      <c r="C710" s="108" t="s">
        <v>280</v>
      </c>
      <c r="D710" s="254"/>
      <c r="E710" s="12">
        <f t="shared" si="90"/>
        <v>45349</v>
      </c>
      <c r="F710" s="12">
        <f t="shared" si="90"/>
        <v>45353</v>
      </c>
      <c r="G710" s="12">
        <f t="shared" si="90"/>
        <v>45357</v>
      </c>
    </row>
    <row r="711" spans="1:7" s="5" customFormat="1" ht="15.75" customHeight="1">
      <c r="A711" s="20"/>
      <c r="B711" s="308"/>
      <c r="C711" s="308"/>
      <c r="D711" s="308"/>
      <c r="E711" s="14"/>
      <c r="F711" s="14"/>
      <c r="G711" s="14"/>
    </row>
    <row r="712" spans="1:7" s="5" customFormat="1" ht="15.75" customHeight="1">
      <c r="A712" s="20"/>
      <c r="B712" s="309"/>
      <c r="C712" s="309"/>
      <c r="D712" s="309"/>
      <c r="E712" s="14"/>
      <c r="F712" s="14"/>
      <c r="G712" s="14"/>
    </row>
    <row r="713" spans="1:7" s="5" customFormat="1" ht="15.75" customHeight="1">
      <c r="A713" s="42" t="s">
        <v>643</v>
      </c>
      <c r="B713" s="43"/>
      <c r="C713" s="43"/>
      <c r="D713" s="43"/>
      <c r="E713" s="43"/>
      <c r="F713" s="43"/>
      <c r="G713" s="43"/>
    </row>
    <row r="714" spans="1:7" s="5" customFormat="1" ht="15.75" customHeight="1">
      <c r="A714" s="20"/>
      <c r="B714" s="18"/>
      <c r="C714" s="85"/>
      <c r="D714" s="9"/>
      <c r="E714" s="19"/>
      <c r="F714" s="85"/>
      <c r="G714" s="85"/>
    </row>
    <row r="715" spans="1:7" s="5" customFormat="1" ht="15.75" customHeight="1">
      <c r="A715" s="20" t="s">
        <v>689</v>
      </c>
      <c r="B715" s="215" t="s">
        <v>7</v>
      </c>
      <c r="C715" s="221" t="s">
        <v>8</v>
      </c>
      <c r="D715" s="221" t="s">
        <v>9</v>
      </c>
      <c r="E715" s="66" t="s">
        <v>397</v>
      </c>
      <c r="F715" s="66" t="s">
        <v>10</v>
      </c>
      <c r="G715" s="81" t="s">
        <v>690</v>
      </c>
    </row>
    <row r="716" spans="1:7" s="5" customFormat="1" ht="15.75" customHeight="1">
      <c r="A716" s="20"/>
      <c r="B716" s="216"/>
      <c r="C716" s="223"/>
      <c r="D716" s="223"/>
      <c r="E716" s="82" t="s">
        <v>2</v>
      </c>
      <c r="F716" s="21" t="s">
        <v>11</v>
      </c>
      <c r="G716" s="66" t="s">
        <v>12</v>
      </c>
    </row>
    <row r="717" spans="1:7" s="5" customFormat="1" ht="15.75" customHeight="1">
      <c r="A717" s="20"/>
      <c r="B717" s="128" t="s">
        <v>249</v>
      </c>
      <c r="C717" s="142" t="s">
        <v>252</v>
      </c>
      <c r="D717" s="256" t="s">
        <v>691</v>
      </c>
      <c r="E717" s="30">
        <v>45319</v>
      </c>
      <c r="F717" s="30">
        <f>E717+4</f>
        <v>45323</v>
      </c>
      <c r="G717" s="12">
        <f>F717+3</f>
        <v>45326</v>
      </c>
    </row>
    <row r="718" spans="1:7" s="5" customFormat="1" ht="15.75" customHeight="1">
      <c r="A718" s="20"/>
      <c r="B718" s="145" t="s">
        <v>250</v>
      </c>
      <c r="C718" s="145" t="s">
        <v>253</v>
      </c>
      <c r="D718" s="212"/>
      <c r="E718" s="30">
        <f t="shared" ref="E718:G721" si="91">E717+7</f>
        <v>45326</v>
      </c>
      <c r="F718" s="30">
        <f t="shared" si="91"/>
        <v>45330</v>
      </c>
      <c r="G718" s="12">
        <f t="shared" si="91"/>
        <v>45333</v>
      </c>
    </row>
    <row r="719" spans="1:7" s="5" customFormat="1" ht="15.75" customHeight="1">
      <c r="A719" s="20"/>
      <c r="B719" s="133" t="s">
        <v>249</v>
      </c>
      <c r="C719" s="61" t="s">
        <v>253</v>
      </c>
      <c r="D719" s="212"/>
      <c r="E719" s="30">
        <f t="shared" si="91"/>
        <v>45333</v>
      </c>
      <c r="F719" s="30">
        <f t="shared" si="91"/>
        <v>45337</v>
      </c>
      <c r="G719" s="12">
        <f t="shared" si="91"/>
        <v>45340</v>
      </c>
    </row>
    <row r="720" spans="1:7" s="5" customFormat="1" ht="15.75" customHeight="1">
      <c r="A720" s="46"/>
      <c r="B720" s="145" t="s">
        <v>251</v>
      </c>
      <c r="C720" s="123" t="s">
        <v>254</v>
      </c>
      <c r="D720" s="212"/>
      <c r="E720" s="30">
        <f t="shared" si="91"/>
        <v>45340</v>
      </c>
      <c r="F720" s="30">
        <f t="shared" si="91"/>
        <v>45344</v>
      </c>
      <c r="G720" s="12">
        <f t="shared" si="91"/>
        <v>45347</v>
      </c>
    </row>
    <row r="721" spans="1:7" s="5" customFormat="1" ht="15.75" customHeight="1">
      <c r="A721" s="20"/>
      <c r="B721" s="133" t="s">
        <v>249</v>
      </c>
      <c r="C721" s="123" t="s">
        <v>254</v>
      </c>
      <c r="D721" s="278"/>
      <c r="E721" s="30">
        <f t="shared" si="91"/>
        <v>45347</v>
      </c>
      <c r="F721" s="30">
        <f t="shared" si="91"/>
        <v>45351</v>
      </c>
      <c r="G721" s="12">
        <f t="shared" si="91"/>
        <v>45354</v>
      </c>
    </row>
    <row r="722" spans="1:7" s="5" customFormat="1" ht="15.75" customHeight="1">
      <c r="A722" s="20"/>
      <c r="B722" s="15"/>
      <c r="C722" s="15"/>
      <c r="D722" s="67"/>
      <c r="E722" s="14"/>
      <c r="F722" s="14"/>
      <c r="G722" s="14"/>
    </row>
    <row r="723" spans="1:7" s="5" customFormat="1" ht="15.75" customHeight="1">
      <c r="A723" s="20"/>
      <c r="B723" s="215" t="s">
        <v>7</v>
      </c>
      <c r="C723" s="221" t="s">
        <v>8</v>
      </c>
      <c r="D723" s="221" t="s">
        <v>9</v>
      </c>
      <c r="E723" s="66" t="s">
        <v>397</v>
      </c>
      <c r="F723" s="66" t="s">
        <v>10</v>
      </c>
      <c r="G723" s="81" t="s">
        <v>690</v>
      </c>
    </row>
    <row r="724" spans="1:7" s="5" customFormat="1" ht="15.75" customHeight="1">
      <c r="A724" s="20"/>
      <c r="B724" s="216"/>
      <c r="C724" s="223"/>
      <c r="D724" s="223"/>
      <c r="E724" s="82" t="s">
        <v>2</v>
      </c>
      <c r="F724" s="21" t="s">
        <v>11</v>
      </c>
      <c r="G724" s="66" t="s">
        <v>12</v>
      </c>
    </row>
    <row r="725" spans="1:7" s="5" customFormat="1" ht="15.75" customHeight="1">
      <c r="A725" s="20"/>
      <c r="B725" s="128" t="s">
        <v>80</v>
      </c>
      <c r="C725" s="142" t="s">
        <v>596</v>
      </c>
      <c r="D725" s="208" t="s">
        <v>602</v>
      </c>
      <c r="E725" s="30">
        <v>45325</v>
      </c>
      <c r="F725" s="30">
        <f>E725+4</f>
        <v>45329</v>
      </c>
      <c r="G725" s="12">
        <f>F725+3</f>
        <v>45332</v>
      </c>
    </row>
    <row r="726" spans="1:7" s="5" customFormat="1" ht="15.75" customHeight="1">
      <c r="A726" s="20"/>
      <c r="B726" s="128" t="s">
        <v>3</v>
      </c>
      <c r="C726" s="142" t="s">
        <v>633</v>
      </c>
      <c r="D726" s="229"/>
      <c r="E726" s="30">
        <f t="shared" ref="E726:G729" si="92">E725+7</f>
        <v>45332</v>
      </c>
      <c r="F726" s="30">
        <f t="shared" si="92"/>
        <v>45336</v>
      </c>
      <c r="G726" s="12">
        <f t="shared" si="92"/>
        <v>45339</v>
      </c>
    </row>
    <row r="727" spans="1:7" s="5" customFormat="1" ht="15.75" customHeight="1">
      <c r="A727" s="20"/>
      <c r="B727" s="128" t="s">
        <v>600</v>
      </c>
      <c r="C727" s="142" t="s">
        <v>280</v>
      </c>
      <c r="D727" s="229"/>
      <c r="E727" s="30">
        <f t="shared" si="92"/>
        <v>45339</v>
      </c>
      <c r="F727" s="30">
        <f t="shared" si="92"/>
        <v>45343</v>
      </c>
      <c r="G727" s="12">
        <f t="shared" si="92"/>
        <v>45346</v>
      </c>
    </row>
    <row r="728" spans="1:7" s="5" customFormat="1" ht="15.75" customHeight="1">
      <c r="A728" s="20"/>
      <c r="B728" s="128" t="s">
        <v>3</v>
      </c>
      <c r="C728" s="142" t="s">
        <v>281</v>
      </c>
      <c r="D728" s="229"/>
      <c r="E728" s="30">
        <f t="shared" si="92"/>
        <v>45346</v>
      </c>
      <c r="F728" s="30">
        <f t="shared" si="92"/>
        <v>45350</v>
      </c>
      <c r="G728" s="12">
        <f t="shared" si="92"/>
        <v>45353</v>
      </c>
    </row>
    <row r="729" spans="1:7" s="5" customFormat="1" ht="15.75" customHeight="1">
      <c r="A729" s="20"/>
      <c r="B729" s="128" t="s">
        <v>80</v>
      </c>
      <c r="C729" s="142" t="s">
        <v>282</v>
      </c>
      <c r="D729" s="209"/>
      <c r="E729" s="30">
        <f t="shared" si="92"/>
        <v>45353</v>
      </c>
      <c r="F729" s="30">
        <f t="shared" si="92"/>
        <v>45357</v>
      </c>
      <c r="G729" s="12">
        <f t="shared" si="92"/>
        <v>45360</v>
      </c>
    </row>
    <row r="730" spans="1:7" s="5" customFormat="1" ht="15.75" customHeight="1">
      <c r="A730" s="20"/>
      <c r="B730" s="15"/>
      <c r="C730" s="15"/>
      <c r="D730" s="67"/>
      <c r="E730" s="14"/>
      <c r="F730" s="14"/>
      <c r="G730" s="14"/>
    </row>
    <row r="731" spans="1:7" s="5" customFormat="1" ht="15.75" customHeight="1">
      <c r="A731" s="20"/>
      <c r="B731" s="215" t="s">
        <v>7</v>
      </c>
      <c r="C731" s="221" t="s">
        <v>8</v>
      </c>
      <c r="D731" s="221" t="s">
        <v>9</v>
      </c>
      <c r="E731" s="66" t="s">
        <v>397</v>
      </c>
      <c r="F731" s="66" t="s">
        <v>10</v>
      </c>
      <c r="G731" s="81" t="s">
        <v>690</v>
      </c>
    </row>
    <row r="732" spans="1:7" s="5" customFormat="1" ht="15.75" customHeight="1">
      <c r="A732" s="20"/>
      <c r="B732" s="216"/>
      <c r="C732" s="223"/>
      <c r="D732" s="223"/>
      <c r="E732" s="82" t="s">
        <v>2</v>
      </c>
      <c r="F732" s="21" t="s">
        <v>11</v>
      </c>
      <c r="G732" s="66" t="s">
        <v>12</v>
      </c>
    </row>
    <row r="733" spans="1:7" s="5" customFormat="1" ht="15.75" customHeight="1">
      <c r="A733" s="20"/>
      <c r="B733" s="128" t="s">
        <v>366</v>
      </c>
      <c r="C733" s="142" t="s">
        <v>605</v>
      </c>
      <c r="D733" s="256" t="s">
        <v>692</v>
      </c>
      <c r="E733" s="30">
        <v>45322</v>
      </c>
      <c r="F733" s="30">
        <f>E733+4</f>
        <v>45326</v>
      </c>
      <c r="G733" s="12">
        <f>F733+3</f>
        <v>45329</v>
      </c>
    </row>
    <row r="734" spans="1:7" s="5" customFormat="1" ht="15.75" customHeight="1">
      <c r="A734" s="20"/>
      <c r="B734" s="128" t="s">
        <v>367</v>
      </c>
      <c r="C734" s="142" t="s">
        <v>586</v>
      </c>
      <c r="D734" s="212"/>
      <c r="E734" s="30">
        <f t="shared" ref="E734:G737" si="93">E733+7</f>
        <v>45329</v>
      </c>
      <c r="F734" s="30">
        <f t="shared" si="93"/>
        <v>45333</v>
      </c>
      <c r="G734" s="12">
        <f t="shared" si="93"/>
        <v>45336</v>
      </c>
    </row>
    <row r="735" spans="1:7" s="5" customFormat="1" ht="15.75" customHeight="1">
      <c r="A735" s="20"/>
      <c r="B735" s="105" t="s">
        <v>389</v>
      </c>
      <c r="C735" s="143"/>
      <c r="D735" s="212"/>
      <c r="E735" s="30">
        <f t="shared" si="93"/>
        <v>45336</v>
      </c>
      <c r="F735" s="30">
        <f t="shared" si="93"/>
        <v>45340</v>
      </c>
      <c r="G735" s="12">
        <f t="shared" si="93"/>
        <v>45343</v>
      </c>
    </row>
    <row r="736" spans="1:7" s="5" customFormat="1" ht="15.75" customHeight="1">
      <c r="A736" s="20"/>
      <c r="B736" s="105" t="s">
        <v>368</v>
      </c>
      <c r="C736" s="143" t="s">
        <v>601</v>
      </c>
      <c r="D736" s="212"/>
      <c r="E736" s="30">
        <f t="shared" si="93"/>
        <v>45343</v>
      </c>
      <c r="F736" s="30">
        <f t="shared" si="93"/>
        <v>45347</v>
      </c>
      <c r="G736" s="12">
        <f t="shared" si="93"/>
        <v>45350</v>
      </c>
    </row>
    <row r="737" spans="1:7" s="5" customFormat="1" ht="15.75" customHeight="1">
      <c r="A737" s="20"/>
      <c r="B737" s="105"/>
      <c r="C737" s="143"/>
      <c r="D737" s="278"/>
      <c r="E737" s="30">
        <f t="shared" si="93"/>
        <v>45350</v>
      </c>
      <c r="F737" s="30">
        <f t="shared" si="93"/>
        <v>45354</v>
      </c>
      <c r="G737" s="12">
        <f t="shared" si="93"/>
        <v>45357</v>
      </c>
    </row>
    <row r="738" spans="1:7" s="5" customFormat="1" ht="15.75" customHeight="1">
      <c r="A738" s="20"/>
      <c r="B738" s="15"/>
      <c r="C738" s="47"/>
      <c r="D738" s="68"/>
      <c r="E738" s="14"/>
      <c r="F738" s="14"/>
      <c r="G738" s="14"/>
    </row>
    <row r="739" spans="1:7" s="5" customFormat="1" ht="15.75" customHeight="1">
      <c r="A739" s="20"/>
      <c r="B739" s="15"/>
      <c r="C739" s="15"/>
      <c r="D739" s="67"/>
      <c r="E739" s="14"/>
      <c r="F739" s="14"/>
      <c r="G739" s="14"/>
    </row>
    <row r="740" spans="1:7" s="5" customFormat="1" ht="15.75" customHeight="1">
      <c r="A740" s="253" t="s">
        <v>50</v>
      </c>
      <c r="B740" s="253"/>
      <c r="C740" s="253"/>
      <c r="D740" s="253"/>
      <c r="E740" s="253"/>
      <c r="F740" s="253"/>
      <c r="G740" s="253"/>
    </row>
    <row r="741" spans="1:7" s="5" customFormat="1" ht="15.75" customHeight="1">
      <c r="A741" s="20"/>
      <c r="B741" s="78"/>
      <c r="C741" s="18"/>
      <c r="D741" s="19"/>
      <c r="E741" s="19"/>
      <c r="F741" s="85"/>
      <c r="G741" s="85"/>
    </row>
    <row r="742" spans="1:7" s="5" customFormat="1" ht="15.75" customHeight="1">
      <c r="A742" s="20" t="s">
        <v>693</v>
      </c>
      <c r="B742" s="226" t="s">
        <v>7</v>
      </c>
      <c r="C742" s="226" t="s">
        <v>8</v>
      </c>
      <c r="D742" s="226" t="s">
        <v>9</v>
      </c>
      <c r="E742" s="66" t="s">
        <v>397</v>
      </c>
      <c r="F742" s="66" t="s">
        <v>10</v>
      </c>
      <c r="G742" s="66" t="s">
        <v>694</v>
      </c>
    </row>
    <row r="743" spans="1:7" s="5" customFormat="1" ht="15.75" customHeight="1">
      <c r="A743" s="20"/>
      <c r="B743" s="227"/>
      <c r="C743" s="227"/>
      <c r="D743" s="227"/>
      <c r="E743" s="66" t="s">
        <v>2</v>
      </c>
      <c r="F743" s="66" t="s">
        <v>11</v>
      </c>
      <c r="G743" s="66" t="s">
        <v>695</v>
      </c>
    </row>
    <row r="744" spans="1:7" s="5" customFormat="1" ht="15.75" customHeight="1">
      <c r="A744" s="20"/>
      <c r="B744" s="66" t="s">
        <v>94</v>
      </c>
      <c r="C744" s="162" t="s">
        <v>696</v>
      </c>
      <c r="D744" s="228" t="s">
        <v>697</v>
      </c>
      <c r="E744" s="86">
        <v>45320</v>
      </c>
      <c r="F744" s="86">
        <f>E744+4</f>
        <v>45324</v>
      </c>
      <c r="G744" s="12">
        <f>F744+13</f>
        <v>45337</v>
      </c>
    </row>
    <row r="745" spans="1:7" s="5" customFormat="1" ht="15.75" customHeight="1">
      <c r="A745" s="20"/>
      <c r="B745" s="66" t="s">
        <v>101</v>
      </c>
      <c r="C745" s="162" t="s">
        <v>698</v>
      </c>
      <c r="D745" s="229"/>
      <c r="E745" s="89">
        <f t="shared" ref="E745:G748" si="94">E744+7</f>
        <v>45327</v>
      </c>
      <c r="F745" s="86">
        <f t="shared" si="94"/>
        <v>45331</v>
      </c>
      <c r="G745" s="12">
        <f t="shared" si="94"/>
        <v>45344</v>
      </c>
    </row>
    <row r="746" spans="1:7" s="5" customFormat="1" ht="15.75" customHeight="1">
      <c r="A746" s="20"/>
      <c r="B746" s="66" t="s">
        <v>95</v>
      </c>
      <c r="C746" s="162" t="s">
        <v>536</v>
      </c>
      <c r="D746" s="229"/>
      <c r="E746" s="89">
        <f t="shared" si="94"/>
        <v>45334</v>
      </c>
      <c r="F746" s="86">
        <f t="shared" si="94"/>
        <v>45338</v>
      </c>
      <c r="G746" s="12">
        <f t="shared" si="94"/>
        <v>45351</v>
      </c>
    </row>
    <row r="747" spans="1:7" s="5" customFormat="1" ht="15.75" customHeight="1">
      <c r="A747" s="20"/>
      <c r="B747" s="163" t="s">
        <v>91</v>
      </c>
      <c r="C747" s="164" t="s">
        <v>537</v>
      </c>
      <c r="D747" s="229"/>
      <c r="E747" s="89">
        <f t="shared" si="94"/>
        <v>45341</v>
      </c>
      <c r="F747" s="86">
        <f t="shared" si="94"/>
        <v>45345</v>
      </c>
      <c r="G747" s="12">
        <f t="shared" si="94"/>
        <v>45358</v>
      </c>
    </row>
    <row r="748" spans="1:7" s="5" customFormat="1" ht="15.75" customHeight="1">
      <c r="A748" s="20"/>
      <c r="B748" s="66" t="s">
        <v>96</v>
      </c>
      <c r="C748" s="162" t="s">
        <v>538</v>
      </c>
      <c r="D748" s="230"/>
      <c r="E748" s="89">
        <f t="shared" si="94"/>
        <v>45348</v>
      </c>
      <c r="F748" s="86">
        <f t="shared" si="94"/>
        <v>45352</v>
      </c>
      <c r="G748" s="12">
        <f t="shared" si="94"/>
        <v>45365</v>
      </c>
    </row>
    <row r="749" spans="1:7" s="5" customFormat="1" ht="15.75" customHeight="1">
      <c r="A749" s="20"/>
      <c r="B749" s="18"/>
      <c r="C749" s="18"/>
      <c r="D749" s="19"/>
      <c r="E749" s="19"/>
      <c r="F749" s="85"/>
      <c r="G749" s="85"/>
    </row>
    <row r="750" spans="1:7" s="5" customFormat="1" ht="15.75" customHeight="1">
      <c r="A750" s="20"/>
      <c r="B750" s="226" t="s">
        <v>7</v>
      </c>
      <c r="C750" s="226" t="s">
        <v>8</v>
      </c>
      <c r="D750" s="226" t="s">
        <v>9</v>
      </c>
      <c r="E750" s="66" t="s">
        <v>394</v>
      </c>
      <c r="F750" s="66" t="s">
        <v>10</v>
      </c>
      <c r="G750" s="66" t="s">
        <v>699</v>
      </c>
    </row>
    <row r="751" spans="1:7" s="5" customFormat="1" ht="15.75" customHeight="1">
      <c r="A751" s="20"/>
      <c r="B751" s="227"/>
      <c r="C751" s="227"/>
      <c r="D751" s="227"/>
      <c r="E751" s="66" t="s">
        <v>2</v>
      </c>
      <c r="F751" s="66" t="s">
        <v>11</v>
      </c>
      <c r="G751" s="66" t="s">
        <v>695</v>
      </c>
    </row>
    <row r="752" spans="1:7" s="5" customFormat="1" ht="15.75" customHeight="1">
      <c r="A752" s="20"/>
      <c r="B752" s="165" t="s">
        <v>700</v>
      </c>
      <c r="C752" s="166"/>
      <c r="D752" s="228" t="s">
        <v>701</v>
      </c>
      <c r="E752" s="86">
        <v>45327</v>
      </c>
      <c r="F752" s="86">
        <f>E752+4</f>
        <v>45331</v>
      </c>
      <c r="G752" s="12">
        <f>F752+13</f>
        <v>45344</v>
      </c>
    </row>
    <row r="753" spans="1:7" s="5" customFormat="1" ht="15.75" customHeight="1">
      <c r="A753" s="20"/>
      <c r="B753" s="167" t="s">
        <v>700</v>
      </c>
      <c r="C753" s="168"/>
      <c r="D753" s="229"/>
      <c r="E753" s="89">
        <f t="shared" ref="E753:G753" si="95">E752+7</f>
        <v>45334</v>
      </c>
      <c r="F753" s="86">
        <f t="shared" si="95"/>
        <v>45338</v>
      </c>
      <c r="G753" s="12">
        <f t="shared" si="95"/>
        <v>45351</v>
      </c>
    </row>
    <row r="754" spans="1:7" s="5" customFormat="1" ht="15.75" customHeight="1">
      <c r="A754" s="20"/>
      <c r="B754" s="167" t="s">
        <v>151</v>
      </c>
      <c r="C754" s="168" t="s">
        <v>702</v>
      </c>
      <c r="D754" s="229"/>
      <c r="E754" s="89">
        <f t="shared" ref="E754:G754" si="96">E753+7</f>
        <v>45341</v>
      </c>
      <c r="F754" s="86">
        <f t="shared" si="96"/>
        <v>45345</v>
      </c>
      <c r="G754" s="12">
        <f t="shared" si="96"/>
        <v>45358</v>
      </c>
    </row>
    <row r="755" spans="1:7" s="5" customFormat="1" ht="15.75" customHeight="1">
      <c r="A755" s="20"/>
      <c r="B755" s="165" t="s">
        <v>105</v>
      </c>
      <c r="C755" s="166" t="s">
        <v>703</v>
      </c>
      <c r="D755" s="229"/>
      <c r="E755" s="89">
        <f t="shared" ref="E755:G755" si="97">E754+7</f>
        <v>45348</v>
      </c>
      <c r="F755" s="86">
        <f t="shared" si="97"/>
        <v>45352</v>
      </c>
      <c r="G755" s="12">
        <f t="shared" si="97"/>
        <v>45365</v>
      </c>
    </row>
    <row r="756" spans="1:7" s="5" customFormat="1" ht="15.75" customHeight="1">
      <c r="A756" s="20"/>
      <c r="B756" s="165"/>
      <c r="C756" s="132"/>
      <c r="D756" s="230"/>
      <c r="E756" s="89">
        <f t="shared" ref="E756:G756" si="98">E755+7</f>
        <v>45355</v>
      </c>
      <c r="F756" s="86">
        <f t="shared" si="98"/>
        <v>45359</v>
      </c>
      <c r="G756" s="12">
        <f t="shared" si="98"/>
        <v>45372</v>
      </c>
    </row>
    <row r="757" spans="1:7" s="5" customFormat="1" ht="15.75" customHeight="1">
      <c r="A757" s="20"/>
      <c r="B757" s="18"/>
      <c r="C757" s="18"/>
      <c r="D757" s="19"/>
      <c r="E757" s="19"/>
      <c r="F757" s="85"/>
      <c r="G757" s="85"/>
    </row>
    <row r="758" spans="1:7" s="5" customFormat="1" ht="15.75" customHeight="1">
      <c r="A758" s="20"/>
      <c r="B758" s="78"/>
      <c r="C758" s="85"/>
      <c r="D758" s="19"/>
      <c r="E758" s="19"/>
      <c r="F758" s="85"/>
      <c r="G758" s="85"/>
    </row>
    <row r="759" spans="1:7" s="5" customFormat="1" ht="15.75" customHeight="1">
      <c r="A759" s="20"/>
      <c r="B759" s="215" t="s">
        <v>7</v>
      </c>
      <c r="C759" s="215" t="s">
        <v>8</v>
      </c>
      <c r="D759" s="215" t="s">
        <v>9</v>
      </c>
      <c r="E759" s="66" t="s">
        <v>704</v>
      </c>
      <c r="F759" s="66" t="s">
        <v>10</v>
      </c>
      <c r="G759" s="81" t="s">
        <v>51</v>
      </c>
    </row>
    <row r="760" spans="1:7" s="5" customFormat="1" ht="15.75" customHeight="1">
      <c r="A760" s="20" t="s">
        <v>705</v>
      </c>
      <c r="B760" s="216"/>
      <c r="C760" s="216"/>
      <c r="D760" s="216"/>
      <c r="E760" s="77" t="s">
        <v>2</v>
      </c>
      <c r="F760" s="21" t="s">
        <v>11</v>
      </c>
      <c r="G760" s="66" t="s">
        <v>12</v>
      </c>
    </row>
    <row r="761" spans="1:7" s="5" customFormat="1" ht="15.75" customHeight="1">
      <c r="A761" s="20"/>
      <c r="B761" s="76" t="s">
        <v>357</v>
      </c>
      <c r="C761" s="76" t="s">
        <v>706</v>
      </c>
      <c r="D761" s="228" t="s">
        <v>707</v>
      </c>
      <c r="E761" s="30">
        <v>45318</v>
      </c>
      <c r="F761" s="30">
        <f>E761+5</f>
        <v>45323</v>
      </c>
      <c r="G761" s="12">
        <f>F761+19</f>
        <v>45342</v>
      </c>
    </row>
    <row r="762" spans="1:7" s="5" customFormat="1" ht="15.75" customHeight="1">
      <c r="A762" s="20"/>
      <c r="B762" s="76" t="s">
        <v>358</v>
      </c>
      <c r="C762" s="76" t="s">
        <v>708</v>
      </c>
      <c r="D762" s="229"/>
      <c r="E762" s="30">
        <f t="shared" ref="E762:G765" si="99">E761+7</f>
        <v>45325</v>
      </c>
      <c r="F762" s="30">
        <f t="shared" si="99"/>
        <v>45330</v>
      </c>
      <c r="G762" s="12">
        <f t="shared" si="99"/>
        <v>45349</v>
      </c>
    </row>
    <row r="763" spans="1:7" s="5" customFormat="1" ht="15.75" customHeight="1">
      <c r="A763" s="20"/>
      <c r="B763" s="76" t="s">
        <v>359</v>
      </c>
      <c r="C763" s="76" t="s">
        <v>709</v>
      </c>
      <c r="D763" s="229"/>
      <c r="E763" s="30">
        <f t="shared" si="99"/>
        <v>45332</v>
      </c>
      <c r="F763" s="30">
        <f t="shared" si="99"/>
        <v>45337</v>
      </c>
      <c r="G763" s="12">
        <f t="shared" si="99"/>
        <v>45356</v>
      </c>
    </row>
    <row r="764" spans="1:7" s="5" customFormat="1" ht="15.75" customHeight="1">
      <c r="A764" s="20"/>
      <c r="B764" s="76" t="s">
        <v>360</v>
      </c>
      <c r="C764" s="76" t="s">
        <v>708</v>
      </c>
      <c r="D764" s="229"/>
      <c r="E764" s="30">
        <f t="shared" si="99"/>
        <v>45339</v>
      </c>
      <c r="F764" s="30">
        <f t="shared" si="99"/>
        <v>45344</v>
      </c>
      <c r="G764" s="12">
        <f t="shared" si="99"/>
        <v>45363</v>
      </c>
    </row>
    <row r="765" spans="1:7" s="5" customFormat="1" ht="15.75" customHeight="1">
      <c r="A765" s="40"/>
      <c r="B765" s="76" t="s">
        <v>159</v>
      </c>
      <c r="C765" s="76" t="s">
        <v>710</v>
      </c>
      <c r="D765" s="230"/>
      <c r="E765" s="30">
        <f t="shared" si="99"/>
        <v>45346</v>
      </c>
      <c r="F765" s="30">
        <f t="shared" si="99"/>
        <v>45351</v>
      </c>
      <c r="G765" s="12">
        <f t="shared" si="99"/>
        <v>45370</v>
      </c>
    </row>
    <row r="766" spans="1:7" s="5" customFormat="1" ht="15.75" customHeight="1">
      <c r="A766" s="20"/>
      <c r="B766" s="18"/>
      <c r="C766" s="85"/>
      <c r="D766" s="19"/>
      <c r="E766" s="19"/>
      <c r="F766" s="85"/>
      <c r="G766" s="85"/>
    </row>
    <row r="767" spans="1:7" s="5" customFormat="1" ht="15.75" customHeight="1">
      <c r="A767" s="20"/>
      <c r="B767" s="78"/>
      <c r="C767" s="18"/>
      <c r="D767" s="19"/>
      <c r="E767" s="19"/>
      <c r="F767" s="85"/>
      <c r="G767" s="85"/>
    </row>
    <row r="768" spans="1:7" s="5" customFormat="1" ht="15.75" customHeight="1">
      <c r="A768" s="20" t="s">
        <v>711</v>
      </c>
      <c r="B768" s="215" t="s">
        <v>7</v>
      </c>
      <c r="C768" s="215" t="s">
        <v>8</v>
      </c>
      <c r="D768" s="215" t="s">
        <v>9</v>
      </c>
      <c r="E768" s="66" t="s">
        <v>397</v>
      </c>
      <c r="F768" s="66" t="s">
        <v>10</v>
      </c>
      <c r="G768" s="81" t="s">
        <v>51</v>
      </c>
    </row>
    <row r="769" spans="1:7" s="5" customFormat="1" ht="15.75" customHeight="1">
      <c r="A769" s="20"/>
      <c r="B769" s="216"/>
      <c r="C769" s="216"/>
      <c r="D769" s="216"/>
      <c r="E769" s="77" t="s">
        <v>2</v>
      </c>
      <c r="F769" s="21" t="s">
        <v>11</v>
      </c>
      <c r="G769" s="66" t="s">
        <v>12</v>
      </c>
    </row>
    <row r="770" spans="1:7" s="5" customFormat="1" ht="15.75" customHeight="1">
      <c r="A770" s="20"/>
      <c r="B770" s="133" t="s">
        <v>182</v>
      </c>
      <c r="C770" s="133" t="s">
        <v>55</v>
      </c>
      <c r="D770" s="228" t="s">
        <v>635</v>
      </c>
      <c r="E770" s="86">
        <v>45324</v>
      </c>
      <c r="F770" s="86">
        <f>E770+4</f>
        <v>45328</v>
      </c>
      <c r="G770" s="12">
        <f>F770+10</f>
        <v>45338</v>
      </c>
    </row>
    <row r="771" spans="1:7" s="5" customFormat="1" ht="15.75" customHeight="1">
      <c r="A771" s="20"/>
      <c r="B771" s="133" t="s">
        <v>183</v>
      </c>
      <c r="C771" s="133" t="s">
        <v>186</v>
      </c>
      <c r="D771" s="229"/>
      <c r="E771" s="89">
        <f t="shared" ref="E771:G774" si="100">E770+7</f>
        <v>45331</v>
      </c>
      <c r="F771" s="86">
        <f t="shared" si="100"/>
        <v>45335</v>
      </c>
      <c r="G771" s="12">
        <f t="shared" si="100"/>
        <v>45345</v>
      </c>
    </row>
    <row r="772" spans="1:7" s="5" customFormat="1" ht="15.75" customHeight="1">
      <c r="A772" s="20"/>
      <c r="B772" s="115" t="s">
        <v>184</v>
      </c>
      <c r="C772" s="115" t="s">
        <v>187</v>
      </c>
      <c r="D772" s="229"/>
      <c r="E772" s="89">
        <f t="shared" si="100"/>
        <v>45338</v>
      </c>
      <c r="F772" s="86">
        <f t="shared" si="100"/>
        <v>45342</v>
      </c>
      <c r="G772" s="12">
        <f t="shared" si="100"/>
        <v>45352</v>
      </c>
    </row>
    <row r="773" spans="1:7" s="5" customFormat="1" ht="15.75" customHeight="1">
      <c r="A773" s="20"/>
      <c r="B773" s="133" t="s">
        <v>185</v>
      </c>
      <c r="C773" s="133" t="s">
        <v>188</v>
      </c>
      <c r="D773" s="229"/>
      <c r="E773" s="89">
        <f t="shared" si="100"/>
        <v>45345</v>
      </c>
      <c r="F773" s="86">
        <f t="shared" si="100"/>
        <v>45349</v>
      </c>
      <c r="G773" s="12">
        <f t="shared" si="100"/>
        <v>45359</v>
      </c>
    </row>
    <row r="774" spans="1:7" s="5" customFormat="1" ht="15.75" customHeight="1">
      <c r="A774" s="20"/>
      <c r="B774" s="139"/>
      <c r="C774" s="139"/>
      <c r="D774" s="230"/>
      <c r="E774" s="89">
        <f t="shared" si="100"/>
        <v>45352</v>
      </c>
      <c r="F774" s="86">
        <f t="shared" si="100"/>
        <v>45356</v>
      </c>
      <c r="G774" s="12">
        <f t="shared" si="100"/>
        <v>45366</v>
      </c>
    </row>
    <row r="775" spans="1:7" s="5" customFormat="1" ht="15.75" customHeight="1">
      <c r="A775" s="20"/>
      <c r="B775" s="37"/>
      <c r="C775" s="18"/>
      <c r="D775" s="19"/>
      <c r="E775" s="19"/>
      <c r="F775" s="85"/>
      <c r="G775" s="85"/>
    </row>
    <row r="776" spans="1:7" s="5" customFormat="1" ht="15.75" customHeight="1">
      <c r="A776" s="20"/>
      <c r="B776" s="78"/>
      <c r="C776" s="18"/>
      <c r="D776" s="19"/>
      <c r="E776" s="19"/>
      <c r="F776" s="85"/>
      <c r="G776" s="85"/>
    </row>
    <row r="777" spans="1:7" s="5" customFormat="1" ht="15.75" customHeight="1">
      <c r="A777" s="20"/>
      <c r="B777" s="15"/>
      <c r="C777" s="15"/>
      <c r="D777" s="16"/>
      <c r="E777" s="16"/>
      <c r="F777" s="14"/>
      <c r="G777" s="14"/>
    </row>
    <row r="778" spans="1:7" s="5" customFormat="1" ht="15.75" customHeight="1">
      <c r="A778" s="20" t="s">
        <v>712</v>
      </c>
      <c r="B778" s="226" t="s">
        <v>7</v>
      </c>
      <c r="C778" s="226" t="s">
        <v>8</v>
      </c>
      <c r="D778" s="226" t="s">
        <v>595</v>
      </c>
      <c r="E778" s="66" t="s">
        <v>397</v>
      </c>
      <c r="F778" s="66" t="s">
        <v>10</v>
      </c>
      <c r="G778" s="66" t="s">
        <v>52</v>
      </c>
    </row>
    <row r="779" spans="1:7" s="5" customFormat="1" ht="15.75" customHeight="1">
      <c r="A779" s="20"/>
      <c r="B779" s="227"/>
      <c r="C779" s="227"/>
      <c r="D779" s="227"/>
      <c r="E779" s="66" t="s">
        <v>2</v>
      </c>
      <c r="F779" s="66" t="s">
        <v>11</v>
      </c>
      <c r="G779" s="66" t="s">
        <v>12</v>
      </c>
    </row>
    <row r="780" spans="1:7" s="5" customFormat="1" ht="15.75" customHeight="1">
      <c r="A780" s="20"/>
      <c r="B780" s="139" t="s">
        <v>19</v>
      </c>
      <c r="C780" s="140" t="s">
        <v>574</v>
      </c>
      <c r="D780" s="208" t="s">
        <v>575</v>
      </c>
      <c r="E780" s="30">
        <v>45318</v>
      </c>
      <c r="F780" s="30">
        <f>E780+5</f>
        <v>45323</v>
      </c>
      <c r="G780" s="12">
        <f>F780+19</f>
        <v>45342</v>
      </c>
    </row>
    <row r="781" spans="1:7" s="5" customFormat="1" ht="15.75" customHeight="1">
      <c r="A781" s="20"/>
      <c r="B781" s="139" t="s">
        <v>247</v>
      </c>
      <c r="C781" s="140" t="s">
        <v>576</v>
      </c>
      <c r="D781" s="231"/>
      <c r="E781" s="30">
        <f t="shared" ref="E781:G784" si="101">E780+7</f>
        <v>45325</v>
      </c>
      <c r="F781" s="30">
        <f t="shared" si="101"/>
        <v>45330</v>
      </c>
      <c r="G781" s="12">
        <f t="shared" si="101"/>
        <v>45349</v>
      </c>
    </row>
    <row r="782" spans="1:7" s="5" customFormat="1" ht="15.75" customHeight="1">
      <c r="A782" s="20"/>
      <c r="B782" s="139" t="s">
        <v>248</v>
      </c>
      <c r="C782" s="140"/>
      <c r="D782" s="231"/>
      <c r="E782" s="30">
        <f t="shared" si="101"/>
        <v>45332</v>
      </c>
      <c r="F782" s="30">
        <f t="shared" si="101"/>
        <v>45337</v>
      </c>
      <c r="G782" s="12">
        <f t="shared" si="101"/>
        <v>45356</v>
      </c>
    </row>
    <row r="783" spans="1:7" s="5" customFormat="1" ht="15.75" customHeight="1">
      <c r="A783" s="20"/>
      <c r="B783" s="139" t="s">
        <v>148</v>
      </c>
      <c r="C783" s="140" t="s">
        <v>577</v>
      </c>
      <c r="D783" s="231"/>
      <c r="E783" s="30">
        <f t="shared" si="101"/>
        <v>45339</v>
      </c>
      <c r="F783" s="30">
        <f t="shared" si="101"/>
        <v>45344</v>
      </c>
      <c r="G783" s="12">
        <f t="shared" si="101"/>
        <v>45363</v>
      </c>
    </row>
    <row r="784" spans="1:7" s="5" customFormat="1" ht="15.75" customHeight="1">
      <c r="A784" s="20"/>
      <c r="B784" s="139" t="s">
        <v>77</v>
      </c>
      <c r="C784" s="140" t="s">
        <v>578</v>
      </c>
      <c r="D784" s="209"/>
      <c r="E784" s="30">
        <f t="shared" si="101"/>
        <v>45346</v>
      </c>
      <c r="F784" s="30">
        <f t="shared" si="101"/>
        <v>45351</v>
      </c>
      <c r="G784" s="12">
        <f t="shared" si="101"/>
        <v>45370</v>
      </c>
    </row>
    <row r="785" spans="1:7" s="5" customFormat="1" ht="15.75" customHeight="1">
      <c r="A785" s="20"/>
      <c r="B785" s="15"/>
      <c r="C785" s="15"/>
      <c r="D785" s="16"/>
      <c r="E785" s="14"/>
      <c r="F785" s="14"/>
      <c r="G785" s="14"/>
    </row>
    <row r="786" spans="1:7" s="5" customFormat="1" ht="15.75" customHeight="1">
      <c r="A786" s="20"/>
      <c r="B786" s="15"/>
      <c r="C786" s="15"/>
      <c r="D786" s="16"/>
      <c r="E786" s="16"/>
      <c r="F786" s="14"/>
      <c r="G786" s="14"/>
    </row>
    <row r="787" spans="1:7" s="5" customFormat="1" ht="15.75" customHeight="1">
      <c r="A787" s="20"/>
      <c r="B787" s="78"/>
      <c r="C787" s="18"/>
      <c r="D787" s="19"/>
      <c r="E787" s="19"/>
      <c r="F787" s="85"/>
      <c r="G787" s="85"/>
    </row>
    <row r="788" spans="1:7" s="5" customFormat="1" ht="15.75" customHeight="1">
      <c r="A788" s="20" t="s">
        <v>713</v>
      </c>
      <c r="B788" s="215" t="s">
        <v>7</v>
      </c>
      <c r="C788" s="215" t="s">
        <v>8</v>
      </c>
      <c r="D788" s="215" t="s">
        <v>9</v>
      </c>
      <c r="E788" s="66" t="s">
        <v>714</v>
      </c>
      <c r="F788" s="66" t="s">
        <v>10</v>
      </c>
      <c r="G788" s="81" t="s">
        <v>713</v>
      </c>
    </row>
    <row r="789" spans="1:7" s="5" customFormat="1" ht="15.75" customHeight="1">
      <c r="A789" s="20"/>
      <c r="B789" s="216"/>
      <c r="C789" s="216"/>
      <c r="D789" s="216"/>
      <c r="E789" s="77" t="s">
        <v>2</v>
      </c>
      <c r="F789" s="21" t="s">
        <v>11</v>
      </c>
      <c r="G789" s="66" t="s">
        <v>12</v>
      </c>
    </row>
    <row r="790" spans="1:7" s="5" customFormat="1" ht="15.75" customHeight="1">
      <c r="A790" s="20"/>
      <c r="B790" s="169" t="s">
        <v>377</v>
      </c>
      <c r="C790" s="170" t="s">
        <v>715</v>
      </c>
      <c r="D790" s="208" t="s">
        <v>716</v>
      </c>
      <c r="E790" s="30">
        <v>45321</v>
      </c>
      <c r="F790" s="30">
        <f>E790+4</f>
        <v>45325</v>
      </c>
      <c r="G790" s="12">
        <f>F790+13</f>
        <v>45338</v>
      </c>
    </row>
    <row r="791" spans="1:7" s="5" customFormat="1" ht="15.75" customHeight="1">
      <c r="A791" s="20"/>
      <c r="B791" s="169" t="s">
        <v>114</v>
      </c>
      <c r="C791" s="170" t="s">
        <v>717</v>
      </c>
      <c r="D791" s="229"/>
      <c r="E791" s="30">
        <f t="shared" ref="E791:G794" si="102">E790+7</f>
        <v>45328</v>
      </c>
      <c r="F791" s="30">
        <f t="shared" si="102"/>
        <v>45332</v>
      </c>
      <c r="G791" s="12">
        <f t="shared" si="102"/>
        <v>45345</v>
      </c>
    </row>
    <row r="792" spans="1:7" s="5" customFormat="1" ht="15.75" customHeight="1">
      <c r="A792" s="20"/>
      <c r="B792" s="169" t="s">
        <v>113</v>
      </c>
      <c r="C792" s="170" t="s">
        <v>718</v>
      </c>
      <c r="D792" s="229"/>
      <c r="E792" s="30">
        <f t="shared" si="102"/>
        <v>45335</v>
      </c>
      <c r="F792" s="30">
        <f t="shared" si="102"/>
        <v>45339</v>
      </c>
      <c r="G792" s="12">
        <f t="shared" si="102"/>
        <v>45352</v>
      </c>
    </row>
    <row r="793" spans="1:7" s="5" customFormat="1" ht="15.75" customHeight="1">
      <c r="A793" s="20"/>
      <c r="B793" s="169" t="s">
        <v>160</v>
      </c>
      <c r="C793" s="170" t="s">
        <v>719</v>
      </c>
      <c r="D793" s="229"/>
      <c r="E793" s="30">
        <f t="shared" si="102"/>
        <v>45342</v>
      </c>
      <c r="F793" s="30">
        <f t="shared" si="102"/>
        <v>45346</v>
      </c>
      <c r="G793" s="12">
        <f t="shared" si="102"/>
        <v>45359</v>
      </c>
    </row>
    <row r="794" spans="1:7" s="5" customFormat="1" ht="15.75" customHeight="1">
      <c r="A794" s="20"/>
      <c r="B794" s="129" t="s">
        <v>102</v>
      </c>
      <c r="C794" s="129" t="s">
        <v>720</v>
      </c>
      <c r="D794" s="209"/>
      <c r="E794" s="30">
        <f t="shared" si="102"/>
        <v>45349</v>
      </c>
      <c r="F794" s="30">
        <f t="shared" si="102"/>
        <v>45353</v>
      </c>
      <c r="G794" s="12">
        <f t="shared" si="102"/>
        <v>45366</v>
      </c>
    </row>
    <row r="795" spans="1:7" s="5" customFormat="1" ht="15.75" customHeight="1">
      <c r="A795" s="20"/>
      <c r="B795" s="15"/>
      <c r="C795" s="85"/>
      <c r="D795" s="9"/>
      <c r="E795" s="19"/>
      <c r="F795" s="85"/>
      <c r="G795" s="85"/>
    </row>
    <row r="796" spans="1:7" s="5" customFormat="1" ht="15.75" customHeight="1">
      <c r="A796" s="20"/>
      <c r="B796" s="215" t="s">
        <v>7</v>
      </c>
      <c r="C796" s="221" t="s">
        <v>8</v>
      </c>
      <c r="D796" s="215" t="s">
        <v>9</v>
      </c>
      <c r="E796" s="66" t="s">
        <v>397</v>
      </c>
      <c r="F796" s="66" t="s">
        <v>10</v>
      </c>
      <c r="G796" s="81" t="s">
        <v>721</v>
      </c>
    </row>
    <row r="797" spans="1:7" s="5" customFormat="1" ht="15.75" customHeight="1">
      <c r="A797" s="20"/>
      <c r="B797" s="216"/>
      <c r="C797" s="223"/>
      <c r="D797" s="216"/>
      <c r="E797" s="77" t="s">
        <v>2</v>
      </c>
      <c r="F797" s="21" t="s">
        <v>11</v>
      </c>
      <c r="G797" s="66" t="s">
        <v>12</v>
      </c>
    </row>
    <row r="798" spans="1:7" s="5" customFormat="1" ht="15.75" customHeight="1">
      <c r="A798" s="20"/>
      <c r="B798" s="76" t="s">
        <v>381</v>
      </c>
      <c r="C798" s="66" t="s">
        <v>382</v>
      </c>
      <c r="D798" s="228" t="s">
        <v>383</v>
      </c>
      <c r="E798" s="30">
        <v>45324</v>
      </c>
      <c r="F798" s="30">
        <f>E798+5</f>
        <v>45329</v>
      </c>
      <c r="G798" s="12">
        <v>7</v>
      </c>
    </row>
    <row r="799" spans="1:7" s="5" customFormat="1" ht="15.75" customHeight="1">
      <c r="A799" s="20"/>
      <c r="B799" s="76" t="s">
        <v>384</v>
      </c>
      <c r="C799" s="66"/>
      <c r="D799" s="249"/>
      <c r="E799" s="30">
        <f t="shared" ref="E799:G802" si="103">E798+7</f>
        <v>45331</v>
      </c>
      <c r="F799" s="30">
        <f t="shared" si="103"/>
        <v>45336</v>
      </c>
      <c r="G799" s="12">
        <f t="shared" si="103"/>
        <v>14</v>
      </c>
    </row>
    <row r="800" spans="1:7" s="5" customFormat="1" ht="15.75" customHeight="1">
      <c r="A800" s="20"/>
      <c r="B800" s="76" t="s">
        <v>379</v>
      </c>
      <c r="C800" s="66" t="s">
        <v>385</v>
      </c>
      <c r="D800" s="249"/>
      <c r="E800" s="30">
        <f t="shared" si="103"/>
        <v>45338</v>
      </c>
      <c r="F800" s="30">
        <f t="shared" si="103"/>
        <v>45343</v>
      </c>
      <c r="G800" s="12">
        <f t="shared" si="103"/>
        <v>21</v>
      </c>
    </row>
    <row r="801" spans="1:7" s="5" customFormat="1" ht="15.75" customHeight="1">
      <c r="A801" s="20"/>
      <c r="B801" s="76" t="s">
        <v>380</v>
      </c>
      <c r="C801" s="66" t="s">
        <v>386</v>
      </c>
      <c r="D801" s="249"/>
      <c r="E801" s="30">
        <f t="shared" si="103"/>
        <v>45345</v>
      </c>
      <c r="F801" s="30">
        <f t="shared" si="103"/>
        <v>45350</v>
      </c>
      <c r="G801" s="12">
        <f t="shared" si="103"/>
        <v>28</v>
      </c>
    </row>
    <row r="802" spans="1:7" s="5" customFormat="1" ht="15.75" customHeight="1">
      <c r="A802" s="20"/>
      <c r="B802" s="76"/>
      <c r="C802" s="66"/>
      <c r="D802" s="250"/>
      <c r="E802" s="30">
        <f t="shared" si="103"/>
        <v>45352</v>
      </c>
      <c r="F802" s="30">
        <f t="shared" si="103"/>
        <v>45357</v>
      </c>
      <c r="G802" s="12">
        <f t="shared" si="103"/>
        <v>35</v>
      </c>
    </row>
    <row r="803" spans="1:7" s="5" customFormat="1" ht="15.75" customHeight="1">
      <c r="A803" s="20"/>
      <c r="B803" s="15"/>
      <c r="C803" s="85"/>
      <c r="D803" s="9"/>
      <c r="E803" s="19"/>
      <c r="F803" s="85"/>
      <c r="G803" s="85"/>
    </row>
    <row r="804" spans="1:7" s="5" customFormat="1" ht="15.75" customHeight="1">
      <c r="A804" s="20"/>
      <c r="B804" s="18"/>
      <c r="C804" s="15"/>
      <c r="D804" s="16"/>
      <c r="E804" s="14"/>
      <c r="F804" s="14"/>
      <c r="G804" s="14"/>
    </row>
    <row r="805" spans="1:7" s="5" customFormat="1" ht="15.75" customHeight="1">
      <c r="A805" s="253" t="s">
        <v>53</v>
      </c>
      <c r="B805" s="253"/>
      <c r="C805" s="253"/>
      <c r="D805" s="253"/>
      <c r="E805" s="253"/>
      <c r="F805" s="253"/>
      <c r="G805" s="253"/>
    </row>
    <row r="806" spans="1:7" s="5" customFormat="1" ht="15.75" customHeight="1">
      <c r="A806" s="20"/>
      <c r="B806" s="84" t="s">
        <v>553</v>
      </c>
      <c r="C806" s="48"/>
      <c r="D806" s="9"/>
      <c r="E806" s="9"/>
      <c r="F806" s="84"/>
      <c r="G806" s="49"/>
    </row>
    <row r="807" spans="1:7" s="5" customFormat="1" ht="15.75" customHeight="1">
      <c r="A807" s="20" t="s">
        <v>722</v>
      </c>
      <c r="B807" s="215" t="s">
        <v>7</v>
      </c>
      <c r="C807" s="221" t="s">
        <v>8</v>
      </c>
      <c r="D807" s="221" t="s">
        <v>9</v>
      </c>
      <c r="E807" s="66" t="s">
        <v>397</v>
      </c>
      <c r="F807" s="66" t="s">
        <v>10</v>
      </c>
      <c r="G807" s="81" t="s">
        <v>54</v>
      </c>
    </row>
    <row r="808" spans="1:7" s="5" customFormat="1" ht="15.75" customHeight="1">
      <c r="A808" s="20"/>
      <c r="B808" s="216"/>
      <c r="C808" s="223"/>
      <c r="D808" s="223"/>
      <c r="E808" s="77" t="s">
        <v>2</v>
      </c>
      <c r="F808" s="21" t="s">
        <v>11</v>
      </c>
      <c r="G808" s="66" t="s">
        <v>12</v>
      </c>
    </row>
    <row r="809" spans="1:7" s="5" customFormat="1" ht="15.75" customHeight="1">
      <c r="A809" s="20"/>
      <c r="B809" s="76" t="s">
        <v>337</v>
      </c>
      <c r="C809" s="66" t="s">
        <v>723</v>
      </c>
      <c r="D809" s="228" t="s">
        <v>724</v>
      </c>
      <c r="E809" s="30">
        <v>45320</v>
      </c>
      <c r="F809" s="30">
        <f>E809+5</f>
        <v>45325</v>
      </c>
      <c r="G809" s="12">
        <f>F809+17</f>
        <v>45342</v>
      </c>
    </row>
    <row r="810" spans="1:7" s="5" customFormat="1" ht="15.75" customHeight="1">
      <c r="A810" s="20"/>
      <c r="B810" s="76" t="s">
        <v>389</v>
      </c>
      <c r="C810" s="66"/>
      <c r="D810" s="249"/>
      <c r="E810" s="30">
        <f t="shared" ref="E810:G813" si="104">E809+7</f>
        <v>45327</v>
      </c>
      <c r="F810" s="30">
        <f t="shared" si="104"/>
        <v>45332</v>
      </c>
      <c r="G810" s="12">
        <f t="shared" si="104"/>
        <v>45349</v>
      </c>
    </row>
    <row r="811" spans="1:7" s="5" customFormat="1" ht="15.75" customHeight="1">
      <c r="A811" s="20"/>
      <c r="B811" s="76" t="s">
        <v>76</v>
      </c>
      <c r="C811" s="66" t="s">
        <v>725</v>
      </c>
      <c r="D811" s="249"/>
      <c r="E811" s="30">
        <f t="shared" si="104"/>
        <v>45334</v>
      </c>
      <c r="F811" s="30">
        <f t="shared" si="104"/>
        <v>45339</v>
      </c>
      <c r="G811" s="12">
        <f t="shared" si="104"/>
        <v>45356</v>
      </c>
    </row>
    <row r="812" spans="1:7" s="5" customFormat="1" ht="15.75" customHeight="1">
      <c r="A812" s="46"/>
      <c r="B812" s="76" t="s">
        <v>338</v>
      </c>
      <c r="C812" s="171" t="s">
        <v>726</v>
      </c>
      <c r="D812" s="249"/>
      <c r="E812" s="30">
        <f t="shared" si="104"/>
        <v>45341</v>
      </c>
      <c r="F812" s="30">
        <f t="shared" si="104"/>
        <v>45346</v>
      </c>
      <c r="G812" s="12">
        <f t="shared" si="104"/>
        <v>45363</v>
      </c>
    </row>
    <row r="813" spans="1:7" s="5" customFormat="1" ht="15.75" customHeight="1">
      <c r="A813" s="27"/>
      <c r="B813" s="76" t="s">
        <v>481</v>
      </c>
      <c r="C813" s="172"/>
      <c r="D813" s="250"/>
      <c r="E813" s="30">
        <f t="shared" si="104"/>
        <v>45348</v>
      </c>
      <c r="F813" s="30">
        <f t="shared" si="104"/>
        <v>45353</v>
      </c>
      <c r="G813" s="12">
        <f t="shared" si="104"/>
        <v>45370</v>
      </c>
    </row>
    <row r="814" spans="1:7" s="5" customFormat="1" ht="15.75" customHeight="1">
      <c r="A814" s="20"/>
      <c r="B814" s="50"/>
      <c r="C814" s="50"/>
      <c r="D814" s="19"/>
      <c r="E814" s="19"/>
      <c r="F814" s="85"/>
      <c r="G814" s="51"/>
    </row>
    <row r="815" spans="1:7" s="5" customFormat="1" ht="15.75" customHeight="1">
      <c r="A815" s="20"/>
      <c r="B815" s="215" t="s">
        <v>675</v>
      </c>
      <c r="C815" s="215" t="s">
        <v>8</v>
      </c>
      <c r="D815" s="254" t="s">
        <v>9</v>
      </c>
      <c r="E815" s="66" t="s">
        <v>394</v>
      </c>
      <c r="F815" s="66" t="s">
        <v>10</v>
      </c>
      <c r="G815" s="66" t="s">
        <v>54</v>
      </c>
    </row>
    <row r="816" spans="1:7" s="5" customFormat="1" ht="15.75" customHeight="1">
      <c r="A816" s="20"/>
      <c r="B816" s="216"/>
      <c r="C816" s="216"/>
      <c r="D816" s="254"/>
      <c r="E816" s="66" t="s">
        <v>2</v>
      </c>
      <c r="F816" s="66" t="s">
        <v>11</v>
      </c>
      <c r="G816" s="66" t="s">
        <v>12</v>
      </c>
    </row>
    <row r="817" spans="1:7" s="5" customFormat="1" ht="15.75" customHeight="1">
      <c r="A817" s="20"/>
      <c r="B817" s="76" t="s">
        <v>339</v>
      </c>
      <c r="C817" s="128" t="s">
        <v>727</v>
      </c>
      <c r="D817" s="229" t="s">
        <v>728</v>
      </c>
      <c r="E817" s="12">
        <v>45323</v>
      </c>
      <c r="F817" s="12">
        <f>E817+3</f>
        <v>45326</v>
      </c>
      <c r="G817" s="12">
        <f>F817+15</f>
        <v>45341</v>
      </c>
    </row>
    <row r="818" spans="1:7" s="5" customFormat="1" ht="15.75" customHeight="1">
      <c r="A818" s="20"/>
      <c r="B818" s="76" t="s">
        <v>340</v>
      </c>
      <c r="C818" s="128" t="s">
        <v>729</v>
      </c>
      <c r="D818" s="229"/>
      <c r="E818" s="12">
        <f t="shared" ref="E818:G821" si="105">E817+7</f>
        <v>45330</v>
      </c>
      <c r="F818" s="12">
        <f t="shared" si="105"/>
        <v>45333</v>
      </c>
      <c r="G818" s="12">
        <f t="shared" si="105"/>
        <v>45348</v>
      </c>
    </row>
    <row r="819" spans="1:7" s="5" customFormat="1" ht="15.75" customHeight="1">
      <c r="A819" s="20"/>
      <c r="B819" s="76" t="s">
        <v>481</v>
      </c>
      <c r="C819" s="128"/>
      <c r="D819" s="229"/>
      <c r="E819" s="12">
        <f t="shared" si="105"/>
        <v>45337</v>
      </c>
      <c r="F819" s="12">
        <f t="shared" si="105"/>
        <v>45340</v>
      </c>
      <c r="G819" s="12">
        <f t="shared" si="105"/>
        <v>45355</v>
      </c>
    </row>
    <row r="820" spans="1:7" s="5" customFormat="1" ht="15.75" customHeight="1">
      <c r="A820" s="20"/>
      <c r="B820" s="76" t="s">
        <v>481</v>
      </c>
      <c r="C820" s="128"/>
      <c r="D820" s="229"/>
      <c r="E820" s="12">
        <f t="shared" si="105"/>
        <v>45344</v>
      </c>
      <c r="F820" s="12">
        <f t="shared" si="105"/>
        <v>45347</v>
      </c>
      <c r="G820" s="12">
        <f t="shared" si="105"/>
        <v>45362</v>
      </c>
    </row>
    <row r="821" spans="1:7" s="5" customFormat="1" ht="15.75" customHeight="1">
      <c r="A821" s="20"/>
      <c r="B821" s="128" t="s">
        <v>341</v>
      </c>
      <c r="C821" s="128" t="s">
        <v>730</v>
      </c>
      <c r="D821" s="209"/>
      <c r="E821" s="12">
        <f t="shared" si="105"/>
        <v>45351</v>
      </c>
      <c r="F821" s="12">
        <f t="shared" si="105"/>
        <v>45354</v>
      </c>
      <c r="G821" s="12">
        <f t="shared" si="105"/>
        <v>45369</v>
      </c>
    </row>
    <row r="822" spans="1:7" s="5" customFormat="1" ht="15.75" customHeight="1">
      <c r="A822" s="20"/>
      <c r="B822" s="15"/>
      <c r="C822" s="83"/>
      <c r="D822" s="16"/>
      <c r="E822" s="14"/>
      <c r="F822" s="14"/>
      <c r="G822" s="14"/>
    </row>
    <row r="823" spans="1:7" s="6" customFormat="1" ht="15.75">
      <c r="A823" s="72"/>
      <c r="B823" s="215" t="s">
        <v>675</v>
      </c>
      <c r="C823" s="215" t="s">
        <v>8</v>
      </c>
      <c r="D823" s="254" t="s">
        <v>9</v>
      </c>
      <c r="E823" s="66" t="s">
        <v>394</v>
      </c>
      <c r="F823" s="66" t="s">
        <v>10</v>
      </c>
      <c r="G823" s="66" t="s">
        <v>54</v>
      </c>
    </row>
    <row r="824" spans="1:7" s="5" customFormat="1" ht="15.75">
      <c r="A824" s="20"/>
      <c r="B824" s="216"/>
      <c r="C824" s="216"/>
      <c r="D824" s="254"/>
      <c r="E824" s="66" t="s">
        <v>2</v>
      </c>
      <c r="F824" s="66" t="s">
        <v>11</v>
      </c>
      <c r="G824" s="66" t="s">
        <v>12</v>
      </c>
    </row>
    <row r="825" spans="1:7" s="5" customFormat="1" ht="15.75" customHeight="1">
      <c r="A825" s="20"/>
      <c r="B825" s="76" t="s">
        <v>731</v>
      </c>
      <c r="C825" s="128" t="s">
        <v>708</v>
      </c>
      <c r="D825" s="229" t="s">
        <v>732</v>
      </c>
      <c r="E825" s="12">
        <v>45320</v>
      </c>
      <c r="F825" s="12">
        <f>E825+3</f>
        <v>45323</v>
      </c>
      <c r="G825" s="12">
        <f>F825+15</f>
        <v>45338</v>
      </c>
    </row>
    <row r="826" spans="1:7" s="5" customFormat="1" ht="15.75" customHeight="1">
      <c r="A826" s="20"/>
      <c r="B826" s="76" t="s">
        <v>733</v>
      </c>
      <c r="C826" s="128" t="s">
        <v>734</v>
      </c>
      <c r="D826" s="229"/>
      <c r="E826" s="12">
        <f t="shared" ref="E826:G826" si="106">E825+7</f>
        <v>45327</v>
      </c>
      <c r="F826" s="12">
        <f t="shared" si="106"/>
        <v>45330</v>
      </c>
      <c r="G826" s="12">
        <f t="shared" si="106"/>
        <v>45345</v>
      </c>
    </row>
    <row r="827" spans="1:7" s="5" customFormat="1" ht="15.75" customHeight="1">
      <c r="A827" s="20"/>
      <c r="B827" s="76" t="s">
        <v>735</v>
      </c>
      <c r="C827" s="128" t="s">
        <v>736</v>
      </c>
      <c r="D827" s="229"/>
      <c r="E827" s="12">
        <f t="shared" ref="E827:G827" si="107">E826+7</f>
        <v>45334</v>
      </c>
      <c r="F827" s="12">
        <f t="shared" si="107"/>
        <v>45337</v>
      </c>
      <c r="G827" s="12">
        <f t="shared" si="107"/>
        <v>45352</v>
      </c>
    </row>
    <row r="828" spans="1:7" s="5" customFormat="1" ht="15.75" customHeight="1">
      <c r="A828" s="20"/>
      <c r="B828" s="76" t="s">
        <v>737</v>
      </c>
      <c r="C828" s="128" t="s">
        <v>738</v>
      </c>
      <c r="D828" s="229"/>
      <c r="E828" s="12">
        <f t="shared" ref="E828:G828" si="108">E827+7</f>
        <v>45341</v>
      </c>
      <c r="F828" s="12">
        <f t="shared" si="108"/>
        <v>45344</v>
      </c>
      <c r="G828" s="12">
        <f t="shared" si="108"/>
        <v>45359</v>
      </c>
    </row>
    <row r="829" spans="1:7" s="5" customFormat="1" ht="15.75" customHeight="1">
      <c r="A829" s="20"/>
      <c r="B829" s="128" t="s">
        <v>739</v>
      </c>
      <c r="C829" s="128" t="s">
        <v>490</v>
      </c>
      <c r="D829" s="209"/>
      <c r="E829" s="12">
        <f t="shared" ref="E829:G829" si="109">E828+7</f>
        <v>45348</v>
      </c>
      <c r="F829" s="12">
        <f t="shared" si="109"/>
        <v>45351</v>
      </c>
      <c r="G829" s="12">
        <f t="shared" si="109"/>
        <v>45366</v>
      </c>
    </row>
    <row r="830" spans="1:7" s="5" customFormat="1" ht="15.75" customHeight="1">
      <c r="A830" s="20"/>
      <c r="B830" s="15"/>
      <c r="C830" s="15"/>
      <c r="D830" s="24"/>
      <c r="E830" s="14"/>
      <c r="F830" s="14"/>
      <c r="G830" s="14"/>
    </row>
    <row r="831" spans="1:7" s="6" customFormat="1" ht="15.75">
      <c r="A831" s="72"/>
      <c r="B831" s="215" t="s">
        <v>453</v>
      </c>
      <c r="C831" s="215" t="s">
        <v>8</v>
      </c>
      <c r="D831" s="254" t="s">
        <v>9</v>
      </c>
      <c r="E831" s="66" t="s">
        <v>397</v>
      </c>
      <c r="F831" s="66" t="s">
        <v>10</v>
      </c>
      <c r="G831" s="66" t="s">
        <v>54</v>
      </c>
    </row>
    <row r="832" spans="1:7" s="5" customFormat="1" ht="15.75" customHeight="1">
      <c r="A832" s="20"/>
      <c r="B832" s="216"/>
      <c r="C832" s="216"/>
      <c r="D832" s="254"/>
      <c r="E832" s="66" t="s">
        <v>2</v>
      </c>
      <c r="F832" s="66" t="s">
        <v>11</v>
      </c>
      <c r="G832" s="66" t="s">
        <v>12</v>
      </c>
    </row>
    <row r="833" spans="1:7" s="5" customFormat="1" ht="15.75" customHeight="1">
      <c r="A833" s="20"/>
      <c r="B833" s="76" t="s">
        <v>740</v>
      </c>
      <c r="C833" s="128" t="s">
        <v>741</v>
      </c>
      <c r="D833" s="229" t="s">
        <v>742</v>
      </c>
      <c r="E833" s="12">
        <v>45322</v>
      </c>
      <c r="F833" s="12">
        <f>E833+3</f>
        <v>45325</v>
      </c>
      <c r="G833" s="12">
        <f>F833+15</f>
        <v>45340</v>
      </c>
    </row>
    <row r="834" spans="1:7" s="5" customFormat="1" ht="15.75" customHeight="1">
      <c r="A834" s="20"/>
      <c r="B834" s="76" t="s">
        <v>248</v>
      </c>
      <c r="C834" s="128"/>
      <c r="D834" s="229"/>
      <c r="E834" s="12">
        <f t="shared" ref="E834:G834" si="110">E833+7</f>
        <v>45329</v>
      </c>
      <c r="F834" s="12">
        <f t="shared" si="110"/>
        <v>45332</v>
      </c>
      <c r="G834" s="12">
        <f t="shared" si="110"/>
        <v>45347</v>
      </c>
    </row>
    <row r="835" spans="1:7" s="5" customFormat="1" ht="15.75" customHeight="1">
      <c r="A835" s="20"/>
      <c r="B835" s="76" t="s">
        <v>248</v>
      </c>
      <c r="C835" s="128"/>
      <c r="D835" s="229"/>
      <c r="E835" s="12">
        <f t="shared" ref="E835:G835" si="111">E834+7</f>
        <v>45336</v>
      </c>
      <c r="F835" s="12">
        <f t="shared" si="111"/>
        <v>45339</v>
      </c>
      <c r="G835" s="12">
        <f t="shared" si="111"/>
        <v>45354</v>
      </c>
    </row>
    <row r="836" spans="1:7" s="5" customFormat="1" ht="15.75" customHeight="1">
      <c r="A836" s="20"/>
      <c r="B836" s="128" t="s">
        <v>248</v>
      </c>
      <c r="C836" s="128"/>
      <c r="D836" s="229"/>
      <c r="E836" s="12">
        <f t="shared" ref="E836:G836" si="112">E835+7</f>
        <v>45343</v>
      </c>
      <c r="F836" s="12">
        <f t="shared" si="112"/>
        <v>45346</v>
      </c>
      <c r="G836" s="12">
        <f t="shared" si="112"/>
        <v>45361</v>
      </c>
    </row>
    <row r="837" spans="1:7" s="5" customFormat="1" ht="15.75" customHeight="1">
      <c r="A837" s="20"/>
      <c r="B837" s="128"/>
      <c r="C837" s="128"/>
      <c r="D837" s="209"/>
      <c r="E837" s="12">
        <f t="shared" ref="E837:G837" si="113">E836+7</f>
        <v>45350</v>
      </c>
      <c r="F837" s="12">
        <f t="shared" si="113"/>
        <v>45353</v>
      </c>
      <c r="G837" s="12">
        <f t="shared" si="113"/>
        <v>45368</v>
      </c>
    </row>
    <row r="838" spans="1:7" s="5" customFormat="1" ht="15.75" customHeight="1">
      <c r="A838" s="20"/>
      <c r="B838" s="85"/>
      <c r="C838" s="50"/>
      <c r="D838" s="19"/>
      <c r="E838" s="19"/>
      <c r="F838" s="51"/>
      <c r="G838" s="51"/>
    </row>
    <row r="839" spans="1:7" s="5" customFormat="1" ht="15.75" customHeight="1">
      <c r="A839" s="20"/>
      <c r="B839" s="221" t="s">
        <v>743</v>
      </c>
      <c r="C839" s="221" t="s">
        <v>8</v>
      </c>
      <c r="D839" s="221" t="s">
        <v>744</v>
      </c>
      <c r="E839" s="66" t="s">
        <v>714</v>
      </c>
      <c r="F839" s="66" t="s">
        <v>10</v>
      </c>
      <c r="G839" s="173" t="s">
        <v>84</v>
      </c>
    </row>
    <row r="840" spans="1:7" s="5" customFormat="1" ht="15.75" customHeight="1">
      <c r="A840" s="20" t="s">
        <v>745</v>
      </c>
      <c r="B840" s="223"/>
      <c r="C840" s="223"/>
      <c r="D840" s="223"/>
      <c r="E840" s="12" t="s">
        <v>2</v>
      </c>
      <c r="F840" s="66" t="s">
        <v>11</v>
      </c>
      <c r="G840" s="66" t="s">
        <v>12</v>
      </c>
    </row>
    <row r="841" spans="1:7" s="5" customFormat="1" ht="15.75" customHeight="1">
      <c r="A841" s="20"/>
      <c r="B841" s="139" t="s">
        <v>19</v>
      </c>
      <c r="C841" s="140" t="s">
        <v>574</v>
      </c>
      <c r="D841" s="208" t="s">
        <v>575</v>
      </c>
      <c r="E841" s="12">
        <v>45318</v>
      </c>
      <c r="F841" s="12">
        <f>E841+5</f>
        <v>45323</v>
      </c>
      <c r="G841" s="12">
        <f>F841+12</f>
        <v>45335</v>
      </c>
    </row>
    <row r="842" spans="1:7" s="5" customFormat="1" ht="15.75" customHeight="1">
      <c r="A842" s="20"/>
      <c r="B842" s="139" t="s">
        <v>247</v>
      </c>
      <c r="C842" s="140" t="s">
        <v>576</v>
      </c>
      <c r="D842" s="229"/>
      <c r="E842" s="12">
        <f>E841+7</f>
        <v>45325</v>
      </c>
      <c r="F842" s="12">
        <f>F841+7</f>
        <v>45330</v>
      </c>
      <c r="G842" s="12">
        <f>G841+7</f>
        <v>45342</v>
      </c>
    </row>
    <row r="843" spans="1:7" s="5" customFormat="1" ht="15.75" customHeight="1">
      <c r="A843" s="20"/>
      <c r="B843" s="139" t="s">
        <v>248</v>
      </c>
      <c r="C843" s="140"/>
      <c r="D843" s="229"/>
      <c r="E843" s="12">
        <f t="shared" ref="E843:G845" si="114">E842+7</f>
        <v>45332</v>
      </c>
      <c r="F843" s="12">
        <f t="shared" si="114"/>
        <v>45337</v>
      </c>
      <c r="G843" s="12">
        <f t="shared" si="114"/>
        <v>45349</v>
      </c>
    </row>
    <row r="844" spans="1:7" s="5" customFormat="1" ht="15.75" customHeight="1">
      <c r="A844" s="20"/>
      <c r="B844" s="139" t="s">
        <v>148</v>
      </c>
      <c r="C844" s="140" t="s">
        <v>577</v>
      </c>
      <c r="D844" s="229"/>
      <c r="E844" s="12">
        <f t="shared" si="114"/>
        <v>45339</v>
      </c>
      <c r="F844" s="12">
        <f t="shared" si="114"/>
        <v>45344</v>
      </c>
      <c r="G844" s="12">
        <f t="shared" si="114"/>
        <v>45356</v>
      </c>
    </row>
    <row r="845" spans="1:7" s="5" customFormat="1" ht="15.75" customHeight="1">
      <c r="A845" s="40"/>
      <c r="B845" s="139" t="s">
        <v>77</v>
      </c>
      <c r="C845" s="140" t="s">
        <v>578</v>
      </c>
      <c r="D845" s="209"/>
      <c r="E845" s="12">
        <f t="shared" si="114"/>
        <v>45346</v>
      </c>
      <c r="F845" s="12">
        <f t="shared" si="114"/>
        <v>45351</v>
      </c>
      <c r="G845" s="12">
        <f t="shared" si="114"/>
        <v>45363</v>
      </c>
    </row>
    <row r="846" spans="1:7" s="5" customFormat="1" ht="15.75" customHeight="1">
      <c r="A846" s="20"/>
      <c r="B846" s="15"/>
      <c r="C846" s="15"/>
      <c r="D846" s="16"/>
      <c r="E846" s="14"/>
      <c r="F846" s="14"/>
      <c r="G846" s="14"/>
    </row>
    <row r="847" spans="1:7" s="5" customFormat="1" ht="15.75" customHeight="1">
      <c r="A847" s="20"/>
      <c r="B847" s="85"/>
      <c r="C847" s="50"/>
      <c r="D847" s="19"/>
      <c r="E847" s="19"/>
      <c r="F847" s="85"/>
      <c r="G847" s="51"/>
    </row>
    <row r="848" spans="1:7" s="5" customFormat="1" ht="15.75" customHeight="1">
      <c r="A848" s="20" t="s">
        <v>746</v>
      </c>
      <c r="B848" s="215" t="s">
        <v>7</v>
      </c>
      <c r="C848" s="221" t="s">
        <v>8</v>
      </c>
      <c r="D848" s="221" t="s">
        <v>9</v>
      </c>
      <c r="E848" s="66" t="s">
        <v>714</v>
      </c>
      <c r="F848" s="66" t="s">
        <v>10</v>
      </c>
      <c r="G848" s="81" t="s">
        <v>54</v>
      </c>
    </row>
    <row r="849" spans="1:7" s="5" customFormat="1" ht="15.75" customHeight="1">
      <c r="A849" s="20"/>
      <c r="B849" s="216"/>
      <c r="C849" s="223"/>
      <c r="D849" s="223"/>
      <c r="E849" s="77" t="s">
        <v>2</v>
      </c>
      <c r="F849" s="21" t="s">
        <v>11</v>
      </c>
      <c r="G849" s="66" t="s">
        <v>12</v>
      </c>
    </row>
    <row r="850" spans="1:7" s="5" customFormat="1" ht="15.75" customHeight="1">
      <c r="A850" s="20"/>
      <c r="B850" s="76" t="s">
        <v>337</v>
      </c>
      <c r="C850" s="66" t="s">
        <v>723</v>
      </c>
      <c r="D850" s="228" t="s">
        <v>724</v>
      </c>
      <c r="E850" s="30">
        <v>45320</v>
      </c>
      <c r="F850" s="30">
        <f>E850+5</f>
        <v>45325</v>
      </c>
      <c r="G850" s="12">
        <f>F850+17</f>
        <v>45342</v>
      </c>
    </row>
    <row r="851" spans="1:7" s="5" customFormat="1" ht="15.75" customHeight="1">
      <c r="A851" s="20"/>
      <c r="B851" s="76" t="s">
        <v>389</v>
      </c>
      <c r="C851" s="66"/>
      <c r="D851" s="249"/>
      <c r="E851" s="30">
        <f t="shared" ref="E851:G854" si="115">E850+7</f>
        <v>45327</v>
      </c>
      <c r="F851" s="30">
        <f t="shared" si="115"/>
        <v>45332</v>
      </c>
      <c r="G851" s="12">
        <f t="shared" si="115"/>
        <v>45349</v>
      </c>
    </row>
    <row r="852" spans="1:7" s="5" customFormat="1" ht="15.75" customHeight="1">
      <c r="A852" s="20"/>
      <c r="B852" s="76" t="s">
        <v>76</v>
      </c>
      <c r="C852" s="66" t="s">
        <v>725</v>
      </c>
      <c r="D852" s="249"/>
      <c r="E852" s="30">
        <f t="shared" si="115"/>
        <v>45334</v>
      </c>
      <c r="F852" s="30">
        <f t="shared" si="115"/>
        <v>45339</v>
      </c>
      <c r="G852" s="12">
        <f t="shared" si="115"/>
        <v>45356</v>
      </c>
    </row>
    <row r="853" spans="1:7" s="5" customFormat="1" ht="15.75" customHeight="1">
      <c r="A853" s="20"/>
      <c r="B853" s="76" t="s">
        <v>338</v>
      </c>
      <c r="C853" s="171" t="s">
        <v>726</v>
      </c>
      <c r="D853" s="249"/>
      <c r="E853" s="30">
        <f t="shared" si="115"/>
        <v>45341</v>
      </c>
      <c r="F853" s="30">
        <f t="shared" si="115"/>
        <v>45346</v>
      </c>
      <c r="G853" s="12">
        <f t="shared" si="115"/>
        <v>45363</v>
      </c>
    </row>
    <row r="854" spans="1:7" s="5" customFormat="1" ht="15.75" customHeight="1">
      <c r="A854" s="40"/>
      <c r="B854" s="76" t="s">
        <v>389</v>
      </c>
      <c r="C854" s="172"/>
      <c r="D854" s="250"/>
      <c r="E854" s="30">
        <f t="shared" si="115"/>
        <v>45348</v>
      </c>
      <c r="F854" s="30">
        <f t="shared" si="115"/>
        <v>45353</v>
      </c>
      <c r="G854" s="12">
        <f t="shared" si="115"/>
        <v>45370</v>
      </c>
    </row>
    <row r="855" spans="1:7" s="5" customFormat="1" ht="15.75" customHeight="1">
      <c r="A855" s="20"/>
      <c r="B855" s="52"/>
      <c r="C855" s="50"/>
      <c r="D855" s="19"/>
      <c r="E855" s="19"/>
      <c r="F855" s="85"/>
      <c r="G855" s="51"/>
    </row>
    <row r="856" spans="1:7" s="5" customFormat="1" ht="15.75" customHeight="1">
      <c r="A856" s="20"/>
      <c r="B856" s="85"/>
      <c r="C856" s="50"/>
      <c r="D856" s="19"/>
      <c r="E856" s="19"/>
      <c r="F856" s="85"/>
      <c r="G856" s="51"/>
    </row>
    <row r="857" spans="1:7" s="5" customFormat="1" ht="15.75" customHeight="1">
      <c r="A857" s="20" t="s">
        <v>747</v>
      </c>
      <c r="B857" s="226" t="s">
        <v>7</v>
      </c>
      <c r="C857" s="226" t="s">
        <v>8</v>
      </c>
      <c r="D857" s="221" t="s">
        <v>9</v>
      </c>
      <c r="E857" s="66" t="s">
        <v>397</v>
      </c>
      <c r="F857" s="66" t="s">
        <v>10</v>
      </c>
      <c r="G857" s="66" t="s">
        <v>748</v>
      </c>
    </row>
    <row r="858" spans="1:7" s="5" customFormat="1" ht="15.75" customHeight="1">
      <c r="A858" s="20"/>
      <c r="B858" s="227"/>
      <c r="C858" s="227"/>
      <c r="D858" s="223"/>
      <c r="E858" s="77" t="s">
        <v>2</v>
      </c>
      <c r="F858" s="21" t="s">
        <v>11</v>
      </c>
      <c r="G858" s="66" t="s">
        <v>12</v>
      </c>
    </row>
    <row r="859" spans="1:7" s="5" customFormat="1" ht="15.75" customHeight="1">
      <c r="A859" s="20"/>
      <c r="B859" s="76" t="s">
        <v>339</v>
      </c>
      <c r="C859" s="128" t="s">
        <v>727</v>
      </c>
      <c r="D859" s="228" t="s">
        <v>749</v>
      </c>
      <c r="E859" s="30">
        <v>45322</v>
      </c>
      <c r="F859" s="30">
        <f>E859+4</f>
        <v>45326</v>
      </c>
      <c r="G859" s="12">
        <f>F859+31</f>
        <v>45357</v>
      </c>
    </row>
    <row r="860" spans="1:7" s="5" customFormat="1" ht="15.75" customHeight="1">
      <c r="A860" s="20"/>
      <c r="B860" s="76" t="s">
        <v>340</v>
      </c>
      <c r="C860" s="128" t="s">
        <v>729</v>
      </c>
      <c r="D860" s="249"/>
      <c r="E860" s="30">
        <f t="shared" ref="E860:G863" si="116">E859+7</f>
        <v>45329</v>
      </c>
      <c r="F860" s="30">
        <f t="shared" si="116"/>
        <v>45333</v>
      </c>
      <c r="G860" s="12">
        <f t="shared" si="116"/>
        <v>45364</v>
      </c>
    </row>
    <row r="861" spans="1:7" s="5" customFormat="1" ht="15.75" customHeight="1">
      <c r="A861" s="20"/>
      <c r="B861" s="76" t="s">
        <v>389</v>
      </c>
      <c r="C861" s="128"/>
      <c r="D861" s="249"/>
      <c r="E861" s="30">
        <f t="shared" si="116"/>
        <v>45336</v>
      </c>
      <c r="F861" s="30">
        <f t="shared" si="116"/>
        <v>45340</v>
      </c>
      <c r="G861" s="12">
        <f t="shared" si="116"/>
        <v>45371</v>
      </c>
    </row>
    <row r="862" spans="1:7" s="5" customFormat="1" ht="15.75" customHeight="1">
      <c r="A862" s="20"/>
      <c r="B862" s="76" t="s">
        <v>389</v>
      </c>
      <c r="C862" s="128"/>
      <c r="D862" s="249"/>
      <c r="E862" s="30">
        <f t="shared" si="116"/>
        <v>45343</v>
      </c>
      <c r="F862" s="30">
        <f t="shared" si="116"/>
        <v>45347</v>
      </c>
      <c r="G862" s="12">
        <f t="shared" si="116"/>
        <v>45378</v>
      </c>
    </row>
    <row r="863" spans="1:7" s="5" customFormat="1" ht="15.75" customHeight="1">
      <c r="A863" s="40"/>
      <c r="B863" s="128" t="s">
        <v>341</v>
      </c>
      <c r="C863" s="128" t="s">
        <v>750</v>
      </c>
      <c r="D863" s="250"/>
      <c r="E863" s="30">
        <f t="shared" si="116"/>
        <v>45350</v>
      </c>
      <c r="F863" s="30">
        <f t="shared" si="116"/>
        <v>45354</v>
      </c>
      <c r="G863" s="12">
        <f t="shared" si="116"/>
        <v>45385</v>
      </c>
    </row>
    <row r="864" spans="1:7" s="5" customFormat="1" ht="15.75" customHeight="1">
      <c r="A864" s="20"/>
      <c r="B864" s="15"/>
      <c r="C864" s="85"/>
      <c r="D864" s="16"/>
      <c r="E864" s="16"/>
      <c r="F864" s="73"/>
      <c r="G864" s="14"/>
    </row>
    <row r="865" spans="1:7" s="5" customFormat="1" ht="15.75" customHeight="1">
      <c r="A865" s="20"/>
      <c r="B865" s="85"/>
      <c r="C865" s="50"/>
      <c r="D865" s="51"/>
      <c r="E865" s="51"/>
      <c r="F865" s="85"/>
      <c r="G865" s="51"/>
    </row>
    <row r="866" spans="1:7" s="5" customFormat="1" ht="15.75" customHeight="1">
      <c r="A866" s="20" t="s">
        <v>751</v>
      </c>
      <c r="B866" s="226" t="s">
        <v>7</v>
      </c>
      <c r="C866" s="226" t="s">
        <v>8</v>
      </c>
      <c r="D866" s="221" t="s">
        <v>9</v>
      </c>
      <c r="E866" s="66" t="s">
        <v>397</v>
      </c>
      <c r="F866" s="66" t="s">
        <v>10</v>
      </c>
      <c r="G866" s="81" t="s">
        <v>342</v>
      </c>
    </row>
    <row r="867" spans="1:7" s="5" customFormat="1" ht="15.75" customHeight="1">
      <c r="A867" s="20"/>
      <c r="B867" s="227"/>
      <c r="C867" s="227"/>
      <c r="D867" s="223"/>
      <c r="E867" s="77" t="s">
        <v>2</v>
      </c>
      <c r="F867" s="21" t="s">
        <v>11</v>
      </c>
      <c r="G867" s="66" t="s">
        <v>12</v>
      </c>
    </row>
    <row r="868" spans="1:7" s="5" customFormat="1" ht="15.75" customHeight="1">
      <c r="A868" s="20"/>
      <c r="B868" s="76" t="s">
        <v>339</v>
      </c>
      <c r="C868" s="128" t="s">
        <v>727</v>
      </c>
      <c r="D868" s="256" t="s">
        <v>749</v>
      </c>
      <c r="E868" s="126">
        <v>45322</v>
      </c>
      <c r="F868" s="126">
        <f>E868+4</f>
        <v>45326</v>
      </c>
      <c r="G868" s="127">
        <f>F868+20</f>
        <v>45346</v>
      </c>
    </row>
    <row r="869" spans="1:7" s="5" customFormat="1" ht="15.75" customHeight="1">
      <c r="A869" s="20"/>
      <c r="B869" s="76" t="s">
        <v>340</v>
      </c>
      <c r="C869" s="128" t="s">
        <v>729</v>
      </c>
      <c r="D869" s="249"/>
      <c r="E869" s="126">
        <f t="shared" ref="E869:G872" si="117">E868+7</f>
        <v>45329</v>
      </c>
      <c r="F869" s="126">
        <f t="shared" si="117"/>
        <v>45333</v>
      </c>
      <c r="G869" s="127">
        <f t="shared" si="117"/>
        <v>45353</v>
      </c>
    </row>
    <row r="870" spans="1:7" s="5" customFormat="1" ht="15.75" customHeight="1">
      <c r="A870" s="20"/>
      <c r="B870" s="76" t="s">
        <v>389</v>
      </c>
      <c r="C870" s="128"/>
      <c r="D870" s="249"/>
      <c r="E870" s="126">
        <f t="shared" si="117"/>
        <v>45336</v>
      </c>
      <c r="F870" s="126">
        <f t="shared" si="117"/>
        <v>45340</v>
      </c>
      <c r="G870" s="127">
        <f t="shared" si="117"/>
        <v>45360</v>
      </c>
    </row>
    <row r="871" spans="1:7" s="5" customFormat="1" ht="15.75" customHeight="1">
      <c r="A871" s="20"/>
      <c r="B871" s="76" t="s">
        <v>389</v>
      </c>
      <c r="C871" s="128"/>
      <c r="D871" s="249"/>
      <c r="E871" s="126">
        <f t="shared" si="117"/>
        <v>45343</v>
      </c>
      <c r="F871" s="126">
        <f t="shared" si="117"/>
        <v>45347</v>
      </c>
      <c r="G871" s="127">
        <f t="shared" si="117"/>
        <v>45367</v>
      </c>
    </row>
    <row r="872" spans="1:7" s="5" customFormat="1" ht="15.75" customHeight="1">
      <c r="A872" s="40"/>
      <c r="B872" s="128" t="s">
        <v>341</v>
      </c>
      <c r="C872" s="128" t="s">
        <v>750</v>
      </c>
      <c r="D872" s="250"/>
      <c r="E872" s="126">
        <f t="shared" si="117"/>
        <v>45350</v>
      </c>
      <c r="F872" s="126">
        <f t="shared" si="117"/>
        <v>45354</v>
      </c>
      <c r="G872" s="127">
        <f t="shared" si="117"/>
        <v>45374</v>
      </c>
    </row>
    <row r="873" spans="1:7" s="5" customFormat="1" ht="15.75" customHeight="1">
      <c r="A873" s="20"/>
      <c r="B873" s="15"/>
      <c r="C873" s="15"/>
      <c r="D873" s="16"/>
      <c r="E873" s="16"/>
      <c r="F873" s="14"/>
      <c r="G873" s="14"/>
    </row>
    <row r="874" spans="1:7" s="5" customFormat="1" ht="15.75" customHeight="1">
      <c r="A874" s="20"/>
      <c r="B874" s="85"/>
      <c r="C874" s="50"/>
      <c r="D874" s="19"/>
      <c r="E874" s="19"/>
      <c r="F874" s="85"/>
      <c r="G874" s="51"/>
    </row>
    <row r="875" spans="1:7" s="5" customFormat="1" ht="15.75" customHeight="1">
      <c r="A875" s="20" t="s">
        <v>752</v>
      </c>
      <c r="B875" s="215" t="s">
        <v>453</v>
      </c>
      <c r="C875" s="215" t="s">
        <v>8</v>
      </c>
      <c r="D875" s="221" t="s">
        <v>9</v>
      </c>
      <c r="E875" s="66" t="s">
        <v>397</v>
      </c>
      <c r="F875" s="66" t="s">
        <v>10</v>
      </c>
      <c r="G875" s="66" t="s">
        <v>0</v>
      </c>
    </row>
    <row r="876" spans="1:7" s="5" customFormat="1" ht="15.75" customHeight="1">
      <c r="A876" s="20"/>
      <c r="B876" s="216"/>
      <c r="C876" s="216"/>
      <c r="D876" s="223"/>
      <c r="E876" s="77" t="s">
        <v>2</v>
      </c>
      <c r="F876" s="21" t="s">
        <v>11</v>
      </c>
      <c r="G876" s="66" t="s">
        <v>12</v>
      </c>
    </row>
    <row r="877" spans="1:7" s="5" customFormat="1" ht="15.75" customHeight="1">
      <c r="A877" s="20"/>
      <c r="B877" s="76" t="s">
        <v>339</v>
      </c>
      <c r="C877" s="128" t="s">
        <v>727</v>
      </c>
      <c r="D877" s="228" t="s">
        <v>728</v>
      </c>
      <c r="E877" s="30">
        <v>45321</v>
      </c>
      <c r="F877" s="30">
        <f>E877+5</f>
        <v>45326</v>
      </c>
      <c r="G877" s="12">
        <f>F877+22</f>
        <v>45348</v>
      </c>
    </row>
    <row r="878" spans="1:7" s="5" customFormat="1" ht="15.75" customHeight="1">
      <c r="A878" s="20"/>
      <c r="B878" s="76" t="s">
        <v>340</v>
      </c>
      <c r="C878" s="128" t="s">
        <v>729</v>
      </c>
      <c r="D878" s="249"/>
      <c r="E878" s="30">
        <f t="shared" ref="E878:G881" si="118">E877+7</f>
        <v>45328</v>
      </c>
      <c r="F878" s="30">
        <f t="shared" si="118"/>
        <v>45333</v>
      </c>
      <c r="G878" s="12">
        <f t="shared" si="118"/>
        <v>45355</v>
      </c>
    </row>
    <row r="879" spans="1:7" s="5" customFormat="1" ht="15.75" customHeight="1">
      <c r="A879" s="20"/>
      <c r="B879" s="76" t="s">
        <v>389</v>
      </c>
      <c r="C879" s="128"/>
      <c r="D879" s="249"/>
      <c r="E879" s="30">
        <f t="shared" si="118"/>
        <v>45335</v>
      </c>
      <c r="F879" s="30">
        <f t="shared" si="118"/>
        <v>45340</v>
      </c>
      <c r="G879" s="12">
        <f t="shared" si="118"/>
        <v>45362</v>
      </c>
    </row>
    <row r="880" spans="1:7" s="5" customFormat="1" ht="15.75" customHeight="1">
      <c r="A880" s="20"/>
      <c r="B880" s="76" t="s">
        <v>389</v>
      </c>
      <c r="C880" s="128"/>
      <c r="D880" s="249"/>
      <c r="E880" s="30">
        <f t="shared" si="118"/>
        <v>45342</v>
      </c>
      <c r="F880" s="30">
        <f t="shared" si="118"/>
        <v>45347</v>
      </c>
      <c r="G880" s="12">
        <f t="shared" si="118"/>
        <v>45369</v>
      </c>
    </row>
    <row r="881" spans="1:7" s="5" customFormat="1" ht="15.75" customHeight="1">
      <c r="A881" s="20"/>
      <c r="B881" s="128" t="s">
        <v>341</v>
      </c>
      <c r="C881" s="128" t="s">
        <v>750</v>
      </c>
      <c r="D881" s="250"/>
      <c r="E881" s="30">
        <f t="shared" si="118"/>
        <v>45349</v>
      </c>
      <c r="F881" s="30">
        <f t="shared" si="118"/>
        <v>45354</v>
      </c>
      <c r="G881" s="12">
        <f t="shared" si="118"/>
        <v>45376</v>
      </c>
    </row>
    <row r="882" spans="1:7" s="5" customFormat="1" ht="15.75" customHeight="1">
      <c r="A882" s="20"/>
      <c r="B882" s="15"/>
      <c r="C882" s="15"/>
      <c r="D882" s="16"/>
      <c r="E882" s="14"/>
      <c r="F882" s="14"/>
      <c r="G882" s="14"/>
    </row>
    <row r="883" spans="1:7" s="5" customFormat="1" ht="15.75" customHeight="1">
      <c r="A883" s="20"/>
      <c r="B883" s="85"/>
      <c r="C883" s="50"/>
      <c r="D883" s="19"/>
      <c r="E883" s="19"/>
      <c r="F883" s="85"/>
      <c r="G883" s="51"/>
    </row>
    <row r="884" spans="1:7" s="5" customFormat="1" ht="15.75" customHeight="1">
      <c r="A884" s="20"/>
      <c r="B884" s="85"/>
      <c r="C884" s="50"/>
      <c r="D884" s="19"/>
      <c r="E884" s="19"/>
      <c r="F884" s="85"/>
      <c r="G884" s="51"/>
    </row>
    <row r="885" spans="1:7" s="5" customFormat="1" ht="15.75" customHeight="1">
      <c r="A885" s="20"/>
      <c r="B885" s="215" t="s">
        <v>453</v>
      </c>
      <c r="C885" s="215" t="s">
        <v>8</v>
      </c>
      <c r="D885" s="221" t="s">
        <v>9</v>
      </c>
      <c r="E885" s="66" t="s">
        <v>397</v>
      </c>
      <c r="F885" s="66" t="s">
        <v>10</v>
      </c>
      <c r="G885" s="66" t="s">
        <v>0</v>
      </c>
    </row>
    <row r="886" spans="1:7" s="5" customFormat="1" ht="15.75" customHeight="1">
      <c r="A886" s="20"/>
      <c r="B886" s="216"/>
      <c r="C886" s="216"/>
      <c r="D886" s="223"/>
      <c r="E886" s="77" t="s">
        <v>2</v>
      </c>
      <c r="F886" s="21" t="s">
        <v>11</v>
      </c>
      <c r="G886" s="66" t="s">
        <v>12</v>
      </c>
    </row>
    <row r="887" spans="1:7" s="5" customFormat="1" ht="15.75" customHeight="1">
      <c r="A887" s="20"/>
      <c r="B887" s="76" t="s">
        <v>339</v>
      </c>
      <c r="C887" s="128" t="s">
        <v>727</v>
      </c>
      <c r="D887" s="228" t="s">
        <v>728</v>
      </c>
      <c r="E887" s="30">
        <v>45321</v>
      </c>
      <c r="F887" s="30">
        <f>E887+5</f>
        <v>45326</v>
      </c>
      <c r="G887" s="12">
        <f>F887+24</f>
        <v>45350</v>
      </c>
    </row>
    <row r="888" spans="1:7" s="5" customFormat="1" ht="15.75" customHeight="1">
      <c r="A888" s="20"/>
      <c r="B888" s="76" t="s">
        <v>340</v>
      </c>
      <c r="C888" s="128" t="s">
        <v>729</v>
      </c>
      <c r="D888" s="249"/>
      <c r="E888" s="30">
        <f t="shared" ref="E888:G890" si="119">E887+7</f>
        <v>45328</v>
      </c>
      <c r="F888" s="30">
        <f t="shared" si="119"/>
        <v>45333</v>
      </c>
      <c r="G888" s="12">
        <f t="shared" si="119"/>
        <v>45357</v>
      </c>
    </row>
    <row r="889" spans="1:7" s="5" customFormat="1" ht="15.75" customHeight="1">
      <c r="A889" s="20"/>
      <c r="B889" s="76" t="s">
        <v>389</v>
      </c>
      <c r="C889" s="128"/>
      <c r="D889" s="249"/>
      <c r="E889" s="30">
        <f t="shared" si="119"/>
        <v>45335</v>
      </c>
      <c r="F889" s="30">
        <f t="shared" si="119"/>
        <v>45340</v>
      </c>
      <c r="G889" s="12">
        <f t="shared" si="119"/>
        <v>45364</v>
      </c>
    </row>
    <row r="890" spans="1:7" s="5" customFormat="1" ht="15.75" customHeight="1">
      <c r="A890" s="20"/>
      <c r="B890" s="76" t="s">
        <v>389</v>
      </c>
      <c r="C890" s="128"/>
      <c r="D890" s="249"/>
      <c r="E890" s="30">
        <f t="shared" si="119"/>
        <v>45342</v>
      </c>
      <c r="F890" s="30">
        <f t="shared" si="119"/>
        <v>45347</v>
      </c>
      <c r="G890" s="12">
        <f t="shared" si="119"/>
        <v>45371</v>
      </c>
    </row>
    <row r="891" spans="1:7" s="5" customFormat="1" ht="15.75" customHeight="1">
      <c r="A891" s="40"/>
      <c r="B891" s="128" t="s">
        <v>341</v>
      </c>
      <c r="C891" s="128" t="s">
        <v>750</v>
      </c>
      <c r="D891" s="250"/>
      <c r="E891" s="30">
        <f>E890+7</f>
        <v>45349</v>
      </c>
      <c r="F891" s="30">
        <f>F890+7</f>
        <v>45354</v>
      </c>
      <c r="G891" s="12">
        <f>G890+7</f>
        <v>45378</v>
      </c>
    </row>
    <row r="892" spans="1:7" s="5" customFormat="1" ht="15.75" customHeight="1">
      <c r="A892" s="20"/>
      <c r="B892" s="15"/>
      <c r="C892" s="15"/>
      <c r="D892" s="16"/>
      <c r="E892" s="14"/>
      <c r="F892" s="14"/>
      <c r="G892" s="14"/>
    </row>
    <row r="893" spans="1:7" s="5" customFormat="1" ht="15.75" customHeight="1">
      <c r="A893" s="20"/>
      <c r="B893" s="85" t="s">
        <v>553</v>
      </c>
      <c r="C893" s="52"/>
      <c r="D893" s="19"/>
      <c r="E893" s="19"/>
      <c r="F893" s="85"/>
      <c r="G893" s="51"/>
    </row>
    <row r="894" spans="1:7" s="5" customFormat="1" ht="15.75" customHeight="1">
      <c r="A894" s="20"/>
      <c r="B894" s="15"/>
      <c r="C894" s="83"/>
      <c r="D894" s="16"/>
      <c r="E894" s="14"/>
      <c r="F894" s="14"/>
      <c r="G894" s="14"/>
    </row>
    <row r="895" spans="1:7" s="5" customFormat="1" ht="15.75" customHeight="1">
      <c r="A895" s="20" t="s">
        <v>753</v>
      </c>
      <c r="B895" s="215" t="s">
        <v>453</v>
      </c>
      <c r="C895" s="215" t="s">
        <v>8</v>
      </c>
      <c r="D895" s="221" t="s">
        <v>9</v>
      </c>
      <c r="E895" s="66" t="s">
        <v>397</v>
      </c>
      <c r="F895" s="66" t="s">
        <v>10</v>
      </c>
      <c r="G895" s="81" t="s">
        <v>754</v>
      </c>
    </row>
    <row r="896" spans="1:7" s="5" customFormat="1" ht="15.75" customHeight="1">
      <c r="A896" s="20"/>
      <c r="B896" s="216"/>
      <c r="C896" s="216"/>
      <c r="D896" s="223"/>
      <c r="E896" s="77" t="s">
        <v>2</v>
      </c>
      <c r="F896" s="21" t="s">
        <v>11</v>
      </c>
      <c r="G896" s="66" t="s">
        <v>12</v>
      </c>
    </row>
    <row r="897" spans="1:7" s="5" customFormat="1" ht="15.75" customHeight="1">
      <c r="A897" s="20"/>
      <c r="B897" s="76" t="s">
        <v>339</v>
      </c>
      <c r="C897" s="128" t="s">
        <v>727</v>
      </c>
      <c r="D897" s="251" t="s">
        <v>728</v>
      </c>
      <c r="E897" s="30">
        <v>45321</v>
      </c>
      <c r="F897" s="30">
        <f>E897+5</f>
        <v>45326</v>
      </c>
      <c r="G897" s="12">
        <f>F897+17</f>
        <v>45343</v>
      </c>
    </row>
    <row r="898" spans="1:7" s="5" customFormat="1" ht="15.75" customHeight="1">
      <c r="A898" s="20"/>
      <c r="B898" s="76" t="s">
        <v>340</v>
      </c>
      <c r="C898" s="128" t="s">
        <v>729</v>
      </c>
      <c r="D898" s="229"/>
      <c r="E898" s="30">
        <f t="shared" ref="E898:G901" si="120">E897+7</f>
        <v>45328</v>
      </c>
      <c r="F898" s="30">
        <f t="shared" si="120"/>
        <v>45333</v>
      </c>
      <c r="G898" s="12">
        <f t="shared" si="120"/>
        <v>45350</v>
      </c>
    </row>
    <row r="899" spans="1:7" s="5" customFormat="1" ht="15.75" customHeight="1">
      <c r="A899" s="20"/>
      <c r="B899" s="76" t="s">
        <v>389</v>
      </c>
      <c r="C899" s="128"/>
      <c r="D899" s="229"/>
      <c r="E899" s="30">
        <f t="shared" si="120"/>
        <v>45335</v>
      </c>
      <c r="F899" s="30">
        <f t="shared" si="120"/>
        <v>45340</v>
      </c>
      <c r="G899" s="12">
        <f t="shared" si="120"/>
        <v>45357</v>
      </c>
    </row>
    <row r="900" spans="1:7" s="5" customFormat="1" ht="15.75" customHeight="1">
      <c r="A900" s="40"/>
      <c r="B900" s="76" t="s">
        <v>389</v>
      </c>
      <c r="C900" s="128"/>
      <c r="D900" s="229"/>
      <c r="E900" s="30">
        <f t="shared" si="120"/>
        <v>45342</v>
      </c>
      <c r="F900" s="30">
        <f t="shared" si="120"/>
        <v>45347</v>
      </c>
      <c r="G900" s="12">
        <f t="shared" si="120"/>
        <v>45364</v>
      </c>
    </row>
    <row r="901" spans="1:7" s="5" customFormat="1" ht="15.75" customHeight="1">
      <c r="A901" s="20"/>
      <c r="B901" s="128" t="s">
        <v>341</v>
      </c>
      <c r="C901" s="128" t="s">
        <v>750</v>
      </c>
      <c r="D901" s="209"/>
      <c r="E901" s="30">
        <f t="shared" si="120"/>
        <v>45349</v>
      </c>
      <c r="F901" s="30">
        <f t="shared" si="120"/>
        <v>45354</v>
      </c>
      <c r="G901" s="12">
        <f t="shared" si="120"/>
        <v>45371</v>
      </c>
    </row>
    <row r="902" spans="1:7" s="5" customFormat="1" ht="15.75" customHeight="1">
      <c r="A902" s="20"/>
      <c r="B902" s="15"/>
      <c r="C902" s="83"/>
      <c r="D902" s="16"/>
      <c r="E902" s="14"/>
      <c r="F902" s="14"/>
      <c r="G902" s="14"/>
    </row>
    <row r="903" spans="1:7" s="5" customFormat="1" ht="15.75" customHeight="1">
      <c r="A903" s="20" t="s">
        <v>755</v>
      </c>
      <c r="B903" s="255" t="s">
        <v>7</v>
      </c>
      <c r="C903" s="257" t="s">
        <v>8</v>
      </c>
      <c r="D903" s="257" t="s">
        <v>9</v>
      </c>
      <c r="E903" s="66" t="s">
        <v>756</v>
      </c>
      <c r="F903" s="66" t="s">
        <v>10</v>
      </c>
      <c r="G903" s="66" t="s">
        <v>757</v>
      </c>
    </row>
    <row r="904" spans="1:7" s="5" customFormat="1" ht="15.75" customHeight="1">
      <c r="A904" s="20"/>
      <c r="B904" s="255"/>
      <c r="C904" s="257"/>
      <c r="D904" s="257"/>
      <c r="E904" s="66" t="s">
        <v>2</v>
      </c>
      <c r="F904" s="66" t="s">
        <v>11</v>
      </c>
      <c r="G904" s="66" t="s">
        <v>758</v>
      </c>
    </row>
    <row r="905" spans="1:7" s="5" customFormat="1" ht="15.75" customHeight="1">
      <c r="A905" s="20"/>
      <c r="B905" s="133" t="s">
        <v>189</v>
      </c>
      <c r="C905" s="133" t="s">
        <v>192</v>
      </c>
      <c r="D905" s="210" t="s">
        <v>759</v>
      </c>
      <c r="E905" s="99">
        <v>45323</v>
      </c>
      <c r="F905" s="99">
        <f>E905+3</f>
        <v>45326</v>
      </c>
      <c r="G905" s="99">
        <f>F905+17</f>
        <v>45343</v>
      </c>
    </row>
    <row r="906" spans="1:7" s="5" customFormat="1" ht="15.75" customHeight="1">
      <c r="A906" s="20"/>
      <c r="B906" s="115" t="s">
        <v>190</v>
      </c>
      <c r="C906" s="115" t="s">
        <v>81</v>
      </c>
      <c r="D906" s="210"/>
      <c r="E906" s="99">
        <f t="shared" ref="E906:G909" si="121">E905+7</f>
        <v>45330</v>
      </c>
      <c r="F906" s="99">
        <f t="shared" si="121"/>
        <v>45333</v>
      </c>
      <c r="G906" s="99">
        <f t="shared" si="121"/>
        <v>45350</v>
      </c>
    </row>
    <row r="907" spans="1:7" s="5" customFormat="1" ht="15.75" customHeight="1">
      <c r="A907" s="20"/>
      <c r="B907" s="133" t="s">
        <v>191</v>
      </c>
      <c r="C907" s="117" t="s">
        <v>193</v>
      </c>
      <c r="D907" s="210"/>
      <c r="E907" s="99">
        <f>E906+7</f>
        <v>45337</v>
      </c>
      <c r="F907" s="99">
        <f>F906+7</f>
        <v>45340</v>
      </c>
      <c r="G907" s="99">
        <f>G906+7</f>
        <v>45357</v>
      </c>
    </row>
    <row r="908" spans="1:7" s="5" customFormat="1" ht="15.75" customHeight="1">
      <c r="A908" s="20"/>
      <c r="B908" s="133" t="s">
        <v>128</v>
      </c>
      <c r="C908" s="117" t="s">
        <v>192</v>
      </c>
      <c r="D908" s="210"/>
      <c r="E908" s="99">
        <f t="shared" si="121"/>
        <v>45344</v>
      </c>
      <c r="F908" s="99">
        <f t="shared" si="121"/>
        <v>45347</v>
      </c>
      <c r="G908" s="99">
        <f t="shared" si="121"/>
        <v>45364</v>
      </c>
    </row>
    <row r="909" spans="1:7" s="5" customFormat="1" ht="15.75" customHeight="1">
      <c r="A909" s="20"/>
      <c r="B909" s="133"/>
      <c r="C909" s="117"/>
      <c r="D909" s="210"/>
      <c r="E909" s="99">
        <f t="shared" si="121"/>
        <v>45351</v>
      </c>
      <c r="F909" s="99">
        <f t="shared" si="121"/>
        <v>45354</v>
      </c>
      <c r="G909" s="99">
        <f t="shared" si="121"/>
        <v>45371</v>
      </c>
    </row>
    <row r="910" spans="1:7" s="5" customFormat="1" ht="15.75" customHeight="1">
      <c r="A910" s="20"/>
      <c r="B910" s="15"/>
      <c r="C910" s="15"/>
      <c r="D910" s="16"/>
      <c r="E910" s="14"/>
      <c r="F910" s="14"/>
      <c r="G910" s="14"/>
    </row>
    <row r="911" spans="1:7" s="5" customFormat="1" ht="15.75" customHeight="1">
      <c r="A911" s="20"/>
      <c r="B911" s="15" t="s">
        <v>760</v>
      </c>
      <c r="C911" s="15"/>
      <c r="D911" s="16"/>
      <c r="E911" s="14"/>
      <c r="F911" s="14"/>
      <c r="G911" s="14"/>
    </row>
    <row r="912" spans="1:7" s="5" customFormat="1" ht="15.75" customHeight="1">
      <c r="A912" s="20"/>
      <c r="B912" s="15"/>
      <c r="C912" s="83"/>
      <c r="D912" s="16"/>
      <c r="E912" s="14"/>
      <c r="F912" s="14"/>
      <c r="G912" s="14"/>
    </row>
    <row r="913" spans="1:7" s="5" customFormat="1" ht="15.75" customHeight="1">
      <c r="A913" s="20"/>
      <c r="B913" s="15"/>
      <c r="C913" s="15"/>
      <c r="D913" s="16"/>
      <c r="E913" s="14"/>
      <c r="F913" s="14"/>
      <c r="G913" s="14"/>
    </row>
    <row r="914" spans="1:7" s="5" customFormat="1" ht="15.75" customHeight="1">
      <c r="A914" s="253" t="s">
        <v>761</v>
      </c>
      <c r="B914" s="253"/>
      <c r="C914" s="253"/>
      <c r="D914" s="253"/>
      <c r="E914" s="253"/>
      <c r="F914" s="253"/>
      <c r="G914" s="253"/>
    </row>
    <row r="915" spans="1:7" s="5" customFormat="1" ht="15.75" customHeight="1">
      <c r="A915" s="20"/>
      <c r="B915" s="34"/>
      <c r="C915" s="34"/>
      <c r="D915" s="34"/>
      <c r="E915" s="34"/>
      <c r="F915" s="14"/>
      <c r="G915" s="14"/>
    </row>
    <row r="916" spans="1:7" s="5" customFormat="1" ht="15.75" customHeight="1">
      <c r="A916" s="20"/>
      <c r="B916" s="80"/>
      <c r="C916" s="18"/>
      <c r="D916" s="19"/>
      <c r="E916" s="19"/>
      <c r="F916" s="85"/>
      <c r="G916" s="85"/>
    </row>
    <row r="917" spans="1:7" s="5" customFormat="1" ht="15.75" customHeight="1">
      <c r="A917" s="20" t="s">
        <v>762</v>
      </c>
      <c r="B917" s="215" t="s">
        <v>7</v>
      </c>
      <c r="C917" s="221" t="s">
        <v>8</v>
      </c>
      <c r="D917" s="221" t="s">
        <v>763</v>
      </c>
      <c r="E917" s="66" t="s">
        <v>704</v>
      </c>
      <c r="F917" s="66" t="s">
        <v>10</v>
      </c>
      <c r="G917" s="66" t="s">
        <v>764</v>
      </c>
    </row>
    <row r="918" spans="1:7" s="5" customFormat="1" ht="15.75" customHeight="1">
      <c r="A918" s="20"/>
      <c r="B918" s="216"/>
      <c r="C918" s="223"/>
      <c r="D918" s="223"/>
      <c r="E918" s="77" t="s">
        <v>765</v>
      </c>
      <c r="F918" s="66" t="s">
        <v>11</v>
      </c>
      <c r="G918" s="66" t="s">
        <v>12</v>
      </c>
    </row>
    <row r="919" spans="1:7" s="5" customFormat="1" ht="15.75" customHeight="1">
      <c r="A919" s="20"/>
      <c r="B919" s="66" t="s">
        <v>194</v>
      </c>
      <c r="C919" s="66" t="s">
        <v>199</v>
      </c>
      <c r="D919" s="221" t="s">
        <v>766</v>
      </c>
      <c r="E919" s="89">
        <v>45324</v>
      </c>
      <c r="F919" s="12">
        <f>E919+5</f>
        <v>45329</v>
      </c>
      <c r="G919" s="12">
        <f>F919+42</f>
        <v>45371</v>
      </c>
    </row>
    <row r="920" spans="1:7" s="5" customFormat="1" ht="15.75" customHeight="1">
      <c r="A920" s="20"/>
      <c r="B920" s="66" t="s">
        <v>195</v>
      </c>
      <c r="C920" s="66" t="s">
        <v>200</v>
      </c>
      <c r="D920" s="222"/>
      <c r="E920" s="89">
        <f>E919+7</f>
        <v>45331</v>
      </c>
      <c r="F920" s="89">
        <f t="shared" ref="E920:G923" si="122">F919+7</f>
        <v>45336</v>
      </c>
      <c r="G920" s="12">
        <f t="shared" si="122"/>
        <v>45378</v>
      </c>
    </row>
    <row r="921" spans="1:7" s="5" customFormat="1" ht="15.75" customHeight="1">
      <c r="A921" s="46"/>
      <c r="B921" s="66" t="s">
        <v>196</v>
      </c>
      <c r="C921" s="66" t="s">
        <v>201</v>
      </c>
      <c r="D921" s="222"/>
      <c r="E921" s="89">
        <f t="shared" si="122"/>
        <v>45338</v>
      </c>
      <c r="F921" s="89">
        <f t="shared" si="122"/>
        <v>45343</v>
      </c>
      <c r="G921" s="12">
        <f t="shared" si="122"/>
        <v>45385</v>
      </c>
    </row>
    <row r="922" spans="1:7" s="5" customFormat="1" ht="15.75" customHeight="1">
      <c r="A922" s="20"/>
      <c r="B922" s="66" t="s">
        <v>197</v>
      </c>
      <c r="C922" s="66" t="s">
        <v>202</v>
      </c>
      <c r="D922" s="222"/>
      <c r="E922" s="89">
        <f t="shared" si="122"/>
        <v>45345</v>
      </c>
      <c r="F922" s="89">
        <f t="shared" si="122"/>
        <v>45350</v>
      </c>
      <c r="G922" s="12">
        <f t="shared" si="122"/>
        <v>45392</v>
      </c>
    </row>
    <row r="923" spans="1:7" s="5" customFormat="1" ht="15.75" customHeight="1">
      <c r="A923" s="20"/>
      <c r="B923" s="66" t="s">
        <v>198</v>
      </c>
      <c r="C923" s="66" t="s">
        <v>203</v>
      </c>
      <c r="D923" s="223"/>
      <c r="E923" s="89">
        <f t="shared" si="122"/>
        <v>45352</v>
      </c>
      <c r="F923" s="89">
        <f t="shared" si="122"/>
        <v>45357</v>
      </c>
      <c r="G923" s="12">
        <f t="shared" si="122"/>
        <v>45399</v>
      </c>
    </row>
    <row r="924" spans="1:7" s="5" customFormat="1" ht="15.75" customHeight="1">
      <c r="A924" s="20"/>
      <c r="B924" s="34"/>
      <c r="C924" s="34"/>
      <c r="D924" s="34"/>
      <c r="E924" s="34"/>
      <c r="F924" s="14"/>
      <c r="G924" s="14"/>
    </row>
    <row r="925" spans="1:7" s="5" customFormat="1" ht="15.75" customHeight="1">
      <c r="A925" s="20" t="s">
        <v>553</v>
      </c>
      <c r="B925" s="217" t="s">
        <v>7</v>
      </c>
      <c r="C925" s="218" t="s">
        <v>8</v>
      </c>
      <c r="D925" s="218" t="s">
        <v>595</v>
      </c>
      <c r="E925" s="123" t="s">
        <v>397</v>
      </c>
      <c r="F925" s="123" t="s">
        <v>10</v>
      </c>
      <c r="G925" s="123" t="s">
        <v>767</v>
      </c>
    </row>
    <row r="926" spans="1:7" s="5" customFormat="1" ht="15.75" customHeight="1">
      <c r="A926" s="20"/>
      <c r="B926" s="217"/>
      <c r="C926" s="220"/>
      <c r="D926" s="220"/>
      <c r="E926" s="174" t="s">
        <v>444</v>
      </c>
      <c r="F926" s="123" t="s">
        <v>11</v>
      </c>
      <c r="G926" s="123" t="s">
        <v>12</v>
      </c>
    </row>
    <row r="927" spans="1:7" s="5" customFormat="1" ht="15.75" customHeight="1">
      <c r="A927" s="20"/>
      <c r="B927" s="76" t="s">
        <v>343</v>
      </c>
      <c r="C927" s="128" t="s">
        <v>414</v>
      </c>
      <c r="D927" s="218" t="s">
        <v>768</v>
      </c>
      <c r="E927" s="175">
        <v>45322</v>
      </c>
      <c r="F927" s="127">
        <f>E927+5</f>
        <v>45327</v>
      </c>
      <c r="G927" s="127">
        <f>F927+41</f>
        <v>45368</v>
      </c>
    </row>
    <row r="928" spans="1:7" s="5" customFormat="1" ht="15.75" customHeight="1">
      <c r="A928" s="20"/>
      <c r="B928" s="76" t="s">
        <v>344</v>
      </c>
      <c r="C928" s="128" t="s">
        <v>527</v>
      </c>
      <c r="D928" s="219"/>
      <c r="E928" s="175">
        <f t="shared" ref="E928:G931" si="123">E927+7</f>
        <v>45329</v>
      </c>
      <c r="F928" s="175">
        <f t="shared" si="123"/>
        <v>45334</v>
      </c>
      <c r="G928" s="127">
        <f t="shared" si="123"/>
        <v>45375</v>
      </c>
    </row>
    <row r="929" spans="1:7" s="5" customFormat="1" ht="15.75" customHeight="1">
      <c r="A929" s="46"/>
      <c r="B929" s="76" t="s">
        <v>345</v>
      </c>
      <c r="C929" s="128" t="s">
        <v>528</v>
      </c>
      <c r="D929" s="219"/>
      <c r="E929" s="175">
        <f t="shared" si="123"/>
        <v>45336</v>
      </c>
      <c r="F929" s="175">
        <f t="shared" si="123"/>
        <v>45341</v>
      </c>
      <c r="G929" s="127">
        <f t="shared" si="123"/>
        <v>45382</v>
      </c>
    </row>
    <row r="930" spans="1:7" s="5" customFormat="1" ht="15.75" customHeight="1">
      <c r="A930" s="20"/>
      <c r="B930" s="76" t="s">
        <v>346</v>
      </c>
      <c r="C930" s="128" t="s">
        <v>529</v>
      </c>
      <c r="D930" s="219"/>
      <c r="E930" s="175">
        <f t="shared" si="123"/>
        <v>45343</v>
      </c>
      <c r="F930" s="175">
        <f t="shared" si="123"/>
        <v>45348</v>
      </c>
      <c r="G930" s="127">
        <f t="shared" si="123"/>
        <v>45389</v>
      </c>
    </row>
    <row r="931" spans="1:7" s="5" customFormat="1" ht="15.75" customHeight="1">
      <c r="A931" s="20"/>
      <c r="B931" s="128" t="s">
        <v>636</v>
      </c>
      <c r="C931" s="128" t="s">
        <v>347</v>
      </c>
      <c r="D931" s="220"/>
      <c r="E931" s="175">
        <f t="shared" si="123"/>
        <v>45350</v>
      </c>
      <c r="F931" s="175">
        <f t="shared" si="123"/>
        <v>45355</v>
      </c>
      <c r="G931" s="127">
        <f t="shared" si="123"/>
        <v>45396</v>
      </c>
    </row>
    <row r="932" spans="1:7" s="5" customFormat="1" ht="15.75" customHeight="1">
      <c r="A932" s="20"/>
      <c r="B932" s="80"/>
      <c r="C932" s="18"/>
      <c r="D932" s="19"/>
      <c r="E932" s="19"/>
      <c r="F932" s="85"/>
      <c r="G932" s="85"/>
    </row>
    <row r="933" spans="1:7" s="5" customFormat="1" ht="15.75" customHeight="1">
      <c r="A933" s="20"/>
      <c r="B933" s="34"/>
      <c r="C933" s="34"/>
      <c r="D933" s="34"/>
      <c r="E933" s="13"/>
      <c r="F933" s="13"/>
      <c r="G933" s="14"/>
    </row>
    <row r="934" spans="1:7" s="5" customFormat="1" ht="15.75" customHeight="1">
      <c r="A934" s="20" t="s">
        <v>769</v>
      </c>
      <c r="B934" s="247" t="s">
        <v>7</v>
      </c>
      <c r="C934" s="221" t="s">
        <v>8</v>
      </c>
      <c r="D934" s="221" t="s">
        <v>595</v>
      </c>
      <c r="E934" s="66" t="s">
        <v>397</v>
      </c>
      <c r="F934" s="66" t="s">
        <v>10</v>
      </c>
      <c r="G934" s="66" t="s">
        <v>770</v>
      </c>
    </row>
    <row r="935" spans="1:7" s="5" customFormat="1" ht="15.75" customHeight="1">
      <c r="A935" s="20"/>
      <c r="B935" s="216"/>
      <c r="C935" s="223"/>
      <c r="D935" s="223"/>
      <c r="E935" s="77" t="s">
        <v>556</v>
      </c>
      <c r="F935" s="66" t="s">
        <v>11</v>
      </c>
      <c r="G935" s="66" t="s">
        <v>12</v>
      </c>
    </row>
    <row r="936" spans="1:7" s="5" customFormat="1" ht="15.75" customHeight="1">
      <c r="A936" s="20"/>
      <c r="B936" s="66" t="s">
        <v>194</v>
      </c>
      <c r="C936" s="66" t="s">
        <v>199</v>
      </c>
      <c r="D936" s="254" t="s">
        <v>771</v>
      </c>
      <c r="E936" s="89">
        <v>45324</v>
      </c>
      <c r="F936" s="12">
        <f>E936+5</f>
        <v>45329</v>
      </c>
      <c r="G936" s="12">
        <f>F936+39</f>
        <v>45368</v>
      </c>
    </row>
    <row r="937" spans="1:7" s="5" customFormat="1" ht="15.75" customHeight="1">
      <c r="A937" s="20"/>
      <c r="B937" s="66" t="s">
        <v>195</v>
      </c>
      <c r="C937" s="66" t="s">
        <v>200</v>
      </c>
      <c r="D937" s="254"/>
      <c r="E937" s="89">
        <f t="shared" ref="E937:G940" si="124">E936+7</f>
        <v>45331</v>
      </c>
      <c r="F937" s="89">
        <f t="shared" si="124"/>
        <v>45336</v>
      </c>
      <c r="G937" s="12">
        <f t="shared" si="124"/>
        <v>45375</v>
      </c>
    </row>
    <row r="938" spans="1:7" s="5" customFormat="1" ht="15.75" customHeight="1">
      <c r="A938" s="20"/>
      <c r="B938" s="66" t="s">
        <v>196</v>
      </c>
      <c r="C938" s="66" t="s">
        <v>201</v>
      </c>
      <c r="D938" s="254"/>
      <c r="E938" s="89">
        <f t="shared" si="124"/>
        <v>45338</v>
      </c>
      <c r="F938" s="89">
        <f t="shared" si="124"/>
        <v>45343</v>
      </c>
      <c r="G938" s="12">
        <f t="shared" si="124"/>
        <v>45382</v>
      </c>
    </row>
    <row r="939" spans="1:7" s="5" customFormat="1" ht="15.75" customHeight="1">
      <c r="A939" s="20"/>
      <c r="B939" s="66" t="s">
        <v>197</v>
      </c>
      <c r="C939" s="66" t="s">
        <v>202</v>
      </c>
      <c r="D939" s="254"/>
      <c r="E939" s="89">
        <f t="shared" si="124"/>
        <v>45345</v>
      </c>
      <c r="F939" s="89">
        <f t="shared" si="124"/>
        <v>45350</v>
      </c>
      <c r="G939" s="12">
        <f t="shared" si="124"/>
        <v>45389</v>
      </c>
    </row>
    <row r="940" spans="1:7" s="5" customFormat="1" ht="15.75" customHeight="1">
      <c r="A940" s="20"/>
      <c r="B940" s="66" t="s">
        <v>198</v>
      </c>
      <c r="C940" s="66" t="s">
        <v>203</v>
      </c>
      <c r="D940" s="254"/>
      <c r="E940" s="89">
        <f t="shared" si="124"/>
        <v>45352</v>
      </c>
      <c r="F940" s="89">
        <f t="shared" si="124"/>
        <v>45357</v>
      </c>
      <c r="G940" s="12">
        <f t="shared" si="124"/>
        <v>45396</v>
      </c>
    </row>
    <row r="941" spans="1:7" s="5" customFormat="1" ht="15.75" customHeight="1">
      <c r="A941" s="20"/>
      <c r="B941" s="34"/>
      <c r="C941" s="34"/>
      <c r="D941" s="34"/>
      <c r="E941" s="34"/>
      <c r="F941" s="14"/>
      <c r="G941" s="14"/>
    </row>
    <row r="942" spans="1:7" s="5" customFormat="1" ht="15.75" customHeight="1">
      <c r="A942" s="20"/>
      <c r="B942" s="217" t="s">
        <v>453</v>
      </c>
      <c r="C942" s="248" t="s">
        <v>8</v>
      </c>
      <c r="D942" s="218" t="s">
        <v>595</v>
      </c>
      <c r="E942" s="123" t="s">
        <v>397</v>
      </c>
      <c r="F942" s="123" t="s">
        <v>10</v>
      </c>
      <c r="G942" s="123" t="s">
        <v>770</v>
      </c>
    </row>
    <row r="943" spans="1:7" s="5" customFormat="1" ht="15.75" customHeight="1">
      <c r="A943" s="20"/>
      <c r="B943" s="217"/>
      <c r="C943" s="239"/>
      <c r="D943" s="220"/>
      <c r="E943" s="174" t="s">
        <v>444</v>
      </c>
      <c r="F943" s="123" t="s">
        <v>11</v>
      </c>
      <c r="G943" s="123" t="s">
        <v>12</v>
      </c>
    </row>
    <row r="944" spans="1:7" s="5" customFormat="1" ht="15.75" customHeight="1">
      <c r="A944" s="20"/>
      <c r="B944" s="76" t="s">
        <v>343</v>
      </c>
      <c r="C944" s="128" t="s">
        <v>414</v>
      </c>
      <c r="D944" s="217" t="s">
        <v>772</v>
      </c>
      <c r="E944" s="175">
        <v>45322</v>
      </c>
      <c r="F944" s="127">
        <f>E944+5</f>
        <v>45327</v>
      </c>
      <c r="G944" s="127">
        <f>F944+38</f>
        <v>45365</v>
      </c>
    </row>
    <row r="945" spans="1:7" s="5" customFormat="1" ht="15.75" customHeight="1">
      <c r="A945" s="20"/>
      <c r="B945" s="76" t="s">
        <v>344</v>
      </c>
      <c r="C945" s="128" t="s">
        <v>527</v>
      </c>
      <c r="D945" s="217"/>
      <c r="E945" s="175">
        <f t="shared" ref="E945:G948" si="125">E944+7</f>
        <v>45329</v>
      </c>
      <c r="F945" s="175">
        <f t="shared" si="125"/>
        <v>45334</v>
      </c>
      <c r="G945" s="127">
        <f t="shared" si="125"/>
        <v>45372</v>
      </c>
    </row>
    <row r="946" spans="1:7" s="5" customFormat="1" ht="15.75" customHeight="1">
      <c r="A946" s="20"/>
      <c r="B946" s="76" t="s">
        <v>345</v>
      </c>
      <c r="C946" s="128" t="s">
        <v>528</v>
      </c>
      <c r="D946" s="217"/>
      <c r="E946" s="175">
        <f t="shared" si="125"/>
        <v>45336</v>
      </c>
      <c r="F946" s="175">
        <f t="shared" si="125"/>
        <v>45341</v>
      </c>
      <c r="G946" s="127">
        <f t="shared" si="125"/>
        <v>45379</v>
      </c>
    </row>
    <row r="947" spans="1:7" s="5" customFormat="1" ht="15.75" customHeight="1">
      <c r="A947" s="20" t="s">
        <v>553</v>
      </c>
      <c r="B947" s="76" t="s">
        <v>346</v>
      </c>
      <c r="C947" s="128" t="s">
        <v>529</v>
      </c>
      <c r="D947" s="217"/>
      <c r="E947" s="175">
        <f t="shared" si="125"/>
        <v>45343</v>
      </c>
      <c r="F947" s="175">
        <f t="shared" si="125"/>
        <v>45348</v>
      </c>
      <c r="G947" s="127">
        <f t="shared" si="125"/>
        <v>45386</v>
      </c>
    </row>
    <row r="948" spans="1:7" s="5" customFormat="1" ht="15.75" customHeight="1">
      <c r="A948" s="20"/>
      <c r="B948" s="128" t="s">
        <v>636</v>
      </c>
      <c r="C948" s="128" t="s">
        <v>347</v>
      </c>
      <c r="D948" s="217"/>
      <c r="E948" s="175">
        <f t="shared" si="125"/>
        <v>45350</v>
      </c>
      <c r="F948" s="175">
        <f t="shared" si="125"/>
        <v>45355</v>
      </c>
      <c r="G948" s="127">
        <f t="shared" si="125"/>
        <v>45393</v>
      </c>
    </row>
    <row r="949" spans="1:7" s="5" customFormat="1" ht="15.75" customHeight="1">
      <c r="A949" s="20"/>
      <c r="B949" s="34"/>
      <c r="C949" s="34"/>
      <c r="D949" s="34"/>
      <c r="E949" s="13"/>
      <c r="F949" s="13"/>
      <c r="G949" s="14"/>
    </row>
    <row r="950" spans="1:7" s="5" customFormat="1" ht="15.75" customHeight="1">
      <c r="A950" s="20"/>
      <c r="B950" s="34"/>
      <c r="C950" s="34"/>
      <c r="D950" s="34"/>
      <c r="E950" s="13"/>
      <c r="F950" s="13"/>
      <c r="G950" s="14"/>
    </row>
    <row r="951" spans="1:7" s="5" customFormat="1" ht="15.75" customHeight="1">
      <c r="A951" s="20"/>
      <c r="B951" s="34"/>
      <c r="C951" s="34"/>
      <c r="D951" s="34"/>
      <c r="E951" s="13"/>
      <c r="F951" s="13"/>
      <c r="G951" s="14"/>
    </row>
    <row r="952" spans="1:7" s="5" customFormat="1" ht="15.75" customHeight="1">
      <c r="A952" s="20"/>
      <c r="B952" s="215" t="s">
        <v>7</v>
      </c>
      <c r="C952" s="221" t="s">
        <v>8</v>
      </c>
      <c r="D952" s="221" t="s">
        <v>595</v>
      </c>
      <c r="E952" s="66" t="s">
        <v>397</v>
      </c>
      <c r="F952" s="66" t="s">
        <v>10</v>
      </c>
      <c r="G952" s="66" t="s">
        <v>773</v>
      </c>
    </row>
    <row r="953" spans="1:7" s="5" customFormat="1" ht="15.75" customHeight="1">
      <c r="A953" s="20" t="s">
        <v>774</v>
      </c>
      <c r="B953" s="216"/>
      <c r="C953" s="223"/>
      <c r="D953" s="223"/>
      <c r="E953" s="77" t="s">
        <v>556</v>
      </c>
      <c r="F953" s="66" t="s">
        <v>11</v>
      </c>
      <c r="G953" s="66" t="s">
        <v>12</v>
      </c>
    </row>
    <row r="954" spans="1:7" s="5" customFormat="1" ht="15.75" customHeight="1">
      <c r="A954" s="20"/>
      <c r="B954" s="66" t="s">
        <v>194</v>
      </c>
      <c r="C954" s="66" t="s">
        <v>199</v>
      </c>
      <c r="D954" s="225" t="s">
        <v>771</v>
      </c>
      <c r="E954" s="89">
        <v>45324</v>
      </c>
      <c r="F954" s="12">
        <f>E954+5</f>
        <v>45329</v>
      </c>
      <c r="G954" s="12">
        <f>F954+33</f>
        <v>45362</v>
      </c>
    </row>
    <row r="955" spans="1:7" s="5" customFormat="1" ht="15.75" customHeight="1">
      <c r="A955" s="20"/>
      <c r="B955" s="66" t="s">
        <v>195</v>
      </c>
      <c r="C955" s="66" t="s">
        <v>200</v>
      </c>
      <c r="D955" s="225"/>
      <c r="E955" s="89">
        <f t="shared" ref="E955:G958" si="126">E954+7</f>
        <v>45331</v>
      </c>
      <c r="F955" s="89">
        <f t="shared" si="126"/>
        <v>45336</v>
      </c>
      <c r="G955" s="12">
        <f t="shared" si="126"/>
        <v>45369</v>
      </c>
    </row>
    <row r="956" spans="1:7" s="5" customFormat="1" ht="15.75" customHeight="1">
      <c r="A956" s="20"/>
      <c r="B956" s="66" t="s">
        <v>196</v>
      </c>
      <c r="C956" s="66" t="s">
        <v>201</v>
      </c>
      <c r="D956" s="225"/>
      <c r="E956" s="89">
        <f t="shared" si="126"/>
        <v>45338</v>
      </c>
      <c r="F956" s="89">
        <f t="shared" si="126"/>
        <v>45343</v>
      </c>
      <c r="G956" s="12">
        <f t="shared" si="126"/>
        <v>45376</v>
      </c>
    </row>
    <row r="957" spans="1:7" s="5" customFormat="1" ht="15.75" customHeight="1">
      <c r="A957" s="20"/>
      <c r="B957" s="66" t="s">
        <v>197</v>
      </c>
      <c r="C957" s="66" t="s">
        <v>202</v>
      </c>
      <c r="D957" s="225"/>
      <c r="E957" s="89">
        <f t="shared" si="126"/>
        <v>45345</v>
      </c>
      <c r="F957" s="89">
        <f t="shared" si="126"/>
        <v>45350</v>
      </c>
      <c r="G957" s="12">
        <f t="shared" si="126"/>
        <v>45383</v>
      </c>
    </row>
    <row r="958" spans="1:7" s="5" customFormat="1" ht="15.75" customHeight="1">
      <c r="A958" s="20"/>
      <c r="B958" s="66" t="s">
        <v>198</v>
      </c>
      <c r="C958" s="66" t="s">
        <v>203</v>
      </c>
      <c r="D958" s="225"/>
      <c r="E958" s="89">
        <f t="shared" si="126"/>
        <v>45352</v>
      </c>
      <c r="F958" s="89">
        <f t="shared" si="126"/>
        <v>45357</v>
      </c>
      <c r="G958" s="12">
        <f t="shared" si="126"/>
        <v>45390</v>
      </c>
    </row>
    <row r="959" spans="1:7" s="5" customFormat="1" ht="15.75" customHeight="1">
      <c r="A959" s="20"/>
      <c r="B959" s="34"/>
      <c r="C959" s="34"/>
      <c r="D959" s="34"/>
      <c r="E959" s="13"/>
      <c r="F959" s="13"/>
      <c r="G959" s="13"/>
    </row>
    <row r="960" spans="1:7" s="5" customFormat="1" ht="15.75" customHeight="1">
      <c r="A960" s="20"/>
      <c r="B960" s="215" t="s">
        <v>453</v>
      </c>
      <c r="C960" s="221" t="s">
        <v>8</v>
      </c>
      <c r="D960" s="208" t="s">
        <v>595</v>
      </c>
      <c r="E960" s="66" t="s">
        <v>397</v>
      </c>
      <c r="F960" s="66" t="s">
        <v>10</v>
      </c>
      <c r="G960" s="66" t="s">
        <v>773</v>
      </c>
    </row>
    <row r="961" spans="1:7" s="5" customFormat="1" ht="15.75" customHeight="1">
      <c r="A961" s="20"/>
      <c r="B961" s="216"/>
      <c r="C961" s="223"/>
      <c r="D961" s="209"/>
      <c r="E961" s="77" t="s">
        <v>444</v>
      </c>
      <c r="F961" s="66" t="s">
        <v>11</v>
      </c>
      <c r="G961" s="66" t="s">
        <v>12</v>
      </c>
    </row>
    <row r="962" spans="1:7" s="5" customFormat="1" ht="15.75" customHeight="1">
      <c r="A962" s="20"/>
      <c r="B962" s="76" t="s">
        <v>343</v>
      </c>
      <c r="C962" s="128" t="s">
        <v>414</v>
      </c>
      <c r="D962" s="221" t="s">
        <v>526</v>
      </c>
      <c r="E962" s="89">
        <v>45322</v>
      </c>
      <c r="F962" s="12">
        <f>E962+5</f>
        <v>45327</v>
      </c>
      <c r="G962" s="12">
        <f>F962+32</f>
        <v>45359</v>
      </c>
    </row>
    <row r="963" spans="1:7" s="5" customFormat="1" ht="15.75" customHeight="1">
      <c r="A963" s="20"/>
      <c r="B963" s="76" t="s">
        <v>344</v>
      </c>
      <c r="C963" s="128" t="s">
        <v>527</v>
      </c>
      <c r="D963" s="222"/>
      <c r="E963" s="89">
        <f>E962+7</f>
        <v>45329</v>
      </c>
      <c r="F963" s="89">
        <f t="shared" ref="E963:G966" si="127">F962+7</f>
        <v>45334</v>
      </c>
      <c r="G963" s="12">
        <f t="shared" si="127"/>
        <v>45366</v>
      </c>
    </row>
    <row r="964" spans="1:7" s="5" customFormat="1" ht="15.75" customHeight="1">
      <c r="A964" s="20"/>
      <c r="B964" s="76" t="s">
        <v>345</v>
      </c>
      <c r="C964" s="128" t="s">
        <v>528</v>
      </c>
      <c r="D964" s="222"/>
      <c r="E964" s="89">
        <f t="shared" si="127"/>
        <v>45336</v>
      </c>
      <c r="F964" s="89">
        <f t="shared" si="127"/>
        <v>45341</v>
      </c>
      <c r="G964" s="12">
        <f t="shared" si="127"/>
        <v>45373</v>
      </c>
    </row>
    <row r="965" spans="1:7" s="5" customFormat="1" ht="15.75" customHeight="1">
      <c r="A965" s="20" t="s">
        <v>553</v>
      </c>
      <c r="B965" s="76" t="s">
        <v>346</v>
      </c>
      <c r="C965" s="128" t="s">
        <v>529</v>
      </c>
      <c r="D965" s="222"/>
      <c r="E965" s="89">
        <f t="shared" si="127"/>
        <v>45343</v>
      </c>
      <c r="F965" s="89">
        <f t="shared" si="127"/>
        <v>45348</v>
      </c>
      <c r="G965" s="12">
        <f t="shared" si="127"/>
        <v>45380</v>
      </c>
    </row>
    <row r="966" spans="1:7" s="5" customFormat="1" ht="15.75" customHeight="1">
      <c r="A966" s="20"/>
      <c r="B966" s="128" t="s">
        <v>636</v>
      </c>
      <c r="C966" s="128" t="s">
        <v>347</v>
      </c>
      <c r="D966" s="223"/>
      <c r="E966" s="89">
        <f t="shared" si="127"/>
        <v>45350</v>
      </c>
      <c r="F966" s="89">
        <f t="shared" si="127"/>
        <v>45355</v>
      </c>
      <c r="G966" s="12">
        <f t="shared" si="127"/>
        <v>45387</v>
      </c>
    </row>
    <row r="967" spans="1:7" s="5" customFormat="1" ht="15.75" customHeight="1">
      <c r="A967" s="20"/>
      <c r="B967" s="262"/>
      <c r="C967" s="263"/>
      <c r="D967" s="263"/>
      <c r="E967" s="263"/>
      <c r="F967" s="263"/>
      <c r="G967" s="264"/>
    </row>
    <row r="968" spans="1:7" s="5" customFormat="1" ht="15.75" customHeight="1">
      <c r="A968" s="20"/>
      <c r="B968" s="265"/>
      <c r="C968" s="266"/>
      <c r="D968" s="266"/>
      <c r="E968" s="266"/>
      <c r="F968" s="266"/>
      <c r="G968" s="267"/>
    </row>
    <row r="969" spans="1:7" s="5" customFormat="1" ht="15.75" customHeight="1">
      <c r="A969" s="20" t="s">
        <v>775</v>
      </c>
      <c r="B969" s="247" t="s">
        <v>7</v>
      </c>
      <c r="C969" s="208" t="s">
        <v>776</v>
      </c>
      <c r="D969" s="208" t="s">
        <v>595</v>
      </c>
      <c r="E969" s="66" t="s">
        <v>397</v>
      </c>
      <c r="F969" s="66" t="s">
        <v>10</v>
      </c>
      <c r="G969" s="66" t="s">
        <v>57</v>
      </c>
    </row>
    <row r="970" spans="1:7" s="5" customFormat="1" ht="15.75" customHeight="1">
      <c r="A970" s="20"/>
      <c r="B970" s="216"/>
      <c r="C970" s="209"/>
      <c r="D970" s="209"/>
      <c r="E970" s="77" t="s">
        <v>2</v>
      </c>
      <c r="F970" s="66" t="s">
        <v>11</v>
      </c>
      <c r="G970" s="66" t="s">
        <v>12</v>
      </c>
    </row>
    <row r="971" spans="1:7" s="5" customFormat="1" ht="15.75" customHeight="1">
      <c r="A971" s="20"/>
      <c r="B971" s="76" t="s">
        <v>343</v>
      </c>
      <c r="C971" s="128" t="s">
        <v>414</v>
      </c>
      <c r="D971" s="221" t="s">
        <v>526</v>
      </c>
      <c r="E971" s="89">
        <v>45322</v>
      </c>
      <c r="F971" s="12">
        <f>E971+5</f>
        <v>45327</v>
      </c>
      <c r="G971" s="12">
        <f>F971+37</f>
        <v>45364</v>
      </c>
    </row>
    <row r="972" spans="1:7" s="5" customFormat="1" ht="15.75" customHeight="1">
      <c r="A972" s="20"/>
      <c r="B972" s="76" t="s">
        <v>344</v>
      </c>
      <c r="C972" s="128" t="s">
        <v>527</v>
      </c>
      <c r="D972" s="222"/>
      <c r="E972" s="89">
        <f>E971+7</f>
        <v>45329</v>
      </c>
      <c r="F972" s="89">
        <f t="shared" ref="E972:G975" si="128">F971+7</f>
        <v>45334</v>
      </c>
      <c r="G972" s="12">
        <f t="shared" si="128"/>
        <v>45371</v>
      </c>
    </row>
    <row r="973" spans="1:7" s="5" customFormat="1" ht="15.75" customHeight="1">
      <c r="A973" s="20"/>
      <c r="B973" s="76" t="s">
        <v>345</v>
      </c>
      <c r="C973" s="128" t="s">
        <v>528</v>
      </c>
      <c r="D973" s="222"/>
      <c r="E973" s="89">
        <f t="shared" si="128"/>
        <v>45336</v>
      </c>
      <c r="F973" s="89">
        <f t="shared" si="128"/>
        <v>45341</v>
      </c>
      <c r="G973" s="12">
        <f t="shared" si="128"/>
        <v>45378</v>
      </c>
    </row>
    <row r="974" spans="1:7" s="5" customFormat="1" ht="15.75" customHeight="1">
      <c r="A974" s="20"/>
      <c r="B974" s="76" t="s">
        <v>346</v>
      </c>
      <c r="C974" s="128" t="s">
        <v>529</v>
      </c>
      <c r="D974" s="222"/>
      <c r="E974" s="89">
        <f t="shared" si="128"/>
        <v>45343</v>
      </c>
      <c r="F974" s="89">
        <f t="shared" si="128"/>
        <v>45348</v>
      </c>
      <c r="G974" s="12">
        <f t="shared" si="128"/>
        <v>45385</v>
      </c>
    </row>
    <row r="975" spans="1:7" s="5" customFormat="1" ht="15.75" customHeight="1">
      <c r="A975" s="20"/>
      <c r="B975" s="128" t="s">
        <v>636</v>
      </c>
      <c r="C975" s="128" t="s">
        <v>347</v>
      </c>
      <c r="D975" s="223"/>
      <c r="E975" s="89">
        <f t="shared" si="128"/>
        <v>45350</v>
      </c>
      <c r="F975" s="89">
        <f t="shared" si="128"/>
        <v>45355</v>
      </c>
      <c r="G975" s="12">
        <f t="shared" si="128"/>
        <v>45392</v>
      </c>
    </row>
    <row r="976" spans="1:7" s="5" customFormat="1" ht="15.75" customHeight="1">
      <c r="A976" s="20"/>
      <c r="B976" s="34"/>
      <c r="C976" s="34"/>
      <c r="D976" s="34"/>
      <c r="E976" s="34"/>
      <c r="F976" s="14"/>
      <c r="G976" s="14"/>
    </row>
    <row r="977" spans="1:7" s="5" customFormat="1" ht="15.75" customHeight="1">
      <c r="A977" s="20"/>
      <c r="B977" s="247" t="s">
        <v>7</v>
      </c>
      <c r="C977" s="208" t="s">
        <v>776</v>
      </c>
      <c r="D977" s="208" t="s">
        <v>595</v>
      </c>
      <c r="E977" s="66" t="s">
        <v>397</v>
      </c>
      <c r="F977" s="66" t="s">
        <v>10</v>
      </c>
      <c r="G977" s="66" t="s">
        <v>57</v>
      </c>
    </row>
    <row r="978" spans="1:7" s="5" customFormat="1" ht="15.75" customHeight="1">
      <c r="A978" s="20"/>
      <c r="B978" s="216"/>
      <c r="C978" s="209"/>
      <c r="D978" s="209"/>
      <c r="E978" s="77" t="s">
        <v>2</v>
      </c>
      <c r="F978" s="66" t="s">
        <v>11</v>
      </c>
      <c r="G978" s="66" t="s">
        <v>12</v>
      </c>
    </row>
    <row r="979" spans="1:7" s="5" customFormat="1" ht="15.75" customHeight="1">
      <c r="A979" s="20"/>
      <c r="B979" s="76" t="s">
        <v>343</v>
      </c>
      <c r="C979" s="128" t="s">
        <v>414</v>
      </c>
      <c r="D979" s="221" t="s">
        <v>526</v>
      </c>
      <c r="E979" s="89">
        <v>45322</v>
      </c>
      <c r="F979" s="12">
        <f>E979+5</f>
        <v>45327</v>
      </c>
      <c r="G979" s="12">
        <f>F979+37</f>
        <v>45364</v>
      </c>
    </row>
    <row r="980" spans="1:7" s="5" customFormat="1" ht="15.75" customHeight="1">
      <c r="A980" s="20"/>
      <c r="B980" s="76" t="s">
        <v>344</v>
      </c>
      <c r="C980" s="128" t="s">
        <v>527</v>
      </c>
      <c r="D980" s="222"/>
      <c r="E980" s="89">
        <f t="shared" ref="E980:G980" si="129">E979+7</f>
        <v>45329</v>
      </c>
      <c r="F980" s="89">
        <f>F979+7</f>
        <v>45334</v>
      </c>
      <c r="G980" s="12">
        <f t="shared" si="129"/>
        <v>45371</v>
      </c>
    </row>
    <row r="981" spans="1:7" s="5" customFormat="1" ht="15.75" customHeight="1">
      <c r="A981" s="20"/>
      <c r="B981" s="76" t="s">
        <v>345</v>
      </c>
      <c r="C981" s="128" t="s">
        <v>528</v>
      </c>
      <c r="D981" s="222"/>
      <c r="E981" s="89">
        <f t="shared" ref="E981:G981" si="130">E980+7</f>
        <v>45336</v>
      </c>
      <c r="F981" s="89">
        <f t="shared" si="130"/>
        <v>45341</v>
      </c>
      <c r="G981" s="12">
        <f t="shared" si="130"/>
        <v>45378</v>
      </c>
    </row>
    <row r="982" spans="1:7" s="5" customFormat="1" ht="15.75" customHeight="1">
      <c r="A982" s="20"/>
      <c r="B982" s="76" t="s">
        <v>346</v>
      </c>
      <c r="C982" s="128" t="s">
        <v>529</v>
      </c>
      <c r="D982" s="222"/>
      <c r="E982" s="89">
        <f t="shared" ref="E982:G982" si="131">E981+7</f>
        <v>45343</v>
      </c>
      <c r="F982" s="89">
        <f t="shared" si="131"/>
        <v>45348</v>
      </c>
      <c r="G982" s="12">
        <f t="shared" si="131"/>
        <v>45385</v>
      </c>
    </row>
    <row r="983" spans="1:7" s="5" customFormat="1" ht="15.75" customHeight="1">
      <c r="A983" s="20"/>
      <c r="B983" s="128" t="s">
        <v>636</v>
      </c>
      <c r="C983" s="128" t="s">
        <v>347</v>
      </c>
      <c r="D983" s="223"/>
      <c r="E983" s="89">
        <f t="shared" ref="E983:G983" si="132">E982+7</f>
        <v>45350</v>
      </c>
      <c r="F983" s="89">
        <f t="shared" si="132"/>
        <v>45355</v>
      </c>
      <c r="G983" s="12">
        <f t="shared" si="132"/>
        <v>45392</v>
      </c>
    </row>
    <row r="984" spans="1:7" s="5" customFormat="1" ht="15.75" customHeight="1">
      <c r="A984" s="20"/>
      <c r="B984" s="34"/>
      <c r="C984" s="34"/>
      <c r="D984" s="34"/>
      <c r="E984" s="34"/>
      <c r="F984" s="14"/>
      <c r="G984" s="14"/>
    </row>
    <row r="985" spans="1:7" s="5" customFormat="1" ht="15.75" customHeight="1">
      <c r="A985" s="20"/>
      <c r="B985" s="80"/>
      <c r="C985" s="18"/>
      <c r="D985" s="19"/>
      <c r="E985" s="19"/>
      <c r="F985" s="85"/>
      <c r="G985" s="85"/>
    </row>
    <row r="986" spans="1:7" s="5" customFormat="1" ht="15.75" customHeight="1">
      <c r="A986" s="20" t="s">
        <v>777</v>
      </c>
      <c r="B986" s="215" t="s">
        <v>7</v>
      </c>
      <c r="C986" s="208" t="s">
        <v>776</v>
      </c>
      <c r="D986" s="208" t="s">
        <v>595</v>
      </c>
      <c r="E986" s="66" t="s">
        <v>397</v>
      </c>
      <c r="F986" s="66" t="s">
        <v>10</v>
      </c>
      <c r="G986" s="66" t="s">
        <v>778</v>
      </c>
    </row>
    <row r="987" spans="1:7" s="5" customFormat="1" ht="15.75" customHeight="1">
      <c r="A987" s="20"/>
      <c r="B987" s="216"/>
      <c r="C987" s="209"/>
      <c r="D987" s="209"/>
      <c r="E987" s="77" t="s">
        <v>2</v>
      </c>
      <c r="F987" s="66" t="s">
        <v>11</v>
      </c>
      <c r="G987" s="66" t="s">
        <v>12</v>
      </c>
    </row>
    <row r="988" spans="1:7" s="5" customFormat="1" ht="15.75" customHeight="1">
      <c r="A988" s="20"/>
      <c r="B988" s="76" t="s">
        <v>343</v>
      </c>
      <c r="C988" s="128" t="s">
        <v>414</v>
      </c>
      <c r="D988" s="215" t="s">
        <v>779</v>
      </c>
      <c r="E988" s="89">
        <v>45322</v>
      </c>
      <c r="F988" s="12">
        <f>E988+5</f>
        <v>45327</v>
      </c>
      <c r="G988" s="12">
        <f>F988+34</f>
        <v>45361</v>
      </c>
    </row>
    <row r="989" spans="1:7" s="5" customFormat="1" ht="15.75" customHeight="1">
      <c r="A989" s="20"/>
      <c r="B989" s="76" t="s">
        <v>344</v>
      </c>
      <c r="C989" s="128" t="s">
        <v>527</v>
      </c>
      <c r="D989" s="222"/>
      <c r="E989" s="89">
        <f t="shared" ref="E989:G991" si="133">E988+7</f>
        <v>45329</v>
      </c>
      <c r="F989" s="89">
        <f t="shared" si="133"/>
        <v>45334</v>
      </c>
      <c r="G989" s="12">
        <f t="shared" si="133"/>
        <v>45368</v>
      </c>
    </row>
    <row r="990" spans="1:7" s="5" customFormat="1" ht="15.75" customHeight="1">
      <c r="A990" s="20"/>
      <c r="B990" s="76" t="s">
        <v>345</v>
      </c>
      <c r="C990" s="128" t="s">
        <v>528</v>
      </c>
      <c r="D990" s="222"/>
      <c r="E990" s="89">
        <f t="shared" si="133"/>
        <v>45336</v>
      </c>
      <c r="F990" s="89">
        <f t="shared" si="133"/>
        <v>45341</v>
      </c>
      <c r="G990" s="12">
        <f t="shared" si="133"/>
        <v>45375</v>
      </c>
    </row>
    <row r="991" spans="1:7" s="5" customFormat="1" ht="15.75" customHeight="1">
      <c r="A991" s="20"/>
      <c r="B991" s="76" t="s">
        <v>346</v>
      </c>
      <c r="C991" s="128" t="s">
        <v>529</v>
      </c>
      <c r="D991" s="222"/>
      <c r="E991" s="89">
        <f t="shared" si="133"/>
        <v>45343</v>
      </c>
      <c r="F991" s="89">
        <f t="shared" si="133"/>
        <v>45348</v>
      </c>
      <c r="G991" s="12">
        <f t="shared" si="133"/>
        <v>45382</v>
      </c>
    </row>
    <row r="992" spans="1:7" s="5" customFormat="1" ht="15.75" customHeight="1">
      <c r="A992" s="20"/>
      <c r="B992" s="128" t="s">
        <v>636</v>
      </c>
      <c r="C992" s="128" t="s">
        <v>347</v>
      </c>
      <c r="D992" s="216"/>
      <c r="E992" s="89">
        <f>E991+8</f>
        <v>45351</v>
      </c>
      <c r="F992" s="89">
        <f>F991+7</f>
        <v>45355</v>
      </c>
      <c r="G992" s="12">
        <f>G991+7</f>
        <v>45389</v>
      </c>
    </row>
    <row r="993" spans="1:7" s="5" customFormat="1" ht="15.75" customHeight="1">
      <c r="A993" s="20"/>
      <c r="B993" s="34"/>
      <c r="C993" s="34"/>
      <c r="D993" s="34"/>
      <c r="E993" s="34"/>
      <c r="F993" s="14"/>
      <c r="G993" s="14"/>
    </row>
    <row r="994" spans="1:7" s="5" customFormat="1" ht="15.75" customHeight="1">
      <c r="A994" s="20"/>
      <c r="B994" s="80"/>
      <c r="C994" s="18"/>
      <c r="D994" s="19"/>
      <c r="E994" s="19"/>
      <c r="F994" s="85"/>
      <c r="G994" s="85"/>
    </row>
    <row r="995" spans="1:7" s="5" customFormat="1" ht="15.75" customHeight="1">
      <c r="A995" s="20" t="s">
        <v>780</v>
      </c>
      <c r="B995" s="226" t="s">
        <v>7</v>
      </c>
      <c r="C995" s="208" t="s">
        <v>776</v>
      </c>
      <c r="D995" s="208" t="s">
        <v>595</v>
      </c>
      <c r="E995" s="66" t="s">
        <v>397</v>
      </c>
      <c r="F995" s="66" t="s">
        <v>10</v>
      </c>
      <c r="G995" s="66" t="s">
        <v>58</v>
      </c>
    </row>
    <row r="996" spans="1:7" s="5" customFormat="1" ht="15.75" customHeight="1">
      <c r="A996" s="20"/>
      <c r="B996" s="227"/>
      <c r="C996" s="209"/>
      <c r="D996" s="209"/>
      <c r="E996" s="77" t="s">
        <v>2</v>
      </c>
      <c r="F996" s="66" t="s">
        <v>11</v>
      </c>
      <c r="G996" s="66" t="s">
        <v>12</v>
      </c>
    </row>
    <row r="997" spans="1:7" s="5" customFormat="1" ht="15.75" customHeight="1">
      <c r="A997" s="20"/>
      <c r="B997" s="115" t="s">
        <v>129</v>
      </c>
      <c r="C997" s="176" t="s">
        <v>85</v>
      </c>
      <c r="D997" s="236" t="s">
        <v>781</v>
      </c>
      <c r="E997" s="12">
        <v>45319</v>
      </c>
      <c r="F997" s="12">
        <f>E997+4</f>
        <v>45323</v>
      </c>
      <c r="G997" s="12">
        <f>F997+27</f>
        <v>45350</v>
      </c>
    </row>
    <row r="998" spans="1:7" s="5" customFormat="1" ht="15.75" customHeight="1">
      <c r="A998" s="20"/>
      <c r="B998" s="133" t="s">
        <v>130</v>
      </c>
      <c r="C998" s="176" t="s">
        <v>134</v>
      </c>
      <c r="D998" s="234"/>
      <c r="E998" s="12">
        <f t="shared" ref="E998:G1001" si="134">E997+7</f>
        <v>45326</v>
      </c>
      <c r="F998" s="12">
        <f t="shared" si="134"/>
        <v>45330</v>
      </c>
      <c r="G998" s="12">
        <f t="shared" si="134"/>
        <v>45357</v>
      </c>
    </row>
    <row r="999" spans="1:7" s="5" customFormat="1" ht="15.75" customHeight="1">
      <c r="A999" s="20"/>
      <c r="B999" s="115" t="s">
        <v>204</v>
      </c>
      <c r="C999" s="176" t="s">
        <v>207</v>
      </c>
      <c r="D999" s="234"/>
      <c r="E999" s="12">
        <f t="shared" si="134"/>
        <v>45333</v>
      </c>
      <c r="F999" s="12">
        <f t="shared" si="134"/>
        <v>45337</v>
      </c>
      <c r="G999" s="12">
        <f t="shared" si="134"/>
        <v>45364</v>
      </c>
    </row>
    <row r="1000" spans="1:7" s="5" customFormat="1" ht="15.75" customHeight="1">
      <c r="A1000" s="20"/>
      <c r="B1000" s="76" t="s">
        <v>205</v>
      </c>
      <c r="C1000" s="176" t="s">
        <v>208</v>
      </c>
      <c r="D1000" s="234"/>
      <c r="E1000" s="12">
        <f t="shared" si="134"/>
        <v>45340</v>
      </c>
      <c r="F1000" s="12">
        <f t="shared" si="134"/>
        <v>45344</v>
      </c>
      <c r="G1000" s="12">
        <f t="shared" si="134"/>
        <v>45371</v>
      </c>
    </row>
    <row r="1001" spans="1:7" s="5" customFormat="1" ht="15.75" customHeight="1">
      <c r="A1001" s="20"/>
      <c r="B1001" s="76" t="s">
        <v>206</v>
      </c>
      <c r="C1001" s="176" t="s">
        <v>209</v>
      </c>
      <c r="D1001" s="235"/>
      <c r="E1001" s="12">
        <f t="shared" si="134"/>
        <v>45347</v>
      </c>
      <c r="F1001" s="12">
        <f t="shared" si="134"/>
        <v>45351</v>
      </c>
      <c r="G1001" s="12">
        <f t="shared" si="134"/>
        <v>45378</v>
      </c>
    </row>
    <row r="1002" spans="1:7" s="5" customFormat="1" ht="15.75" customHeight="1">
      <c r="A1002" s="20"/>
      <c r="B1002" s="34"/>
      <c r="C1002" s="34"/>
      <c r="D1002" s="23"/>
      <c r="E1002" s="14"/>
      <c r="F1002" s="14"/>
      <c r="G1002" s="14"/>
    </row>
    <row r="1003" spans="1:7" s="5" customFormat="1" ht="15.75" customHeight="1">
      <c r="A1003" s="20"/>
      <c r="B1003" s="215" t="s">
        <v>7</v>
      </c>
      <c r="C1003" s="208" t="s">
        <v>776</v>
      </c>
      <c r="D1003" s="208" t="s">
        <v>595</v>
      </c>
      <c r="E1003" s="66" t="s">
        <v>397</v>
      </c>
      <c r="F1003" s="66" t="s">
        <v>10</v>
      </c>
      <c r="G1003" s="66" t="s">
        <v>58</v>
      </c>
    </row>
    <row r="1004" spans="1:7" s="5" customFormat="1" ht="15.75" customHeight="1">
      <c r="A1004" s="20"/>
      <c r="B1004" s="216"/>
      <c r="C1004" s="209"/>
      <c r="D1004" s="209"/>
      <c r="E1004" s="77" t="s">
        <v>2</v>
      </c>
      <c r="F1004" s="66" t="s">
        <v>11</v>
      </c>
      <c r="G1004" s="66" t="s">
        <v>12</v>
      </c>
    </row>
    <row r="1005" spans="1:7" s="5" customFormat="1" ht="15.75" customHeight="1">
      <c r="A1005" s="20"/>
      <c r="B1005" s="102" t="s">
        <v>349</v>
      </c>
      <c r="C1005" s="177" t="s">
        <v>782</v>
      </c>
      <c r="D1005" s="243" t="s">
        <v>783</v>
      </c>
      <c r="E1005" s="12">
        <v>45323</v>
      </c>
      <c r="F1005" s="12">
        <f>E1005+5</f>
        <v>45328</v>
      </c>
      <c r="G1005" s="12">
        <f>F1005+28</f>
        <v>45356</v>
      </c>
    </row>
    <row r="1006" spans="1:7" s="5" customFormat="1" ht="15.75" customHeight="1">
      <c r="A1006" s="20"/>
      <c r="B1006" s="102" t="s">
        <v>73</v>
      </c>
      <c r="C1006" s="177" t="s">
        <v>784</v>
      </c>
      <c r="D1006" s="244"/>
      <c r="E1006" s="12">
        <f t="shared" ref="E1006:G1009" si="135">E1005+7</f>
        <v>45330</v>
      </c>
      <c r="F1006" s="12">
        <f t="shared" si="135"/>
        <v>45335</v>
      </c>
      <c r="G1006" s="12">
        <f t="shared" si="135"/>
        <v>45363</v>
      </c>
    </row>
    <row r="1007" spans="1:7" s="5" customFormat="1" ht="15.75" customHeight="1">
      <c r="A1007" s="20"/>
      <c r="B1007" s="133" t="s">
        <v>502</v>
      </c>
      <c r="C1007" s="178"/>
      <c r="D1007" s="245"/>
      <c r="E1007" s="12">
        <f t="shared" si="135"/>
        <v>45337</v>
      </c>
      <c r="F1007" s="12">
        <f t="shared" si="135"/>
        <v>45342</v>
      </c>
      <c r="G1007" s="12">
        <f t="shared" si="135"/>
        <v>45370</v>
      </c>
    </row>
    <row r="1008" spans="1:7" s="5" customFormat="1" ht="15.75" customHeight="1">
      <c r="A1008" s="20"/>
      <c r="B1008" s="133" t="s">
        <v>352</v>
      </c>
      <c r="C1008" s="133" t="s">
        <v>785</v>
      </c>
      <c r="D1008" s="245"/>
      <c r="E1008" s="12">
        <f t="shared" si="135"/>
        <v>45344</v>
      </c>
      <c r="F1008" s="12">
        <f t="shared" si="135"/>
        <v>45349</v>
      </c>
      <c r="G1008" s="12">
        <f t="shared" si="135"/>
        <v>45377</v>
      </c>
    </row>
    <row r="1009" spans="1:7" s="5" customFormat="1" ht="15.75" customHeight="1">
      <c r="A1009" s="20"/>
      <c r="B1009" s="133" t="s">
        <v>354</v>
      </c>
      <c r="C1009" s="133" t="s">
        <v>786</v>
      </c>
      <c r="D1009" s="246"/>
      <c r="E1009" s="12">
        <f t="shared" si="135"/>
        <v>45351</v>
      </c>
      <c r="F1009" s="12">
        <f t="shared" si="135"/>
        <v>45356</v>
      </c>
      <c r="G1009" s="12">
        <f t="shared" si="135"/>
        <v>45384</v>
      </c>
    </row>
    <row r="1010" spans="1:7" s="5" customFormat="1" ht="15.75" customHeight="1">
      <c r="A1010" s="20"/>
      <c r="B1010" s="34"/>
      <c r="C1010" s="53"/>
      <c r="D1010" s="23"/>
      <c r="E1010" s="14"/>
      <c r="F1010" s="14"/>
      <c r="G1010" s="14"/>
    </row>
    <row r="1011" spans="1:7" s="5" customFormat="1" ht="15.75" customHeight="1">
      <c r="A1011" s="20"/>
      <c r="B1011" s="34"/>
      <c r="C1011" s="34"/>
      <c r="D1011" s="23"/>
      <c r="E1011" s="14"/>
      <c r="F1011" s="14"/>
      <c r="G1011" s="14"/>
    </row>
    <row r="1012" spans="1:7" s="5" customFormat="1" ht="15.75" customHeight="1">
      <c r="A1012" s="20"/>
      <c r="B1012" s="80"/>
      <c r="C1012" s="18"/>
      <c r="D1012" s="19"/>
      <c r="E1012" s="19"/>
      <c r="F1012" s="85"/>
      <c r="G1012" s="85"/>
    </row>
    <row r="1013" spans="1:7" s="5" customFormat="1" ht="15.75" customHeight="1">
      <c r="A1013" s="20"/>
      <c r="B1013" s="34"/>
      <c r="C1013" s="34"/>
      <c r="D1013" s="34"/>
      <c r="E1013" s="34"/>
      <c r="F1013" s="14"/>
      <c r="G1013" s="14"/>
    </row>
    <row r="1014" spans="1:7" s="5" customFormat="1" ht="15.75" customHeight="1">
      <c r="A1014" s="20" t="s">
        <v>787</v>
      </c>
      <c r="B1014" s="215" t="s">
        <v>7</v>
      </c>
      <c r="C1014" s="208" t="s">
        <v>788</v>
      </c>
      <c r="D1014" s="208" t="s">
        <v>532</v>
      </c>
      <c r="E1014" s="66" t="s">
        <v>505</v>
      </c>
      <c r="F1014" s="66" t="s">
        <v>10</v>
      </c>
      <c r="G1014" s="66" t="s">
        <v>789</v>
      </c>
    </row>
    <row r="1015" spans="1:7" s="5" customFormat="1" ht="15.75" customHeight="1">
      <c r="A1015" s="20"/>
      <c r="B1015" s="216"/>
      <c r="C1015" s="209"/>
      <c r="D1015" s="209"/>
      <c r="E1015" s="77" t="s">
        <v>2</v>
      </c>
      <c r="F1015" s="66" t="s">
        <v>11</v>
      </c>
      <c r="G1015" s="66" t="s">
        <v>790</v>
      </c>
    </row>
    <row r="1016" spans="1:7" s="5" customFormat="1" ht="15.75" customHeight="1">
      <c r="A1016" s="20"/>
      <c r="B1016" s="120" t="s">
        <v>348</v>
      </c>
      <c r="C1016" s="120" t="s">
        <v>791</v>
      </c>
      <c r="D1016" s="236" t="s">
        <v>792</v>
      </c>
      <c r="E1016" s="12">
        <v>45318</v>
      </c>
      <c r="F1016" s="12">
        <f>E1016+5</f>
        <v>45323</v>
      </c>
      <c r="G1016" s="12">
        <f>F1016+32</f>
        <v>45355</v>
      </c>
    </row>
    <row r="1017" spans="1:7" s="5" customFormat="1" ht="15.75" customHeight="1">
      <c r="A1017" s="20"/>
      <c r="B1017" s="121" t="s">
        <v>350</v>
      </c>
      <c r="C1017" s="120" t="s">
        <v>791</v>
      </c>
      <c r="D1017" s="234"/>
      <c r="E1017" s="12">
        <f>E1016+7</f>
        <v>45325</v>
      </c>
      <c r="F1017" s="12">
        <f t="shared" ref="E1017:G1020" si="136">F1016+7</f>
        <v>45330</v>
      </c>
      <c r="G1017" s="12">
        <f t="shared" si="136"/>
        <v>45362</v>
      </c>
    </row>
    <row r="1018" spans="1:7" s="5" customFormat="1" ht="15.75" customHeight="1">
      <c r="A1018" s="20"/>
      <c r="B1018" s="120" t="s">
        <v>351</v>
      </c>
      <c r="C1018" s="120" t="s">
        <v>793</v>
      </c>
      <c r="D1018" s="234"/>
      <c r="E1018" s="12">
        <f t="shared" si="136"/>
        <v>45332</v>
      </c>
      <c r="F1018" s="12">
        <f t="shared" si="136"/>
        <v>45337</v>
      </c>
      <c r="G1018" s="12">
        <f t="shared" si="136"/>
        <v>45369</v>
      </c>
    </row>
    <row r="1019" spans="1:7" s="5" customFormat="1" ht="15.75" customHeight="1">
      <c r="A1019" s="20"/>
      <c r="B1019" s="122" t="s">
        <v>700</v>
      </c>
      <c r="C1019" s="122"/>
      <c r="D1019" s="234"/>
      <c r="E1019" s="12">
        <f t="shared" si="136"/>
        <v>45339</v>
      </c>
      <c r="F1019" s="12">
        <f t="shared" si="136"/>
        <v>45344</v>
      </c>
      <c r="G1019" s="12">
        <f t="shared" si="136"/>
        <v>45376</v>
      </c>
    </row>
    <row r="1020" spans="1:7" s="5" customFormat="1" ht="15.75" customHeight="1">
      <c r="A1020" s="20"/>
      <c r="B1020" s="122" t="s">
        <v>353</v>
      </c>
      <c r="C1020" s="122" t="s">
        <v>794</v>
      </c>
      <c r="D1020" s="235"/>
      <c r="E1020" s="12">
        <f t="shared" si="136"/>
        <v>45346</v>
      </c>
      <c r="F1020" s="12">
        <f t="shared" si="136"/>
        <v>45351</v>
      </c>
      <c r="G1020" s="12">
        <f t="shared" si="136"/>
        <v>45383</v>
      </c>
    </row>
    <row r="1021" spans="1:7" s="5" customFormat="1" ht="15.75" customHeight="1">
      <c r="A1021" s="20"/>
      <c r="B1021" s="34"/>
      <c r="C1021" s="34"/>
      <c r="D1021" s="34"/>
      <c r="E1021" s="34"/>
      <c r="F1021" s="14"/>
      <c r="G1021" s="14"/>
    </row>
    <row r="1022" spans="1:7" s="5" customFormat="1" ht="15.75" customHeight="1">
      <c r="A1022" s="20"/>
      <c r="B1022" s="83"/>
      <c r="C1022" s="34"/>
      <c r="D1022" s="23"/>
      <c r="E1022" s="14"/>
      <c r="F1022" s="14"/>
      <c r="G1022" s="14"/>
    </row>
    <row r="1023" spans="1:7" s="5" customFormat="1" ht="15.75" customHeight="1">
      <c r="A1023" s="20"/>
      <c r="B1023" s="80"/>
      <c r="C1023" s="18"/>
      <c r="D1023" s="19"/>
      <c r="E1023" s="19"/>
      <c r="F1023" s="85"/>
      <c r="G1023" s="85"/>
    </row>
    <row r="1024" spans="1:7" s="5" customFormat="1" ht="15.75" customHeight="1">
      <c r="A1024" s="20" t="s">
        <v>795</v>
      </c>
      <c r="B1024" s="303" t="s">
        <v>7</v>
      </c>
      <c r="C1024" s="208" t="s">
        <v>796</v>
      </c>
      <c r="D1024" s="208" t="s">
        <v>763</v>
      </c>
      <c r="E1024" s="66" t="s">
        <v>704</v>
      </c>
      <c r="F1024" s="66" t="s">
        <v>10</v>
      </c>
      <c r="G1024" s="66" t="s">
        <v>59</v>
      </c>
    </row>
    <row r="1025" spans="1:7" s="5" customFormat="1" ht="15.75" customHeight="1">
      <c r="A1025" s="20"/>
      <c r="B1025" s="216"/>
      <c r="C1025" s="209"/>
      <c r="D1025" s="209"/>
      <c r="E1025" s="77" t="s">
        <v>2</v>
      </c>
      <c r="F1025" s="66" t="s">
        <v>11</v>
      </c>
      <c r="G1025" s="66" t="s">
        <v>12</v>
      </c>
    </row>
    <row r="1026" spans="1:7" s="5" customFormat="1" ht="15.75" customHeight="1">
      <c r="A1026" s="20"/>
      <c r="B1026" s="115" t="s">
        <v>129</v>
      </c>
      <c r="C1026" s="176" t="s">
        <v>85</v>
      </c>
      <c r="D1026" s="236" t="s">
        <v>797</v>
      </c>
      <c r="E1026" s="12">
        <v>45319</v>
      </c>
      <c r="F1026" s="12">
        <f>E1026+4</f>
        <v>45323</v>
      </c>
      <c r="G1026" s="12">
        <f>F1026+36</f>
        <v>45359</v>
      </c>
    </row>
    <row r="1027" spans="1:7" s="5" customFormat="1" ht="15.75" customHeight="1">
      <c r="A1027" s="20"/>
      <c r="B1027" s="133" t="s">
        <v>130</v>
      </c>
      <c r="C1027" s="176" t="s">
        <v>134</v>
      </c>
      <c r="D1027" s="234"/>
      <c r="E1027" s="12">
        <f t="shared" ref="E1027:G1030" si="137">E1026+7</f>
        <v>45326</v>
      </c>
      <c r="F1027" s="12">
        <f t="shared" si="137"/>
        <v>45330</v>
      </c>
      <c r="G1027" s="12">
        <f t="shared" si="137"/>
        <v>45366</v>
      </c>
    </row>
    <row r="1028" spans="1:7" s="5" customFormat="1" ht="15.75" customHeight="1">
      <c r="A1028" s="20"/>
      <c r="B1028" s="115" t="s">
        <v>204</v>
      </c>
      <c r="C1028" s="176" t="s">
        <v>207</v>
      </c>
      <c r="D1028" s="234"/>
      <c r="E1028" s="12">
        <f t="shared" si="137"/>
        <v>45333</v>
      </c>
      <c r="F1028" s="12">
        <f t="shared" si="137"/>
        <v>45337</v>
      </c>
      <c r="G1028" s="12">
        <f t="shared" si="137"/>
        <v>45373</v>
      </c>
    </row>
    <row r="1029" spans="1:7" s="5" customFormat="1" ht="15.75" customHeight="1">
      <c r="A1029" s="20"/>
      <c r="B1029" s="76" t="s">
        <v>205</v>
      </c>
      <c r="C1029" s="176" t="s">
        <v>208</v>
      </c>
      <c r="D1029" s="234"/>
      <c r="E1029" s="12">
        <f t="shared" si="137"/>
        <v>45340</v>
      </c>
      <c r="F1029" s="12">
        <f t="shared" si="137"/>
        <v>45344</v>
      </c>
      <c r="G1029" s="12">
        <f t="shared" si="137"/>
        <v>45380</v>
      </c>
    </row>
    <row r="1030" spans="1:7" s="5" customFormat="1" ht="15.75" customHeight="1">
      <c r="A1030" s="20"/>
      <c r="B1030" s="76" t="s">
        <v>206</v>
      </c>
      <c r="C1030" s="176" t="s">
        <v>209</v>
      </c>
      <c r="D1030" s="235"/>
      <c r="E1030" s="12">
        <f t="shared" si="137"/>
        <v>45347</v>
      </c>
      <c r="F1030" s="12">
        <f t="shared" si="137"/>
        <v>45351</v>
      </c>
      <c r="G1030" s="12">
        <f t="shared" si="137"/>
        <v>45387</v>
      </c>
    </row>
    <row r="1031" spans="1:7" s="5" customFormat="1" ht="15.75" customHeight="1">
      <c r="A1031" s="20"/>
      <c r="B1031" s="34"/>
      <c r="C1031" s="34"/>
      <c r="D1031" s="23"/>
      <c r="E1031" s="14"/>
      <c r="F1031" s="14"/>
      <c r="G1031" s="14"/>
    </row>
    <row r="1032" spans="1:7" s="5" customFormat="1" ht="15.75" customHeight="1">
      <c r="A1032" s="20"/>
      <c r="B1032" s="34"/>
      <c r="C1032" s="34"/>
      <c r="D1032" s="23"/>
      <c r="E1032" s="14"/>
      <c r="F1032" s="14"/>
      <c r="G1032" s="14"/>
    </row>
    <row r="1033" spans="1:7" s="5" customFormat="1" ht="15.75" customHeight="1">
      <c r="A1033" s="20"/>
      <c r="B1033" s="34"/>
      <c r="C1033" s="34"/>
      <c r="D1033" s="34"/>
      <c r="E1033" s="34"/>
      <c r="F1033" s="14"/>
      <c r="G1033" s="14"/>
    </row>
    <row r="1034" spans="1:7" s="5" customFormat="1" ht="15.75" customHeight="1">
      <c r="A1034" s="20"/>
      <c r="B1034" s="80"/>
      <c r="C1034" s="18"/>
      <c r="D1034" s="19"/>
      <c r="E1034" s="19"/>
      <c r="F1034" s="85"/>
      <c r="G1034" s="85"/>
    </row>
    <row r="1035" spans="1:7" s="5" customFormat="1" ht="15.75" customHeight="1">
      <c r="A1035" s="20" t="s">
        <v>798</v>
      </c>
      <c r="B1035" s="215" t="s">
        <v>799</v>
      </c>
      <c r="C1035" s="208" t="s">
        <v>800</v>
      </c>
      <c r="D1035" s="208" t="s">
        <v>801</v>
      </c>
      <c r="E1035" s="66" t="s">
        <v>756</v>
      </c>
      <c r="F1035" s="66" t="s">
        <v>10</v>
      </c>
      <c r="G1035" s="66" t="s">
        <v>56</v>
      </c>
    </row>
    <row r="1036" spans="1:7" s="5" customFormat="1" ht="15.75" customHeight="1">
      <c r="A1036" s="20"/>
      <c r="B1036" s="216"/>
      <c r="C1036" s="209"/>
      <c r="D1036" s="209"/>
      <c r="E1036" s="77" t="s">
        <v>2</v>
      </c>
      <c r="F1036" s="66" t="s">
        <v>11</v>
      </c>
      <c r="G1036" s="66" t="s">
        <v>12</v>
      </c>
    </row>
    <row r="1037" spans="1:7" s="5" customFormat="1" ht="15.75" customHeight="1">
      <c r="A1037" s="20"/>
      <c r="B1037" s="102" t="s">
        <v>349</v>
      </c>
      <c r="C1037" s="177" t="s">
        <v>782</v>
      </c>
      <c r="D1037" s="243" t="s">
        <v>783</v>
      </c>
      <c r="E1037" s="12">
        <v>45324</v>
      </c>
      <c r="F1037" s="12">
        <f>E1037+4</f>
        <v>45328</v>
      </c>
      <c r="G1037" s="12">
        <f>F1037+27</f>
        <v>45355</v>
      </c>
    </row>
    <row r="1038" spans="1:7" s="5" customFormat="1" ht="15.75" customHeight="1">
      <c r="A1038" s="20"/>
      <c r="B1038" s="102" t="s">
        <v>73</v>
      </c>
      <c r="C1038" s="177" t="s">
        <v>784</v>
      </c>
      <c r="D1038" s="244"/>
      <c r="E1038" s="12">
        <f t="shared" ref="E1038:G1041" si="138">E1037+7</f>
        <v>45331</v>
      </c>
      <c r="F1038" s="12">
        <f t="shared" si="138"/>
        <v>45335</v>
      </c>
      <c r="G1038" s="12">
        <f t="shared" si="138"/>
        <v>45362</v>
      </c>
    </row>
    <row r="1039" spans="1:7" s="5" customFormat="1" ht="15.75" customHeight="1">
      <c r="A1039" s="20"/>
      <c r="B1039" s="133" t="s">
        <v>389</v>
      </c>
      <c r="C1039" s="178"/>
      <c r="D1039" s="244"/>
      <c r="E1039" s="12">
        <f t="shared" si="138"/>
        <v>45338</v>
      </c>
      <c r="F1039" s="12">
        <f t="shared" si="138"/>
        <v>45342</v>
      </c>
      <c r="G1039" s="12">
        <f t="shared" si="138"/>
        <v>45369</v>
      </c>
    </row>
    <row r="1040" spans="1:7" s="5" customFormat="1" ht="15.75" customHeight="1">
      <c r="A1040" s="20"/>
      <c r="B1040" s="133" t="s">
        <v>352</v>
      </c>
      <c r="C1040" s="133" t="s">
        <v>802</v>
      </c>
      <c r="D1040" s="244"/>
      <c r="E1040" s="12">
        <f t="shared" si="138"/>
        <v>45345</v>
      </c>
      <c r="F1040" s="12">
        <f t="shared" si="138"/>
        <v>45349</v>
      </c>
      <c r="G1040" s="12">
        <f t="shared" si="138"/>
        <v>45376</v>
      </c>
    </row>
    <row r="1041" spans="1:7" s="5" customFormat="1" ht="15.75" customHeight="1">
      <c r="A1041" s="20"/>
      <c r="B1041" s="133" t="s">
        <v>354</v>
      </c>
      <c r="C1041" s="133" t="s">
        <v>803</v>
      </c>
      <c r="D1041" s="246"/>
      <c r="E1041" s="12">
        <f t="shared" si="138"/>
        <v>45352</v>
      </c>
      <c r="F1041" s="12">
        <f t="shared" si="138"/>
        <v>45356</v>
      </c>
      <c r="G1041" s="12">
        <f t="shared" si="138"/>
        <v>45383</v>
      </c>
    </row>
    <row r="1042" spans="1:7" s="5" customFormat="1" ht="15.75" customHeight="1">
      <c r="A1042" s="20"/>
      <c r="B1042" s="34"/>
      <c r="C1042" s="34"/>
      <c r="D1042" s="23"/>
      <c r="E1042" s="14"/>
      <c r="F1042" s="14"/>
      <c r="G1042" s="14"/>
    </row>
    <row r="1043" spans="1:7" s="5" customFormat="1" ht="15.75" customHeight="1">
      <c r="A1043" s="20"/>
      <c r="B1043" s="34"/>
      <c r="C1043" s="34"/>
      <c r="D1043" s="23"/>
      <c r="E1043" s="14"/>
      <c r="F1043" s="14"/>
      <c r="G1043" s="14"/>
    </row>
    <row r="1044" spans="1:7" s="5" customFormat="1" ht="15.75" customHeight="1">
      <c r="A1044" s="20"/>
      <c r="B1044" s="34"/>
      <c r="C1044" s="34"/>
      <c r="D1044" s="23"/>
      <c r="E1044" s="14"/>
      <c r="F1044" s="14"/>
      <c r="G1044" s="14"/>
    </row>
    <row r="1045" spans="1:7" s="5" customFormat="1" ht="15.75" customHeight="1">
      <c r="A1045" s="20"/>
      <c r="B1045" s="80"/>
      <c r="C1045" s="18"/>
      <c r="D1045" s="19"/>
      <c r="E1045" s="19"/>
      <c r="F1045" s="85"/>
      <c r="G1045" s="85"/>
    </row>
    <row r="1046" spans="1:7" s="5" customFormat="1" ht="15.75" customHeight="1">
      <c r="A1046" s="20" t="s">
        <v>804</v>
      </c>
      <c r="B1046" s="215" t="s">
        <v>7</v>
      </c>
      <c r="C1046" s="208" t="s">
        <v>776</v>
      </c>
      <c r="D1046" s="208" t="s">
        <v>595</v>
      </c>
      <c r="E1046" s="66" t="s">
        <v>397</v>
      </c>
      <c r="F1046" s="66" t="s">
        <v>10</v>
      </c>
      <c r="G1046" s="66" t="s">
        <v>805</v>
      </c>
    </row>
    <row r="1047" spans="1:7" s="5" customFormat="1" ht="15.75" customHeight="1">
      <c r="A1047" s="20"/>
      <c r="B1047" s="216"/>
      <c r="C1047" s="209"/>
      <c r="D1047" s="209"/>
      <c r="E1047" s="77" t="s">
        <v>2</v>
      </c>
      <c r="F1047" s="66" t="s">
        <v>11</v>
      </c>
      <c r="G1047" s="66" t="s">
        <v>12</v>
      </c>
    </row>
    <row r="1048" spans="1:7" s="5" customFormat="1" ht="15.75" customHeight="1">
      <c r="A1048" s="20"/>
      <c r="B1048" s="115" t="s">
        <v>129</v>
      </c>
      <c r="C1048" s="176" t="s">
        <v>85</v>
      </c>
      <c r="D1048" s="236" t="s">
        <v>806</v>
      </c>
      <c r="E1048" s="12">
        <v>45319</v>
      </c>
      <c r="F1048" s="12">
        <f>E1048+4</f>
        <v>45323</v>
      </c>
      <c r="G1048" s="12">
        <f>F1048+31</f>
        <v>45354</v>
      </c>
    </row>
    <row r="1049" spans="1:7" s="5" customFormat="1" ht="15.75" customHeight="1">
      <c r="A1049" s="20"/>
      <c r="B1049" s="133" t="s">
        <v>130</v>
      </c>
      <c r="C1049" s="176" t="s">
        <v>134</v>
      </c>
      <c r="D1049" s="234"/>
      <c r="E1049" s="12">
        <f t="shared" ref="E1049:G1052" si="139">E1048+7</f>
        <v>45326</v>
      </c>
      <c r="F1049" s="12">
        <f t="shared" si="139"/>
        <v>45330</v>
      </c>
      <c r="G1049" s="12">
        <f t="shared" si="139"/>
        <v>45361</v>
      </c>
    </row>
    <row r="1050" spans="1:7" s="5" customFormat="1" ht="15.75" customHeight="1">
      <c r="A1050" s="20"/>
      <c r="B1050" s="115" t="s">
        <v>204</v>
      </c>
      <c r="C1050" s="176" t="s">
        <v>207</v>
      </c>
      <c r="D1050" s="234"/>
      <c r="E1050" s="12">
        <f t="shared" si="139"/>
        <v>45333</v>
      </c>
      <c r="F1050" s="12">
        <f t="shared" si="139"/>
        <v>45337</v>
      </c>
      <c r="G1050" s="12">
        <f t="shared" si="139"/>
        <v>45368</v>
      </c>
    </row>
    <row r="1051" spans="1:7" s="5" customFormat="1" ht="15.75" customHeight="1">
      <c r="A1051" s="20"/>
      <c r="B1051" s="76" t="s">
        <v>205</v>
      </c>
      <c r="C1051" s="176" t="s">
        <v>208</v>
      </c>
      <c r="D1051" s="234"/>
      <c r="E1051" s="12">
        <f t="shared" si="139"/>
        <v>45340</v>
      </c>
      <c r="F1051" s="12">
        <f t="shared" si="139"/>
        <v>45344</v>
      </c>
      <c r="G1051" s="12">
        <f t="shared" si="139"/>
        <v>45375</v>
      </c>
    </row>
    <row r="1052" spans="1:7" s="5" customFormat="1" ht="15.75" customHeight="1">
      <c r="A1052" s="20"/>
      <c r="B1052" s="76" t="s">
        <v>206</v>
      </c>
      <c r="C1052" s="176" t="s">
        <v>209</v>
      </c>
      <c r="D1052" s="235"/>
      <c r="E1052" s="12">
        <f t="shared" si="139"/>
        <v>45347</v>
      </c>
      <c r="F1052" s="12">
        <f t="shared" si="139"/>
        <v>45351</v>
      </c>
      <c r="G1052" s="12">
        <f t="shared" si="139"/>
        <v>45382</v>
      </c>
    </row>
    <row r="1053" spans="1:7" s="5" customFormat="1" ht="15.75" customHeight="1">
      <c r="A1053" s="20"/>
      <c r="B1053" s="34"/>
      <c r="C1053" s="34"/>
      <c r="D1053" s="34"/>
      <c r="E1053" s="34"/>
      <c r="F1053" s="14"/>
      <c r="G1053" s="14"/>
    </row>
    <row r="1054" spans="1:7" s="5" customFormat="1" ht="15.75" customHeight="1">
      <c r="A1054" s="20"/>
      <c r="B1054" s="34"/>
      <c r="C1054" s="34"/>
      <c r="D1054" s="34"/>
      <c r="E1054" s="34"/>
      <c r="F1054" s="14"/>
      <c r="G1054" s="14"/>
    </row>
    <row r="1055" spans="1:7" s="5" customFormat="1" ht="15.75" customHeight="1">
      <c r="A1055" s="20"/>
      <c r="B1055" s="80"/>
      <c r="C1055" s="18"/>
      <c r="D1055" s="19"/>
      <c r="E1055" s="19"/>
      <c r="F1055" s="85"/>
      <c r="G1055" s="85"/>
    </row>
    <row r="1056" spans="1:7" s="5" customFormat="1" ht="15.75" customHeight="1">
      <c r="A1056" s="20" t="s">
        <v>807</v>
      </c>
      <c r="B1056" s="215" t="s">
        <v>7</v>
      </c>
      <c r="C1056" s="208" t="s">
        <v>776</v>
      </c>
      <c r="D1056" s="208" t="s">
        <v>595</v>
      </c>
      <c r="E1056" s="66" t="s">
        <v>397</v>
      </c>
      <c r="F1056" s="66" t="s">
        <v>10</v>
      </c>
      <c r="G1056" s="66" t="s">
        <v>60</v>
      </c>
    </row>
    <row r="1057" spans="1:7" s="5" customFormat="1" ht="15.75" customHeight="1">
      <c r="A1057" s="20"/>
      <c r="B1057" s="216"/>
      <c r="C1057" s="209"/>
      <c r="D1057" s="209"/>
      <c r="E1057" s="77" t="s">
        <v>2</v>
      </c>
      <c r="F1057" s="66" t="s">
        <v>11</v>
      </c>
      <c r="G1057" s="66" t="s">
        <v>12</v>
      </c>
    </row>
    <row r="1058" spans="1:7" s="5" customFormat="1" ht="15.75" customHeight="1">
      <c r="A1058" s="20"/>
      <c r="B1058" s="115" t="s">
        <v>129</v>
      </c>
      <c r="C1058" s="176" t="s">
        <v>85</v>
      </c>
      <c r="D1058" s="236" t="s">
        <v>797</v>
      </c>
      <c r="E1058" s="12">
        <v>45319</v>
      </c>
      <c r="F1058" s="12">
        <f>E1058+4</f>
        <v>45323</v>
      </c>
      <c r="G1058" s="12">
        <f>F1058+30</f>
        <v>45353</v>
      </c>
    </row>
    <row r="1059" spans="1:7" s="5" customFormat="1" ht="15.75" customHeight="1">
      <c r="A1059" s="20"/>
      <c r="B1059" s="133" t="s">
        <v>130</v>
      </c>
      <c r="C1059" s="176" t="s">
        <v>134</v>
      </c>
      <c r="D1059" s="234"/>
      <c r="E1059" s="12">
        <f>E1058+8</f>
        <v>45327</v>
      </c>
      <c r="F1059" s="12">
        <f t="shared" ref="F1059:G1062" si="140">F1058+7</f>
        <v>45330</v>
      </c>
      <c r="G1059" s="12">
        <f t="shared" si="140"/>
        <v>45360</v>
      </c>
    </row>
    <row r="1060" spans="1:7" s="5" customFormat="1" ht="15.75" customHeight="1">
      <c r="A1060" s="20"/>
      <c r="B1060" s="115" t="s">
        <v>204</v>
      </c>
      <c r="C1060" s="176" t="s">
        <v>207</v>
      </c>
      <c r="D1060" s="234"/>
      <c r="E1060" s="12">
        <f>E1059+7</f>
        <v>45334</v>
      </c>
      <c r="F1060" s="12">
        <f t="shared" si="140"/>
        <v>45337</v>
      </c>
      <c r="G1060" s="12">
        <f t="shared" si="140"/>
        <v>45367</v>
      </c>
    </row>
    <row r="1061" spans="1:7" s="5" customFormat="1" ht="15.75" customHeight="1">
      <c r="A1061" s="20"/>
      <c r="B1061" s="76" t="s">
        <v>205</v>
      </c>
      <c r="C1061" s="176" t="s">
        <v>208</v>
      </c>
      <c r="D1061" s="234"/>
      <c r="E1061" s="12">
        <f>E1060+7</f>
        <v>45341</v>
      </c>
      <c r="F1061" s="12">
        <f t="shared" si="140"/>
        <v>45344</v>
      </c>
      <c r="G1061" s="12">
        <f t="shared" si="140"/>
        <v>45374</v>
      </c>
    </row>
    <row r="1062" spans="1:7" s="5" customFormat="1" ht="15.75" customHeight="1">
      <c r="A1062" s="20"/>
      <c r="B1062" s="76" t="s">
        <v>206</v>
      </c>
      <c r="C1062" s="176" t="s">
        <v>209</v>
      </c>
      <c r="D1062" s="235"/>
      <c r="E1062" s="12">
        <f>E1061+7</f>
        <v>45348</v>
      </c>
      <c r="F1062" s="12">
        <f t="shared" si="140"/>
        <v>45351</v>
      </c>
      <c r="G1062" s="12">
        <f t="shared" si="140"/>
        <v>45381</v>
      </c>
    </row>
    <row r="1063" spans="1:7" s="5" customFormat="1" ht="15.75" customHeight="1">
      <c r="A1063" s="20"/>
      <c r="B1063" s="54"/>
      <c r="C1063" s="18"/>
      <c r="D1063" s="19"/>
      <c r="E1063" s="19"/>
      <c r="F1063" s="85"/>
      <c r="G1063" s="85"/>
    </row>
    <row r="1064" spans="1:7" s="5" customFormat="1" ht="15.75" customHeight="1">
      <c r="A1064" s="20"/>
      <c r="B1064" s="215" t="s">
        <v>453</v>
      </c>
      <c r="C1064" s="208" t="s">
        <v>776</v>
      </c>
      <c r="D1064" s="208" t="s">
        <v>595</v>
      </c>
      <c r="E1064" s="66" t="s">
        <v>397</v>
      </c>
      <c r="F1064" s="66" t="s">
        <v>10</v>
      </c>
      <c r="G1064" s="66" t="s">
        <v>60</v>
      </c>
    </row>
    <row r="1065" spans="1:7" s="5" customFormat="1" ht="15.75" customHeight="1">
      <c r="A1065" s="20"/>
      <c r="B1065" s="216"/>
      <c r="C1065" s="209"/>
      <c r="D1065" s="209"/>
      <c r="E1065" s="77" t="s">
        <v>2</v>
      </c>
      <c r="F1065" s="66" t="s">
        <v>11</v>
      </c>
      <c r="G1065" s="66" t="s">
        <v>12</v>
      </c>
    </row>
    <row r="1066" spans="1:7" s="5" customFormat="1" ht="15.75" customHeight="1">
      <c r="A1066" s="20"/>
      <c r="B1066" s="102" t="s">
        <v>349</v>
      </c>
      <c r="C1066" s="177" t="s">
        <v>782</v>
      </c>
      <c r="D1066" s="236" t="s">
        <v>783</v>
      </c>
      <c r="E1066" s="12">
        <v>45323</v>
      </c>
      <c r="F1066" s="12">
        <f>E1066+5</f>
        <v>45328</v>
      </c>
      <c r="G1066" s="12">
        <f>F1066+28</f>
        <v>45356</v>
      </c>
    </row>
    <row r="1067" spans="1:7" s="5" customFormat="1" ht="15.75" customHeight="1">
      <c r="A1067" s="20"/>
      <c r="B1067" s="102" t="s">
        <v>73</v>
      </c>
      <c r="C1067" s="177" t="s">
        <v>784</v>
      </c>
      <c r="D1067" s="234"/>
      <c r="E1067" s="12">
        <f t="shared" ref="E1067:G1070" si="141">E1066+7</f>
        <v>45330</v>
      </c>
      <c r="F1067" s="12">
        <f t="shared" si="141"/>
        <v>45335</v>
      </c>
      <c r="G1067" s="12">
        <f t="shared" si="141"/>
        <v>45363</v>
      </c>
    </row>
    <row r="1068" spans="1:7" s="5" customFormat="1" ht="15.75" customHeight="1">
      <c r="A1068" s="20"/>
      <c r="B1068" s="133" t="s">
        <v>389</v>
      </c>
      <c r="C1068" s="178"/>
      <c r="D1068" s="234"/>
      <c r="E1068" s="12">
        <f t="shared" si="141"/>
        <v>45337</v>
      </c>
      <c r="F1068" s="12">
        <f t="shared" si="141"/>
        <v>45342</v>
      </c>
      <c r="G1068" s="12">
        <f t="shared" si="141"/>
        <v>45370</v>
      </c>
    </row>
    <row r="1069" spans="1:7" s="5" customFormat="1" ht="15.75" customHeight="1">
      <c r="A1069" s="20"/>
      <c r="B1069" s="133" t="s">
        <v>352</v>
      </c>
      <c r="C1069" s="133" t="s">
        <v>802</v>
      </c>
      <c r="D1069" s="234"/>
      <c r="E1069" s="12">
        <f t="shared" si="141"/>
        <v>45344</v>
      </c>
      <c r="F1069" s="12">
        <f t="shared" si="141"/>
        <v>45349</v>
      </c>
      <c r="G1069" s="12">
        <f t="shared" si="141"/>
        <v>45377</v>
      </c>
    </row>
    <row r="1070" spans="1:7" s="5" customFormat="1" ht="15.75" customHeight="1">
      <c r="A1070" s="20"/>
      <c r="B1070" s="133" t="s">
        <v>354</v>
      </c>
      <c r="C1070" s="133" t="s">
        <v>803</v>
      </c>
      <c r="D1070" s="235"/>
      <c r="E1070" s="12">
        <f t="shared" si="141"/>
        <v>45351</v>
      </c>
      <c r="F1070" s="12">
        <f t="shared" si="141"/>
        <v>45356</v>
      </c>
      <c r="G1070" s="12">
        <f t="shared" si="141"/>
        <v>45384</v>
      </c>
    </row>
    <row r="1071" spans="1:7" s="5" customFormat="1" ht="15.75" customHeight="1">
      <c r="A1071" s="20"/>
      <c r="B1071" s="54"/>
      <c r="C1071" s="18"/>
      <c r="D1071" s="19"/>
      <c r="E1071" s="19"/>
      <c r="F1071" s="85"/>
      <c r="G1071" s="85"/>
    </row>
    <row r="1072" spans="1:7" s="5" customFormat="1" ht="15.75" customHeight="1">
      <c r="A1072" s="20"/>
      <c r="B1072" s="34"/>
      <c r="C1072" s="34"/>
      <c r="D1072" s="34"/>
      <c r="E1072" s="34"/>
      <c r="F1072" s="14"/>
      <c r="G1072" s="14"/>
    </row>
    <row r="1073" spans="1:7" s="5" customFormat="1" ht="15.75" customHeight="1">
      <c r="A1073" s="20" t="s">
        <v>808</v>
      </c>
      <c r="B1073" s="215" t="s">
        <v>7</v>
      </c>
      <c r="C1073" s="208" t="s">
        <v>776</v>
      </c>
      <c r="D1073" s="208" t="s">
        <v>595</v>
      </c>
      <c r="E1073" s="66" t="s">
        <v>397</v>
      </c>
      <c r="F1073" s="66" t="s">
        <v>10</v>
      </c>
      <c r="G1073" s="66" t="s">
        <v>809</v>
      </c>
    </row>
    <row r="1074" spans="1:7" s="5" customFormat="1" ht="15.75" customHeight="1">
      <c r="A1074" s="20"/>
      <c r="B1074" s="216"/>
      <c r="C1074" s="209"/>
      <c r="D1074" s="209"/>
      <c r="E1074" s="77" t="s">
        <v>2</v>
      </c>
      <c r="F1074" s="66" t="s">
        <v>11</v>
      </c>
      <c r="G1074" s="66" t="s">
        <v>12</v>
      </c>
    </row>
    <row r="1075" spans="1:7" s="5" customFormat="1" ht="15.75" customHeight="1">
      <c r="A1075" s="20"/>
      <c r="B1075" s="179" t="s">
        <v>361</v>
      </c>
      <c r="C1075" s="179" t="s">
        <v>147</v>
      </c>
      <c r="D1075" s="279" t="s">
        <v>810</v>
      </c>
      <c r="E1075" s="99">
        <v>45320</v>
      </c>
      <c r="F1075" s="12">
        <f>E1075+4</f>
        <v>45324</v>
      </c>
      <c r="G1075" s="12">
        <f>F1075+38</f>
        <v>45362</v>
      </c>
    </row>
    <row r="1076" spans="1:7" s="5" customFormat="1" ht="15.75" customHeight="1">
      <c r="A1076" s="20"/>
      <c r="B1076" s="179" t="s">
        <v>362</v>
      </c>
      <c r="C1076" s="122" t="s">
        <v>363</v>
      </c>
      <c r="D1076" s="310"/>
      <c r="E1076" s="99">
        <f>E1075+7</f>
        <v>45327</v>
      </c>
      <c r="F1076" s="12">
        <f>F1075+7</f>
        <v>45331</v>
      </c>
      <c r="G1076" s="12">
        <f>G1075+7</f>
        <v>45369</v>
      </c>
    </row>
    <row r="1077" spans="1:7" s="5" customFormat="1" ht="15.75" customHeight="1">
      <c r="A1077" s="20"/>
      <c r="B1077" s="179" t="s">
        <v>241</v>
      </c>
      <c r="C1077" s="179" t="s">
        <v>364</v>
      </c>
      <c r="D1077" s="310"/>
      <c r="E1077" s="99">
        <f t="shared" ref="E1077:E1079" si="142">E1076+7</f>
        <v>45334</v>
      </c>
      <c r="F1077" s="12">
        <f t="shared" ref="F1077:F1079" si="143">F1076+7</f>
        <v>45338</v>
      </c>
      <c r="G1077" s="12">
        <f t="shared" ref="G1077:G1079" si="144">G1076+7</f>
        <v>45376</v>
      </c>
    </row>
    <row r="1078" spans="1:7" s="5" customFormat="1" ht="15.75" customHeight="1">
      <c r="A1078" s="20"/>
      <c r="B1078" s="179" t="s">
        <v>389</v>
      </c>
      <c r="C1078" s="179"/>
      <c r="D1078" s="310"/>
      <c r="E1078" s="99">
        <f t="shared" si="142"/>
        <v>45341</v>
      </c>
      <c r="F1078" s="12">
        <f t="shared" si="143"/>
        <v>45345</v>
      </c>
      <c r="G1078" s="12">
        <f t="shared" si="144"/>
        <v>45383</v>
      </c>
    </row>
    <row r="1079" spans="1:7" s="5" customFormat="1" ht="15.75" customHeight="1">
      <c r="A1079" s="20"/>
      <c r="B1079" s="179" t="s">
        <v>365</v>
      </c>
      <c r="C1079" s="118" t="s">
        <v>811</v>
      </c>
      <c r="D1079" s="281"/>
      <c r="E1079" s="99">
        <f t="shared" si="142"/>
        <v>45348</v>
      </c>
      <c r="F1079" s="12">
        <f t="shared" si="143"/>
        <v>45352</v>
      </c>
      <c r="G1079" s="12">
        <f t="shared" si="144"/>
        <v>45390</v>
      </c>
    </row>
    <row r="1080" spans="1:7" s="5" customFormat="1" ht="15.75" customHeight="1">
      <c r="A1080" s="20"/>
      <c r="B1080" s="79"/>
      <c r="C1080" s="25"/>
      <c r="D1080" s="9"/>
      <c r="E1080" s="9"/>
      <c r="F1080" s="84"/>
      <c r="G1080" s="84"/>
    </row>
    <row r="1081" spans="1:7" s="5" customFormat="1" ht="15.75" customHeight="1">
      <c r="A1081" s="20" t="s">
        <v>812</v>
      </c>
      <c r="B1081" s="238" t="s">
        <v>453</v>
      </c>
      <c r="C1081" s="211" t="s">
        <v>776</v>
      </c>
      <c r="D1081" s="211" t="s">
        <v>595</v>
      </c>
      <c r="E1081" s="123" t="s">
        <v>397</v>
      </c>
      <c r="F1081" s="123" t="s">
        <v>10</v>
      </c>
      <c r="G1081" s="123" t="s">
        <v>813</v>
      </c>
    </row>
    <row r="1082" spans="1:7" s="5" customFormat="1" ht="15.75" customHeight="1">
      <c r="A1082" s="20"/>
      <c r="B1082" s="239"/>
      <c r="C1082" s="213"/>
      <c r="D1082" s="213"/>
      <c r="E1082" s="123" t="s">
        <v>2</v>
      </c>
      <c r="F1082" s="123" t="s">
        <v>11</v>
      </c>
      <c r="G1082" s="123" t="s">
        <v>12</v>
      </c>
    </row>
    <row r="1083" spans="1:7" s="5" customFormat="1" ht="15.75" customHeight="1">
      <c r="A1083" s="20"/>
      <c r="B1083" s="101" t="s">
        <v>141</v>
      </c>
      <c r="C1083" s="180" t="s">
        <v>814</v>
      </c>
      <c r="D1083" s="218" t="s">
        <v>815</v>
      </c>
      <c r="E1083" s="181">
        <v>45321</v>
      </c>
      <c r="F1083" s="181">
        <f>E1083+4</f>
        <v>45325</v>
      </c>
      <c r="G1083" s="181">
        <f>F1083+30</f>
        <v>45355</v>
      </c>
    </row>
    <row r="1084" spans="1:7" s="5" customFormat="1" ht="15.75" customHeight="1">
      <c r="A1084" s="20"/>
      <c r="B1084" s="101" t="s">
        <v>259</v>
      </c>
      <c r="C1084" s="180" t="s">
        <v>816</v>
      </c>
      <c r="D1084" s="311"/>
      <c r="E1084" s="181">
        <f>E1083+7</f>
        <v>45328</v>
      </c>
      <c r="F1084" s="181">
        <f>F1083+7</f>
        <v>45332</v>
      </c>
      <c r="G1084" s="181">
        <f>G1083+7</f>
        <v>45362</v>
      </c>
    </row>
    <row r="1085" spans="1:7" s="5" customFormat="1" ht="15.75" customHeight="1">
      <c r="A1085" s="20"/>
      <c r="B1085" s="101" t="s">
        <v>261</v>
      </c>
      <c r="C1085" s="180" t="s">
        <v>260</v>
      </c>
      <c r="D1085" s="311"/>
      <c r="E1085" s="181">
        <f t="shared" ref="E1085:E1087" si="145">E1084+7</f>
        <v>45335</v>
      </c>
      <c r="F1085" s="181">
        <f t="shared" ref="F1085:F1087" si="146">F1084+7</f>
        <v>45339</v>
      </c>
      <c r="G1085" s="181">
        <f t="shared" ref="G1085:G1087" si="147">G1084+7</f>
        <v>45369</v>
      </c>
    </row>
    <row r="1086" spans="1:7" s="5" customFormat="1" ht="15.75" customHeight="1">
      <c r="A1086" s="20"/>
      <c r="B1086" s="101" t="s">
        <v>262</v>
      </c>
      <c r="C1086" s="180" t="s">
        <v>817</v>
      </c>
      <c r="D1086" s="311"/>
      <c r="E1086" s="181">
        <f t="shared" si="145"/>
        <v>45342</v>
      </c>
      <c r="F1086" s="181">
        <f t="shared" si="146"/>
        <v>45346</v>
      </c>
      <c r="G1086" s="181">
        <f t="shared" si="147"/>
        <v>45376</v>
      </c>
    </row>
    <row r="1087" spans="1:7" s="5" customFormat="1" ht="15.75" customHeight="1">
      <c r="A1087" s="20"/>
      <c r="B1087" s="101" t="s">
        <v>263</v>
      </c>
      <c r="C1087" s="180" t="s">
        <v>818</v>
      </c>
      <c r="D1087" s="220"/>
      <c r="E1087" s="181">
        <f t="shared" si="145"/>
        <v>45349</v>
      </c>
      <c r="F1087" s="181">
        <f t="shared" si="146"/>
        <v>45353</v>
      </c>
      <c r="G1087" s="181">
        <f t="shared" si="147"/>
        <v>45383</v>
      </c>
    </row>
    <row r="1088" spans="1:7" s="5" customFormat="1" ht="15.75" customHeight="1">
      <c r="A1088" s="20"/>
      <c r="B1088" s="34"/>
      <c r="C1088" s="34"/>
      <c r="D1088" s="34"/>
      <c r="E1088" s="34"/>
      <c r="F1088" s="55"/>
      <c r="G1088" s="55"/>
    </row>
    <row r="1089" spans="1:7" s="5" customFormat="1" ht="15.75" customHeight="1">
      <c r="A1089" s="20"/>
      <c r="B1089" s="34"/>
      <c r="C1089" s="34"/>
      <c r="D1089" s="34"/>
      <c r="E1089" s="34"/>
      <c r="F1089" s="14"/>
      <c r="G1089" s="14"/>
    </row>
    <row r="1090" spans="1:7" s="5" customFormat="1" ht="15.75" customHeight="1">
      <c r="A1090" s="20"/>
      <c r="B1090" s="80"/>
      <c r="C1090" s="18"/>
      <c r="D1090" s="19"/>
      <c r="E1090" s="19"/>
      <c r="F1090" s="85"/>
      <c r="G1090" s="85"/>
    </row>
    <row r="1091" spans="1:7" s="5" customFormat="1" ht="15.75" customHeight="1">
      <c r="A1091" s="20" t="s">
        <v>819</v>
      </c>
      <c r="B1091" s="238" t="s">
        <v>7</v>
      </c>
      <c r="C1091" s="211" t="s">
        <v>788</v>
      </c>
      <c r="D1091" s="214" t="s">
        <v>532</v>
      </c>
      <c r="E1091" s="123" t="s">
        <v>505</v>
      </c>
      <c r="F1091" s="123" t="s">
        <v>505</v>
      </c>
      <c r="G1091" s="123" t="s">
        <v>820</v>
      </c>
    </row>
    <row r="1092" spans="1:7" s="5" customFormat="1" ht="15.75" customHeight="1">
      <c r="A1092" s="20"/>
      <c r="B1092" s="239"/>
      <c r="C1092" s="213"/>
      <c r="D1092" s="214"/>
      <c r="E1092" s="123" t="s">
        <v>2</v>
      </c>
      <c r="F1092" s="123" t="s">
        <v>11</v>
      </c>
      <c r="G1092" s="123" t="s">
        <v>12</v>
      </c>
    </row>
    <row r="1093" spans="1:7" s="5" customFormat="1" ht="15.75" customHeight="1">
      <c r="A1093" s="20"/>
      <c r="B1093" s="179" t="s">
        <v>361</v>
      </c>
      <c r="C1093" s="179" t="s">
        <v>147</v>
      </c>
      <c r="D1093" s="312" t="s">
        <v>810</v>
      </c>
      <c r="E1093" s="127">
        <v>45320</v>
      </c>
      <c r="F1093" s="127">
        <f>E1093+4</f>
        <v>45324</v>
      </c>
      <c r="G1093" s="127">
        <f>F1093+34</f>
        <v>45358</v>
      </c>
    </row>
    <row r="1094" spans="1:7" s="5" customFormat="1" ht="15.75" customHeight="1">
      <c r="A1094" s="20" t="s">
        <v>821</v>
      </c>
      <c r="B1094" s="179" t="s">
        <v>362</v>
      </c>
      <c r="C1094" s="122" t="s">
        <v>363</v>
      </c>
      <c r="D1094" s="312"/>
      <c r="E1094" s="127">
        <f>E1093+7</f>
        <v>45327</v>
      </c>
      <c r="F1094" s="127">
        <f>F1093+7</f>
        <v>45331</v>
      </c>
      <c r="G1094" s="127">
        <f>G1093+7</f>
        <v>45365</v>
      </c>
    </row>
    <row r="1095" spans="1:7" s="5" customFormat="1" ht="15.75" customHeight="1">
      <c r="A1095" s="20"/>
      <c r="B1095" s="179" t="s">
        <v>241</v>
      </c>
      <c r="C1095" s="179" t="s">
        <v>364</v>
      </c>
      <c r="D1095" s="312"/>
      <c r="E1095" s="127">
        <f t="shared" ref="E1095:E1097" si="148">E1094+7</f>
        <v>45334</v>
      </c>
      <c r="F1095" s="127">
        <f t="shared" ref="F1095:F1097" si="149">F1094+7</f>
        <v>45338</v>
      </c>
      <c r="G1095" s="127">
        <f t="shared" ref="G1095:G1097" si="150">G1094+7</f>
        <v>45372</v>
      </c>
    </row>
    <row r="1096" spans="1:7" s="5" customFormat="1" ht="15.75" customHeight="1">
      <c r="A1096" s="20"/>
      <c r="B1096" s="179" t="s">
        <v>389</v>
      </c>
      <c r="C1096" s="179"/>
      <c r="D1096" s="312"/>
      <c r="E1096" s="127">
        <f t="shared" si="148"/>
        <v>45341</v>
      </c>
      <c r="F1096" s="127">
        <f t="shared" si="149"/>
        <v>45345</v>
      </c>
      <c r="G1096" s="127">
        <f t="shared" si="150"/>
        <v>45379</v>
      </c>
    </row>
    <row r="1097" spans="1:7" s="5" customFormat="1" ht="15.75" customHeight="1">
      <c r="A1097" s="20"/>
      <c r="B1097" s="179" t="s">
        <v>365</v>
      </c>
      <c r="C1097" s="118" t="s">
        <v>811</v>
      </c>
      <c r="D1097" s="312"/>
      <c r="E1097" s="127">
        <f t="shared" si="148"/>
        <v>45348</v>
      </c>
      <c r="F1097" s="127">
        <f t="shared" si="149"/>
        <v>45352</v>
      </c>
      <c r="G1097" s="127">
        <f t="shared" si="150"/>
        <v>45386</v>
      </c>
    </row>
    <row r="1098" spans="1:7" s="5" customFormat="1" ht="15.75" customHeight="1">
      <c r="A1098" s="20"/>
      <c r="B1098" s="34"/>
      <c r="C1098" s="34"/>
      <c r="D1098" s="34"/>
      <c r="E1098" s="34"/>
      <c r="F1098" s="14"/>
      <c r="G1098" s="14"/>
    </row>
    <row r="1099" spans="1:7" s="5" customFormat="1" ht="15.75" customHeight="1">
      <c r="A1099" s="20"/>
      <c r="B1099" s="80"/>
      <c r="C1099" s="18"/>
      <c r="D1099" s="19"/>
      <c r="E1099" s="19"/>
      <c r="F1099" s="85"/>
      <c r="G1099" s="85"/>
    </row>
    <row r="1100" spans="1:7" s="5" customFormat="1" ht="15.75" customHeight="1">
      <c r="A1100" s="20"/>
      <c r="B1100" s="34"/>
      <c r="C1100" s="34"/>
      <c r="D1100" s="34"/>
      <c r="E1100" s="14"/>
      <c r="F1100" s="14"/>
      <c r="G1100" s="14"/>
    </row>
    <row r="1101" spans="1:7" s="5" customFormat="1" ht="15.75" customHeight="1">
      <c r="A1101" s="20" t="s">
        <v>822</v>
      </c>
      <c r="B1101" s="226" t="s">
        <v>7</v>
      </c>
      <c r="C1101" s="208" t="s">
        <v>776</v>
      </c>
      <c r="D1101" s="237" t="s">
        <v>595</v>
      </c>
      <c r="E1101" s="66" t="s">
        <v>397</v>
      </c>
      <c r="F1101" s="66" t="s">
        <v>10</v>
      </c>
      <c r="G1101" s="66" t="s">
        <v>823</v>
      </c>
    </row>
    <row r="1102" spans="1:7" s="5" customFormat="1" ht="15.75" customHeight="1">
      <c r="A1102" s="20"/>
      <c r="B1102" s="227"/>
      <c r="C1102" s="209"/>
      <c r="D1102" s="237"/>
      <c r="E1102" s="66" t="s">
        <v>2</v>
      </c>
      <c r="F1102" s="66" t="s">
        <v>11</v>
      </c>
      <c r="G1102" s="66" t="s">
        <v>12</v>
      </c>
    </row>
    <row r="1103" spans="1:7" s="5" customFormat="1" ht="15.75" customHeight="1">
      <c r="A1103" s="20"/>
      <c r="B1103" s="179" t="s">
        <v>75</v>
      </c>
      <c r="C1103" s="179" t="s">
        <v>243</v>
      </c>
      <c r="D1103" s="240" t="s">
        <v>824</v>
      </c>
      <c r="E1103" s="12">
        <v>45320</v>
      </c>
      <c r="F1103" s="12">
        <f>E1103+4</f>
        <v>45324</v>
      </c>
      <c r="G1103" s="12">
        <f>F1103+38</f>
        <v>45362</v>
      </c>
    </row>
    <row r="1104" spans="1:7" s="5" customFormat="1" ht="15.75" customHeight="1">
      <c r="A1104" s="20" t="s">
        <v>553</v>
      </c>
      <c r="B1104" s="179" t="s">
        <v>240</v>
      </c>
      <c r="C1104" s="122" t="s">
        <v>244</v>
      </c>
      <c r="D1104" s="240"/>
      <c r="E1104" s="12">
        <f>E1103+7</f>
        <v>45327</v>
      </c>
      <c r="F1104" s="12">
        <f>F1103+7</f>
        <v>45331</v>
      </c>
      <c r="G1104" s="12">
        <f>G1103+7</f>
        <v>45369</v>
      </c>
    </row>
    <row r="1105" spans="1:7" s="5" customFormat="1" ht="15.75" customHeight="1">
      <c r="A1105" s="20"/>
      <c r="B1105" s="179" t="s">
        <v>241</v>
      </c>
      <c r="C1105" s="179" t="s">
        <v>245</v>
      </c>
      <c r="D1105" s="240"/>
      <c r="E1105" s="12">
        <f t="shared" ref="E1105:E1107" si="151">E1104+7</f>
        <v>45334</v>
      </c>
      <c r="F1105" s="12">
        <f t="shared" ref="F1105:F1107" si="152">F1104+7</f>
        <v>45338</v>
      </c>
      <c r="G1105" s="12">
        <f t="shared" ref="G1105:G1107" si="153">G1104+7</f>
        <v>45376</v>
      </c>
    </row>
    <row r="1106" spans="1:7" s="5" customFormat="1" ht="15.75" customHeight="1">
      <c r="A1106" s="20"/>
      <c r="B1106" s="179" t="s">
        <v>242</v>
      </c>
      <c r="C1106" s="179" t="s">
        <v>246</v>
      </c>
      <c r="D1106" s="240"/>
      <c r="E1106" s="12">
        <f t="shared" si="151"/>
        <v>45341</v>
      </c>
      <c r="F1106" s="12">
        <f t="shared" si="152"/>
        <v>45345</v>
      </c>
      <c r="G1106" s="12">
        <f t="shared" si="153"/>
        <v>45383</v>
      </c>
    </row>
    <row r="1107" spans="1:7" s="5" customFormat="1" ht="15.75" customHeight="1">
      <c r="A1107" s="20"/>
      <c r="B1107" s="179"/>
      <c r="C1107" s="118"/>
      <c r="D1107" s="240"/>
      <c r="E1107" s="12">
        <f t="shared" si="151"/>
        <v>45348</v>
      </c>
      <c r="F1107" s="12">
        <f t="shared" si="152"/>
        <v>45352</v>
      </c>
      <c r="G1107" s="12">
        <f t="shared" si="153"/>
        <v>45390</v>
      </c>
    </row>
    <row r="1108" spans="1:7" s="5" customFormat="1" ht="15.75" customHeight="1">
      <c r="A1108" s="20"/>
      <c r="B1108" s="34"/>
      <c r="C1108" s="34"/>
      <c r="D1108" s="34"/>
      <c r="E1108" s="34"/>
      <c r="F1108" s="14"/>
      <c r="G1108" s="14"/>
    </row>
    <row r="1109" spans="1:7" s="5" customFormat="1" ht="15.75" customHeight="1">
      <c r="A1109" s="20"/>
      <c r="B1109" s="80"/>
      <c r="C1109" s="18"/>
      <c r="D1109" s="19"/>
      <c r="E1109" s="19"/>
      <c r="F1109" s="85"/>
      <c r="G1109" s="85"/>
    </row>
    <row r="1110" spans="1:7" s="5" customFormat="1" ht="15.75" customHeight="1">
      <c r="A1110" s="20" t="s">
        <v>825</v>
      </c>
      <c r="B1110" s="211" t="s">
        <v>675</v>
      </c>
      <c r="C1110" s="211" t="s">
        <v>826</v>
      </c>
      <c r="D1110" s="211" t="s">
        <v>393</v>
      </c>
      <c r="E1110" s="123" t="s">
        <v>394</v>
      </c>
      <c r="F1110" s="123" t="s">
        <v>10</v>
      </c>
      <c r="G1110" s="123" t="s">
        <v>827</v>
      </c>
    </row>
    <row r="1111" spans="1:7" s="5" customFormat="1" ht="15.75" customHeight="1">
      <c r="A1111" s="20"/>
      <c r="B1111" s="213"/>
      <c r="C1111" s="213"/>
      <c r="D1111" s="213"/>
      <c r="E1111" s="123" t="s">
        <v>2</v>
      </c>
      <c r="F1111" s="123" t="s">
        <v>11</v>
      </c>
      <c r="G1111" s="123" t="s">
        <v>12</v>
      </c>
    </row>
    <row r="1112" spans="1:7" s="5" customFormat="1" ht="15.75" customHeight="1">
      <c r="A1112" s="20"/>
      <c r="B1112" s="88" t="s">
        <v>131</v>
      </c>
      <c r="C1112" s="88" t="s">
        <v>134</v>
      </c>
      <c r="D1112" s="233" t="s">
        <v>828</v>
      </c>
      <c r="E1112" s="127">
        <v>45322</v>
      </c>
      <c r="F1112" s="127">
        <f>E1112+4</f>
        <v>45326</v>
      </c>
      <c r="G1112" s="127">
        <f>F1112+35</f>
        <v>45361</v>
      </c>
    </row>
    <row r="1113" spans="1:7" s="5" customFormat="1" ht="15.75" customHeight="1">
      <c r="A1113" s="46"/>
      <c r="B1113" s="88" t="s">
        <v>210</v>
      </c>
      <c r="C1113" s="88" t="s">
        <v>207</v>
      </c>
      <c r="D1113" s="234"/>
      <c r="E1113" s="127">
        <f t="shared" ref="E1113:G1116" si="154">E1112+7</f>
        <v>45329</v>
      </c>
      <c r="F1113" s="127">
        <f t="shared" si="154"/>
        <v>45333</v>
      </c>
      <c r="G1113" s="127">
        <f t="shared" si="154"/>
        <v>45368</v>
      </c>
    </row>
    <row r="1114" spans="1:7" s="5" customFormat="1" ht="15.75" customHeight="1">
      <c r="A1114" s="20"/>
      <c r="B1114" s="88" t="s">
        <v>211</v>
      </c>
      <c r="C1114" s="88" t="s">
        <v>208</v>
      </c>
      <c r="D1114" s="234"/>
      <c r="E1114" s="127">
        <f t="shared" si="154"/>
        <v>45336</v>
      </c>
      <c r="F1114" s="127">
        <f t="shared" si="154"/>
        <v>45340</v>
      </c>
      <c r="G1114" s="127">
        <f t="shared" si="154"/>
        <v>45375</v>
      </c>
    </row>
    <row r="1115" spans="1:7" s="5" customFormat="1" ht="15.75" customHeight="1">
      <c r="A1115" s="20"/>
      <c r="B1115" s="88" t="s">
        <v>212</v>
      </c>
      <c r="C1115" s="88" t="s">
        <v>214</v>
      </c>
      <c r="D1115" s="234"/>
      <c r="E1115" s="127">
        <f t="shared" si="154"/>
        <v>45343</v>
      </c>
      <c r="F1115" s="127">
        <f t="shared" si="154"/>
        <v>45347</v>
      </c>
      <c r="G1115" s="127">
        <f t="shared" si="154"/>
        <v>45382</v>
      </c>
    </row>
    <row r="1116" spans="1:7" s="5" customFormat="1" ht="15.75" customHeight="1">
      <c r="A1116" s="46"/>
      <c r="B1116" s="88" t="s">
        <v>213</v>
      </c>
      <c r="C1116" s="88" t="s">
        <v>215</v>
      </c>
      <c r="D1116" s="235"/>
      <c r="E1116" s="127">
        <f t="shared" si="154"/>
        <v>45350</v>
      </c>
      <c r="F1116" s="127">
        <f t="shared" si="154"/>
        <v>45354</v>
      </c>
      <c r="G1116" s="127">
        <f t="shared" si="154"/>
        <v>45389</v>
      </c>
    </row>
    <row r="1117" spans="1:7" s="5" customFormat="1" ht="15.75" customHeight="1">
      <c r="A1117" s="20"/>
      <c r="B1117" s="34"/>
      <c r="C1117" s="34"/>
      <c r="D1117" s="34"/>
      <c r="E1117" s="14"/>
      <c r="F1117" s="14"/>
      <c r="G1117" s="14"/>
    </row>
    <row r="1118" spans="1:7" s="5" customFormat="1" ht="15.75" customHeight="1">
      <c r="A1118" s="20"/>
      <c r="B1118" s="34"/>
      <c r="C1118" s="34"/>
      <c r="D1118" s="34"/>
      <c r="E1118" s="34"/>
      <c r="F1118" s="14"/>
      <c r="G1118" s="14"/>
    </row>
    <row r="1119" spans="1:7" s="5" customFormat="1" ht="15.75" customHeight="1">
      <c r="A1119" s="20"/>
      <c r="B1119" s="80"/>
      <c r="C1119" s="18"/>
      <c r="D1119" s="19"/>
      <c r="E1119" s="19"/>
      <c r="F1119" s="85"/>
      <c r="G1119" s="85"/>
    </row>
    <row r="1120" spans="1:7" s="5" customFormat="1" ht="15.75" customHeight="1">
      <c r="A1120" s="20" t="s">
        <v>829</v>
      </c>
      <c r="B1120" s="208" t="s">
        <v>453</v>
      </c>
      <c r="C1120" s="208" t="s">
        <v>776</v>
      </c>
      <c r="D1120" s="208" t="s">
        <v>595</v>
      </c>
      <c r="E1120" s="66" t="s">
        <v>397</v>
      </c>
      <c r="F1120" s="66" t="s">
        <v>10</v>
      </c>
      <c r="G1120" s="66" t="s">
        <v>830</v>
      </c>
    </row>
    <row r="1121" spans="1:7" s="5" customFormat="1" ht="15.75" customHeight="1">
      <c r="A1121" s="20"/>
      <c r="B1121" s="209"/>
      <c r="C1121" s="209"/>
      <c r="D1121" s="209"/>
      <c r="E1121" s="66" t="s">
        <v>2</v>
      </c>
      <c r="F1121" s="66" t="s">
        <v>11</v>
      </c>
      <c r="G1121" s="66" t="s">
        <v>12</v>
      </c>
    </row>
    <row r="1122" spans="1:7" s="5" customFormat="1" ht="15.75" customHeight="1">
      <c r="A1122" s="20"/>
      <c r="B1122" s="179" t="s">
        <v>75</v>
      </c>
      <c r="C1122" s="179" t="s">
        <v>243</v>
      </c>
      <c r="D1122" s="240" t="s">
        <v>824</v>
      </c>
      <c r="E1122" s="12">
        <v>45320</v>
      </c>
      <c r="F1122" s="12">
        <f>E1122+4</f>
        <v>45324</v>
      </c>
      <c r="G1122" s="12">
        <f>F1122+38</f>
        <v>45362</v>
      </c>
    </row>
    <row r="1123" spans="1:7" s="5" customFormat="1" ht="15.75" customHeight="1">
      <c r="A1123" s="20"/>
      <c r="B1123" s="179" t="s">
        <v>240</v>
      </c>
      <c r="C1123" s="122" t="s">
        <v>244</v>
      </c>
      <c r="D1123" s="240"/>
      <c r="E1123" s="12">
        <f>E1122+7</f>
        <v>45327</v>
      </c>
      <c r="F1123" s="12">
        <f>F1122+7</f>
        <v>45331</v>
      </c>
      <c r="G1123" s="12">
        <f>G1122+7</f>
        <v>45369</v>
      </c>
    </row>
    <row r="1124" spans="1:7" s="5" customFormat="1" ht="15.75" customHeight="1">
      <c r="A1124" s="20"/>
      <c r="B1124" s="179" t="s">
        <v>241</v>
      </c>
      <c r="C1124" s="179" t="s">
        <v>245</v>
      </c>
      <c r="D1124" s="240"/>
      <c r="E1124" s="12">
        <f t="shared" ref="E1124:E1126" si="155">E1123+7</f>
        <v>45334</v>
      </c>
      <c r="F1124" s="12">
        <f t="shared" ref="F1124:F1126" si="156">F1123+7</f>
        <v>45338</v>
      </c>
      <c r="G1124" s="12">
        <f t="shared" ref="G1124:G1126" si="157">G1123+7</f>
        <v>45376</v>
      </c>
    </row>
    <row r="1125" spans="1:7" s="5" customFormat="1" ht="15.75" customHeight="1">
      <c r="A1125" s="20"/>
      <c r="B1125" s="179" t="s">
        <v>242</v>
      </c>
      <c r="C1125" s="179" t="s">
        <v>246</v>
      </c>
      <c r="D1125" s="240"/>
      <c r="E1125" s="12">
        <f t="shared" si="155"/>
        <v>45341</v>
      </c>
      <c r="F1125" s="12">
        <f t="shared" si="156"/>
        <v>45345</v>
      </c>
      <c r="G1125" s="12">
        <f t="shared" si="157"/>
        <v>45383</v>
      </c>
    </row>
    <row r="1126" spans="1:7" s="5" customFormat="1" ht="15.75" customHeight="1">
      <c r="A1126" s="20"/>
      <c r="B1126" s="179"/>
      <c r="C1126" s="118"/>
      <c r="D1126" s="240"/>
      <c r="E1126" s="12">
        <f t="shared" si="155"/>
        <v>45348</v>
      </c>
      <c r="F1126" s="12">
        <f t="shared" si="156"/>
        <v>45352</v>
      </c>
      <c r="G1126" s="12">
        <f t="shared" si="157"/>
        <v>45390</v>
      </c>
    </row>
    <row r="1127" spans="1:7" s="5" customFormat="1" ht="15.75" customHeight="1">
      <c r="A1127" s="20"/>
      <c r="B1127" s="34"/>
      <c r="C1127" s="34"/>
      <c r="D1127" s="34"/>
      <c r="E1127" s="14"/>
      <c r="F1127" s="14"/>
      <c r="G1127" s="14"/>
    </row>
    <row r="1128" spans="1:7" s="5" customFormat="1" ht="15.75" customHeight="1">
      <c r="A1128" s="253" t="s">
        <v>62</v>
      </c>
      <c r="B1128" s="253"/>
      <c r="C1128" s="253"/>
      <c r="D1128" s="253"/>
      <c r="E1128" s="253"/>
      <c r="F1128" s="253"/>
      <c r="G1128" s="253"/>
    </row>
    <row r="1129" spans="1:7" s="5" customFormat="1" ht="15.75" customHeight="1">
      <c r="A1129" s="20"/>
      <c r="B1129" s="80"/>
      <c r="C1129" s="18"/>
      <c r="D1129" s="19"/>
      <c r="E1129" s="19"/>
      <c r="F1129" s="85"/>
      <c r="G1129" s="85"/>
    </row>
    <row r="1130" spans="1:7" s="5" customFormat="1" ht="15.75" customHeight="1">
      <c r="A1130" s="20" t="s">
        <v>831</v>
      </c>
      <c r="B1130" s="238" t="s">
        <v>7</v>
      </c>
      <c r="C1130" s="238" t="s">
        <v>8</v>
      </c>
      <c r="D1130" s="238" t="s">
        <v>9</v>
      </c>
      <c r="E1130" s="123" t="s">
        <v>397</v>
      </c>
      <c r="F1130" s="123" t="s">
        <v>10</v>
      </c>
      <c r="G1130" s="123" t="s">
        <v>63</v>
      </c>
    </row>
    <row r="1131" spans="1:7" s="5" customFormat="1" ht="15.75" customHeight="1">
      <c r="A1131" s="20"/>
      <c r="B1131" s="239"/>
      <c r="C1131" s="239"/>
      <c r="D1131" s="239"/>
      <c r="E1131" s="174" t="s">
        <v>2</v>
      </c>
      <c r="F1131" s="123" t="s">
        <v>11</v>
      </c>
      <c r="G1131" s="123" t="s">
        <v>12</v>
      </c>
    </row>
    <row r="1132" spans="1:7" s="5" customFormat="1" ht="15.75" customHeight="1">
      <c r="A1132" s="20"/>
      <c r="B1132" s="101" t="s">
        <v>141</v>
      </c>
      <c r="C1132" s="180" t="s">
        <v>814</v>
      </c>
      <c r="D1132" s="211" t="s">
        <v>832</v>
      </c>
      <c r="E1132" s="127">
        <v>45321</v>
      </c>
      <c r="F1132" s="127">
        <f>E1132+4</f>
        <v>45325</v>
      </c>
      <c r="G1132" s="175">
        <f>F1132+20</f>
        <v>45345</v>
      </c>
    </row>
    <row r="1133" spans="1:7" s="5" customFormat="1" ht="15.75" customHeight="1">
      <c r="A1133" s="20"/>
      <c r="B1133" s="101" t="s">
        <v>259</v>
      </c>
      <c r="C1133" s="180" t="s">
        <v>833</v>
      </c>
      <c r="D1133" s="212"/>
      <c r="E1133" s="127">
        <f t="shared" ref="E1133:G1136" si="158">E1132+7</f>
        <v>45328</v>
      </c>
      <c r="F1133" s="127">
        <f t="shared" si="158"/>
        <v>45332</v>
      </c>
      <c r="G1133" s="127">
        <f t="shared" si="158"/>
        <v>45352</v>
      </c>
    </row>
    <row r="1134" spans="1:7" s="5" customFormat="1" ht="15.75" customHeight="1">
      <c r="A1134" s="20"/>
      <c r="B1134" s="101" t="s">
        <v>261</v>
      </c>
      <c r="C1134" s="180" t="s">
        <v>260</v>
      </c>
      <c r="D1134" s="212"/>
      <c r="E1134" s="127">
        <f t="shared" si="158"/>
        <v>45335</v>
      </c>
      <c r="F1134" s="127">
        <f t="shared" si="158"/>
        <v>45339</v>
      </c>
      <c r="G1134" s="127">
        <f t="shared" si="158"/>
        <v>45359</v>
      </c>
    </row>
    <row r="1135" spans="1:7" s="5" customFormat="1" ht="15.75" customHeight="1">
      <c r="A1135" s="46"/>
      <c r="B1135" s="101" t="s">
        <v>262</v>
      </c>
      <c r="C1135" s="180" t="s">
        <v>834</v>
      </c>
      <c r="D1135" s="212"/>
      <c r="E1135" s="127">
        <f t="shared" si="158"/>
        <v>45342</v>
      </c>
      <c r="F1135" s="127">
        <f t="shared" si="158"/>
        <v>45346</v>
      </c>
      <c r="G1135" s="127">
        <f t="shared" si="158"/>
        <v>45366</v>
      </c>
    </row>
    <row r="1136" spans="1:7" s="5" customFormat="1" ht="15.75" customHeight="1">
      <c r="A1136" s="20"/>
      <c r="B1136" s="101" t="s">
        <v>263</v>
      </c>
      <c r="C1136" s="180" t="s">
        <v>835</v>
      </c>
      <c r="D1136" s="213"/>
      <c r="E1136" s="127">
        <f t="shared" si="158"/>
        <v>45349</v>
      </c>
      <c r="F1136" s="127">
        <f t="shared" si="158"/>
        <v>45353</v>
      </c>
      <c r="G1136" s="127">
        <f t="shared" si="158"/>
        <v>45373</v>
      </c>
    </row>
    <row r="1137" spans="1:7" s="5" customFormat="1" ht="15.75" customHeight="1">
      <c r="A1137" s="20"/>
      <c r="B1137" s="80"/>
      <c r="C1137" s="56"/>
      <c r="D1137" s="19"/>
      <c r="E1137" s="19"/>
      <c r="F1137" s="57"/>
      <c r="G1137" s="85"/>
    </row>
    <row r="1138" spans="1:7" s="5" customFormat="1" ht="15.75" customHeight="1">
      <c r="A1138" s="20" t="s">
        <v>836</v>
      </c>
      <c r="B1138" s="208" t="s">
        <v>675</v>
      </c>
      <c r="C1138" s="208" t="s">
        <v>826</v>
      </c>
      <c r="D1138" s="208" t="s">
        <v>393</v>
      </c>
      <c r="E1138" s="123" t="s">
        <v>394</v>
      </c>
      <c r="F1138" s="123" t="s">
        <v>10</v>
      </c>
      <c r="G1138" s="123" t="s">
        <v>64</v>
      </c>
    </row>
    <row r="1139" spans="1:7" s="5" customFormat="1" ht="15.75" customHeight="1">
      <c r="A1139" s="20"/>
      <c r="B1139" s="209"/>
      <c r="C1139" s="209"/>
      <c r="D1139" s="209"/>
      <c r="E1139" s="123" t="s">
        <v>2</v>
      </c>
      <c r="F1139" s="123" t="s">
        <v>11</v>
      </c>
      <c r="G1139" s="123" t="s">
        <v>12</v>
      </c>
    </row>
    <row r="1140" spans="1:7" s="5" customFormat="1" ht="15.75" customHeight="1">
      <c r="A1140" s="20"/>
      <c r="B1140" s="95" t="s">
        <v>216</v>
      </c>
      <c r="C1140" s="182" t="s">
        <v>837</v>
      </c>
      <c r="D1140" s="211" t="s">
        <v>838</v>
      </c>
      <c r="E1140" s="183">
        <v>45324</v>
      </c>
      <c r="F1140" s="183">
        <f>E1140+4</f>
        <v>45328</v>
      </c>
      <c r="G1140" s="175">
        <f>F1140+13</f>
        <v>45341</v>
      </c>
    </row>
    <row r="1141" spans="1:7" s="5" customFormat="1" ht="15.75" customHeight="1">
      <c r="B1141" s="184" t="s">
        <v>217</v>
      </c>
      <c r="C1141" s="182" t="s">
        <v>839</v>
      </c>
      <c r="D1141" s="212"/>
      <c r="E1141" s="183">
        <f t="shared" ref="E1141:G1144" si="159">E1140+7</f>
        <v>45331</v>
      </c>
      <c r="F1141" s="183">
        <f t="shared" si="159"/>
        <v>45335</v>
      </c>
      <c r="G1141" s="127">
        <f t="shared" si="159"/>
        <v>45348</v>
      </c>
    </row>
    <row r="1142" spans="1:7" s="5" customFormat="1" ht="15.75" customHeight="1">
      <c r="A1142" s="20"/>
      <c r="B1142" s="95" t="s">
        <v>389</v>
      </c>
      <c r="C1142" s="182"/>
      <c r="D1142" s="212"/>
      <c r="E1142" s="183">
        <f t="shared" si="159"/>
        <v>45338</v>
      </c>
      <c r="F1142" s="183">
        <f t="shared" si="159"/>
        <v>45342</v>
      </c>
      <c r="G1142" s="127">
        <f t="shared" si="159"/>
        <v>45355</v>
      </c>
    </row>
    <row r="1143" spans="1:7" s="5" customFormat="1" ht="15.75" customHeight="1">
      <c r="A1143" s="20"/>
      <c r="B1143" s="185" t="s">
        <v>389</v>
      </c>
      <c r="C1143" s="182"/>
      <c r="D1143" s="212"/>
      <c r="E1143" s="183">
        <f t="shared" si="159"/>
        <v>45345</v>
      </c>
      <c r="F1143" s="183">
        <f t="shared" si="159"/>
        <v>45349</v>
      </c>
      <c r="G1143" s="127">
        <f t="shared" si="159"/>
        <v>45362</v>
      </c>
    </row>
    <row r="1144" spans="1:7" s="5" customFormat="1" ht="15.75" customHeight="1">
      <c r="A1144" s="20"/>
      <c r="B1144" s="95"/>
      <c r="C1144" s="186"/>
      <c r="D1144" s="213"/>
      <c r="E1144" s="183">
        <f t="shared" si="159"/>
        <v>45352</v>
      </c>
      <c r="F1144" s="183">
        <f t="shared" si="159"/>
        <v>45356</v>
      </c>
      <c r="G1144" s="127">
        <f t="shared" si="159"/>
        <v>45369</v>
      </c>
    </row>
    <row r="1145" spans="1:7" s="5" customFormat="1" ht="15.75" customHeight="1">
      <c r="A1145" s="20"/>
      <c r="D1145" s="34"/>
      <c r="E1145" s="34"/>
      <c r="F1145" s="75"/>
      <c r="G1145" s="75"/>
    </row>
    <row r="1146" spans="1:7" s="5" customFormat="1" ht="15.75" customHeight="1">
      <c r="A1146" s="20"/>
      <c r="B1146" s="226" t="s">
        <v>453</v>
      </c>
      <c r="C1146" s="226" t="s">
        <v>8</v>
      </c>
      <c r="D1146" s="226" t="s">
        <v>840</v>
      </c>
      <c r="E1146" s="154" t="s">
        <v>397</v>
      </c>
      <c r="F1146" s="154" t="s">
        <v>10</v>
      </c>
      <c r="G1146" s="154" t="s">
        <v>64</v>
      </c>
    </row>
    <row r="1147" spans="1:7" s="5" customFormat="1" ht="15.75" customHeight="1">
      <c r="A1147" s="20"/>
      <c r="B1147" s="227"/>
      <c r="C1147" s="227"/>
      <c r="D1147" s="227"/>
      <c r="E1147" s="155" t="s">
        <v>2</v>
      </c>
      <c r="F1147" s="154" t="s">
        <v>11</v>
      </c>
      <c r="G1147" s="154" t="s">
        <v>12</v>
      </c>
    </row>
    <row r="1148" spans="1:7" s="5" customFormat="1" ht="15.75" customHeight="1">
      <c r="A1148" s="20"/>
      <c r="B1148" s="95"/>
      <c r="C1148" s="187"/>
      <c r="D1148" s="313" t="s">
        <v>841</v>
      </c>
      <c r="E1148" s="12">
        <v>45325</v>
      </c>
      <c r="F1148" s="156">
        <f>E1148+4</f>
        <v>45329</v>
      </c>
      <c r="G1148" s="156">
        <f>F1148+13</f>
        <v>45342</v>
      </c>
    </row>
    <row r="1149" spans="1:7" s="5" customFormat="1" ht="15.75" customHeight="1">
      <c r="A1149" s="20"/>
      <c r="B1149" s="184" t="s">
        <v>218</v>
      </c>
      <c r="C1149" s="184" t="s">
        <v>499</v>
      </c>
      <c r="D1149" s="313"/>
      <c r="E1149" s="156">
        <f t="shared" ref="E1149:G1152" si="160">E1148+7</f>
        <v>45332</v>
      </c>
      <c r="F1149" s="156">
        <f t="shared" si="160"/>
        <v>45336</v>
      </c>
      <c r="G1149" s="156">
        <f t="shared" si="160"/>
        <v>45349</v>
      </c>
    </row>
    <row r="1150" spans="1:7" s="5" customFormat="1" ht="15.75" customHeight="1">
      <c r="A1150" s="20"/>
      <c r="B1150" s="95"/>
      <c r="C1150" s="185"/>
      <c r="D1150" s="313"/>
      <c r="E1150" s="156">
        <f t="shared" si="160"/>
        <v>45339</v>
      </c>
      <c r="F1150" s="156">
        <f t="shared" si="160"/>
        <v>45343</v>
      </c>
      <c r="G1150" s="156">
        <f t="shared" si="160"/>
        <v>45356</v>
      </c>
    </row>
    <row r="1151" spans="1:7" s="5" customFormat="1" ht="15.75" customHeight="1">
      <c r="A1151" s="20"/>
      <c r="B1151" s="185" t="s">
        <v>219</v>
      </c>
      <c r="C1151" s="187" t="s">
        <v>842</v>
      </c>
      <c r="D1151" s="313"/>
      <c r="E1151" s="156">
        <f t="shared" si="160"/>
        <v>45346</v>
      </c>
      <c r="F1151" s="156">
        <f t="shared" si="160"/>
        <v>45350</v>
      </c>
      <c r="G1151" s="156">
        <f t="shared" si="160"/>
        <v>45363</v>
      </c>
    </row>
    <row r="1152" spans="1:7" s="5" customFormat="1" ht="15.75" customHeight="1">
      <c r="A1152" s="20"/>
      <c r="B1152" s="95"/>
      <c r="C1152" s="118"/>
      <c r="D1152" s="313"/>
      <c r="E1152" s="156">
        <f t="shared" si="160"/>
        <v>45353</v>
      </c>
      <c r="F1152" s="156">
        <f t="shared" si="160"/>
        <v>45357</v>
      </c>
      <c r="G1152" s="156">
        <f t="shared" si="160"/>
        <v>45370</v>
      </c>
    </row>
    <row r="1153" spans="1:9" s="5" customFormat="1" ht="15.75" customHeight="1">
      <c r="A1153" s="224"/>
      <c r="B1153" s="224"/>
      <c r="C1153" s="224"/>
      <c r="D1153" s="224"/>
      <c r="E1153" s="224"/>
      <c r="F1153" s="224"/>
      <c r="G1153" s="224"/>
      <c r="H1153" s="224"/>
      <c r="I1153" s="224"/>
    </row>
    <row r="1154" spans="1:9" s="5" customFormat="1" ht="15.75" customHeight="1">
      <c r="A1154" s="20"/>
      <c r="B1154" s="208" t="s">
        <v>453</v>
      </c>
      <c r="C1154" s="208" t="s">
        <v>776</v>
      </c>
      <c r="D1154" s="208" t="s">
        <v>595</v>
      </c>
      <c r="E1154" s="12" t="s">
        <v>645</v>
      </c>
      <c r="F1154" s="12" t="s">
        <v>10</v>
      </c>
      <c r="G1154" s="12" t="s">
        <v>64</v>
      </c>
    </row>
    <row r="1155" spans="1:9" s="5" customFormat="1" ht="15.75" customHeight="1">
      <c r="A1155" s="20"/>
      <c r="B1155" s="209"/>
      <c r="C1155" s="209"/>
      <c r="D1155" s="209"/>
      <c r="E1155" s="12" t="s">
        <v>2</v>
      </c>
      <c r="F1155" s="12" t="s">
        <v>11</v>
      </c>
      <c r="G1155" s="12" t="s">
        <v>12</v>
      </c>
    </row>
    <row r="1156" spans="1:9" s="5" customFormat="1" ht="15.75" customHeight="1">
      <c r="A1156" s="20"/>
      <c r="B1156" s="133" t="s">
        <v>72</v>
      </c>
      <c r="C1156" s="133" t="s">
        <v>843</v>
      </c>
      <c r="D1156" s="208" t="s">
        <v>844</v>
      </c>
      <c r="E1156" s="12">
        <v>45323</v>
      </c>
      <c r="F1156" s="12">
        <f>E1156+5</f>
        <v>45328</v>
      </c>
      <c r="G1156" s="12">
        <f>F1156+13</f>
        <v>45341</v>
      </c>
    </row>
    <row r="1157" spans="1:9" s="5" customFormat="1" ht="15.75" customHeight="1">
      <c r="A1157" s="20"/>
      <c r="B1157" s="188" t="s">
        <v>270</v>
      </c>
      <c r="C1157" s="133" t="s">
        <v>271</v>
      </c>
      <c r="D1157" s="229"/>
      <c r="E1157" s="12">
        <f t="shared" ref="E1157:G1160" si="161">E1156+7</f>
        <v>45330</v>
      </c>
      <c r="F1157" s="12">
        <f t="shared" si="161"/>
        <v>45335</v>
      </c>
      <c r="G1157" s="12">
        <f t="shared" si="161"/>
        <v>45348</v>
      </c>
    </row>
    <row r="1158" spans="1:9" s="5" customFormat="1" ht="15.75" customHeight="1">
      <c r="A1158" s="20"/>
      <c r="B1158" s="189" t="s">
        <v>389</v>
      </c>
      <c r="C1158" s="133"/>
      <c r="D1158" s="229"/>
      <c r="E1158" s="12">
        <f t="shared" si="161"/>
        <v>45337</v>
      </c>
      <c r="F1158" s="12">
        <f t="shared" si="161"/>
        <v>45342</v>
      </c>
      <c r="G1158" s="12">
        <f t="shared" si="161"/>
        <v>45355</v>
      </c>
    </row>
    <row r="1159" spans="1:9" s="5" customFormat="1" ht="15.75" customHeight="1">
      <c r="A1159" s="20"/>
      <c r="B1159" s="189" t="s">
        <v>143</v>
      </c>
      <c r="C1159" s="133" t="s">
        <v>272</v>
      </c>
      <c r="D1159" s="229"/>
      <c r="E1159" s="12">
        <f t="shared" si="161"/>
        <v>45344</v>
      </c>
      <c r="F1159" s="12">
        <f t="shared" si="161"/>
        <v>45349</v>
      </c>
      <c r="G1159" s="12">
        <f t="shared" si="161"/>
        <v>45362</v>
      </c>
    </row>
    <row r="1160" spans="1:9" s="5" customFormat="1" ht="15.75" customHeight="1">
      <c r="A1160" s="20"/>
      <c r="B1160" s="190" t="s">
        <v>144</v>
      </c>
      <c r="C1160" s="133" t="s">
        <v>273</v>
      </c>
      <c r="D1160" s="209"/>
      <c r="E1160" s="12">
        <f t="shared" si="161"/>
        <v>45351</v>
      </c>
      <c r="F1160" s="12">
        <f t="shared" si="161"/>
        <v>45356</v>
      </c>
      <c r="G1160" s="12">
        <f t="shared" si="161"/>
        <v>45369</v>
      </c>
    </row>
    <row r="1161" spans="1:9" s="5" customFormat="1" ht="15.75" customHeight="1">
      <c r="A1161" s="307"/>
      <c r="B1161" s="307"/>
      <c r="C1161" s="307"/>
      <c r="D1161" s="307"/>
      <c r="E1161" s="307"/>
      <c r="F1161" s="307"/>
      <c r="G1161" s="307"/>
      <c r="H1161" s="307"/>
    </row>
    <row r="1162" spans="1:9" s="5" customFormat="1" ht="15.75" customHeight="1">
      <c r="A1162" s="20"/>
      <c r="B1162" s="208" t="s">
        <v>453</v>
      </c>
      <c r="C1162" s="208" t="s">
        <v>776</v>
      </c>
      <c r="D1162" s="208" t="s">
        <v>595</v>
      </c>
      <c r="E1162" s="12" t="s">
        <v>645</v>
      </c>
      <c r="F1162" s="12" t="s">
        <v>10</v>
      </c>
      <c r="G1162" s="89" t="s">
        <v>64</v>
      </c>
    </row>
    <row r="1163" spans="1:9" s="5" customFormat="1" ht="15.75" customHeight="1">
      <c r="A1163" s="20"/>
      <c r="B1163" s="209"/>
      <c r="C1163" s="209"/>
      <c r="D1163" s="209"/>
      <c r="E1163" s="12" t="s">
        <v>2</v>
      </c>
      <c r="F1163" s="12" t="s">
        <v>11</v>
      </c>
      <c r="G1163" s="12" t="s">
        <v>12</v>
      </c>
    </row>
    <row r="1164" spans="1:9" s="5" customFormat="1" ht="15.75" customHeight="1">
      <c r="A1164" s="20"/>
      <c r="B1164" s="191" t="s">
        <v>146</v>
      </c>
      <c r="C1164" s="192" t="s">
        <v>784</v>
      </c>
      <c r="D1164" s="241" t="s">
        <v>845</v>
      </c>
      <c r="E1164" s="12">
        <v>45322</v>
      </c>
      <c r="F1164" s="12">
        <f>E1164+4</f>
        <v>45326</v>
      </c>
      <c r="G1164" s="12">
        <f>F1164+13</f>
        <v>45339</v>
      </c>
    </row>
    <row r="1165" spans="1:9" s="5" customFormat="1" ht="15.75" customHeight="1">
      <c r="A1165" s="20"/>
      <c r="B1165" s="191" t="s">
        <v>274</v>
      </c>
      <c r="C1165" s="192" t="s">
        <v>846</v>
      </c>
      <c r="D1165" s="242"/>
      <c r="E1165" s="12">
        <f t="shared" ref="E1165:G1168" si="162">E1164+7</f>
        <v>45329</v>
      </c>
      <c r="F1165" s="12">
        <f t="shared" si="162"/>
        <v>45333</v>
      </c>
      <c r="G1165" s="12">
        <f t="shared" si="162"/>
        <v>45346</v>
      </c>
    </row>
    <row r="1166" spans="1:9" s="5" customFormat="1" ht="15.75" customHeight="1">
      <c r="A1166" s="20"/>
      <c r="B1166" s="191" t="s">
        <v>389</v>
      </c>
      <c r="C1166" s="192"/>
      <c r="D1166" s="242"/>
      <c r="E1166" s="12">
        <f t="shared" si="162"/>
        <v>45336</v>
      </c>
      <c r="F1166" s="12">
        <f t="shared" si="162"/>
        <v>45340</v>
      </c>
      <c r="G1166" s="12">
        <f t="shared" si="162"/>
        <v>45353</v>
      </c>
    </row>
    <row r="1167" spans="1:9" s="5" customFormat="1" ht="15.75" customHeight="1">
      <c r="A1167" s="20"/>
      <c r="B1167" s="191" t="s">
        <v>145</v>
      </c>
      <c r="C1167" s="193" t="s">
        <v>847</v>
      </c>
      <c r="D1167" s="242"/>
      <c r="E1167" s="89">
        <f t="shared" si="162"/>
        <v>45343</v>
      </c>
      <c r="F1167" s="12">
        <f t="shared" si="162"/>
        <v>45347</v>
      </c>
      <c r="G1167" s="12">
        <f t="shared" si="162"/>
        <v>45360</v>
      </c>
    </row>
    <row r="1168" spans="1:9" s="5" customFormat="1" ht="15.75" customHeight="1">
      <c r="A1168" s="40"/>
      <c r="B1168" s="191" t="s">
        <v>275</v>
      </c>
      <c r="C1168" s="194" t="s">
        <v>848</v>
      </c>
      <c r="D1168" s="242"/>
      <c r="E1168" s="195">
        <f t="shared" si="162"/>
        <v>45350</v>
      </c>
      <c r="F1168" s="195">
        <f t="shared" si="162"/>
        <v>45354</v>
      </c>
      <c r="G1168" s="195">
        <f t="shared" si="162"/>
        <v>45367</v>
      </c>
    </row>
    <row r="1169" spans="1:8" s="5" customFormat="1" ht="15.75" customHeight="1">
      <c r="A1169" s="40"/>
      <c r="B1169" s="62"/>
      <c r="C1169" s="63"/>
      <c r="D1169" s="61"/>
      <c r="E1169" s="64"/>
      <c r="F1169" s="64"/>
      <c r="G1169" s="64"/>
    </row>
    <row r="1170" spans="1:8" s="5" customFormat="1" ht="15.75" customHeight="1">
      <c r="A1170" s="40"/>
      <c r="B1170" s="83"/>
      <c r="C1170" s="83"/>
    </row>
    <row r="1171" spans="1:8" s="5" customFormat="1" ht="15.75" customHeight="1">
      <c r="A1171" s="20" t="s">
        <v>849</v>
      </c>
      <c r="B1171" s="208" t="s">
        <v>675</v>
      </c>
      <c r="C1171" s="208" t="s">
        <v>826</v>
      </c>
      <c r="D1171" s="208" t="s">
        <v>393</v>
      </c>
      <c r="E1171" s="12" t="s">
        <v>850</v>
      </c>
      <c r="F1171" s="12" t="s">
        <v>10</v>
      </c>
      <c r="G1171" s="12" t="s">
        <v>65</v>
      </c>
    </row>
    <row r="1172" spans="1:8" s="5" customFormat="1" ht="15.75" customHeight="1">
      <c r="A1172" s="20"/>
      <c r="B1172" s="209"/>
      <c r="C1172" s="209"/>
      <c r="D1172" s="209"/>
      <c r="E1172" s="12" t="s">
        <v>2</v>
      </c>
      <c r="F1172" s="12" t="s">
        <v>11</v>
      </c>
      <c r="G1172" s="12" t="s">
        <v>12</v>
      </c>
    </row>
    <row r="1173" spans="1:8" s="5" customFormat="1" ht="15.75" customHeight="1">
      <c r="A1173" s="20"/>
      <c r="B1173" s="133" t="s">
        <v>72</v>
      </c>
      <c r="C1173" s="133" t="s">
        <v>843</v>
      </c>
      <c r="D1173" s="208" t="s">
        <v>844</v>
      </c>
      <c r="E1173" s="12">
        <v>45323</v>
      </c>
      <c r="F1173" s="12">
        <f>E1173+5</f>
        <v>45328</v>
      </c>
      <c r="G1173" s="12">
        <f>F1173+17</f>
        <v>45345</v>
      </c>
    </row>
    <row r="1174" spans="1:8" s="5" customFormat="1" ht="15.75" customHeight="1">
      <c r="A1174" s="20"/>
      <c r="B1174" s="188" t="s">
        <v>270</v>
      </c>
      <c r="C1174" s="133" t="s">
        <v>271</v>
      </c>
      <c r="D1174" s="229"/>
      <c r="E1174" s="12">
        <f t="shared" ref="E1174:G1177" si="163">E1173+7</f>
        <v>45330</v>
      </c>
      <c r="F1174" s="12">
        <f t="shared" si="163"/>
        <v>45335</v>
      </c>
      <c r="G1174" s="12">
        <f t="shared" si="163"/>
        <v>45352</v>
      </c>
    </row>
    <row r="1175" spans="1:8" s="5" customFormat="1" ht="15.75" customHeight="1">
      <c r="B1175" s="189" t="s">
        <v>389</v>
      </c>
      <c r="C1175" s="133"/>
      <c r="D1175" s="229"/>
      <c r="E1175" s="12">
        <f t="shared" si="163"/>
        <v>45337</v>
      </c>
      <c r="F1175" s="12">
        <f t="shared" si="163"/>
        <v>45342</v>
      </c>
      <c r="G1175" s="12">
        <f t="shared" si="163"/>
        <v>45359</v>
      </c>
    </row>
    <row r="1176" spans="1:8" s="5" customFormat="1" ht="15.75" customHeight="1">
      <c r="A1176" s="20"/>
      <c r="B1176" s="189" t="s">
        <v>143</v>
      </c>
      <c r="C1176" s="133" t="s">
        <v>272</v>
      </c>
      <c r="D1176" s="229"/>
      <c r="E1176" s="12">
        <f t="shared" si="163"/>
        <v>45344</v>
      </c>
      <c r="F1176" s="12">
        <f t="shared" si="163"/>
        <v>45349</v>
      </c>
      <c r="G1176" s="12">
        <f t="shared" si="163"/>
        <v>45366</v>
      </c>
    </row>
    <row r="1177" spans="1:8" s="5" customFormat="1" ht="15.75" customHeight="1">
      <c r="A1177" s="40"/>
      <c r="B1177" s="190" t="s">
        <v>144</v>
      </c>
      <c r="C1177" s="133" t="s">
        <v>273</v>
      </c>
      <c r="D1177" s="209"/>
      <c r="E1177" s="12">
        <f t="shared" si="163"/>
        <v>45351</v>
      </c>
      <c r="F1177" s="12">
        <f t="shared" si="163"/>
        <v>45356</v>
      </c>
      <c r="G1177" s="12">
        <f t="shared" si="163"/>
        <v>45373</v>
      </c>
    </row>
    <row r="1178" spans="1:8" s="5" customFormat="1" ht="15.75" customHeight="1">
      <c r="A1178" s="224"/>
      <c r="B1178" s="224"/>
      <c r="C1178" s="224"/>
      <c r="D1178" s="224"/>
      <c r="E1178" s="224"/>
      <c r="F1178" s="224"/>
      <c r="G1178" s="224"/>
      <c r="H1178" s="224"/>
    </row>
    <row r="1179" spans="1:8" s="5" customFormat="1" ht="15.75" customHeight="1">
      <c r="A1179" s="20" t="s">
        <v>851</v>
      </c>
      <c r="B1179" s="208" t="s">
        <v>453</v>
      </c>
      <c r="C1179" s="208" t="s">
        <v>776</v>
      </c>
      <c r="D1179" s="208" t="s">
        <v>595</v>
      </c>
      <c r="E1179" s="12" t="s">
        <v>645</v>
      </c>
      <c r="F1179" s="12" t="s">
        <v>10</v>
      </c>
      <c r="G1179" s="12" t="s">
        <v>852</v>
      </c>
    </row>
    <row r="1180" spans="1:8" s="5" customFormat="1" ht="15.75" customHeight="1">
      <c r="A1180" s="20"/>
      <c r="B1180" s="209"/>
      <c r="C1180" s="209"/>
      <c r="D1180" s="209"/>
      <c r="E1180" s="12" t="s">
        <v>2</v>
      </c>
      <c r="F1180" s="12" t="s">
        <v>11</v>
      </c>
      <c r="G1180" s="12" t="s">
        <v>12</v>
      </c>
    </row>
    <row r="1181" spans="1:8" s="5" customFormat="1" ht="15.75" customHeight="1">
      <c r="B1181" s="145" t="s">
        <v>142</v>
      </c>
      <c r="C1181" s="145" t="s">
        <v>269</v>
      </c>
      <c r="D1181" s="208" t="s">
        <v>853</v>
      </c>
      <c r="E1181" s="12">
        <v>45323</v>
      </c>
      <c r="F1181" s="12">
        <f>E1181+5</f>
        <v>45328</v>
      </c>
      <c r="G1181" s="12">
        <f>F1181+17</f>
        <v>45345</v>
      </c>
    </row>
    <row r="1182" spans="1:8" s="5" customFormat="1" ht="15.75" customHeight="1">
      <c r="A1182" s="20"/>
      <c r="B1182" s="5" t="s">
        <v>854</v>
      </c>
      <c r="C1182" s="196" t="s">
        <v>855</v>
      </c>
      <c r="D1182" s="229"/>
      <c r="E1182" s="12">
        <f t="shared" ref="E1182:G1185" si="164">E1181+7</f>
        <v>45330</v>
      </c>
      <c r="F1182" s="12">
        <f t="shared" si="164"/>
        <v>45335</v>
      </c>
      <c r="G1182" s="12">
        <f t="shared" si="164"/>
        <v>45352</v>
      </c>
    </row>
    <row r="1183" spans="1:8" s="5" customFormat="1" ht="15.75" customHeight="1">
      <c r="A1183" s="20"/>
      <c r="B1183" s="122" t="s">
        <v>502</v>
      </c>
      <c r="C1183" s="196"/>
      <c r="D1183" s="229"/>
      <c r="E1183" s="12">
        <f t="shared" si="164"/>
        <v>45337</v>
      </c>
      <c r="F1183" s="12">
        <f t="shared" si="164"/>
        <v>45342</v>
      </c>
      <c r="G1183" s="12">
        <f t="shared" si="164"/>
        <v>45359</v>
      </c>
    </row>
    <row r="1184" spans="1:8" s="5" customFormat="1" ht="15.75" customHeight="1">
      <c r="A1184" s="20"/>
      <c r="B1184" s="76" t="s">
        <v>502</v>
      </c>
      <c r="C1184" s="197"/>
      <c r="D1184" s="229"/>
      <c r="E1184" s="89">
        <f t="shared" si="164"/>
        <v>45344</v>
      </c>
      <c r="F1184" s="198">
        <f t="shared" si="164"/>
        <v>45349</v>
      </c>
      <c r="G1184" s="198">
        <f t="shared" si="164"/>
        <v>45366</v>
      </c>
    </row>
    <row r="1185" spans="1:8" s="5" customFormat="1" ht="15.75" customHeight="1">
      <c r="A1185" s="20"/>
      <c r="B1185" s="76"/>
      <c r="C1185" s="76"/>
      <c r="D1185" s="209"/>
      <c r="E1185" s="98">
        <f t="shared" si="164"/>
        <v>45351</v>
      </c>
      <c r="F1185" s="199">
        <f t="shared" si="164"/>
        <v>45356</v>
      </c>
      <c r="G1185" s="198">
        <f t="shared" si="164"/>
        <v>45373</v>
      </c>
    </row>
    <row r="1186" spans="1:8" s="224" customFormat="1" ht="15.75" customHeight="1"/>
    <row r="1187" spans="1:8" s="5" customFormat="1" ht="15.75" customHeight="1">
      <c r="A1187" s="20" t="s">
        <v>66</v>
      </c>
      <c r="B1187" s="210" t="s">
        <v>856</v>
      </c>
      <c r="C1187" s="210" t="s">
        <v>788</v>
      </c>
      <c r="D1187" s="208" t="s">
        <v>532</v>
      </c>
      <c r="E1187" s="12" t="s">
        <v>857</v>
      </c>
      <c r="F1187" s="12" t="s">
        <v>10</v>
      </c>
      <c r="G1187" s="89" t="s">
        <v>66</v>
      </c>
    </row>
    <row r="1188" spans="1:8" s="5" customFormat="1" ht="15.75" customHeight="1">
      <c r="A1188" s="20"/>
      <c r="B1188" s="210"/>
      <c r="C1188" s="210"/>
      <c r="D1188" s="209"/>
      <c r="E1188" s="12" t="s">
        <v>858</v>
      </c>
      <c r="F1188" s="12" t="s">
        <v>11</v>
      </c>
      <c r="G1188" s="12" t="s">
        <v>12</v>
      </c>
    </row>
    <row r="1189" spans="1:8" s="5" customFormat="1" ht="15.75" customHeight="1">
      <c r="A1189" s="20"/>
      <c r="B1189" s="133" t="s">
        <v>1</v>
      </c>
      <c r="C1189" s="133" t="s">
        <v>859</v>
      </c>
      <c r="D1189" s="252" t="s">
        <v>860</v>
      </c>
      <c r="E1189" s="12">
        <v>45319</v>
      </c>
      <c r="F1189" s="12">
        <f>E1189+4</f>
        <v>45323</v>
      </c>
      <c r="G1189" s="12">
        <f>F1189+29</f>
        <v>45352</v>
      </c>
    </row>
    <row r="1190" spans="1:8" s="5" customFormat="1" ht="15.75" customHeight="1">
      <c r="A1190" s="20"/>
      <c r="B1190" s="117" t="s">
        <v>264</v>
      </c>
      <c r="C1190" s="200" t="s">
        <v>265</v>
      </c>
      <c r="D1190" s="252"/>
      <c r="E1190" s="12">
        <f t="shared" ref="E1190:G1192" si="165">E1189+7</f>
        <v>45326</v>
      </c>
      <c r="F1190" s="12">
        <f t="shared" si="165"/>
        <v>45330</v>
      </c>
      <c r="G1190" s="12">
        <f t="shared" si="165"/>
        <v>45359</v>
      </c>
    </row>
    <row r="1191" spans="1:8" s="5" customFormat="1" ht="15.75" customHeight="1">
      <c r="A1191" s="20"/>
      <c r="B1191" s="117" t="s">
        <v>74</v>
      </c>
      <c r="C1191" s="200" t="s">
        <v>266</v>
      </c>
      <c r="D1191" s="252"/>
      <c r="E1191" s="12">
        <f t="shared" si="165"/>
        <v>45333</v>
      </c>
      <c r="F1191" s="12">
        <f t="shared" si="165"/>
        <v>45337</v>
      </c>
      <c r="G1191" s="12">
        <f t="shared" si="165"/>
        <v>45366</v>
      </c>
    </row>
    <row r="1192" spans="1:8" s="5" customFormat="1" ht="15.75" customHeight="1">
      <c r="A1192" s="20"/>
      <c r="B1192" s="66" t="s">
        <v>389</v>
      </c>
      <c r="C1192" s="201"/>
      <c r="D1192" s="252"/>
      <c r="E1192" s="12">
        <f t="shared" si="165"/>
        <v>45340</v>
      </c>
      <c r="F1192" s="12">
        <f t="shared" si="165"/>
        <v>45344</v>
      </c>
      <c r="G1192" s="12">
        <f t="shared" si="165"/>
        <v>45373</v>
      </c>
    </row>
    <row r="1193" spans="1:8" s="5" customFormat="1" ht="15.75" customHeight="1">
      <c r="A1193" s="20"/>
      <c r="B1193" s="66" t="s">
        <v>267</v>
      </c>
      <c r="C1193" s="201" t="s">
        <v>268</v>
      </c>
      <c r="D1193" s="252"/>
      <c r="E1193" s="12">
        <f t="shared" ref="E1193:G1193" si="166">E1192+7</f>
        <v>45347</v>
      </c>
      <c r="F1193" s="12">
        <f t="shared" si="166"/>
        <v>45351</v>
      </c>
      <c r="G1193" s="12">
        <f t="shared" si="166"/>
        <v>45380</v>
      </c>
    </row>
    <row r="1194" spans="1:8" s="5" customFormat="1" ht="15.75" customHeight="1">
      <c r="A1194" s="224"/>
      <c r="B1194" s="224"/>
      <c r="C1194" s="224"/>
      <c r="D1194" s="224"/>
      <c r="E1194" s="224"/>
      <c r="F1194" s="224"/>
      <c r="G1194" s="224"/>
      <c r="H1194" s="224"/>
    </row>
    <row r="1195" spans="1:8" s="5" customFormat="1" ht="15.75" customHeight="1">
      <c r="A1195" s="224"/>
      <c r="B1195" s="224"/>
      <c r="C1195" s="224"/>
      <c r="D1195" s="224"/>
      <c r="E1195" s="224"/>
      <c r="F1195" s="224"/>
      <c r="G1195" s="224"/>
      <c r="H1195" s="224"/>
    </row>
    <row r="1196" spans="1:8" s="5" customFormat="1" ht="15.75" customHeight="1">
      <c r="A1196" s="20"/>
      <c r="B1196" s="210" t="s">
        <v>453</v>
      </c>
      <c r="C1196" s="210" t="s">
        <v>776</v>
      </c>
      <c r="D1196" s="208" t="s">
        <v>595</v>
      </c>
      <c r="E1196" s="12" t="s">
        <v>645</v>
      </c>
      <c r="F1196" s="12" t="s">
        <v>645</v>
      </c>
      <c r="G1196" s="89" t="s">
        <v>861</v>
      </c>
    </row>
    <row r="1197" spans="1:8" s="5" customFormat="1" ht="15.75" customHeight="1">
      <c r="A1197" s="20"/>
      <c r="B1197" s="210"/>
      <c r="C1197" s="210"/>
      <c r="D1197" s="209"/>
      <c r="E1197" s="12" t="s">
        <v>2</v>
      </c>
      <c r="F1197" s="12" t="s">
        <v>862</v>
      </c>
      <c r="G1197" s="12" t="s">
        <v>863</v>
      </c>
    </row>
    <row r="1198" spans="1:8" s="5" customFormat="1" ht="15.75" customHeight="1">
      <c r="A1198" s="20"/>
      <c r="B1198" s="101" t="s">
        <v>141</v>
      </c>
      <c r="C1198" s="180" t="s">
        <v>814</v>
      </c>
      <c r="D1198" s="277" t="s">
        <v>864</v>
      </c>
      <c r="E1198" s="12">
        <v>45321</v>
      </c>
      <c r="F1198" s="12">
        <f>E1198+4</f>
        <v>45325</v>
      </c>
      <c r="G1198" s="12">
        <f>F1198+27</f>
        <v>45352</v>
      </c>
    </row>
    <row r="1199" spans="1:8" s="5" customFormat="1" ht="15.75" customHeight="1">
      <c r="A1199" s="20"/>
      <c r="B1199" s="101" t="s">
        <v>259</v>
      </c>
      <c r="C1199" s="180" t="s">
        <v>816</v>
      </c>
      <c r="D1199" s="268"/>
      <c r="E1199" s="12">
        <f t="shared" ref="E1199:G1202" si="167">E1198+7</f>
        <v>45328</v>
      </c>
      <c r="F1199" s="12">
        <f t="shared" si="167"/>
        <v>45332</v>
      </c>
      <c r="G1199" s="12">
        <f t="shared" si="167"/>
        <v>45359</v>
      </c>
    </row>
    <row r="1200" spans="1:8" s="5" customFormat="1" ht="15.75" customHeight="1">
      <c r="A1200" s="20"/>
      <c r="B1200" s="101" t="s">
        <v>261</v>
      </c>
      <c r="C1200" s="180" t="s">
        <v>260</v>
      </c>
      <c r="D1200" s="268"/>
      <c r="E1200" s="12">
        <f t="shared" si="167"/>
        <v>45335</v>
      </c>
      <c r="F1200" s="12">
        <f t="shared" si="167"/>
        <v>45339</v>
      </c>
      <c r="G1200" s="12">
        <f t="shared" si="167"/>
        <v>45366</v>
      </c>
    </row>
    <row r="1201" spans="1:8" s="5" customFormat="1" ht="15.75" customHeight="1">
      <c r="A1201" s="20"/>
      <c r="B1201" s="101" t="s">
        <v>262</v>
      </c>
      <c r="C1201" s="180" t="s">
        <v>865</v>
      </c>
      <c r="D1201" s="268"/>
      <c r="E1201" s="89">
        <f t="shared" si="167"/>
        <v>45342</v>
      </c>
      <c r="F1201" s="12">
        <f t="shared" si="167"/>
        <v>45346</v>
      </c>
      <c r="G1201" s="12">
        <f t="shared" si="167"/>
        <v>45373</v>
      </c>
    </row>
    <row r="1202" spans="1:8" s="5" customFormat="1" ht="15.75" customHeight="1">
      <c r="A1202" s="20"/>
      <c r="B1202" s="101" t="s">
        <v>263</v>
      </c>
      <c r="C1202" s="180" t="s">
        <v>866</v>
      </c>
      <c r="D1202" s="269"/>
      <c r="E1202" s="195">
        <f t="shared" si="167"/>
        <v>45349</v>
      </c>
      <c r="F1202" s="195">
        <f t="shared" si="167"/>
        <v>45353</v>
      </c>
      <c r="G1202" s="195">
        <f t="shared" si="167"/>
        <v>45380</v>
      </c>
    </row>
    <row r="1203" spans="1:8" s="5" customFormat="1" ht="15.75" customHeight="1">
      <c r="A1203" s="224"/>
      <c r="B1203" s="224"/>
      <c r="C1203" s="224"/>
      <c r="D1203" s="224"/>
      <c r="E1203" s="224"/>
      <c r="F1203" s="224"/>
      <c r="G1203" s="224"/>
      <c r="H1203" s="224"/>
    </row>
    <row r="1204" spans="1:8" s="5" customFormat="1" ht="15.75" customHeight="1">
      <c r="A1204" s="224"/>
      <c r="B1204" s="224"/>
      <c r="C1204" s="224"/>
      <c r="D1204" s="224"/>
      <c r="E1204" s="224"/>
      <c r="F1204" s="224"/>
      <c r="G1204" s="224"/>
      <c r="H1204" s="224"/>
    </row>
    <row r="1205" spans="1:8" s="5" customFormat="1" ht="15.75" customHeight="1">
      <c r="A1205" s="224"/>
      <c r="B1205" s="224"/>
      <c r="C1205" s="224"/>
      <c r="D1205" s="224"/>
      <c r="E1205" s="224"/>
      <c r="F1205" s="224"/>
      <c r="G1205" s="224"/>
      <c r="H1205" s="224"/>
    </row>
    <row r="1206" spans="1:8" s="5" customFormat="1" ht="15.75" customHeight="1">
      <c r="A1206" s="224"/>
      <c r="B1206" s="224"/>
      <c r="C1206" s="224"/>
      <c r="D1206" s="224"/>
      <c r="E1206" s="224"/>
      <c r="F1206" s="224"/>
      <c r="G1206" s="224"/>
      <c r="H1206" s="224"/>
    </row>
    <row r="1207" spans="1:8" s="5" customFormat="1" ht="15.75" customHeight="1">
      <c r="A1207" s="20" t="s">
        <v>867</v>
      </c>
      <c r="B1207" s="208" t="s">
        <v>453</v>
      </c>
      <c r="C1207" s="208" t="s">
        <v>776</v>
      </c>
      <c r="D1207" s="208" t="s">
        <v>595</v>
      </c>
      <c r="E1207" s="12" t="s">
        <v>645</v>
      </c>
      <c r="F1207" s="12" t="s">
        <v>10</v>
      </c>
      <c r="G1207" s="89" t="s">
        <v>867</v>
      </c>
    </row>
    <row r="1208" spans="1:8" s="5" customFormat="1" ht="15.75" customHeight="1">
      <c r="A1208" s="20"/>
      <c r="B1208" s="209"/>
      <c r="C1208" s="209"/>
      <c r="D1208" s="209"/>
      <c r="E1208" s="12" t="s">
        <v>2</v>
      </c>
      <c r="F1208" s="12" t="s">
        <v>11</v>
      </c>
      <c r="G1208" s="12" t="s">
        <v>12</v>
      </c>
    </row>
    <row r="1209" spans="1:8" s="5" customFormat="1" ht="15.75" customHeight="1">
      <c r="A1209" s="20"/>
      <c r="B1209" s="101" t="s">
        <v>141</v>
      </c>
      <c r="C1209" s="180" t="s">
        <v>814</v>
      </c>
      <c r="D1209" s="232" t="s">
        <v>868</v>
      </c>
      <c r="E1209" s="12">
        <v>45321</v>
      </c>
      <c r="F1209" s="12">
        <f>E1209+4</f>
        <v>45325</v>
      </c>
      <c r="G1209" s="12">
        <f>F1209+29</f>
        <v>45354</v>
      </c>
    </row>
    <row r="1210" spans="1:8" s="5" customFormat="1" ht="15.75" customHeight="1">
      <c r="A1210" s="20"/>
      <c r="B1210" s="101" t="s">
        <v>259</v>
      </c>
      <c r="C1210" s="180" t="s">
        <v>816</v>
      </c>
      <c r="D1210" s="212"/>
      <c r="E1210" s="12">
        <f t="shared" ref="E1210:G1213" si="168">E1209+7</f>
        <v>45328</v>
      </c>
      <c r="F1210" s="12">
        <f t="shared" si="168"/>
        <v>45332</v>
      </c>
      <c r="G1210" s="12">
        <f t="shared" si="168"/>
        <v>45361</v>
      </c>
    </row>
    <row r="1211" spans="1:8" s="5" customFormat="1" ht="15.75" customHeight="1">
      <c r="A1211" s="20"/>
      <c r="B1211" s="101" t="s">
        <v>261</v>
      </c>
      <c r="C1211" s="180" t="s">
        <v>260</v>
      </c>
      <c r="D1211" s="212"/>
      <c r="E1211" s="12">
        <f t="shared" si="168"/>
        <v>45335</v>
      </c>
      <c r="F1211" s="12">
        <f t="shared" si="168"/>
        <v>45339</v>
      </c>
      <c r="G1211" s="12">
        <f t="shared" si="168"/>
        <v>45368</v>
      </c>
    </row>
    <row r="1212" spans="1:8" s="5" customFormat="1" ht="15.75" customHeight="1">
      <c r="A1212" s="20"/>
      <c r="B1212" s="101" t="s">
        <v>262</v>
      </c>
      <c r="C1212" s="180" t="s">
        <v>865</v>
      </c>
      <c r="D1212" s="212"/>
      <c r="E1212" s="12">
        <f t="shared" si="168"/>
        <v>45342</v>
      </c>
      <c r="F1212" s="12">
        <f t="shared" si="168"/>
        <v>45346</v>
      </c>
      <c r="G1212" s="12">
        <f t="shared" si="168"/>
        <v>45375</v>
      </c>
    </row>
    <row r="1213" spans="1:8" s="5" customFormat="1" ht="15.75" customHeight="1">
      <c r="B1213" s="101" t="s">
        <v>263</v>
      </c>
      <c r="C1213" s="180" t="s">
        <v>866</v>
      </c>
      <c r="D1213" s="213"/>
      <c r="E1213" s="89">
        <f t="shared" si="168"/>
        <v>45349</v>
      </c>
      <c r="F1213" s="12">
        <f t="shared" si="168"/>
        <v>45353</v>
      </c>
      <c r="G1213" s="12">
        <f t="shared" si="168"/>
        <v>45382</v>
      </c>
    </row>
    <row r="1214" spans="1:8" s="5" customFormat="1" ht="15.75" customHeight="1">
      <c r="A1214" s="224"/>
      <c r="B1214" s="224"/>
      <c r="C1214" s="224"/>
      <c r="D1214" s="224"/>
      <c r="E1214" s="224"/>
      <c r="F1214" s="224"/>
      <c r="G1214" s="224"/>
      <c r="H1214" s="224"/>
    </row>
    <row r="1215" spans="1:8" s="5" customFormat="1" ht="15.75" customHeight="1">
      <c r="A1215" s="224"/>
      <c r="B1215" s="224"/>
      <c r="C1215" s="224"/>
      <c r="D1215" s="224"/>
      <c r="E1215" s="224"/>
      <c r="F1215" s="224"/>
      <c r="G1215" s="224"/>
      <c r="H1215" s="224"/>
    </row>
    <row r="1216" spans="1:8" s="5" customFormat="1" ht="15.75" customHeight="1">
      <c r="A1216" s="20" t="s">
        <v>67</v>
      </c>
      <c r="B1216" s="271" t="s">
        <v>453</v>
      </c>
      <c r="C1216" s="271" t="s">
        <v>776</v>
      </c>
      <c r="D1216" s="271" t="s">
        <v>595</v>
      </c>
      <c r="E1216" s="183" t="s">
        <v>645</v>
      </c>
      <c r="F1216" s="127" t="s">
        <v>10</v>
      </c>
      <c r="G1216" s="127" t="s">
        <v>869</v>
      </c>
    </row>
    <row r="1217" spans="1:8" s="5" customFormat="1" ht="15.75" customHeight="1">
      <c r="A1217" s="20"/>
      <c r="B1217" s="271"/>
      <c r="C1217" s="271"/>
      <c r="D1217" s="271"/>
      <c r="E1217" s="183" t="s">
        <v>2</v>
      </c>
      <c r="F1217" s="12" t="s">
        <v>11</v>
      </c>
      <c r="G1217" s="12" t="s">
        <v>12</v>
      </c>
    </row>
    <row r="1218" spans="1:8" s="5" customFormat="1" ht="15.75" customHeight="1">
      <c r="A1218" s="20"/>
      <c r="B1218" s="202" t="s">
        <v>225</v>
      </c>
      <c r="C1218" s="203" t="s">
        <v>870</v>
      </c>
      <c r="D1218" s="211" t="s">
        <v>871</v>
      </c>
      <c r="E1218" s="183">
        <v>45323</v>
      </c>
      <c r="F1218" s="127">
        <f>E1218+4</f>
        <v>45327</v>
      </c>
      <c r="G1218" s="127">
        <f>F1218+37</f>
        <v>45364</v>
      </c>
    </row>
    <row r="1219" spans="1:8" s="5" customFormat="1" ht="15.75" customHeight="1">
      <c r="B1219" s="202" t="s">
        <v>226</v>
      </c>
      <c r="C1219" s="203" t="s">
        <v>872</v>
      </c>
      <c r="D1219" s="212"/>
      <c r="E1219" s="183">
        <f t="shared" ref="E1219:G1222" si="169">E1218+7</f>
        <v>45330</v>
      </c>
      <c r="F1219" s="127">
        <f t="shared" si="169"/>
        <v>45334</v>
      </c>
      <c r="G1219" s="127">
        <f t="shared" si="169"/>
        <v>45371</v>
      </c>
    </row>
    <row r="1220" spans="1:8" s="5" customFormat="1" ht="15.75" customHeight="1">
      <c r="A1220" s="20"/>
      <c r="B1220" s="202" t="s">
        <v>227</v>
      </c>
      <c r="C1220" s="203"/>
      <c r="D1220" s="212"/>
      <c r="E1220" s="183">
        <f t="shared" si="169"/>
        <v>45337</v>
      </c>
      <c r="F1220" s="127">
        <f t="shared" si="169"/>
        <v>45341</v>
      </c>
      <c r="G1220" s="127">
        <f t="shared" si="169"/>
        <v>45378</v>
      </c>
    </row>
    <row r="1221" spans="1:8" s="5" customFormat="1" ht="15.75" customHeight="1">
      <c r="A1221" s="20"/>
      <c r="B1221" s="202" t="s">
        <v>228</v>
      </c>
      <c r="C1221" s="203" t="s">
        <v>873</v>
      </c>
      <c r="D1221" s="212"/>
      <c r="E1221" s="183">
        <f t="shared" si="169"/>
        <v>45344</v>
      </c>
      <c r="F1221" s="127">
        <f t="shared" si="169"/>
        <v>45348</v>
      </c>
      <c r="G1221" s="127">
        <f t="shared" si="169"/>
        <v>45385</v>
      </c>
    </row>
    <row r="1222" spans="1:8" s="5" customFormat="1" ht="15.75" customHeight="1">
      <c r="A1222" s="20"/>
      <c r="B1222" s="202"/>
      <c r="C1222" s="203"/>
      <c r="D1222" s="213"/>
      <c r="E1222" s="183">
        <f t="shared" si="169"/>
        <v>45351</v>
      </c>
      <c r="F1222" s="127">
        <f t="shared" si="169"/>
        <v>45355</v>
      </c>
      <c r="G1222" s="127">
        <f t="shared" si="169"/>
        <v>45392</v>
      </c>
    </row>
    <row r="1223" spans="1:8" s="224" customFormat="1" ht="15.75" customHeight="1"/>
    <row r="1224" spans="1:8" s="5" customFormat="1" ht="15.75" customHeight="1">
      <c r="A1224" s="20" t="s">
        <v>69</v>
      </c>
      <c r="B1224" s="226" t="s">
        <v>453</v>
      </c>
      <c r="C1224" s="226" t="s">
        <v>8</v>
      </c>
      <c r="D1224" s="208" t="s">
        <v>595</v>
      </c>
      <c r="E1224" s="12" t="s">
        <v>645</v>
      </c>
      <c r="F1224" s="12" t="s">
        <v>10</v>
      </c>
      <c r="G1224" s="89" t="s">
        <v>874</v>
      </c>
    </row>
    <row r="1225" spans="1:8" s="5" customFormat="1" ht="15.75" customHeight="1">
      <c r="A1225" s="20"/>
      <c r="B1225" s="227"/>
      <c r="C1225" s="227"/>
      <c r="D1225" s="209"/>
      <c r="E1225" s="12" t="s">
        <v>2</v>
      </c>
      <c r="F1225" s="12" t="s">
        <v>11</v>
      </c>
      <c r="G1225" s="12" t="s">
        <v>12</v>
      </c>
    </row>
    <row r="1226" spans="1:8" s="5" customFormat="1" ht="15.75" customHeight="1">
      <c r="B1226" s="95"/>
      <c r="C1226" s="187"/>
      <c r="D1226" s="208" t="s">
        <v>841</v>
      </c>
      <c r="E1226" s="12">
        <v>45325</v>
      </c>
      <c r="F1226" s="12">
        <f>E1226+4</f>
        <v>45329</v>
      </c>
      <c r="G1226" s="12">
        <f>F1226+21</f>
        <v>45350</v>
      </c>
    </row>
    <row r="1227" spans="1:8" s="5" customFormat="1" ht="15.75" customHeight="1">
      <c r="A1227" s="20"/>
      <c r="B1227" s="184" t="s">
        <v>218</v>
      </c>
      <c r="C1227" s="184" t="s">
        <v>499</v>
      </c>
      <c r="D1227" s="229"/>
      <c r="E1227" s="12">
        <f t="shared" ref="E1227:G1230" si="170">E1226+7</f>
        <v>45332</v>
      </c>
      <c r="F1227" s="12">
        <f t="shared" si="170"/>
        <v>45336</v>
      </c>
      <c r="G1227" s="12">
        <f t="shared" si="170"/>
        <v>45357</v>
      </c>
    </row>
    <row r="1228" spans="1:8" s="5" customFormat="1" ht="15.75" customHeight="1">
      <c r="A1228" s="20"/>
      <c r="B1228" s="95"/>
      <c r="C1228" s="185"/>
      <c r="D1228" s="229"/>
      <c r="E1228" s="12">
        <f t="shared" si="170"/>
        <v>45339</v>
      </c>
      <c r="F1228" s="12">
        <f t="shared" si="170"/>
        <v>45343</v>
      </c>
      <c r="G1228" s="12">
        <f t="shared" si="170"/>
        <v>45364</v>
      </c>
    </row>
    <row r="1229" spans="1:8" s="5" customFormat="1" ht="15.75" customHeight="1">
      <c r="A1229" s="20"/>
      <c r="B1229" s="185" t="s">
        <v>219</v>
      </c>
      <c r="C1229" s="187" t="s">
        <v>842</v>
      </c>
      <c r="D1229" s="229"/>
      <c r="E1229" s="89">
        <f t="shared" si="170"/>
        <v>45346</v>
      </c>
      <c r="F1229" s="12">
        <f t="shared" si="170"/>
        <v>45350</v>
      </c>
      <c r="G1229" s="12">
        <f t="shared" si="170"/>
        <v>45371</v>
      </c>
    </row>
    <row r="1230" spans="1:8" s="5" customFormat="1" ht="15.75" customHeight="1">
      <c r="A1230" s="80"/>
      <c r="B1230" s="95"/>
      <c r="C1230" s="118"/>
      <c r="D1230" s="209"/>
      <c r="E1230" s="89">
        <f t="shared" si="170"/>
        <v>45353</v>
      </c>
      <c r="F1230" s="12">
        <f t="shared" si="170"/>
        <v>45357</v>
      </c>
      <c r="G1230" s="12">
        <f t="shared" si="170"/>
        <v>45378</v>
      </c>
      <c r="H1230" s="80"/>
    </row>
    <row r="1231" spans="1:8" s="5" customFormat="1" ht="15.75" customHeight="1">
      <c r="A1231" s="20"/>
    </row>
    <row r="1232" spans="1:8" s="5" customFormat="1" ht="15.75" customHeight="1">
      <c r="A1232" s="58" t="s">
        <v>875</v>
      </c>
      <c r="B1232" s="226" t="s">
        <v>453</v>
      </c>
      <c r="C1232" s="226" t="s">
        <v>8</v>
      </c>
      <c r="D1232" s="272" t="s">
        <v>595</v>
      </c>
      <c r="E1232" s="12" t="s">
        <v>645</v>
      </c>
      <c r="F1232" s="12" t="s">
        <v>10</v>
      </c>
      <c r="G1232" s="89" t="s">
        <v>876</v>
      </c>
    </row>
    <row r="1233" spans="1:7" s="5" customFormat="1" ht="15.75" customHeight="1">
      <c r="B1233" s="227"/>
      <c r="C1233" s="227"/>
      <c r="D1233" s="272"/>
      <c r="E1233" s="12" t="s">
        <v>2</v>
      </c>
      <c r="F1233" s="12" t="s">
        <v>11</v>
      </c>
      <c r="G1233" s="12" t="s">
        <v>12</v>
      </c>
    </row>
    <row r="1234" spans="1:7" s="5" customFormat="1" ht="15.75" customHeight="1">
      <c r="A1234" s="46"/>
      <c r="B1234" s="95"/>
      <c r="C1234" s="187"/>
      <c r="D1234" s="208" t="s">
        <v>877</v>
      </c>
      <c r="E1234" s="12">
        <v>45325</v>
      </c>
      <c r="F1234" s="12">
        <f>E1234+4</f>
        <v>45329</v>
      </c>
      <c r="G1234" s="12">
        <f>F1234+23</f>
        <v>45352</v>
      </c>
    </row>
    <row r="1235" spans="1:7" s="5" customFormat="1" ht="15.75" customHeight="1">
      <c r="A1235" s="46"/>
      <c r="B1235" s="184" t="s">
        <v>218</v>
      </c>
      <c r="C1235" s="184" t="s">
        <v>499</v>
      </c>
      <c r="D1235" s="229"/>
      <c r="E1235" s="12">
        <f t="shared" ref="E1235:G1238" si="171">E1234+7</f>
        <v>45332</v>
      </c>
      <c r="F1235" s="12">
        <f t="shared" si="171"/>
        <v>45336</v>
      </c>
      <c r="G1235" s="12">
        <f t="shared" si="171"/>
        <v>45359</v>
      </c>
    </row>
    <row r="1236" spans="1:7" s="5" customFormat="1" ht="15.75" customHeight="1">
      <c r="A1236" s="20"/>
      <c r="B1236" s="95"/>
      <c r="C1236" s="185"/>
      <c r="D1236" s="229"/>
      <c r="E1236" s="12">
        <f t="shared" si="171"/>
        <v>45339</v>
      </c>
      <c r="F1236" s="12">
        <f t="shared" si="171"/>
        <v>45343</v>
      </c>
      <c r="G1236" s="12">
        <f t="shared" si="171"/>
        <v>45366</v>
      </c>
    </row>
    <row r="1237" spans="1:7" s="5" customFormat="1" ht="15.75" customHeight="1">
      <c r="A1237" s="20"/>
      <c r="B1237" s="185" t="s">
        <v>219</v>
      </c>
      <c r="C1237" s="187" t="s">
        <v>842</v>
      </c>
      <c r="D1237" s="229"/>
      <c r="E1237" s="12">
        <f t="shared" si="171"/>
        <v>45346</v>
      </c>
      <c r="F1237" s="12">
        <f t="shared" si="171"/>
        <v>45350</v>
      </c>
      <c r="G1237" s="12">
        <f t="shared" si="171"/>
        <v>45373</v>
      </c>
    </row>
    <row r="1238" spans="1:7" s="5" customFormat="1" ht="15.75" customHeight="1">
      <c r="A1238" s="20"/>
      <c r="B1238" s="95"/>
      <c r="C1238" s="118"/>
      <c r="D1238" s="209"/>
      <c r="E1238" s="12">
        <f t="shared" si="171"/>
        <v>45353</v>
      </c>
      <c r="F1238" s="12">
        <f t="shared" si="171"/>
        <v>45357</v>
      </c>
      <c r="G1238" s="12">
        <f t="shared" si="171"/>
        <v>45380</v>
      </c>
    </row>
    <row r="1239" spans="1:7" s="6" customFormat="1">
      <c r="A1239" s="306"/>
      <c r="B1239" s="306"/>
      <c r="C1239" s="306"/>
      <c r="D1239" s="306"/>
      <c r="E1239" s="306"/>
      <c r="F1239" s="306"/>
      <c r="G1239" s="306"/>
    </row>
    <row r="1240" spans="1:7" s="5" customFormat="1" ht="15.75" customHeight="1">
      <c r="A1240" s="306"/>
      <c r="B1240" s="306"/>
      <c r="C1240" s="306"/>
      <c r="D1240" s="306"/>
      <c r="E1240" s="306"/>
      <c r="F1240" s="306"/>
      <c r="G1240" s="306"/>
    </row>
    <row r="1241" spans="1:7" s="5" customFormat="1" ht="15.75" customHeight="1">
      <c r="A1241" s="253" t="s">
        <v>878</v>
      </c>
      <c r="B1241" s="253"/>
      <c r="C1241" s="253"/>
      <c r="D1241" s="253"/>
      <c r="E1241" s="253"/>
      <c r="F1241" s="253"/>
      <c r="G1241" s="253"/>
    </row>
    <row r="1242" spans="1:7" s="6" customFormat="1">
      <c r="A1242" s="306"/>
      <c r="B1242" s="306"/>
      <c r="C1242" s="306"/>
      <c r="D1242" s="306"/>
      <c r="E1242" s="306"/>
      <c r="F1242" s="306"/>
      <c r="G1242" s="306"/>
    </row>
    <row r="1243" spans="1:7" s="5" customFormat="1" ht="15.75" customHeight="1">
      <c r="A1243" s="20" t="s">
        <v>879</v>
      </c>
      <c r="B1243" s="221" t="s">
        <v>453</v>
      </c>
      <c r="C1243" s="221" t="s">
        <v>776</v>
      </c>
      <c r="D1243" s="221" t="s">
        <v>595</v>
      </c>
      <c r="E1243" s="99" t="s">
        <v>645</v>
      </c>
      <c r="F1243" s="99" t="s">
        <v>10</v>
      </c>
      <c r="G1243" s="99" t="s">
        <v>70</v>
      </c>
    </row>
    <row r="1244" spans="1:7" s="5" customFormat="1" ht="15.75" customHeight="1">
      <c r="A1244" s="20"/>
      <c r="B1244" s="223"/>
      <c r="C1244" s="223"/>
      <c r="D1244" s="223"/>
      <c r="E1244" s="12" t="s">
        <v>2</v>
      </c>
      <c r="F1244" s="12" t="s">
        <v>11</v>
      </c>
      <c r="G1244" s="12" t="s">
        <v>12</v>
      </c>
    </row>
    <row r="1245" spans="1:7" s="5" customFormat="1" ht="15.75" customHeight="1">
      <c r="A1245" s="20"/>
      <c r="B1245" s="122" t="s">
        <v>223</v>
      </c>
      <c r="C1245" s="197" t="s">
        <v>880</v>
      </c>
      <c r="D1245" s="208" t="s">
        <v>881</v>
      </c>
      <c r="E1245" s="12">
        <v>45324</v>
      </c>
      <c r="F1245" s="12">
        <f>E1245+5</f>
        <v>45329</v>
      </c>
      <c r="G1245" s="12">
        <f>F1245+17</f>
        <v>45346</v>
      </c>
    </row>
    <row r="1246" spans="1:7" s="5" customFormat="1" ht="15.75" customHeight="1">
      <c r="A1246" s="40"/>
      <c r="B1246" s="122" t="s">
        <v>224</v>
      </c>
      <c r="C1246" s="197" t="s">
        <v>880</v>
      </c>
      <c r="D1246" s="229"/>
      <c r="E1246" s="12">
        <f t="shared" ref="E1246:G1249" si="172">E1245+7</f>
        <v>45331</v>
      </c>
      <c r="F1246" s="12">
        <f t="shared" si="172"/>
        <v>45336</v>
      </c>
      <c r="G1246" s="12">
        <f t="shared" si="172"/>
        <v>45353</v>
      </c>
    </row>
    <row r="1247" spans="1:7" s="5" customFormat="1" ht="15.75" customHeight="1">
      <c r="A1247" s="27"/>
      <c r="B1247" s="122" t="s">
        <v>389</v>
      </c>
      <c r="C1247" s="197"/>
      <c r="D1247" s="229"/>
      <c r="E1247" s="12">
        <f t="shared" si="172"/>
        <v>45338</v>
      </c>
      <c r="F1247" s="12">
        <f t="shared" si="172"/>
        <v>45343</v>
      </c>
      <c r="G1247" s="12">
        <f t="shared" si="172"/>
        <v>45360</v>
      </c>
    </row>
    <row r="1248" spans="1:7" s="5" customFormat="1" ht="15.75" customHeight="1">
      <c r="A1248" s="20"/>
      <c r="B1248" s="204" t="s">
        <v>389</v>
      </c>
      <c r="C1248" s="197"/>
      <c r="D1248" s="229"/>
      <c r="E1248" s="12">
        <f t="shared" si="172"/>
        <v>45345</v>
      </c>
      <c r="F1248" s="12">
        <f t="shared" si="172"/>
        <v>45350</v>
      </c>
      <c r="G1248" s="12">
        <f t="shared" si="172"/>
        <v>45367</v>
      </c>
    </row>
    <row r="1249" spans="1:7" s="5" customFormat="1" ht="15.75" customHeight="1">
      <c r="A1249" s="20"/>
      <c r="B1249" s="97"/>
      <c r="C1249" s="197"/>
      <c r="D1249" s="209"/>
      <c r="E1249" s="12">
        <f t="shared" si="172"/>
        <v>45352</v>
      </c>
      <c r="F1249" s="12">
        <f t="shared" si="172"/>
        <v>45357</v>
      </c>
      <c r="G1249" s="12">
        <f t="shared" si="172"/>
        <v>45374</v>
      </c>
    </row>
    <row r="1250" spans="1:7" s="5" customFormat="1" ht="15.75" customHeight="1">
      <c r="A1250" s="20"/>
      <c r="B1250" s="15"/>
      <c r="C1250" s="15"/>
      <c r="D1250" s="24"/>
      <c r="E1250" s="14"/>
      <c r="F1250" s="14"/>
      <c r="G1250" s="14"/>
    </row>
    <row r="1251" spans="1:7" s="5" customFormat="1" ht="15.75" customHeight="1">
      <c r="A1251" s="20"/>
      <c r="B1251" s="15"/>
      <c r="C1251" s="15"/>
      <c r="D1251" s="24"/>
      <c r="E1251" s="14"/>
      <c r="F1251" s="14"/>
      <c r="G1251" s="14"/>
    </row>
    <row r="1252" spans="1:7" s="5" customFormat="1" ht="15.75" customHeight="1">
      <c r="A1252" s="20"/>
      <c r="B1252" s="272" t="s">
        <v>453</v>
      </c>
      <c r="C1252" s="272" t="s">
        <v>776</v>
      </c>
      <c r="D1252" s="272" t="s">
        <v>595</v>
      </c>
      <c r="E1252" s="12" t="s">
        <v>645</v>
      </c>
      <c r="F1252" s="12" t="s">
        <v>10</v>
      </c>
      <c r="G1252" s="12" t="s">
        <v>70</v>
      </c>
    </row>
    <row r="1253" spans="1:7" s="5" customFormat="1" ht="15.75" customHeight="1">
      <c r="A1253" s="20"/>
      <c r="B1253" s="272"/>
      <c r="C1253" s="272"/>
      <c r="D1253" s="272"/>
      <c r="E1253" s="12" t="s">
        <v>2</v>
      </c>
      <c r="F1253" s="12" t="s">
        <v>11</v>
      </c>
      <c r="G1253" s="12" t="s">
        <v>12</v>
      </c>
    </row>
    <row r="1254" spans="1:7" s="5" customFormat="1" ht="15.75" customHeight="1">
      <c r="A1254" s="20"/>
      <c r="B1254" s="145" t="s">
        <v>220</v>
      </c>
      <c r="C1254" s="145" t="s">
        <v>882</v>
      </c>
      <c r="D1254" s="237" t="s">
        <v>883</v>
      </c>
      <c r="E1254" s="12">
        <v>45320</v>
      </c>
      <c r="F1254" s="12">
        <f>E1254+5</f>
        <v>45325</v>
      </c>
      <c r="G1254" s="12">
        <f>F1254+17</f>
        <v>45342</v>
      </c>
    </row>
    <row r="1255" spans="1:7" s="5" customFormat="1" ht="15.75" customHeight="1">
      <c r="A1255" s="20"/>
      <c r="B1255" s="122" t="s">
        <v>79</v>
      </c>
      <c r="C1255" s="145" t="s">
        <v>884</v>
      </c>
      <c r="D1255" s="237"/>
      <c r="E1255" s="12">
        <f>E1254+7</f>
        <v>45327</v>
      </c>
      <c r="F1255" s="12">
        <f t="shared" ref="E1255:F1258" si="173">F1254+7</f>
        <v>45332</v>
      </c>
      <c r="G1255" s="12">
        <f>F1255+17</f>
        <v>45349</v>
      </c>
    </row>
    <row r="1256" spans="1:7" s="5" customFormat="1" ht="15.75" customHeight="1">
      <c r="A1256" s="20"/>
      <c r="B1256" s="145" t="s">
        <v>221</v>
      </c>
      <c r="C1256" s="196" t="s">
        <v>885</v>
      </c>
      <c r="D1256" s="237"/>
      <c r="E1256" s="12">
        <f t="shared" si="173"/>
        <v>45334</v>
      </c>
      <c r="F1256" s="12">
        <f t="shared" si="173"/>
        <v>45339</v>
      </c>
      <c r="G1256" s="12">
        <f>F1256+17</f>
        <v>45356</v>
      </c>
    </row>
    <row r="1257" spans="1:7" s="5" customFormat="1" ht="15.75" customHeight="1">
      <c r="A1257" s="20"/>
      <c r="B1257" s="122" t="s">
        <v>222</v>
      </c>
      <c r="C1257" s="196" t="s">
        <v>886</v>
      </c>
      <c r="D1257" s="237"/>
      <c r="E1257" s="12">
        <f t="shared" si="173"/>
        <v>45341</v>
      </c>
      <c r="F1257" s="12">
        <f t="shared" si="173"/>
        <v>45346</v>
      </c>
      <c r="G1257" s="12">
        <f>F1257+17</f>
        <v>45363</v>
      </c>
    </row>
    <row r="1258" spans="1:7" s="5" customFormat="1" ht="15.75" customHeight="1">
      <c r="A1258" s="20"/>
      <c r="B1258" s="145"/>
      <c r="C1258" s="122"/>
      <c r="D1258" s="237"/>
      <c r="E1258" s="12">
        <f t="shared" si="173"/>
        <v>45348</v>
      </c>
      <c r="F1258" s="12">
        <f t="shared" si="173"/>
        <v>45353</v>
      </c>
      <c r="G1258" s="12">
        <f>F1258+17</f>
        <v>45370</v>
      </c>
    </row>
    <row r="1259" spans="1:7" s="78" customFormat="1" ht="15.75" customHeight="1"/>
    <row r="1260" spans="1:7" s="5" customFormat="1" ht="15.75" customHeight="1">
      <c r="A1260" s="20" t="s">
        <v>71</v>
      </c>
      <c r="B1260" s="257" t="s">
        <v>425</v>
      </c>
      <c r="C1260" s="257" t="s">
        <v>776</v>
      </c>
      <c r="D1260" s="221" t="s">
        <v>595</v>
      </c>
      <c r="E1260" s="12" t="s">
        <v>645</v>
      </c>
      <c r="F1260" s="12" t="s">
        <v>10</v>
      </c>
      <c r="G1260" s="12" t="s">
        <v>87</v>
      </c>
    </row>
    <row r="1261" spans="1:7" s="5" customFormat="1" ht="15.75" customHeight="1">
      <c r="A1261" s="20"/>
      <c r="B1261" s="257"/>
      <c r="C1261" s="257"/>
      <c r="D1261" s="223"/>
      <c r="E1261" s="12" t="s">
        <v>2</v>
      </c>
      <c r="F1261" s="12" t="s">
        <v>11</v>
      </c>
      <c r="G1261" s="12" t="s">
        <v>12</v>
      </c>
    </row>
    <row r="1262" spans="1:7" s="5" customFormat="1" ht="15.75" customHeight="1">
      <c r="A1262" s="20"/>
      <c r="B1262" s="122" t="s">
        <v>223</v>
      </c>
      <c r="C1262" s="197" t="s">
        <v>880</v>
      </c>
      <c r="D1262" s="208" t="s">
        <v>881</v>
      </c>
      <c r="E1262" s="99">
        <v>45324</v>
      </c>
      <c r="F1262" s="99">
        <f>E1262+5</f>
        <v>45329</v>
      </c>
      <c r="G1262" s="99">
        <f>F1262+19</f>
        <v>45348</v>
      </c>
    </row>
    <row r="1263" spans="1:7" s="5" customFormat="1" ht="15.75" customHeight="1">
      <c r="A1263" s="20"/>
      <c r="B1263" s="122" t="s">
        <v>224</v>
      </c>
      <c r="C1263" s="197" t="s">
        <v>880</v>
      </c>
      <c r="D1263" s="229"/>
      <c r="E1263" s="99">
        <f>E1262+7</f>
        <v>45331</v>
      </c>
      <c r="F1263" s="99">
        <f t="shared" ref="E1263:F1266" si="174">F1262+7</f>
        <v>45336</v>
      </c>
      <c r="G1263" s="99">
        <f>F1263+17</f>
        <v>45353</v>
      </c>
    </row>
    <row r="1264" spans="1:7" s="5" customFormat="1" ht="15.75" customHeight="1">
      <c r="A1264" s="20"/>
      <c r="B1264" s="122" t="s">
        <v>389</v>
      </c>
      <c r="C1264" s="197"/>
      <c r="D1264" s="229"/>
      <c r="E1264" s="99">
        <f t="shared" si="174"/>
        <v>45338</v>
      </c>
      <c r="F1264" s="99">
        <f t="shared" si="174"/>
        <v>45343</v>
      </c>
      <c r="G1264" s="99">
        <f>F1264+17</f>
        <v>45360</v>
      </c>
    </row>
    <row r="1265" spans="1:8" s="5" customFormat="1" ht="15.75" customHeight="1">
      <c r="A1265" s="20"/>
      <c r="B1265" s="204" t="s">
        <v>389</v>
      </c>
      <c r="C1265" s="197"/>
      <c r="D1265" s="229"/>
      <c r="E1265" s="99">
        <f t="shared" si="174"/>
        <v>45345</v>
      </c>
      <c r="F1265" s="99">
        <f t="shared" si="174"/>
        <v>45350</v>
      </c>
      <c r="G1265" s="99">
        <f>F1265+17</f>
        <v>45367</v>
      </c>
    </row>
    <row r="1266" spans="1:8" s="5" customFormat="1" ht="15.75" customHeight="1">
      <c r="A1266" s="20"/>
      <c r="B1266" s="97"/>
      <c r="C1266" s="197"/>
      <c r="D1266" s="209"/>
      <c r="E1266" s="99">
        <f t="shared" si="174"/>
        <v>45352</v>
      </c>
      <c r="F1266" s="99">
        <f t="shared" si="174"/>
        <v>45357</v>
      </c>
      <c r="G1266" s="99">
        <f>F1266+17</f>
        <v>45374</v>
      </c>
    </row>
    <row r="1267" spans="1:8" s="5" customFormat="1" ht="15.75" customHeight="1">
      <c r="A1267" s="270"/>
      <c r="B1267" s="270"/>
      <c r="C1267" s="270"/>
      <c r="D1267" s="270"/>
      <c r="E1267" s="270"/>
      <c r="F1267" s="270"/>
      <c r="G1267" s="270"/>
    </row>
    <row r="1268" spans="1:8" s="5" customFormat="1" ht="15.75" customHeight="1">
      <c r="A1268" s="20"/>
      <c r="B1268" s="257" t="s">
        <v>453</v>
      </c>
      <c r="C1268" s="257" t="s">
        <v>776</v>
      </c>
      <c r="D1268" s="254" t="s">
        <v>595</v>
      </c>
      <c r="E1268" s="99" t="s">
        <v>645</v>
      </c>
      <c r="F1268" s="99" t="s">
        <v>10</v>
      </c>
      <c r="G1268" s="99" t="s">
        <v>887</v>
      </c>
    </row>
    <row r="1269" spans="1:8" s="5" customFormat="1" ht="15.75" customHeight="1">
      <c r="A1269" s="20"/>
      <c r="B1269" s="257"/>
      <c r="C1269" s="257"/>
      <c r="D1269" s="254"/>
      <c r="E1269" s="99" t="s">
        <v>2</v>
      </c>
      <c r="F1269" s="99" t="s">
        <v>11</v>
      </c>
      <c r="G1269" s="99" t="s">
        <v>12</v>
      </c>
    </row>
    <row r="1270" spans="1:8" s="5" customFormat="1" ht="15.75" customHeight="1">
      <c r="A1270" s="20"/>
      <c r="B1270" s="133" t="s">
        <v>256</v>
      </c>
      <c r="C1270" s="133" t="s">
        <v>888</v>
      </c>
      <c r="D1270" s="210" t="s">
        <v>889</v>
      </c>
      <c r="E1270" s="99">
        <v>45322</v>
      </c>
      <c r="F1270" s="99">
        <f>E1270+5</f>
        <v>45327</v>
      </c>
      <c r="G1270" s="99">
        <f>F1270+17</f>
        <v>45344</v>
      </c>
    </row>
    <row r="1271" spans="1:8" s="5" customFormat="1" ht="15.75" customHeight="1">
      <c r="A1271" s="20"/>
      <c r="B1271" s="133" t="s">
        <v>257</v>
      </c>
      <c r="C1271" s="205" t="s">
        <v>890</v>
      </c>
      <c r="D1271" s="210"/>
      <c r="E1271" s="99">
        <f t="shared" ref="E1271:G1274" si="175">E1270+7</f>
        <v>45329</v>
      </c>
      <c r="F1271" s="99">
        <f t="shared" si="175"/>
        <v>45334</v>
      </c>
      <c r="G1271" s="99">
        <f t="shared" si="175"/>
        <v>45351</v>
      </c>
    </row>
    <row r="1272" spans="1:8" s="5" customFormat="1" ht="15.75" customHeight="1">
      <c r="A1272" s="20"/>
      <c r="B1272" s="133" t="s">
        <v>139</v>
      </c>
      <c r="C1272" s="133" t="s">
        <v>891</v>
      </c>
      <c r="D1272" s="210"/>
      <c r="E1272" s="99">
        <f t="shared" si="175"/>
        <v>45336</v>
      </c>
      <c r="F1272" s="99">
        <f t="shared" si="175"/>
        <v>45341</v>
      </c>
      <c r="G1272" s="99">
        <f t="shared" si="175"/>
        <v>45358</v>
      </c>
    </row>
    <row r="1273" spans="1:8" s="5" customFormat="1" ht="15.75" customHeight="1">
      <c r="A1273" s="20"/>
      <c r="B1273" s="133" t="s">
        <v>140</v>
      </c>
      <c r="C1273" s="133" t="s">
        <v>892</v>
      </c>
      <c r="D1273" s="210"/>
      <c r="E1273" s="99">
        <f t="shared" si="175"/>
        <v>45343</v>
      </c>
      <c r="F1273" s="99">
        <f t="shared" si="175"/>
        <v>45348</v>
      </c>
      <c r="G1273" s="99">
        <f t="shared" si="175"/>
        <v>45365</v>
      </c>
    </row>
    <row r="1274" spans="1:8" s="5" customFormat="1" ht="15.75" customHeight="1">
      <c r="A1274" s="20"/>
      <c r="B1274" s="133" t="s">
        <v>258</v>
      </c>
      <c r="C1274" s="205" t="s">
        <v>893</v>
      </c>
      <c r="D1274" s="210"/>
      <c r="E1274" s="206">
        <f>E1273+7</f>
        <v>45350</v>
      </c>
      <c r="F1274" s="206">
        <f t="shared" si="175"/>
        <v>45355</v>
      </c>
      <c r="G1274" s="206">
        <f t="shared" si="175"/>
        <v>45372</v>
      </c>
    </row>
    <row r="1275" spans="1:8" s="5" customFormat="1" ht="15.75" customHeight="1">
      <c r="A1275" s="78"/>
      <c r="B1275" s="78"/>
      <c r="C1275" s="78"/>
      <c r="D1275" s="78"/>
      <c r="E1275" s="78"/>
      <c r="F1275" s="78"/>
      <c r="G1275" s="78"/>
      <c r="H1275" s="78"/>
    </row>
    <row r="1276" spans="1:8" s="5" customFormat="1" ht="15.75" customHeight="1">
      <c r="A1276" s="78"/>
      <c r="B1276" s="78"/>
      <c r="C1276" s="78"/>
      <c r="D1276" s="78"/>
      <c r="E1276" s="78"/>
      <c r="F1276" s="78"/>
      <c r="G1276" s="78"/>
      <c r="H1276" s="78"/>
    </row>
    <row r="1277" spans="1:8" s="5" customFormat="1" ht="15.75" customHeight="1">
      <c r="A1277" s="20" t="s">
        <v>894</v>
      </c>
      <c r="B1277" s="273" t="s">
        <v>7</v>
      </c>
      <c r="C1277" s="275" t="s">
        <v>8</v>
      </c>
      <c r="D1277" s="221" t="s">
        <v>595</v>
      </c>
      <c r="E1277" s="12" t="s">
        <v>645</v>
      </c>
      <c r="F1277" s="12" t="s">
        <v>10</v>
      </c>
      <c r="G1277" s="12" t="s">
        <v>86</v>
      </c>
    </row>
    <row r="1278" spans="1:8" s="5" customFormat="1" ht="15.75" customHeight="1">
      <c r="A1278" s="20"/>
      <c r="B1278" s="274"/>
      <c r="C1278" s="276"/>
      <c r="D1278" s="223"/>
      <c r="E1278" s="12" t="s">
        <v>2</v>
      </c>
      <c r="F1278" s="12" t="s">
        <v>11</v>
      </c>
      <c r="G1278" s="12" t="s">
        <v>12</v>
      </c>
    </row>
    <row r="1279" spans="1:8" s="5" customFormat="1" ht="15.75" customHeight="1">
      <c r="A1279" s="20"/>
      <c r="B1279" s="122" t="s">
        <v>223</v>
      </c>
      <c r="C1279" s="197" t="s">
        <v>880</v>
      </c>
      <c r="D1279" s="208" t="s">
        <v>881</v>
      </c>
      <c r="E1279" s="99">
        <v>45324</v>
      </c>
      <c r="F1279" s="99">
        <f>E1279+5</f>
        <v>45329</v>
      </c>
      <c r="G1279" s="99">
        <f>F1279+19</f>
        <v>45348</v>
      </c>
    </row>
    <row r="1280" spans="1:8" s="5" customFormat="1" ht="15.75" customHeight="1">
      <c r="A1280" s="20"/>
      <c r="B1280" s="122" t="s">
        <v>224</v>
      </c>
      <c r="C1280" s="197" t="s">
        <v>880</v>
      </c>
      <c r="D1280" s="231"/>
      <c r="E1280" s="99">
        <f>E1279+7</f>
        <v>45331</v>
      </c>
      <c r="F1280" s="99">
        <f>F1279+7</f>
        <v>45336</v>
      </c>
      <c r="G1280" s="99">
        <f>G1279+7</f>
        <v>45355</v>
      </c>
    </row>
    <row r="1281" spans="1:8" s="5" customFormat="1" ht="15.75" customHeight="1">
      <c r="A1281" s="20"/>
      <c r="B1281" s="122" t="s">
        <v>389</v>
      </c>
      <c r="C1281" s="197"/>
      <c r="D1281" s="231"/>
      <c r="E1281" s="99">
        <f t="shared" ref="E1281:F1283" si="176">E1280+7</f>
        <v>45338</v>
      </c>
      <c r="F1281" s="99">
        <f t="shared" si="176"/>
        <v>45343</v>
      </c>
      <c r="G1281" s="99">
        <f>F1281+17</f>
        <v>45360</v>
      </c>
    </row>
    <row r="1282" spans="1:8" s="5" customFormat="1" ht="15.75" customHeight="1">
      <c r="A1282" s="20"/>
      <c r="B1282" s="204" t="s">
        <v>389</v>
      </c>
      <c r="C1282" s="197"/>
      <c r="D1282" s="231"/>
      <c r="E1282" s="207">
        <f t="shared" si="176"/>
        <v>45345</v>
      </c>
      <c r="F1282" s="207">
        <f t="shared" si="176"/>
        <v>45350</v>
      </c>
      <c r="G1282" s="207">
        <f>F1282+17</f>
        <v>45367</v>
      </c>
    </row>
    <row r="1283" spans="1:8" s="5" customFormat="1" ht="15.75" customHeight="1">
      <c r="A1283" s="20"/>
      <c r="B1283" s="97"/>
      <c r="C1283" s="197"/>
      <c r="D1283" s="209"/>
      <c r="E1283" s="207">
        <f t="shared" si="176"/>
        <v>45352</v>
      </c>
      <c r="F1283" s="207">
        <f t="shared" si="176"/>
        <v>45357</v>
      </c>
      <c r="G1283" s="207">
        <f>F1283+17</f>
        <v>45374</v>
      </c>
    </row>
    <row r="1284" spans="1:8" s="5" customFormat="1" ht="15.75" customHeight="1">
      <c r="A1284" s="270"/>
      <c r="B1284" s="270"/>
      <c r="C1284" s="270"/>
      <c r="D1284" s="270"/>
      <c r="E1284" s="270"/>
      <c r="F1284" s="270"/>
      <c r="G1284" s="270"/>
      <c r="H1284" s="270"/>
    </row>
    <row r="1285" spans="1:8" s="5" customFormat="1" ht="15.75" customHeight="1">
      <c r="A1285" s="20"/>
      <c r="B1285" s="221" t="s">
        <v>453</v>
      </c>
      <c r="C1285" s="221" t="s">
        <v>776</v>
      </c>
      <c r="D1285" s="221" t="s">
        <v>595</v>
      </c>
      <c r="E1285" s="66" t="s">
        <v>397</v>
      </c>
      <c r="F1285" s="66" t="s">
        <v>10</v>
      </c>
      <c r="G1285" s="81" t="s">
        <v>86</v>
      </c>
    </row>
    <row r="1286" spans="1:8" s="5" customFormat="1" ht="15.75" customHeight="1">
      <c r="A1286" s="20"/>
      <c r="B1286" s="223"/>
      <c r="C1286" s="223"/>
      <c r="D1286" s="223"/>
      <c r="E1286" s="77" t="s">
        <v>444</v>
      </c>
      <c r="F1286" s="21" t="s">
        <v>11</v>
      </c>
      <c r="G1286" s="66" t="s">
        <v>12</v>
      </c>
    </row>
    <row r="1287" spans="1:8" s="5" customFormat="1" ht="15.75" customHeight="1">
      <c r="A1287" s="20"/>
      <c r="B1287" s="133" t="s">
        <v>256</v>
      </c>
      <c r="C1287" s="133" t="s">
        <v>888</v>
      </c>
      <c r="D1287" s="228" t="s">
        <v>889</v>
      </c>
      <c r="E1287" s="12">
        <v>45322</v>
      </c>
      <c r="F1287" s="12">
        <f>E1287+5</f>
        <v>45327</v>
      </c>
      <c r="G1287" s="12">
        <f>F1287+17</f>
        <v>45344</v>
      </c>
    </row>
    <row r="1288" spans="1:8" s="5" customFormat="1" ht="15.75" customHeight="1">
      <c r="A1288" s="20"/>
      <c r="B1288" s="133" t="s">
        <v>257</v>
      </c>
      <c r="C1288" s="205" t="s">
        <v>890</v>
      </c>
      <c r="D1288" s="268"/>
      <c r="E1288" s="12">
        <f t="shared" ref="E1288:G1291" si="177">E1287+7</f>
        <v>45329</v>
      </c>
      <c r="F1288" s="12">
        <f t="shared" si="177"/>
        <v>45334</v>
      </c>
      <c r="G1288" s="12">
        <f t="shared" si="177"/>
        <v>45351</v>
      </c>
    </row>
    <row r="1289" spans="1:8" s="5" customFormat="1" ht="15.75" customHeight="1">
      <c r="A1289" s="40"/>
      <c r="B1289" s="133" t="s">
        <v>139</v>
      </c>
      <c r="C1289" s="133" t="s">
        <v>891</v>
      </c>
      <c r="D1289" s="268"/>
      <c r="E1289" s="12">
        <f t="shared" si="177"/>
        <v>45336</v>
      </c>
      <c r="F1289" s="12">
        <f t="shared" si="177"/>
        <v>45341</v>
      </c>
      <c r="G1289" s="12">
        <f t="shared" si="177"/>
        <v>45358</v>
      </c>
    </row>
    <row r="1290" spans="1:8" s="5" customFormat="1" ht="15.75" customHeight="1">
      <c r="A1290" s="59" t="s">
        <v>895</v>
      </c>
      <c r="B1290" s="133" t="s">
        <v>140</v>
      </c>
      <c r="C1290" s="133" t="s">
        <v>892</v>
      </c>
      <c r="D1290" s="268"/>
      <c r="E1290" s="12">
        <f t="shared" si="177"/>
        <v>45343</v>
      </c>
      <c r="F1290" s="12">
        <f t="shared" si="177"/>
        <v>45348</v>
      </c>
      <c r="G1290" s="12">
        <f t="shared" si="177"/>
        <v>45365</v>
      </c>
    </row>
    <row r="1291" spans="1:8" s="5" customFormat="1" ht="15.75" customHeight="1">
      <c r="A1291" s="40"/>
      <c r="B1291" s="133" t="s">
        <v>258</v>
      </c>
      <c r="C1291" s="205" t="s">
        <v>893</v>
      </c>
      <c r="D1291" s="269"/>
      <c r="E1291" s="195">
        <f t="shared" si="177"/>
        <v>45350</v>
      </c>
      <c r="F1291" s="195">
        <f t="shared" si="177"/>
        <v>45355</v>
      </c>
      <c r="G1291" s="195">
        <f t="shared" si="177"/>
        <v>45372</v>
      </c>
    </row>
    <row r="1292" spans="1:8" s="5" customFormat="1" ht="15.75">
      <c r="A1292" s="40"/>
    </row>
    <row r="1293" spans="1:8" s="6" customFormat="1">
      <c r="A1293" s="72"/>
    </row>
    <row r="1294" spans="1:8" s="6" customFormat="1">
      <c r="A1294" s="72"/>
    </row>
  </sheetData>
  <mergeCells count="655"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D609:D610"/>
    <mergeCell ref="A582:B582"/>
    <mergeCell ref="B592:B593"/>
    <mergeCell ref="A591:B591"/>
    <mergeCell ref="D583:D584"/>
    <mergeCell ref="C627:C628"/>
    <mergeCell ref="D611:D615"/>
    <mergeCell ref="D567:D571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A493:B493"/>
    <mergeCell ref="A475:B475"/>
    <mergeCell ref="B476:B477"/>
    <mergeCell ref="C476:C477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B742:B743"/>
    <mergeCell ref="B750:B751"/>
    <mergeCell ref="C750:C751"/>
    <mergeCell ref="D750:D751"/>
    <mergeCell ref="D742:D743"/>
    <mergeCell ref="D733:D737"/>
    <mergeCell ref="D752:D756"/>
    <mergeCell ref="B768:B769"/>
    <mergeCell ref="D706:D710"/>
    <mergeCell ref="D723:D724"/>
    <mergeCell ref="D825:D829"/>
    <mergeCell ref="B831:B832"/>
    <mergeCell ref="C831:C832"/>
    <mergeCell ref="D831:D832"/>
    <mergeCell ref="B823:B824"/>
    <mergeCell ref="D790:D794"/>
    <mergeCell ref="D798:D802"/>
    <mergeCell ref="B848:B849"/>
    <mergeCell ref="D848:D849"/>
    <mergeCell ref="D796:D797"/>
    <mergeCell ref="B839:B840"/>
    <mergeCell ref="C807:C808"/>
    <mergeCell ref="D815:D816"/>
    <mergeCell ref="D833:D837"/>
    <mergeCell ref="D823:D824"/>
    <mergeCell ref="C839:C840"/>
    <mergeCell ref="D807:D808"/>
    <mergeCell ref="B796:B797"/>
    <mergeCell ref="B815:B816"/>
    <mergeCell ref="B807:B808"/>
    <mergeCell ref="D1279:D1283"/>
    <mergeCell ref="D817:D821"/>
    <mergeCell ref="D731:D732"/>
    <mergeCell ref="D715:D716"/>
    <mergeCell ref="C715:C716"/>
    <mergeCell ref="B1179:B1180"/>
    <mergeCell ref="C1179:C1180"/>
    <mergeCell ref="D1179:D1180"/>
    <mergeCell ref="D1187:D1188"/>
    <mergeCell ref="D1171:D1172"/>
    <mergeCell ref="C1171:C1172"/>
    <mergeCell ref="B1171:B1172"/>
    <mergeCell ref="D1075:D1079"/>
    <mergeCell ref="D1083:D1087"/>
    <mergeCell ref="D1093:D1097"/>
    <mergeCell ref="D1103:D1107"/>
    <mergeCell ref="B1024:B1025"/>
    <mergeCell ref="D1132:D1136"/>
    <mergeCell ref="D1148:D1152"/>
    <mergeCell ref="D885:D886"/>
    <mergeCell ref="C875:C876"/>
    <mergeCell ref="D875:D876"/>
    <mergeCell ref="A914:G914"/>
    <mergeCell ref="D1035:D1036"/>
    <mergeCell ref="C1232:C1233"/>
    <mergeCell ref="B1232:B1233"/>
    <mergeCell ref="D1232:D1233"/>
    <mergeCell ref="C617:C618"/>
    <mergeCell ref="D617:D618"/>
    <mergeCell ref="A805:G805"/>
    <mergeCell ref="B711:D712"/>
    <mergeCell ref="C723:C724"/>
    <mergeCell ref="C934:C935"/>
    <mergeCell ref="D925:D926"/>
    <mergeCell ref="D1014:D1015"/>
    <mergeCell ref="C1014:C1015"/>
    <mergeCell ref="D997:D1001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86:D987"/>
    <mergeCell ref="D988:D992"/>
    <mergeCell ref="B986:B987"/>
    <mergeCell ref="D1224:D1225"/>
    <mergeCell ref="B1224:B1225"/>
    <mergeCell ref="C1187:C1188"/>
    <mergeCell ref="B1187:B1188"/>
    <mergeCell ref="D1226:D1230"/>
    <mergeCell ref="C1224:C1225"/>
    <mergeCell ref="D1064:D1065"/>
    <mergeCell ref="D1056:D1057"/>
    <mergeCell ref="C1056:C1057"/>
    <mergeCell ref="A1161:H1161"/>
    <mergeCell ref="D1138:D1139"/>
    <mergeCell ref="D1181:D1185"/>
    <mergeCell ref="D1058:D1062"/>
    <mergeCell ref="A1186:XFD1186"/>
    <mergeCell ref="D1162:D1163"/>
    <mergeCell ref="C1162:C1163"/>
    <mergeCell ref="B1162:B1163"/>
    <mergeCell ref="A1215:H1215"/>
    <mergeCell ref="A1178:H1178"/>
    <mergeCell ref="D1218:D1222"/>
    <mergeCell ref="B1196:B1197"/>
    <mergeCell ref="B1154:B1155"/>
    <mergeCell ref="B1120:B1121"/>
    <mergeCell ref="D1156:D1160"/>
    <mergeCell ref="D1234:D1238"/>
    <mergeCell ref="D1254:D1258"/>
    <mergeCell ref="A1241:G1241"/>
    <mergeCell ref="A1239:G1240"/>
    <mergeCell ref="A1242:G1242"/>
    <mergeCell ref="D1245:D1249"/>
    <mergeCell ref="D1252:D1253"/>
    <mergeCell ref="C1252:C1253"/>
    <mergeCell ref="D1260:D1261"/>
    <mergeCell ref="C1260:C1261"/>
    <mergeCell ref="B1260:B1261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D425:D429"/>
    <mergeCell ref="A339:B339"/>
    <mergeCell ref="C1207:C1208"/>
    <mergeCell ref="B1207:B1208"/>
    <mergeCell ref="B1285:B1286"/>
    <mergeCell ref="A1223:XFD1223"/>
    <mergeCell ref="D1198:D1202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56:B1057"/>
    <mergeCell ref="D1287:D1291"/>
    <mergeCell ref="A1203:H1206"/>
    <mergeCell ref="A1194:H1195"/>
    <mergeCell ref="A1214:H1214"/>
    <mergeCell ref="A1267:G1267"/>
    <mergeCell ref="A1284:H1284"/>
    <mergeCell ref="C1216:C1217"/>
    <mergeCell ref="B1216:B1217"/>
    <mergeCell ref="D1216:D1217"/>
    <mergeCell ref="D1207:D1208"/>
    <mergeCell ref="C1285:C1286"/>
    <mergeCell ref="D1285:D1286"/>
    <mergeCell ref="D1277:D1278"/>
    <mergeCell ref="B1268:B1269"/>
    <mergeCell ref="C1268:C1269"/>
    <mergeCell ref="D1268:D1269"/>
    <mergeCell ref="B1252:B1253"/>
    <mergeCell ref="D1243:D1244"/>
    <mergeCell ref="D1270:D1274"/>
    <mergeCell ref="B1277:B1278"/>
    <mergeCell ref="C1243:C1244"/>
    <mergeCell ref="C1277:C1278"/>
    <mergeCell ref="B1243:B1244"/>
    <mergeCell ref="D1262:D1266"/>
    <mergeCell ref="B857:B858"/>
    <mergeCell ref="D877:D881"/>
    <mergeCell ref="D887:D891"/>
    <mergeCell ref="B1101:B1102"/>
    <mergeCell ref="B1073:B1074"/>
    <mergeCell ref="C1035:C1036"/>
    <mergeCell ref="B977:B978"/>
    <mergeCell ref="C977:C978"/>
    <mergeCell ref="B1064:B1065"/>
    <mergeCell ref="B995:B996"/>
    <mergeCell ref="C925:C926"/>
    <mergeCell ref="B934:B935"/>
    <mergeCell ref="B1046:B1047"/>
    <mergeCell ref="C952:C953"/>
    <mergeCell ref="B960:B961"/>
    <mergeCell ref="B1003:B1004"/>
    <mergeCell ref="C1064:C1065"/>
    <mergeCell ref="B1014:B1015"/>
    <mergeCell ref="B1035:B1036"/>
    <mergeCell ref="B967:G968"/>
    <mergeCell ref="D1016:D1020"/>
    <mergeCell ref="C1046:C1047"/>
    <mergeCell ref="D1046:D1047"/>
    <mergeCell ref="D1024:D1025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C644:C645"/>
    <mergeCell ref="D636:D637"/>
    <mergeCell ref="D629:D633"/>
    <mergeCell ref="C636:C637"/>
    <mergeCell ref="B644:B645"/>
    <mergeCell ref="C652:C653"/>
    <mergeCell ref="C601:C602"/>
    <mergeCell ref="D1189:D1193"/>
    <mergeCell ref="D1173:D1177"/>
    <mergeCell ref="D1048:D1052"/>
    <mergeCell ref="A1128:G1128"/>
    <mergeCell ref="C1130:C1131"/>
    <mergeCell ref="B1130:B1131"/>
    <mergeCell ref="D1146:D1147"/>
    <mergeCell ref="D971:D975"/>
    <mergeCell ref="D809:D813"/>
    <mergeCell ref="D936:D940"/>
    <mergeCell ref="D934:D935"/>
    <mergeCell ref="D960:D961"/>
    <mergeCell ref="D952:D953"/>
    <mergeCell ref="D839:D840"/>
    <mergeCell ref="C815:C816"/>
    <mergeCell ref="C848:C849"/>
    <mergeCell ref="C823:C824"/>
    <mergeCell ref="D859:D863"/>
    <mergeCell ref="D944:D948"/>
    <mergeCell ref="C960:C961"/>
    <mergeCell ref="B903:B904"/>
    <mergeCell ref="D868:D872"/>
    <mergeCell ref="C903:C904"/>
    <mergeCell ref="D905:D909"/>
    <mergeCell ref="C1120:C1121"/>
    <mergeCell ref="D1164:D1168"/>
    <mergeCell ref="C1138:C1139"/>
    <mergeCell ref="D1026:D1030"/>
    <mergeCell ref="C1146:C1147"/>
    <mergeCell ref="C1154:C1155"/>
    <mergeCell ref="D1130:D1131"/>
    <mergeCell ref="B788:B789"/>
    <mergeCell ref="C796:C797"/>
    <mergeCell ref="B1138:B1139"/>
    <mergeCell ref="D1005:D1009"/>
    <mergeCell ref="D1037:D1041"/>
    <mergeCell ref="B969:B970"/>
    <mergeCell ref="C1003:C1004"/>
    <mergeCell ref="C942:C943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66:B867"/>
    <mergeCell ref="D704:D705"/>
    <mergeCell ref="D778:D779"/>
    <mergeCell ref="D761:D765"/>
    <mergeCell ref="D780:D784"/>
    <mergeCell ref="D788:D789"/>
    <mergeCell ref="C788:C789"/>
    <mergeCell ref="D1209:D1213"/>
    <mergeCell ref="B1110:B1111"/>
    <mergeCell ref="D1112:D1116"/>
    <mergeCell ref="D1066:D1070"/>
    <mergeCell ref="C1073:C1074"/>
    <mergeCell ref="D1073:D1074"/>
    <mergeCell ref="C1110:C1111"/>
    <mergeCell ref="D1110:D1111"/>
    <mergeCell ref="D1101:D1102"/>
    <mergeCell ref="C1101:C1102"/>
    <mergeCell ref="C1091:C1092"/>
    <mergeCell ref="B1081:B1082"/>
    <mergeCell ref="B1091:B1092"/>
    <mergeCell ref="C1081:C1082"/>
    <mergeCell ref="B1146:B1147"/>
    <mergeCell ref="D1154:D1155"/>
    <mergeCell ref="D1120:D1121"/>
    <mergeCell ref="D1122:D1126"/>
    <mergeCell ref="D1196:D1197"/>
    <mergeCell ref="C1196:C1197"/>
    <mergeCell ref="D1140:D1144"/>
    <mergeCell ref="D1091:D1092"/>
    <mergeCell ref="D1081:D1082"/>
    <mergeCell ref="B917:B918"/>
    <mergeCell ref="B925:B926"/>
    <mergeCell ref="D927:D931"/>
    <mergeCell ref="D942:D943"/>
    <mergeCell ref="D919:D923"/>
    <mergeCell ref="A1153:I1153"/>
    <mergeCell ref="B952:B953"/>
    <mergeCell ref="D954:D958"/>
    <mergeCell ref="C995:C996"/>
    <mergeCell ref="B942:B943"/>
    <mergeCell ref="D962:D966"/>
    <mergeCell ref="D977:D978"/>
    <mergeCell ref="D979:D983"/>
    <mergeCell ref="D969:D970"/>
    <mergeCell ref="C1024:C1025"/>
    <mergeCell ref="D1003:D1004"/>
    <mergeCell ref="D995:D996"/>
    <mergeCell ref="C986:C987"/>
    <mergeCell ref="C969:C970"/>
  </mergeCells>
  <phoneticPr fontId="9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3"/>
  <sheetViews>
    <sheetView showGridLines="0" workbookViewId="0">
      <selection activeCell="I4" sqref="I4"/>
    </sheetView>
  </sheetViews>
  <sheetFormatPr defaultColWidth="9" defaultRowHeight="16.5"/>
  <cols>
    <col min="1" max="1" width="15.25" style="321" customWidth="1"/>
    <col min="2" max="2" width="31.75" style="323" customWidth="1"/>
    <col min="3" max="3" width="20.25" style="323" customWidth="1"/>
    <col min="4" max="4" width="23.125" style="322" customWidth="1"/>
    <col min="5" max="5" width="14.625" style="321" customWidth="1"/>
    <col min="6" max="6" width="18.5" style="321" customWidth="1"/>
    <col min="7" max="7" width="16.375" style="321" customWidth="1"/>
    <col min="8" max="8" width="20.75" style="321" bestFit="1" customWidth="1"/>
    <col min="9" max="16384" width="9" style="321"/>
  </cols>
  <sheetData>
    <row r="1" spans="1:11" ht="62.25" customHeight="1">
      <c r="A1" s="525" t="s">
        <v>2273</v>
      </c>
      <c r="B1" s="525"/>
      <c r="C1" s="525"/>
      <c r="D1" s="525"/>
      <c r="E1" s="525"/>
      <c r="F1" s="525"/>
      <c r="G1" s="525"/>
      <c r="H1" s="512"/>
      <c r="I1" s="371"/>
      <c r="J1" s="524"/>
      <c r="K1" s="524"/>
    </row>
    <row r="2" spans="1:11" ht="36" customHeight="1">
      <c r="A2" s="519" t="s">
        <v>5</v>
      </c>
      <c r="B2" s="519"/>
      <c r="C2" s="523"/>
      <c r="D2" s="522"/>
      <c r="E2" s="521"/>
      <c r="F2" s="521"/>
      <c r="G2" s="520" t="s">
        <v>2274</v>
      </c>
      <c r="H2" s="512"/>
      <c r="I2" s="371"/>
      <c r="J2" s="518"/>
      <c r="K2" s="517"/>
    </row>
    <row r="3" spans="1:11" ht="23.25" customHeight="1">
      <c r="A3" s="519" t="s">
        <v>2272</v>
      </c>
      <c r="B3" s="519"/>
      <c r="C3" s="519"/>
      <c r="D3" s="519"/>
      <c r="E3" s="519"/>
      <c r="F3" s="519"/>
      <c r="G3" s="519"/>
      <c r="H3" s="512"/>
      <c r="I3" s="371"/>
      <c r="J3" s="518"/>
      <c r="K3" s="517"/>
    </row>
    <row r="4" spans="1:11">
      <c r="A4" s="516" t="s">
        <v>2271</v>
      </c>
      <c r="B4" s="515"/>
      <c r="C4" s="515"/>
      <c r="D4" s="514"/>
      <c r="E4" s="513"/>
      <c r="F4" s="513"/>
      <c r="G4" s="513"/>
      <c r="H4" s="512"/>
    </row>
    <row r="5" spans="1:11">
      <c r="A5" s="382" t="s">
        <v>2270</v>
      </c>
      <c r="B5" s="374"/>
      <c r="C5" s="374"/>
      <c r="D5" s="435"/>
      <c r="E5" s="382"/>
      <c r="F5" s="382"/>
      <c r="G5" s="376"/>
      <c r="H5" s="511"/>
    </row>
    <row r="6" spans="1:11">
      <c r="A6" s="382"/>
      <c r="B6" s="337" t="s">
        <v>425</v>
      </c>
      <c r="C6" s="337" t="s">
        <v>8</v>
      </c>
      <c r="D6" s="406" t="s">
        <v>9</v>
      </c>
      <c r="E6" s="400" t="s">
        <v>911</v>
      </c>
      <c r="F6" s="400" t="s">
        <v>911</v>
      </c>
      <c r="G6" s="400" t="s">
        <v>2230</v>
      </c>
    </row>
    <row r="7" spans="1:11">
      <c r="B7" s="335"/>
      <c r="C7" s="335"/>
      <c r="D7" s="405"/>
      <c r="E7" s="400" t="s">
        <v>907</v>
      </c>
      <c r="F7" s="400" t="s">
        <v>11</v>
      </c>
      <c r="G7" s="400" t="s">
        <v>12</v>
      </c>
    </row>
    <row r="8" spans="1:11" ht="16.5" customHeight="1">
      <c r="B8" s="451" t="s">
        <v>2265</v>
      </c>
      <c r="C8" s="451" t="s">
        <v>2264</v>
      </c>
      <c r="D8" s="484" t="s">
        <v>2263</v>
      </c>
      <c r="E8" s="331">
        <f>F8-6</f>
        <v>45317</v>
      </c>
      <c r="F8" s="331">
        <v>45323</v>
      </c>
      <c r="G8" s="331">
        <f>F8+32</f>
        <v>45355</v>
      </c>
    </row>
    <row r="9" spans="1:11">
      <c r="B9" s="451" t="s">
        <v>2262</v>
      </c>
      <c r="C9" s="451" t="s">
        <v>2261</v>
      </c>
      <c r="D9" s="483"/>
      <c r="E9" s="331">
        <f>F9-6</f>
        <v>45324</v>
      </c>
      <c r="F9" s="331">
        <f>F8+7</f>
        <v>45330</v>
      </c>
      <c r="G9" s="331">
        <f>F9+32</f>
        <v>45362</v>
      </c>
    </row>
    <row r="10" spans="1:11">
      <c r="B10" s="330" t="s">
        <v>933</v>
      </c>
      <c r="C10" s="330"/>
      <c r="D10" s="483"/>
      <c r="E10" s="328">
        <f>F10-6</f>
        <v>45331</v>
      </c>
      <c r="F10" s="328">
        <f>F9+7</f>
        <v>45337</v>
      </c>
      <c r="G10" s="328">
        <f>F10+32</f>
        <v>45369</v>
      </c>
      <c r="H10" s="510"/>
    </row>
    <row r="11" spans="1:11">
      <c r="B11" s="330" t="s">
        <v>933</v>
      </c>
      <c r="C11" s="330"/>
      <c r="D11" s="483"/>
      <c r="E11" s="328">
        <f>F11-6</f>
        <v>45338</v>
      </c>
      <c r="F11" s="328">
        <f>F10+7</f>
        <v>45344</v>
      </c>
      <c r="G11" s="328">
        <f>F11+32</f>
        <v>45376</v>
      </c>
    </row>
    <row r="12" spans="1:11">
      <c r="B12" s="451" t="s">
        <v>2260</v>
      </c>
      <c r="C12" s="451" t="s">
        <v>2259</v>
      </c>
      <c r="D12" s="482"/>
      <c r="E12" s="331">
        <f>F12-6</f>
        <v>45345</v>
      </c>
      <c r="F12" s="331">
        <f>F11+7</f>
        <v>45351</v>
      </c>
      <c r="G12" s="331">
        <f>F12+32</f>
        <v>45383</v>
      </c>
    </row>
    <row r="13" spans="1:11">
      <c r="B13" s="464"/>
      <c r="C13" s="464"/>
      <c r="D13" s="470"/>
      <c r="E13" s="464"/>
      <c r="F13" s="464"/>
      <c r="G13" s="464"/>
    </row>
    <row r="14" spans="1:11">
      <c r="B14" s="469" t="s">
        <v>425</v>
      </c>
      <c r="C14" s="469" t="s">
        <v>8</v>
      </c>
      <c r="D14" s="468" t="s">
        <v>9</v>
      </c>
      <c r="E14" s="465" t="s">
        <v>911</v>
      </c>
      <c r="F14" s="465" t="s">
        <v>911</v>
      </c>
      <c r="G14" s="465" t="s">
        <v>2230</v>
      </c>
    </row>
    <row r="15" spans="1:11">
      <c r="B15" s="467"/>
      <c r="C15" s="467"/>
      <c r="D15" s="466"/>
      <c r="E15" s="465" t="s">
        <v>907</v>
      </c>
      <c r="F15" s="465" t="s">
        <v>11</v>
      </c>
      <c r="G15" s="465" t="s">
        <v>12</v>
      </c>
    </row>
    <row r="16" spans="1:11" ht="16.5" customHeight="1">
      <c r="B16" s="451" t="s">
        <v>2258</v>
      </c>
      <c r="C16" s="451" t="s">
        <v>2257</v>
      </c>
      <c r="D16" s="484" t="s">
        <v>2256</v>
      </c>
      <c r="E16" s="331">
        <f>F16-5</f>
        <v>45321</v>
      </c>
      <c r="F16" s="331">
        <v>45326</v>
      </c>
      <c r="G16" s="331">
        <f>F16+32</f>
        <v>45358</v>
      </c>
    </row>
    <row r="17" spans="2:8">
      <c r="B17" s="451" t="s">
        <v>2255</v>
      </c>
      <c r="C17" s="451" t="s">
        <v>2254</v>
      </c>
      <c r="D17" s="483"/>
      <c r="E17" s="331">
        <f>F17-5</f>
        <v>45328</v>
      </c>
      <c r="F17" s="331">
        <f>F16+7</f>
        <v>45333</v>
      </c>
      <c r="G17" s="331">
        <f>F17+32</f>
        <v>45365</v>
      </c>
    </row>
    <row r="18" spans="2:8">
      <c r="B18" s="330" t="s">
        <v>933</v>
      </c>
      <c r="C18" s="330"/>
      <c r="D18" s="483"/>
      <c r="E18" s="328">
        <f>F18-5</f>
        <v>45335</v>
      </c>
      <c r="F18" s="328">
        <f>F17+7</f>
        <v>45340</v>
      </c>
      <c r="G18" s="328">
        <f>F18+32</f>
        <v>45372</v>
      </c>
    </row>
    <row r="19" spans="2:8">
      <c r="B19" s="451" t="s">
        <v>290</v>
      </c>
      <c r="C19" s="451" t="s">
        <v>2253</v>
      </c>
      <c r="D19" s="483"/>
      <c r="E19" s="331">
        <f>F19-5</f>
        <v>45342</v>
      </c>
      <c r="F19" s="331">
        <f>F18+7</f>
        <v>45347</v>
      </c>
      <c r="G19" s="331">
        <f>F19+32</f>
        <v>45379</v>
      </c>
    </row>
    <row r="20" spans="2:8">
      <c r="B20" s="451" t="s">
        <v>2252</v>
      </c>
      <c r="C20" s="451" t="s">
        <v>2251</v>
      </c>
      <c r="D20" s="482"/>
      <c r="E20" s="331">
        <f>F20-5</f>
        <v>45349</v>
      </c>
      <c r="F20" s="331">
        <f>F19+7</f>
        <v>45354</v>
      </c>
      <c r="G20" s="331">
        <f>F20+32</f>
        <v>45386</v>
      </c>
    </row>
    <row r="21" spans="2:8">
      <c r="B21" s="464"/>
      <c r="C21" s="464"/>
      <c r="D21" s="470"/>
      <c r="E21" s="464"/>
      <c r="F21" s="464"/>
      <c r="G21" s="464"/>
    </row>
    <row r="22" spans="2:8">
      <c r="B22" s="469" t="s">
        <v>425</v>
      </c>
      <c r="C22" s="469" t="s">
        <v>8</v>
      </c>
      <c r="D22" s="468" t="s">
        <v>9</v>
      </c>
      <c r="E22" s="465" t="s">
        <v>911</v>
      </c>
      <c r="F22" s="465" t="s">
        <v>911</v>
      </c>
      <c r="G22" s="465" t="s">
        <v>2230</v>
      </c>
    </row>
    <row r="23" spans="2:8">
      <c r="B23" s="467"/>
      <c r="C23" s="467"/>
      <c r="D23" s="466"/>
      <c r="E23" s="465" t="s">
        <v>907</v>
      </c>
      <c r="F23" s="465" t="s">
        <v>11</v>
      </c>
      <c r="G23" s="465" t="s">
        <v>12</v>
      </c>
    </row>
    <row r="24" spans="2:8" ht="16.5" customHeight="1">
      <c r="B24" s="451" t="s">
        <v>283</v>
      </c>
      <c r="C24" s="451" t="s">
        <v>2108</v>
      </c>
      <c r="D24" s="484" t="s">
        <v>2141</v>
      </c>
      <c r="E24" s="331">
        <f>F24-4</f>
        <v>45322</v>
      </c>
      <c r="F24" s="331">
        <v>45326</v>
      </c>
      <c r="G24" s="331">
        <f>F24+33</f>
        <v>45359</v>
      </c>
    </row>
    <row r="25" spans="2:8">
      <c r="B25" s="451" t="s">
        <v>2135</v>
      </c>
      <c r="C25" s="451" t="s">
        <v>2134</v>
      </c>
      <c r="D25" s="483"/>
      <c r="E25" s="331">
        <f>F25-4</f>
        <v>45329</v>
      </c>
      <c r="F25" s="331">
        <f>F24+7</f>
        <v>45333</v>
      </c>
      <c r="G25" s="331">
        <f>F25+33</f>
        <v>45366</v>
      </c>
    </row>
    <row r="26" spans="2:8">
      <c r="B26" s="451" t="s">
        <v>285</v>
      </c>
      <c r="C26" s="451" t="s">
        <v>2108</v>
      </c>
      <c r="D26" s="483"/>
      <c r="E26" s="331">
        <f>F26-4</f>
        <v>45336</v>
      </c>
      <c r="F26" s="331">
        <f>F25+7</f>
        <v>45340</v>
      </c>
      <c r="G26" s="331">
        <f>F26+33</f>
        <v>45373</v>
      </c>
    </row>
    <row r="27" spans="2:8">
      <c r="B27" s="330" t="s">
        <v>933</v>
      </c>
      <c r="C27" s="330"/>
      <c r="D27" s="483"/>
      <c r="E27" s="328">
        <f>F27-4</f>
        <v>45343</v>
      </c>
      <c r="F27" s="328">
        <f>F26+7</f>
        <v>45347</v>
      </c>
      <c r="G27" s="328">
        <f>F27+33</f>
        <v>45380</v>
      </c>
    </row>
    <row r="28" spans="2:8">
      <c r="B28" s="451" t="s">
        <v>286</v>
      </c>
      <c r="C28" s="451" t="s">
        <v>2133</v>
      </c>
      <c r="D28" s="482"/>
      <c r="E28" s="331">
        <f>F28-4</f>
        <v>45350</v>
      </c>
      <c r="F28" s="331">
        <f>F27+7</f>
        <v>45354</v>
      </c>
      <c r="G28" s="331">
        <f>F28+33</f>
        <v>45387</v>
      </c>
    </row>
    <row r="29" spans="2:8">
      <c r="B29" s="341"/>
      <c r="C29" s="341"/>
      <c r="D29" s="384"/>
      <c r="E29" s="341"/>
      <c r="F29" s="341"/>
      <c r="G29" s="341"/>
    </row>
    <row r="30" spans="2:8">
      <c r="B30" s="337" t="s">
        <v>425</v>
      </c>
      <c r="C30" s="337" t="s">
        <v>8</v>
      </c>
      <c r="D30" s="406" t="s">
        <v>9</v>
      </c>
      <c r="E30" s="400" t="s">
        <v>911</v>
      </c>
      <c r="F30" s="400" t="s">
        <v>911</v>
      </c>
      <c r="G30" s="400" t="s">
        <v>2230</v>
      </c>
    </row>
    <row r="31" spans="2:8">
      <c r="B31" s="335"/>
      <c r="C31" s="335"/>
      <c r="D31" s="405"/>
      <c r="E31" s="400" t="s">
        <v>907</v>
      </c>
      <c r="F31" s="400" t="s">
        <v>11</v>
      </c>
      <c r="G31" s="400" t="s">
        <v>12</v>
      </c>
    </row>
    <row r="32" spans="2:8">
      <c r="B32" s="451" t="s">
        <v>2244</v>
      </c>
      <c r="C32" s="451" t="s">
        <v>2241</v>
      </c>
      <c r="D32" s="484" t="s">
        <v>2243</v>
      </c>
      <c r="E32" s="331">
        <f>F32-4</f>
        <v>45324</v>
      </c>
      <c r="F32" s="331">
        <v>45328</v>
      </c>
      <c r="G32" s="331">
        <f>F32+34</f>
        <v>45362</v>
      </c>
      <c r="H32" s="464"/>
    </row>
    <row r="33" spans="1:8">
      <c r="B33" s="451" t="s">
        <v>2242</v>
      </c>
      <c r="C33" s="451" t="s">
        <v>2241</v>
      </c>
      <c r="D33" s="483"/>
      <c r="E33" s="331">
        <f>F33-4</f>
        <v>45331</v>
      </c>
      <c r="F33" s="331">
        <f>F32+7</f>
        <v>45335</v>
      </c>
      <c r="G33" s="331">
        <f>F33+34</f>
        <v>45369</v>
      </c>
      <c r="H33" s="464"/>
    </row>
    <row r="34" spans="1:8">
      <c r="B34" s="330" t="s">
        <v>1021</v>
      </c>
      <c r="C34" s="330"/>
      <c r="D34" s="483"/>
      <c r="E34" s="328">
        <f>F34-4</f>
        <v>45338</v>
      </c>
      <c r="F34" s="328">
        <f>F33+7</f>
        <v>45342</v>
      </c>
      <c r="G34" s="328">
        <f>F34+34</f>
        <v>45376</v>
      </c>
      <c r="H34" s="464"/>
    </row>
    <row r="35" spans="1:8">
      <c r="B35" s="451" t="s">
        <v>2240</v>
      </c>
      <c r="C35" s="451" t="s">
        <v>2239</v>
      </c>
      <c r="D35" s="482"/>
      <c r="E35" s="331">
        <f>F35-4</f>
        <v>45345</v>
      </c>
      <c r="F35" s="331">
        <f>F34+7</f>
        <v>45349</v>
      </c>
      <c r="G35" s="331">
        <f>F35+34</f>
        <v>45383</v>
      </c>
      <c r="H35" s="464"/>
    </row>
    <row r="36" spans="1:8">
      <c r="B36" s="451" t="s">
        <v>925</v>
      </c>
      <c r="C36" s="451" t="s">
        <v>925</v>
      </c>
      <c r="D36" s="463"/>
      <c r="E36" s="331">
        <f>F36-4</f>
        <v>45352</v>
      </c>
      <c r="F36" s="331">
        <f>F35+7</f>
        <v>45356</v>
      </c>
      <c r="G36" s="331">
        <f>F36+34</f>
        <v>45390</v>
      </c>
      <c r="H36" s="464"/>
    </row>
    <row r="37" spans="1:8">
      <c r="B37" s="464"/>
      <c r="C37" s="464"/>
      <c r="D37" s="470"/>
      <c r="E37" s="464"/>
      <c r="F37" s="464"/>
      <c r="G37" s="464"/>
      <c r="H37" s="464"/>
    </row>
    <row r="38" spans="1:8">
      <c r="B38" s="469" t="s">
        <v>425</v>
      </c>
      <c r="C38" s="469" t="s">
        <v>8</v>
      </c>
      <c r="D38" s="468" t="s">
        <v>9</v>
      </c>
      <c r="E38" s="465" t="s">
        <v>911</v>
      </c>
      <c r="F38" s="465" t="s">
        <v>911</v>
      </c>
      <c r="G38" s="465" t="s">
        <v>2230</v>
      </c>
      <c r="H38" s="464"/>
    </row>
    <row r="39" spans="1:8">
      <c r="B39" s="467"/>
      <c r="C39" s="467"/>
      <c r="D39" s="466"/>
      <c r="E39" s="465" t="s">
        <v>907</v>
      </c>
      <c r="F39" s="465" t="s">
        <v>11</v>
      </c>
      <c r="G39" s="465" t="s">
        <v>12</v>
      </c>
      <c r="H39" s="464"/>
    </row>
    <row r="40" spans="1:8" ht="16.5" customHeight="1">
      <c r="B40" s="451" t="s">
        <v>117</v>
      </c>
      <c r="C40" s="451" t="s">
        <v>2108</v>
      </c>
      <c r="D40" s="484" t="s">
        <v>2210</v>
      </c>
      <c r="E40" s="331">
        <f>F40-4</f>
        <v>45325</v>
      </c>
      <c r="F40" s="331">
        <v>45329</v>
      </c>
      <c r="G40" s="331">
        <f>F40+37</f>
        <v>45366</v>
      </c>
      <c r="H40" s="464"/>
    </row>
    <row r="41" spans="1:8">
      <c r="B41" s="451" t="s">
        <v>116</v>
      </c>
      <c r="C41" s="451" t="s">
        <v>2209</v>
      </c>
      <c r="D41" s="483"/>
      <c r="E41" s="331">
        <f>F41-4</f>
        <v>45332</v>
      </c>
      <c r="F41" s="331">
        <f>F40+7</f>
        <v>45336</v>
      </c>
      <c r="G41" s="331">
        <f>F41+37</f>
        <v>45373</v>
      </c>
      <c r="H41" s="464"/>
    </row>
    <row r="42" spans="1:8">
      <c r="B42" s="330" t="s">
        <v>1021</v>
      </c>
      <c r="C42" s="330"/>
      <c r="D42" s="483"/>
      <c r="E42" s="328">
        <f>F42-4</f>
        <v>45339</v>
      </c>
      <c r="F42" s="328">
        <f>F41+7</f>
        <v>45343</v>
      </c>
      <c r="G42" s="328">
        <f>F42+37</f>
        <v>45380</v>
      </c>
      <c r="H42" s="464"/>
    </row>
    <row r="43" spans="1:8">
      <c r="B43" s="451" t="s">
        <v>161</v>
      </c>
      <c r="C43" s="451" t="s">
        <v>2209</v>
      </c>
      <c r="D43" s="482"/>
      <c r="E43" s="331">
        <f>F43-4</f>
        <v>45346</v>
      </c>
      <c r="F43" s="331">
        <f>F42+7</f>
        <v>45350</v>
      </c>
      <c r="G43" s="331">
        <f>F43+37</f>
        <v>45387</v>
      </c>
      <c r="H43" s="464"/>
    </row>
    <row r="44" spans="1:8">
      <c r="B44" s="451" t="s">
        <v>923</v>
      </c>
      <c r="C44" s="451" t="s">
        <v>923</v>
      </c>
      <c r="D44" s="463"/>
      <c r="E44" s="331">
        <f>F44-4</f>
        <v>45353</v>
      </c>
      <c r="F44" s="331">
        <f>F43+7</f>
        <v>45357</v>
      </c>
      <c r="G44" s="331">
        <f>F44+37</f>
        <v>45394</v>
      </c>
      <c r="H44" s="464"/>
    </row>
    <row r="45" spans="1:8">
      <c r="B45" s="474"/>
      <c r="C45" s="474"/>
      <c r="D45" s="488"/>
      <c r="E45" s="474"/>
      <c r="F45" s="474"/>
      <c r="G45" s="474"/>
      <c r="H45" s="464"/>
    </row>
    <row r="46" spans="1:8">
      <c r="A46" s="435" t="s">
        <v>2269</v>
      </c>
      <c r="B46" s="464"/>
      <c r="C46" s="464"/>
      <c r="D46" s="470"/>
      <c r="E46" s="500"/>
      <c r="F46" s="500"/>
      <c r="G46" s="503"/>
      <c r="H46" s="464"/>
    </row>
    <row r="47" spans="1:8">
      <c r="B47" s="469" t="s">
        <v>425</v>
      </c>
      <c r="C47" s="469" t="s">
        <v>8</v>
      </c>
      <c r="D47" s="468" t="s">
        <v>9</v>
      </c>
      <c r="E47" s="465" t="s">
        <v>911</v>
      </c>
      <c r="F47" s="465" t="s">
        <v>911</v>
      </c>
      <c r="G47" s="465" t="s">
        <v>2268</v>
      </c>
      <c r="H47" s="464"/>
    </row>
    <row r="48" spans="1:8">
      <c r="B48" s="467"/>
      <c r="C48" s="467"/>
      <c r="D48" s="466"/>
      <c r="E48" s="465" t="s">
        <v>907</v>
      </c>
      <c r="F48" s="465" t="s">
        <v>11</v>
      </c>
      <c r="G48" s="465" t="s">
        <v>12</v>
      </c>
      <c r="H48" s="464"/>
    </row>
    <row r="49" spans="1:8" ht="16.5" customHeight="1">
      <c r="B49" s="451" t="s">
        <v>2221</v>
      </c>
      <c r="C49" s="451" t="s">
        <v>2220</v>
      </c>
      <c r="D49" s="484" t="s">
        <v>2219</v>
      </c>
      <c r="E49" s="331">
        <f>F49-5</f>
        <v>45322</v>
      </c>
      <c r="F49" s="331">
        <v>45327</v>
      </c>
      <c r="G49" s="331">
        <f>F49+32</f>
        <v>45359</v>
      </c>
      <c r="H49" s="464"/>
    </row>
    <row r="50" spans="1:8">
      <c r="B50" s="451" t="s">
        <v>297</v>
      </c>
      <c r="C50" s="451" t="s">
        <v>2218</v>
      </c>
      <c r="D50" s="483"/>
      <c r="E50" s="331">
        <f>F50-5</f>
        <v>45329</v>
      </c>
      <c r="F50" s="331">
        <f>F49+7</f>
        <v>45334</v>
      </c>
      <c r="G50" s="331">
        <f>F50+32</f>
        <v>45366</v>
      </c>
      <c r="H50" s="464"/>
    </row>
    <row r="51" spans="1:8">
      <c r="B51" s="451" t="s">
        <v>298</v>
      </c>
      <c r="C51" s="451" t="s">
        <v>2217</v>
      </c>
      <c r="D51" s="483"/>
      <c r="E51" s="331">
        <f>F51-5</f>
        <v>45336</v>
      </c>
      <c r="F51" s="331">
        <f>F50+7</f>
        <v>45341</v>
      </c>
      <c r="G51" s="331">
        <f>F51+32</f>
        <v>45373</v>
      </c>
      <c r="H51" s="464"/>
    </row>
    <row r="52" spans="1:8">
      <c r="B52" s="451" t="s">
        <v>299</v>
      </c>
      <c r="C52" s="451" t="s">
        <v>2216</v>
      </c>
      <c r="D52" s="483"/>
      <c r="E52" s="331">
        <f>F52-5</f>
        <v>45343</v>
      </c>
      <c r="F52" s="331">
        <f>F51+7</f>
        <v>45348</v>
      </c>
      <c r="G52" s="331">
        <f>F52+32</f>
        <v>45380</v>
      </c>
      <c r="H52" s="464"/>
    </row>
    <row r="53" spans="1:8">
      <c r="B53" s="451" t="s">
        <v>300</v>
      </c>
      <c r="C53" s="451" t="s">
        <v>2215</v>
      </c>
      <c r="D53" s="482"/>
      <c r="E53" s="331">
        <f>F53-5</f>
        <v>45350</v>
      </c>
      <c r="F53" s="331">
        <f>F52+7</f>
        <v>45355</v>
      </c>
      <c r="G53" s="331">
        <f>F53+32</f>
        <v>45387</v>
      </c>
      <c r="H53" s="464"/>
    </row>
    <row r="54" spans="1:8">
      <c r="B54" s="509"/>
      <c r="C54" s="508"/>
      <c r="D54" s="507"/>
      <c r="E54" s="500"/>
      <c r="F54" s="500"/>
      <c r="G54" s="474"/>
      <c r="H54" s="464"/>
    </row>
    <row r="55" spans="1:8">
      <c r="A55" s="382" t="s">
        <v>2267</v>
      </c>
      <c r="B55" s="464"/>
      <c r="C55" s="464"/>
      <c r="D55" s="470"/>
      <c r="E55" s="500"/>
      <c r="F55" s="500"/>
      <c r="G55" s="503"/>
      <c r="H55" s="464"/>
    </row>
    <row r="56" spans="1:8">
      <c r="B56" s="469" t="s">
        <v>425</v>
      </c>
      <c r="C56" s="469" t="s">
        <v>8</v>
      </c>
      <c r="D56" s="468" t="s">
        <v>9</v>
      </c>
      <c r="E56" s="465" t="s">
        <v>911</v>
      </c>
      <c r="F56" s="465" t="s">
        <v>911</v>
      </c>
      <c r="G56" s="465" t="s">
        <v>2266</v>
      </c>
      <c r="H56" s="464"/>
    </row>
    <row r="57" spans="1:8">
      <c r="B57" s="467"/>
      <c r="C57" s="467"/>
      <c r="D57" s="466"/>
      <c r="E57" s="465" t="s">
        <v>907</v>
      </c>
      <c r="F57" s="465" t="s">
        <v>11</v>
      </c>
      <c r="G57" s="465" t="s">
        <v>12</v>
      </c>
      <c r="H57" s="464"/>
    </row>
    <row r="58" spans="1:8" ht="16.5" customHeight="1">
      <c r="B58" s="451" t="s">
        <v>2258</v>
      </c>
      <c r="C58" s="451" t="s">
        <v>2257</v>
      </c>
      <c r="D58" s="484" t="s">
        <v>2256</v>
      </c>
      <c r="E58" s="331">
        <f>F58-5</f>
        <v>45321</v>
      </c>
      <c r="F58" s="331">
        <v>45326</v>
      </c>
      <c r="G58" s="331">
        <f>F58+29</f>
        <v>45355</v>
      </c>
      <c r="H58" s="464"/>
    </row>
    <row r="59" spans="1:8">
      <c r="B59" s="451" t="s">
        <v>2255</v>
      </c>
      <c r="C59" s="451" t="s">
        <v>2254</v>
      </c>
      <c r="D59" s="483"/>
      <c r="E59" s="331">
        <f>F59-5</f>
        <v>45328</v>
      </c>
      <c r="F59" s="331">
        <f>F58+7</f>
        <v>45333</v>
      </c>
      <c r="G59" s="331">
        <f>F59+29</f>
        <v>45362</v>
      </c>
      <c r="H59" s="464"/>
    </row>
    <row r="60" spans="1:8">
      <c r="B60" s="330" t="s">
        <v>933</v>
      </c>
      <c r="C60" s="330"/>
      <c r="D60" s="483"/>
      <c r="E60" s="328">
        <f>F60-5</f>
        <v>45335</v>
      </c>
      <c r="F60" s="328">
        <f>F59+7</f>
        <v>45340</v>
      </c>
      <c r="G60" s="328">
        <f>F60+29</f>
        <v>45369</v>
      </c>
      <c r="H60" s="464"/>
    </row>
    <row r="61" spans="1:8">
      <c r="B61" s="451" t="s">
        <v>290</v>
      </c>
      <c r="C61" s="451" t="s">
        <v>2253</v>
      </c>
      <c r="D61" s="483"/>
      <c r="E61" s="331">
        <f>F61-5</f>
        <v>45342</v>
      </c>
      <c r="F61" s="331">
        <f>F60+7</f>
        <v>45347</v>
      </c>
      <c r="G61" s="331">
        <f>F61+29</f>
        <v>45376</v>
      </c>
      <c r="H61" s="464"/>
    </row>
    <row r="62" spans="1:8">
      <c r="B62" s="451" t="s">
        <v>2252</v>
      </c>
      <c r="C62" s="451" t="s">
        <v>2251</v>
      </c>
      <c r="D62" s="482"/>
      <c r="E62" s="331">
        <f>F62-5</f>
        <v>45349</v>
      </c>
      <c r="F62" s="331">
        <f>F61+7</f>
        <v>45354</v>
      </c>
      <c r="G62" s="331">
        <f>F62+29</f>
        <v>45383</v>
      </c>
      <c r="H62" s="464"/>
    </row>
    <row r="63" spans="1:8">
      <c r="B63" s="477"/>
      <c r="C63" s="477"/>
      <c r="D63" s="476"/>
      <c r="E63" s="474"/>
      <c r="F63" s="474"/>
      <c r="G63" s="474"/>
      <c r="H63" s="464"/>
    </row>
    <row r="64" spans="1:8">
      <c r="B64" s="469" t="s">
        <v>425</v>
      </c>
      <c r="C64" s="469" t="s">
        <v>8</v>
      </c>
      <c r="D64" s="468" t="s">
        <v>9</v>
      </c>
      <c r="E64" s="465" t="s">
        <v>911</v>
      </c>
      <c r="F64" s="465" t="s">
        <v>911</v>
      </c>
      <c r="G64" s="465" t="s">
        <v>2266</v>
      </c>
      <c r="H64" s="464"/>
    </row>
    <row r="65" spans="1:8">
      <c r="B65" s="467"/>
      <c r="C65" s="467"/>
      <c r="D65" s="466"/>
      <c r="E65" s="465" t="s">
        <v>907</v>
      </c>
      <c r="F65" s="465" t="s">
        <v>11</v>
      </c>
      <c r="G65" s="465" t="s">
        <v>12</v>
      </c>
      <c r="H65" s="464"/>
    </row>
    <row r="66" spans="1:8" ht="17.25" customHeight="1">
      <c r="B66" s="451" t="s">
        <v>117</v>
      </c>
      <c r="C66" s="451" t="s">
        <v>2108</v>
      </c>
      <c r="D66" s="484" t="s">
        <v>2210</v>
      </c>
      <c r="E66" s="331">
        <f>F66-4</f>
        <v>45325</v>
      </c>
      <c r="F66" s="331">
        <v>45329</v>
      </c>
      <c r="G66" s="331">
        <f>F66+37</f>
        <v>45366</v>
      </c>
      <c r="H66" s="464"/>
    </row>
    <row r="67" spans="1:8">
      <c r="B67" s="451" t="s">
        <v>116</v>
      </c>
      <c r="C67" s="451" t="s">
        <v>2209</v>
      </c>
      <c r="D67" s="483"/>
      <c r="E67" s="331">
        <f>F67-4</f>
        <v>45332</v>
      </c>
      <c r="F67" s="331">
        <f>F66+7</f>
        <v>45336</v>
      </c>
      <c r="G67" s="331">
        <f>F67+37</f>
        <v>45373</v>
      </c>
      <c r="H67" s="464"/>
    </row>
    <row r="68" spans="1:8">
      <c r="B68" s="330" t="s">
        <v>1021</v>
      </c>
      <c r="C68" s="330"/>
      <c r="D68" s="483"/>
      <c r="E68" s="328">
        <f>F68-4</f>
        <v>45339</v>
      </c>
      <c r="F68" s="328">
        <f>F67+7</f>
        <v>45343</v>
      </c>
      <c r="G68" s="328">
        <f>F68+37</f>
        <v>45380</v>
      </c>
      <c r="H68" s="464"/>
    </row>
    <row r="69" spans="1:8">
      <c r="B69" s="451" t="s">
        <v>161</v>
      </c>
      <c r="C69" s="451" t="s">
        <v>2209</v>
      </c>
      <c r="D69" s="482"/>
      <c r="E69" s="331">
        <f>F69-4</f>
        <v>45346</v>
      </c>
      <c r="F69" s="331">
        <f>F68+7</f>
        <v>45350</v>
      </c>
      <c r="G69" s="331">
        <f>F69+37</f>
        <v>45387</v>
      </c>
      <c r="H69" s="464"/>
    </row>
    <row r="70" spans="1:8">
      <c r="B70" s="451" t="s">
        <v>923</v>
      </c>
      <c r="C70" s="451" t="s">
        <v>923</v>
      </c>
      <c r="D70" s="463"/>
      <c r="E70" s="331">
        <f>F70-4</f>
        <v>45353</v>
      </c>
      <c r="F70" s="331">
        <f>F69+7</f>
        <v>45357</v>
      </c>
      <c r="G70" s="331">
        <f>F70+37</f>
        <v>45394</v>
      </c>
      <c r="H70" s="464"/>
    </row>
    <row r="71" spans="1:8">
      <c r="B71" s="474"/>
      <c r="C71" s="474"/>
      <c r="D71" s="476"/>
      <c r="E71" s="474"/>
      <c r="F71" s="474"/>
      <c r="G71" s="474"/>
      <c r="H71" s="464"/>
    </row>
    <row r="72" spans="1:8">
      <c r="A72" s="382" t="s">
        <v>15</v>
      </c>
      <c r="B72" s="464"/>
      <c r="C72" s="464"/>
      <c r="D72" s="470"/>
      <c r="E72" s="464"/>
      <c r="F72" s="464"/>
      <c r="G72" s="464"/>
      <c r="H72" s="464"/>
    </row>
    <row r="73" spans="1:8">
      <c r="A73" s="382"/>
      <c r="B73" s="469" t="s">
        <v>425</v>
      </c>
      <c r="C73" s="469" t="s">
        <v>8</v>
      </c>
      <c r="D73" s="468" t="s">
        <v>9</v>
      </c>
      <c r="E73" s="465" t="s">
        <v>911</v>
      </c>
      <c r="F73" s="465" t="s">
        <v>911</v>
      </c>
      <c r="G73" s="465" t="s">
        <v>2212</v>
      </c>
      <c r="H73" s="464"/>
    </row>
    <row r="74" spans="1:8">
      <c r="A74" s="382"/>
      <c r="B74" s="467"/>
      <c r="C74" s="467"/>
      <c r="D74" s="466"/>
      <c r="E74" s="465" t="s">
        <v>907</v>
      </c>
      <c r="F74" s="465" t="s">
        <v>11</v>
      </c>
      <c r="G74" s="465" t="s">
        <v>12</v>
      </c>
      <c r="H74" s="464"/>
    </row>
    <row r="75" spans="1:8" ht="16.5" customHeight="1">
      <c r="A75" s="382"/>
      <c r="B75" s="451" t="s">
        <v>2265</v>
      </c>
      <c r="C75" s="451" t="s">
        <v>2264</v>
      </c>
      <c r="D75" s="484" t="s">
        <v>2263</v>
      </c>
      <c r="E75" s="331">
        <f>F75-6</f>
        <v>45317</v>
      </c>
      <c r="F75" s="331">
        <v>45323</v>
      </c>
      <c r="G75" s="331">
        <f>F75+37</f>
        <v>45360</v>
      </c>
      <c r="H75" s="464"/>
    </row>
    <row r="76" spans="1:8">
      <c r="A76" s="382"/>
      <c r="B76" s="451" t="s">
        <v>2262</v>
      </c>
      <c r="C76" s="451" t="s">
        <v>2261</v>
      </c>
      <c r="D76" s="483"/>
      <c r="E76" s="331">
        <f>F76-6</f>
        <v>45324</v>
      </c>
      <c r="F76" s="331">
        <f>F75+7</f>
        <v>45330</v>
      </c>
      <c r="G76" s="331">
        <f>F76+37</f>
        <v>45367</v>
      </c>
      <c r="H76" s="464"/>
    </row>
    <row r="77" spans="1:8">
      <c r="A77" s="382"/>
      <c r="B77" s="330" t="s">
        <v>933</v>
      </c>
      <c r="C77" s="330"/>
      <c r="D77" s="483"/>
      <c r="E77" s="328">
        <f>F77-6</f>
        <v>45331</v>
      </c>
      <c r="F77" s="328">
        <f>F76+7</f>
        <v>45337</v>
      </c>
      <c r="G77" s="328">
        <f>F77+37</f>
        <v>45374</v>
      </c>
      <c r="H77" s="464"/>
    </row>
    <row r="78" spans="1:8">
      <c r="A78" s="382"/>
      <c r="B78" s="330" t="s">
        <v>933</v>
      </c>
      <c r="C78" s="330"/>
      <c r="D78" s="483"/>
      <c r="E78" s="328">
        <f>F78-6</f>
        <v>45338</v>
      </c>
      <c r="F78" s="328">
        <f>F77+7</f>
        <v>45344</v>
      </c>
      <c r="G78" s="328">
        <f>F78+37</f>
        <v>45381</v>
      </c>
      <c r="H78" s="464"/>
    </row>
    <row r="79" spans="1:8">
      <c r="A79" s="382"/>
      <c r="B79" s="451" t="s">
        <v>2260</v>
      </c>
      <c r="C79" s="451" t="s">
        <v>2259</v>
      </c>
      <c r="D79" s="482"/>
      <c r="E79" s="331">
        <f>F79-6</f>
        <v>45345</v>
      </c>
      <c r="F79" s="331">
        <f>F78+7</f>
        <v>45351</v>
      </c>
      <c r="G79" s="331">
        <f>F79+37</f>
        <v>45388</v>
      </c>
      <c r="H79" s="464"/>
    </row>
    <row r="80" spans="1:8">
      <c r="A80" s="382"/>
      <c r="B80" s="500"/>
      <c r="C80" s="500"/>
      <c r="D80" s="507"/>
      <c r="E80" s="500"/>
      <c r="F80" s="500"/>
      <c r="G80" s="500"/>
      <c r="H80" s="464"/>
    </row>
    <row r="81" spans="1:8">
      <c r="B81" s="469" t="s">
        <v>425</v>
      </c>
      <c r="C81" s="469" t="s">
        <v>8</v>
      </c>
      <c r="D81" s="468" t="s">
        <v>9</v>
      </c>
      <c r="E81" s="465" t="s">
        <v>911</v>
      </c>
      <c r="F81" s="465" t="s">
        <v>911</v>
      </c>
      <c r="G81" s="465" t="s">
        <v>2212</v>
      </c>
      <c r="H81" s="464"/>
    </row>
    <row r="82" spans="1:8">
      <c r="B82" s="467"/>
      <c r="C82" s="467"/>
      <c r="D82" s="466"/>
      <c r="E82" s="465" t="s">
        <v>907</v>
      </c>
      <c r="F82" s="465" t="s">
        <v>11</v>
      </c>
      <c r="G82" s="465" t="s">
        <v>12</v>
      </c>
      <c r="H82" s="464"/>
    </row>
    <row r="83" spans="1:8" ht="16.5" customHeight="1">
      <c r="B83" s="451" t="s">
        <v>283</v>
      </c>
      <c r="C83" s="451" t="s">
        <v>2108</v>
      </c>
      <c r="D83" s="484" t="s">
        <v>2141</v>
      </c>
      <c r="E83" s="331">
        <f>F83-4</f>
        <v>45322</v>
      </c>
      <c r="F83" s="331">
        <v>45326</v>
      </c>
      <c r="G83" s="331">
        <f>F83+30</f>
        <v>45356</v>
      </c>
      <c r="H83" s="464"/>
    </row>
    <row r="84" spans="1:8">
      <c r="B84" s="451" t="s">
        <v>2135</v>
      </c>
      <c r="C84" s="451" t="s">
        <v>2134</v>
      </c>
      <c r="D84" s="483"/>
      <c r="E84" s="331">
        <f>F84-4</f>
        <v>45329</v>
      </c>
      <c r="F84" s="331">
        <f>F83+7</f>
        <v>45333</v>
      </c>
      <c r="G84" s="331">
        <f>F84+30</f>
        <v>45363</v>
      </c>
      <c r="H84" s="464"/>
    </row>
    <row r="85" spans="1:8">
      <c r="B85" s="451" t="s">
        <v>285</v>
      </c>
      <c r="C85" s="451" t="s">
        <v>2108</v>
      </c>
      <c r="D85" s="483"/>
      <c r="E85" s="331">
        <f>F85-4</f>
        <v>45336</v>
      </c>
      <c r="F85" s="331">
        <f>F84+7</f>
        <v>45340</v>
      </c>
      <c r="G85" s="331">
        <f>F85+30</f>
        <v>45370</v>
      </c>
      <c r="H85" s="464"/>
    </row>
    <row r="86" spans="1:8">
      <c r="B86" s="330" t="s">
        <v>933</v>
      </c>
      <c r="C86" s="330"/>
      <c r="D86" s="483"/>
      <c r="E86" s="328">
        <f>F86-4</f>
        <v>45343</v>
      </c>
      <c r="F86" s="328">
        <f>F85+7</f>
        <v>45347</v>
      </c>
      <c r="G86" s="328">
        <f>F86+30</f>
        <v>45377</v>
      </c>
      <c r="H86" s="464"/>
    </row>
    <row r="87" spans="1:8">
      <c r="B87" s="451" t="s">
        <v>286</v>
      </c>
      <c r="C87" s="451" t="s">
        <v>2133</v>
      </c>
      <c r="D87" s="482"/>
      <c r="E87" s="331">
        <f>F87-4</f>
        <v>45350</v>
      </c>
      <c r="F87" s="331">
        <f>F86+7</f>
        <v>45354</v>
      </c>
      <c r="G87" s="331">
        <f>F87+30</f>
        <v>45384</v>
      </c>
      <c r="H87" s="464"/>
    </row>
    <row r="88" spans="1:8">
      <c r="B88" s="474"/>
      <c r="C88" s="474"/>
      <c r="D88" s="476"/>
      <c r="E88" s="474"/>
      <c r="F88" s="474"/>
      <c r="G88" s="474"/>
      <c r="H88" s="464"/>
    </row>
    <row r="89" spans="1:8">
      <c r="A89" s="382" t="s">
        <v>2250</v>
      </c>
      <c r="B89" s="477"/>
      <c r="C89" s="477"/>
      <c r="D89" s="476"/>
      <c r="E89" s="474"/>
      <c r="F89" s="474"/>
      <c r="G89" s="474"/>
      <c r="H89" s="464"/>
    </row>
    <row r="90" spans="1:8">
      <c r="B90" s="469" t="s">
        <v>425</v>
      </c>
      <c r="C90" s="469" t="s">
        <v>8</v>
      </c>
      <c r="D90" s="468" t="s">
        <v>9</v>
      </c>
      <c r="E90" s="465" t="s">
        <v>911</v>
      </c>
      <c r="F90" s="465" t="s">
        <v>911</v>
      </c>
      <c r="G90" s="465" t="s">
        <v>2250</v>
      </c>
      <c r="H90" s="464"/>
    </row>
    <row r="91" spans="1:8">
      <c r="B91" s="467"/>
      <c r="C91" s="467"/>
      <c r="D91" s="466"/>
      <c r="E91" s="465" t="s">
        <v>907</v>
      </c>
      <c r="F91" s="465" t="s">
        <v>11</v>
      </c>
      <c r="G91" s="465" t="s">
        <v>12</v>
      </c>
      <c r="H91" s="464"/>
    </row>
    <row r="92" spans="1:8" ht="16.5" customHeight="1">
      <c r="B92" s="451" t="s">
        <v>2258</v>
      </c>
      <c r="C92" s="451" t="s">
        <v>2257</v>
      </c>
      <c r="D92" s="484" t="s">
        <v>2256</v>
      </c>
      <c r="E92" s="331">
        <f>F92-5</f>
        <v>45321</v>
      </c>
      <c r="F92" s="331">
        <v>45326</v>
      </c>
      <c r="G92" s="331">
        <f>F92+27</f>
        <v>45353</v>
      </c>
      <c r="H92" s="464"/>
    </row>
    <row r="93" spans="1:8">
      <c r="B93" s="451" t="s">
        <v>2255</v>
      </c>
      <c r="C93" s="451" t="s">
        <v>2254</v>
      </c>
      <c r="D93" s="483"/>
      <c r="E93" s="331">
        <f>F93-5</f>
        <v>45328</v>
      </c>
      <c r="F93" s="331">
        <f>F92+7</f>
        <v>45333</v>
      </c>
      <c r="G93" s="331">
        <f>F93+27</f>
        <v>45360</v>
      </c>
      <c r="H93" s="464"/>
    </row>
    <row r="94" spans="1:8">
      <c r="B94" s="330" t="s">
        <v>933</v>
      </c>
      <c r="C94" s="330"/>
      <c r="D94" s="483"/>
      <c r="E94" s="328">
        <f>F94-5</f>
        <v>45335</v>
      </c>
      <c r="F94" s="328">
        <f>F93+7</f>
        <v>45340</v>
      </c>
      <c r="G94" s="328">
        <f>F94+27</f>
        <v>45367</v>
      </c>
      <c r="H94" s="464"/>
    </row>
    <row r="95" spans="1:8">
      <c r="B95" s="451" t="s">
        <v>290</v>
      </c>
      <c r="C95" s="451" t="s">
        <v>2253</v>
      </c>
      <c r="D95" s="483"/>
      <c r="E95" s="331">
        <f>F95-5</f>
        <v>45342</v>
      </c>
      <c r="F95" s="331">
        <f>F94+7</f>
        <v>45347</v>
      </c>
      <c r="G95" s="331">
        <f>F95+27</f>
        <v>45374</v>
      </c>
      <c r="H95" s="464"/>
    </row>
    <row r="96" spans="1:8">
      <c r="B96" s="451" t="s">
        <v>2252</v>
      </c>
      <c r="C96" s="451" t="s">
        <v>2251</v>
      </c>
      <c r="D96" s="482"/>
      <c r="E96" s="331">
        <f>F96-5</f>
        <v>45349</v>
      </c>
      <c r="F96" s="331">
        <f>F95+7</f>
        <v>45354</v>
      </c>
      <c r="G96" s="331">
        <f>F96+27</f>
        <v>45381</v>
      </c>
      <c r="H96" s="464"/>
    </row>
    <row r="97" spans="1:8">
      <c r="B97" s="477"/>
      <c r="C97" s="477"/>
      <c r="D97" s="476"/>
      <c r="E97" s="474"/>
      <c r="F97" s="474"/>
      <c r="G97" s="474"/>
      <c r="H97" s="464"/>
    </row>
    <row r="98" spans="1:8">
      <c r="B98" s="477"/>
      <c r="C98" s="477"/>
      <c r="D98" s="476"/>
      <c r="E98" s="474"/>
      <c r="F98" s="474"/>
      <c r="G98" s="474"/>
      <c r="H98" s="464"/>
    </row>
    <row r="99" spans="1:8">
      <c r="B99" s="469" t="s">
        <v>425</v>
      </c>
      <c r="C99" s="469" t="s">
        <v>8</v>
      </c>
      <c r="D99" s="468" t="s">
        <v>9</v>
      </c>
      <c r="E99" s="465" t="s">
        <v>911</v>
      </c>
      <c r="F99" s="465" t="s">
        <v>911</v>
      </c>
      <c r="G99" s="465" t="s">
        <v>2250</v>
      </c>
      <c r="H99" s="464"/>
    </row>
    <row r="100" spans="1:8">
      <c r="B100" s="467"/>
      <c r="C100" s="467"/>
      <c r="D100" s="466"/>
      <c r="E100" s="465" t="s">
        <v>907</v>
      </c>
      <c r="F100" s="465" t="s">
        <v>11</v>
      </c>
      <c r="G100" s="465" t="s">
        <v>12</v>
      </c>
      <c r="H100" s="464"/>
    </row>
    <row r="101" spans="1:8" ht="16.5" customHeight="1">
      <c r="B101" s="451" t="s">
        <v>117</v>
      </c>
      <c r="C101" s="451" t="s">
        <v>2108</v>
      </c>
      <c r="D101" s="484" t="s">
        <v>2210</v>
      </c>
      <c r="E101" s="331">
        <f>F101-4</f>
        <v>45325</v>
      </c>
      <c r="F101" s="331">
        <v>45329</v>
      </c>
      <c r="G101" s="331">
        <f>F101+34</f>
        <v>45363</v>
      </c>
      <c r="H101" s="464"/>
    </row>
    <row r="102" spans="1:8">
      <c r="B102" s="451" t="s">
        <v>116</v>
      </c>
      <c r="C102" s="451" t="s">
        <v>2209</v>
      </c>
      <c r="D102" s="483"/>
      <c r="E102" s="331">
        <f>F102-4</f>
        <v>45332</v>
      </c>
      <c r="F102" s="331">
        <f>F101+7</f>
        <v>45336</v>
      </c>
      <c r="G102" s="331">
        <f>F102+34</f>
        <v>45370</v>
      </c>
      <c r="H102" s="464"/>
    </row>
    <row r="103" spans="1:8" ht="16.5" customHeight="1">
      <c r="B103" s="330" t="s">
        <v>1021</v>
      </c>
      <c r="C103" s="330"/>
      <c r="D103" s="483"/>
      <c r="E103" s="328">
        <f>F103-4</f>
        <v>45339</v>
      </c>
      <c r="F103" s="328">
        <f>F102+7</f>
        <v>45343</v>
      </c>
      <c r="G103" s="328">
        <f>F103+34</f>
        <v>45377</v>
      </c>
      <c r="H103" s="464"/>
    </row>
    <row r="104" spans="1:8">
      <c r="B104" s="451" t="s">
        <v>161</v>
      </c>
      <c r="C104" s="451" t="s">
        <v>2209</v>
      </c>
      <c r="D104" s="482"/>
      <c r="E104" s="331">
        <f>F104-4</f>
        <v>45346</v>
      </c>
      <c r="F104" s="331">
        <f>F103+7</f>
        <v>45350</v>
      </c>
      <c r="G104" s="331">
        <f>F104+34</f>
        <v>45384</v>
      </c>
      <c r="H104" s="464"/>
    </row>
    <row r="105" spans="1:8">
      <c r="B105" s="451" t="s">
        <v>923</v>
      </c>
      <c r="C105" s="451" t="s">
        <v>923</v>
      </c>
      <c r="D105" s="463"/>
      <c r="E105" s="331">
        <f>F105-4</f>
        <v>45353</v>
      </c>
      <c r="F105" s="331">
        <f>F104+7</f>
        <v>45357</v>
      </c>
      <c r="G105" s="331">
        <f>F105+34</f>
        <v>45391</v>
      </c>
      <c r="H105" s="464"/>
    </row>
    <row r="106" spans="1:8">
      <c r="B106" s="477"/>
      <c r="C106" s="477"/>
      <c r="D106" s="476"/>
      <c r="E106" s="474"/>
      <c r="F106" s="474"/>
      <c r="G106" s="474"/>
      <c r="H106" s="464"/>
    </row>
    <row r="107" spans="1:8">
      <c r="A107" s="382" t="s">
        <v>2249</v>
      </c>
      <c r="B107" s="500"/>
      <c r="C107" s="500"/>
      <c r="D107" s="470"/>
      <c r="E107" s="464"/>
      <c r="F107" s="464"/>
      <c r="G107" s="503"/>
      <c r="H107" s="464"/>
    </row>
    <row r="108" spans="1:8">
      <c r="B108" s="469" t="s">
        <v>425</v>
      </c>
      <c r="C108" s="469" t="s">
        <v>8</v>
      </c>
      <c r="D108" s="468" t="s">
        <v>9</v>
      </c>
      <c r="E108" s="465" t="s">
        <v>911</v>
      </c>
      <c r="F108" s="465" t="s">
        <v>911</v>
      </c>
      <c r="G108" s="465" t="s">
        <v>2248</v>
      </c>
      <c r="H108" s="464"/>
    </row>
    <row r="109" spans="1:8">
      <c r="B109" s="467"/>
      <c r="C109" s="467"/>
      <c r="D109" s="466"/>
      <c r="E109" s="465" t="s">
        <v>907</v>
      </c>
      <c r="F109" s="465" t="s">
        <v>11</v>
      </c>
      <c r="G109" s="465" t="s">
        <v>12</v>
      </c>
      <c r="H109" s="464"/>
    </row>
    <row r="110" spans="1:8" ht="16.5" customHeight="1">
      <c r="B110" s="451" t="s">
        <v>283</v>
      </c>
      <c r="C110" s="451" t="s">
        <v>2108</v>
      </c>
      <c r="D110" s="484" t="s">
        <v>2141</v>
      </c>
      <c r="E110" s="331">
        <f>F110-4</f>
        <v>45322</v>
      </c>
      <c r="F110" s="331">
        <v>45326</v>
      </c>
      <c r="G110" s="331">
        <f>F110+35</f>
        <v>45361</v>
      </c>
      <c r="H110" s="464"/>
    </row>
    <row r="111" spans="1:8">
      <c r="B111" s="451" t="s">
        <v>2135</v>
      </c>
      <c r="C111" s="451" t="s">
        <v>2134</v>
      </c>
      <c r="D111" s="483"/>
      <c r="E111" s="331">
        <f>F111-4</f>
        <v>45329</v>
      </c>
      <c r="F111" s="331">
        <f>F110+7</f>
        <v>45333</v>
      </c>
      <c r="G111" s="331">
        <f>F111+35</f>
        <v>45368</v>
      </c>
      <c r="H111" s="464"/>
    </row>
    <row r="112" spans="1:8">
      <c r="B112" s="451" t="s">
        <v>285</v>
      </c>
      <c r="C112" s="451" t="s">
        <v>2108</v>
      </c>
      <c r="D112" s="483"/>
      <c r="E112" s="331">
        <f>F112-4</f>
        <v>45336</v>
      </c>
      <c r="F112" s="331">
        <f>F111+7</f>
        <v>45340</v>
      </c>
      <c r="G112" s="331">
        <f>F112+35</f>
        <v>45375</v>
      </c>
      <c r="H112" s="464"/>
    </row>
    <row r="113" spans="1:8">
      <c r="B113" s="330" t="s">
        <v>933</v>
      </c>
      <c r="C113" s="330"/>
      <c r="D113" s="483"/>
      <c r="E113" s="328">
        <f>F113-4</f>
        <v>45343</v>
      </c>
      <c r="F113" s="328">
        <f>F112+7</f>
        <v>45347</v>
      </c>
      <c r="G113" s="328">
        <f>F113+35</f>
        <v>45382</v>
      </c>
      <c r="H113" s="464"/>
    </row>
    <row r="114" spans="1:8">
      <c r="B114" s="451" t="s">
        <v>286</v>
      </c>
      <c r="C114" s="451" t="s">
        <v>2133</v>
      </c>
      <c r="D114" s="482"/>
      <c r="E114" s="331">
        <f>F114-4</f>
        <v>45350</v>
      </c>
      <c r="F114" s="331">
        <f>F113+7</f>
        <v>45354</v>
      </c>
      <c r="G114" s="331">
        <f>F114+35</f>
        <v>45389</v>
      </c>
      <c r="H114" s="464"/>
    </row>
    <row r="115" spans="1:8">
      <c r="B115" s="474"/>
      <c r="C115" s="474"/>
      <c r="D115" s="476"/>
      <c r="E115" s="474"/>
      <c r="F115" s="474"/>
      <c r="G115" s="474"/>
      <c r="H115" s="464"/>
    </row>
    <row r="116" spans="1:8">
      <c r="B116" s="469" t="s">
        <v>425</v>
      </c>
      <c r="C116" s="469" t="s">
        <v>8</v>
      </c>
      <c r="D116" s="468" t="s">
        <v>9</v>
      </c>
      <c r="E116" s="465" t="s">
        <v>911</v>
      </c>
      <c r="F116" s="465" t="s">
        <v>911</v>
      </c>
      <c r="G116" s="465" t="s">
        <v>2248</v>
      </c>
      <c r="H116" s="464"/>
    </row>
    <row r="117" spans="1:8">
      <c r="B117" s="467"/>
      <c r="C117" s="467"/>
      <c r="D117" s="466"/>
      <c r="E117" s="465" t="s">
        <v>907</v>
      </c>
      <c r="F117" s="465" t="s">
        <v>11</v>
      </c>
      <c r="G117" s="465" t="s">
        <v>12</v>
      </c>
      <c r="H117" s="464"/>
    </row>
    <row r="118" spans="1:8" ht="16.5" customHeight="1">
      <c r="B118" s="451" t="s">
        <v>2244</v>
      </c>
      <c r="C118" s="451" t="s">
        <v>2241</v>
      </c>
      <c r="D118" s="484" t="s">
        <v>2243</v>
      </c>
      <c r="E118" s="331">
        <f>F118-4</f>
        <v>45324</v>
      </c>
      <c r="F118" s="331">
        <v>45328</v>
      </c>
      <c r="G118" s="331">
        <f>F118+38</f>
        <v>45366</v>
      </c>
      <c r="H118" s="464"/>
    </row>
    <row r="119" spans="1:8">
      <c r="B119" s="451" t="s">
        <v>2242</v>
      </c>
      <c r="C119" s="451" t="s">
        <v>2241</v>
      </c>
      <c r="D119" s="483"/>
      <c r="E119" s="331">
        <f>F119-4</f>
        <v>45331</v>
      </c>
      <c r="F119" s="331">
        <f>F118+7</f>
        <v>45335</v>
      </c>
      <c r="G119" s="331">
        <f>F119+38</f>
        <v>45373</v>
      </c>
      <c r="H119" s="464"/>
    </row>
    <row r="120" spans="1:8" ht="16.5" customHeight="1">
      <c r="B120" s="330" t="s">
        <v>1021</v>
      </c>
      <c r="C120" s="330"/>
      <c r="D120" s="483"/>
      <c r="E120" s="328">
        <f>F120-4</f>
        <v>45338</v>
      </c>
      <c r="F120" s="328">
        <f>F119+7</f>
        <v>45342</v>
      </c>
      <c r="G120" s="328">
        <f>F120+38</f>
        <v>45380</v>
      </c>
      <c r="H120" s="464"/>
    </row>
    <row r="121" spans="1:8">
      <c r="B121" s="451" t="s">
        <v>2240</v>
      </c>
      <c r="C121" s="451" t="s">
        <v>2239</v>
      </c>
      <c r="D121" s="482"/>
      <c r="E121" s="331">
        <f>F121-4</f>
        <v>45345</v>
      </c>
      <c r="F121" s="331">
        <f>F120+7</f>
        <v>45349</v>
      </c>
      <c r="G121" s="331">
        <f>F121+38</f>
        <v>45387</v>
      </c>
      <c r="H121" s="464"/>
    </row>
    <row r="122" spans="1:8">
      <c r="B122" s="451" t="s">
        <v>923</v>
      </c>
      <c r="C122" s="451" t="s">
        <v>923</v>
      </c>
      <c r="D122" s="463"/>
      <c r="E122" s="331">
        <f>F122-4</f>
        <v>45352</v>
      </c>
      <c r="F122" s="331">
        <f>F121+7</f>
        <v>45356</v>
      </c>
      <c r="G122" s="331">
        <f>F122+38</f>
        <v>45394</v>
      </c>
      <c r="H122" s="464"/>
    </row>
    <row r="123" spans="1:8" s="371" customFormat="1">
      <c r="A123" s="393" t="s">
        <v>2247</v>
      </c>
      <c r="B123" s="506"/>
      <c r="C123" s="506"/>
      <c r="D123" s="505"/>
      <c r="E123" s="504"/>
      <c r="F123" s="504"/>
      <c r="G123" s="504"/>
      <c r="H123" s="503"/>
    </row>
    <row r="124" spans="1:8">
      <c r="A124" s="382" t="s">
        <v>2246</v>
      </c>
      <c r="B124" s="501"/>
      <c r="C124" s="501"/>
      <c r="D124" s="502"/>
      <c r="E124" s="501"/>
      <c r="F124" s="500"/>
      <c r="G124" s="500"/>
      <c r="H124" s="499"/>
    </row>
    <row r="125" spans="1:8">
      <c r="A125" s="382"/>
      <c r="B125" s="469" t="s">
        <v>7</v>
      </c>
      <c r="C125" s="469" t="s">
        <v>8</v>
      </c>
      <c r="D125" s="468" t="s">
        <v>9</v>
      </c>
      <c r="E125" s="465" t="s">
        <v>911</v>
      </c>
      <c r="F125" s="465" t="s">
        <v>911</v>
      </c>
      <c r="G125" s="465" t="s">
        <v>2212</v>
      </c>
      <c r="H125" s="465" t="s">
        <v>2245</v>
      </c>
    </row>
    <row r="126" spans="1:8">
      <c r="A126" s="382"/>
      <c r="B126" s="467"/>
      <c r="C126" s="467"/>
      <c r="D126" s="466"/>
      <c r="E126" s="465" t="s">
        <v>907</v>
      </c>
      <c r="F126" s="465" t="s">
        <v>11</v>
      </c>
      <c r="G126" s="465" t="s">
        <v>12</v>
      </c>
      <c r="H126" s="465" t="s">
        <v>863</v>
      </c>
    </row>
    <row r="127" spans="1:8" ht="16.5" customHeight="1">
      <c r="A127" s="382"/>
      <c r="B127" s="451" t="s">
        <v>283</v>
      </c>
      <c r="C127" s="451" t="s">
        <v>2108</v>
      </c>
      <c r="D127" s="484" t="s">
        <v>2141</v>
      </c>
      <c r="E127" s="331">
        <f>F127-4</f>
        <v>45322</v>
      </c>
      <c r="F127" s="331">
        <v>45326</v>
      </c>
      <c r="G127" s="331">
        <f>F127+30</f>
        <v>45356</v>
      </c>
      <c r="H127" s="331" t="s">
        <v>2237</v>
      </c>
    </row>
    <row r="128" spans="1:8">
      <c r="A128" s="382"/>
      <c r="B128" s="451" t="s">
        <v>2135</v>
      </c>
      <c r="C128" s="451" t="s">
        <v>2134</v>
      </c>
      <c r="D128" s="483"/>
      <c r="E128" s="331">
        <f>F128-4</f>
        <v>45329</v>
      </c>
      <c r="F128" s="331">
        <f>F127+7</f>
        <v>45333</v>
      </c>
      <c r="G128" s="331">
        <f>F128+30</f>
        <v>45363</v>
      </c>
      <c r="H128" s="331" t="s">
        <v>2237</v>
      </c>
    </row>
    <row r="129" spans="1:8">
      <c r="A129" s="382"/>
      <c r="B129" s="451" t="s">
        <v>285</v>
      </c>
      <c r="C129" s="451" t="s">
        <v>2108</v>
      </c>
      <c r="D129" s="483"/>
      <c r="E129" s="331">
        <f>F129-4</f>
        <v>45336</v>
      </c>
      <c r="F129" s="331">
        <f>F128+7</f>
        <v>45340</v>
      </c>
      <c r="G129" s="331">
        <f>F129+30</f>
        <v>45370</v>
      </c>
      <c r="H129" s="331" t="s">
        <v>2237</v>
      </c>
    </row>
    <row r="130" spans="1:8">
      <c r="A130" s="382"/>
      <c r="B130" s="330" t="s">
        <v>933</v>
      </c>
      <c r="C130" s="330"/>
      <c r="D130" s="483"/>
      <c r="E130" s="328">
        <f>F130-4</f>
        <v>45343</v>
      </c>
      <c r="F130" s="328">
        <f>F129+7</f>
        <v>45347</v>
      </c>
      <c r="G130" s="328">
        <f>F130+30</f>
        <v>45377</v>
      </c>
      <c r="H130" s="328" t="s">
        <v>2237</v>
      </c>
    </row>
    <row r="131" spans="1:8">
      <c r="A131" s="382"/>
      <c r="B131" s="451" t="s">
        <v>286</v>
      </c>
      <c r="C131" s="451" t="s">
        <v>2133</v>
      </c>
      <c r="D131" s="482"/>
      <c r="E131" s="331">
        <f>F131-4</f>
        <v>45350</v>
      </c>
      <c r="F131" s="331">
        <f>F130+7</f>
        <v>45354</v>
      </c>
      <c r="G131" s="331">
        <f>F131+30</f>
        <v>45384</v>
      </c>
      <c r="H131" s="331" t="s">
        <v>2237</v>
      </c>
    </row>
    <row r="132" spans="1:8">
      <c r="A132" s="382"/>
      <c r="B132" s="474"/>
      <c r="C132" s="474"/>
      <c r="D132" s="476"/>
      <c r="E132" s="474"/>
      <c r="F132" s="474"/>
      <c r="G132" s="474"/>
      <c r="H132" s="474"/>
    </row>
    <row r="133" spans="1:8">
      <c r="A133" s="382"/>
      <c r="B133" s="469" t="s">
        <v>425</v>
      </c>
      <c r="C133" s="469" t="s">
        <v>8</v>
      </c>
      <c r="D133" s="468" t="s">
        <v>9</v>
      </c>
      <c r="E133" s="465" t="s">
        <v>911</v>
      </c>
      <c r="F133" s="465" t="s">
        <v>911</v>
      </c>
      <c r="G133" s="465" t="s">
        <v>2230</v>
      </c>
      <c r="H133" s="465" t="s">
        <v>2245</v>
      </c>
    </row>
    <row r="134" spans="1:8">
      <c r="A134" s="382"/>
      <c r="B134" s="467"/>
      <c r="C134" s="467"/>
      <c r="D134" s="466"/>
      <c r="E134" s="465" t="s">
        <v>907</v>
      </c>
      <c r="F134" s="465" t="s">
        <v>11</v>
      </c>
      <c r="G134" s="465" t="s">
        <v>12</v>
      </c>
      <c r="H134" s="465" t="s">
        <v>863</v>
      </c>
    </row>
    <row r="135" spans="1:8" ht="16.5" customHeight="1">
      <c r="A135" s="382"/>
      <c r="B135" s="451" t="s">
        <v>2244</v>
      </c>
      <c r="C135" s="451" t="s">
        <v>2241</v>
      </c>
      <c r="D135" s="484" t="s">
        <v>2243</v>
      </c>
      <c r="E135" s="331">
        <f>F135-4</f>
        <v>45324</v>
      </c>
      <c r="F135" s="331">
        <v>45328</v>
      </c>
      <c r="G135" s="331">
        <f>F135+34</f>
        <v>45362</v>
      </c>
      <c r="H135" s="331" t="s">
        <v>2237</v>
      </c>
    </row>
    <row r="136" spans="1:8">
      <c r="A136" s="382"/>
      <c r="B136" s="451" t="s">
        <v>2242</v>
      </c>
      <c r="C136" s="451" t="s">
        <v>2241</v>
      </c>
      <c r="D136" s="483"/>
      <c r="E136" s="331">
        <f>F136-4</f>
        <v>45331</v>
      </c>
      <c r="F136" s="331">
        <f>F135+7</f>
        <v>45335</v>
      </c>
      <c r="G136" s="331">
        <f>F136+34</f>
        <v>45369</v>
      </c>
      <c r="H136" s="331" t="s">
        <v>2237</v>
      </c>
    </row>
    <row r="137" spans="1:8">
      <c r="A137" s="382"/>
      <c r="B137" s="330" t="s">
        <v>1021</v>
      </c>
      <c r="C137" s="330"/>
      <c r="D137" s="483"/>
      <c r="E137" s="328">
        <f>F137-4</f>
        <v>45338</v>
      </c>
      <c r="F137" s="328">
        <f>F136+7</f>
        <v>45342</v>
      </c>
      <c r="G137" s="328">
        <f>F137+34</f>
        <v>45376</v>
      </c>
      <c r="H137" s="328" t="s">
        <v>2237</v>
      </c>
    </row>
    <row r="138" spans="1:8">
      <c r="A138" s="382"/>
      <c r="B138" s="451" t="s">
        <v>2240</v>
      </c>
      <c r="C138" s="451" t="s">
        <v>2239</v>
      </c>
      <c r="D138" s="482"/>
      <c r="E138" s="331">
        <f>F138-4</f>
        <v>45345</v>
      </c>
      <c r="F138" s="331">
        <f>F137+7</f>
        <v>45349</v>
      </c>
      <c r="G138" s="331">
        <f>F138+34</f>
        <v>45383</v>
      </c>
      <c r="H138" s="331" t="s">
        <v>2238</v>
      </c>
    </row>
    <row r="139" spans="1:8">
      <c r="A139" s="382"/>
      <c r="B139" s="451" t="s">
        <v>923</v>
      </c>
      <c r="C139" s="451" t="s">
        <v>923</v>
      </c>
      <c r="D139" s="463"/>
      <c r="E139" s="331">
        <f>F139-4</f>
        <v>45352</v>
      </c>
      <c r="F139" s="331">
        <f>F138+7</f>
        <v>45356</v>
      </c>
      <c r="G139" s="331">
        <f>F139+34</f>
        <v>45390</v>
      </c>
      <c r="H139" s="331" t="s">
        <v>2237</v>
      </c>
    </row>
    <row r="140" spans="1:8">
      <c r="A140" s="382"/>
      <c r="B140" s="474"/>
      <c r="C140" s="474"/>
      <c r="D140" s="476"/>
      <c r="E140" s="474"/>
      <c r="F140" s="474"/>
      <c r="G140" s="464"/>
      <c r="H140" s="464"/>
    </row>
    <row r="141" spans="1:8">
      <c r="A141" s="382" t="s">
        <v>2235</v>
      </c>
      <c r="B141" s="478"/>
      <c r="C141" s="498"/>
      <c r="D141" s="470"/>
      <c r="E141" s="474"/>
      <c r="F141" s="474"/>
      <c r="G141" s="474"/>
      <c r="H141" s="464"/>
    </row>
    <row r="142" spans="1:8">
      <c r="B142" s="337" t="s">
        <v>7</v>
      </c>
      <c r="C142" s="337" t="s">
        <v>8</v>
      </c>
      <c r="D142" s="406" t="s">
        <v>9</v>
      </c>
      <c r="E142" s="400" t="s">
        <v>911</v>
      </c>
      <c r="F142" s="400" t="s">
        <v>911</v>
      </c>
      <c r="G142" s="400" t="s">
        <v>2236</v>
      </c>
      <c r="H142" s="400" t="s">
        <v>2235</v>
      </c>
    </row>
    <row r="143" spans="1:8">
      <c r="B143" s="335"/>
      <c r="C143" s="335"/>
      <c r="D143" s="405"/>
      <c r="E143" s="400" t="s">
        <v>907</v>
      </c>
      <c r="F143" s="400" t="s">
        <v>11</v>
      </c>
      <c r="G143" s="400" t="s">
        <v>12</v>
      </c>
      <c r="H143" s="400" t="s">
        <v>12</v>
      </c>
    </row>
    <row r="144" spans="1:8" ht="16.5" customHeight="1">
      <c r="B144" s="451" t="s">
        <v>283</v>
      </c>
      <c r="C144" s="451" t="s">
        <v>2108</v>
      </c>
      <c r="D144" s="484" t="s">
        <v>2141</v>
      </c>
      <c r="E144" s="331">
        <f>F144-4</f>
        <v>45322</v>
      </c>
      <c r="F144" s="331">
        <v>45326</v>
      </c>
      <c r="G144" s="324">
        <f>F144+33</f>
        <v>45359</v>
      </c>
      <c r="H144" s="400" t="s">
        <v>2227</v>
      </c>
    </row>
    <row r="145" spans="1:8">
      <c r="B145" s="451" t="s">
        <v>2135</v>
      </c>
      <c r="C145" s="451" t="s">
        <v>2134</v>
      </c>
      <c r="D145" s="483"/>
      <c r="E145" s="331">
        <f>F145-4</f>
        <v>45329</v>
      </c>
      <c r="F145" s="331">
        <f>F144+7</f>
        <v>45333</v>
      </c>
      <c r="G145" s="324">
        <f>F145+33</f>
        <v>45366</v>
      </c>
      <c r="H145" s="400" t="s">
        <v>2227</v>
      </c>
    </row>
    <row r="146" spans="1:8">
      <c r="B146" s="451" t="s">
        <v>285</v>
      </c>
      <c r="C146" s="451" t="s">
        <v>2108</v>
      </c>
      <c r="D146" s="483"/>
      <c r="E146" s="331">
        <f>F146-4</f>
        <v>45336</v>
      </c>
      <c r="F146" s="331">
        <f>F145+7</f>
        <v>45340</v>
      </c>
      <c r="G146" s="324">
        <f>F146+33</f>
        <v>45373</v>
      </c>
      <c r="H146" s="400" t="s">
        <v>2227</v>
      </c>
    </row>
    <row r="147" spans="1:8">
      <c r="B147" s="330" t="s">
        <v>933</v>
      </c>
      <c r="C147" s="330"/>
      <c r="D147" s="483"/>
      <c r="E147" s="328">
        <f>F147-4</f>
        <v>45343</v>
      </c>
      <c r="F147" s="328">
        <f>F146+7</f>
        <v>45347</v>
      </c>
      <c r="G147" s="328">
        <f>F147+33</f>
        <v>45380</v>
      </c>
      <c r="H147" s="496" t="s">
        <v>2227</v>
      </c>
    </row>
    <row r="148" spans="1:8">
      <c r="B148" s="451" t="s">
        <v>286</v>
      </c>
      <c r="C148" s="451" t="s">
        <v>2133</v>
      </c>
      <c r="D148" s="482"/>
      <c r="E148" s="331">
        <f>F148-4</f>
        <v>45350</v>
      </c>
      <c r="F148" s="331">
        <f>F147+7</f>
        <v>45354</v>
      </c>
      <c r="G148" s="324">
        <f>F148+33</f>
        <v>45387</v>
      </c>
      <c r="H148" s="400" t="s">
        <v>2227</v>
      </c>
    </row>
    <row r="149" spans="1:8">
      <c r="B149" s="364"/>
      <c r="C149" s="364"/>
      <c r="D149" s="384"/>
      <c r="E149" s="341"/>
      <c r="F149" s="341"/>
      <c r="G149" s="341"/>
    </row>
    <row r="150" spans="1:8">
      <c r="A150" s="382" t="s">
        <v>2234</v>
      </c>
      <c r="B150" s="382"/>
      <c r="C150" s="382"/>
      <c r="G150" s="376"/>
      <c r="H150" s="376"/>
    </row>
    <row r="151" spans="1:8">
      <c r="A151" s="382"/>
      <c r="B151" s="337" t="s">
        <v>7</v>
      </c>
      <c r="C151" s="337" t="s">
        <v>8</v>
      </c>
      <c r="D151" s="406" t="s">
        <v>9</v>
      </c>
      <c r="E151" s="400" t="s">
        <v>911</v>
      </c>
      <c r="F151" s="400" t="s">
        <v>911</v>
      </c>
      <c r="G151" s="400" t="s">
        <v>2212</v>
      </c>
      <c r="H151" s="400" t="s">
        <v>2233</v>
      </c>
    </row>
    <row r="152" spans="1:8">
      <c r="A152" s="382"/>
      <c r="B152" s="335"/>
      <c r="C152" s="335"/>
      <c r="D152" s="405"/>
      <c r="E152" s="400" t="s">
        <v>907</v>
      </c>
      <c r="F152" s="400" t="s">
        <v>11</v>
      </c>
      <c r="G152" s="400" t="s">
        <v>12</v>
      </c>
      <c r="H152" s="400" t="s">
        <v>12</v>
      </c>
    </row>
    <row r="153" spans="1:8" ht="16.5" customHeight="1">
      <c r="A153" s="382"/>
      <c r="B153" s="451" t="s">
        <v>283</v>
      </c>
      <c r="C153" s="451" t="s">
        <v>2108</v>
      </c>
      <c r="D153" s="484" t="s">
        <v>2141</v>
      </c>
      <c r="E153" s="331">
        <f>F153-4</f>
        <v>45322</v>
      </c>
      <c r="F153" s="331">
        <v>45326</v>
      </c>
      <c r="G153" s="324">
        <f>F153+30</f>
        <v>45356</v>
      </c>
      <c r="H153" s="324" t="s">
        <v>2232</v>
      </c>
    </row>
    <row r="154" spans="1:8">
      <c r="A154" s="382"/>
      <c r="B154" s="451" t="s">
        <v>2135</v>
      </c>
      <c r="C154" s="451" t="s">
        <v>2134</v>
      </c>
      <c r="D154" s="483"/>
      <c r="E154" s="331">
        <f>F154-4</f>
        <v>45329</v>
      </c>
      <c r="F154" s="331">
        <f>F153+7</f>
        <v>45333</v>
      </c>
      <c r="G154" s="324">
        <f>F154+30</f>
        <v>45363</v>
      </c>
      <c r="H154" s="324" t="s">
        <v>2232</v>
      </c>
    </row>
    <row r="155" spans="1:8">
      <c r="A155" s="382"/>
      <c r="B155" s="451" t="s">
        <v>285</v>
      </c>
      <c r="C155" s="451" t="s">
        <v>2108</v>
      </c>
      <c r="D155" s="483"/>
      <c r="E155" s="331">
        <f>F155-4</f>
        <v>45336</v>
      </c>
      <c r="F155" s="331">
        <f>F154+7</f>
        <v>45340</v>
      </c>
      <c r="G155" s="324">
        <f>F155+30</f>
        <v>45370</v>
      </c>
      <c r="H155" s="324" t="s">
        <v>2232</v>
      </c>
    </row>
    <row r="156" spans="1:8">
      <c r="A156" s="382"/>
      <c r="B156" s="330" t="s">
        <v>933</v>
      </c>
      <c r="C156" s="330"/>
      <c r="D156" s="483"/>
      <c r="E156" s="328">
        <f>F156-4</f>
        <v>45343</v>
      </c>
      <c r="F156" s="328">
        <f>F155+7</f>
        <v>45347</v>
      </c>
      <c r="G156" s="328">
        <f>F156+30</f>
        <v>45377</v>
      </c>
      <c r="H156" s="328" t="s">
        <v>2232</v>
      </c>
    </row>
    <row r="157" spans="1:8">
      <c r="A157" s="382"/>
      <c r="B157" s="451" t="s">
        <v>286</v>
      </c>
      <c r="C157" s="451" t="s">
        <v>2133</v>
      </c>
      <c r="D157" s="482"/>
      <c r="E157" s="331">
        <f>F157-4</f>
        <v>45350</v>
      </c>
      <c r="F157" s="331">
        <f>F156+7</f>
        <v>45354</v>
      </c>
      <c r="G157" s="324">
        <f>F157+30</f>
        <v>45384</v>
      </c>
      <c r="H157" s="324" t="s">
        <v>2232</v>
      </c>
    </row>
    <row r="158" spans="1:8">
      <c r="A158" s="382"/>
      <c r="B158" s="364"/>
      <c r="C158" s="364"/>
      <c r="D158" s="384"/>
      <c r="E158" s="341"/>
      <c r="F158" s="341"/>
      <c r="G158" s="341"/>
      <c r="H158" s="497"/>
    </row>
    <row r="159" spans="1:8">
      <c r="A159" s="494" t="s">
        <v>2231</v>
      </c>
      <c r="B159" s="494"/>
      <c r="C159" s="374"/>
      <c r="D159" s="375"/>
      <c r="E159" s="374"/>
      <c r="F159" s="382"/>
      <c r="G159" s="382"/>
      <c r="H159" s="376"/>
    </row>
    <row r="160" spans="1:8">
      <c r="A160" s="382"/>
      <c r="B160" s="337" t="s">
        <v>7</v>
      </c>
      <c r="C160" s="337" t="s">
        <v>8</v>
      </c>
      <c r="D160" s="406" t="s">
        <v>9</v>
      </c>
      <c r="E160" s="400" t="s">
        <v>911</v>
      </c>
      <c r="F160" s="400" t="s">
        <v>911</v>
      </c>
      <c r="G160" s="400" t="s">
        <v>2230</v>
      </c>
      <c r="H160" s="400" t="s">
        <v>2229</v>
      </c>
    </row>
    <row r="161" spans="1:8">
      <c r="A161" s="382"/>
      <c r="B161" s="335"/>
      <c r="C161" s="335"/>
      <c r="D161" s="405"/>
      <c r="E161" s="400" t="s">
        <v>907</v>
      </c>
      <c r="F161" s="400" t="s">
        <v>11</v>
      </c>
      <c r="G161" s="400" t="s">
        <v>12</v>
      </c>
      <c r="H161" s="400" t="s">
        <v>12</v>
      </c>
    </row>
    <row r="162" spans="1:8" ht="16.5" customHeight="1">
      <c r="A162" s="382"/>
      <c r="B162" s="451" t="s">
        <v>283</v>
      </c>
      <c r="C162" s="451" t="s">
        <v>2108</v>
      </c>
      <c r="D162" s="484" t="s">
        <v>2141</v>
      </c>
      <c r="E162" s="331">
        <f>F162-4</f>
        <v>45322</v>
      </c>
      <c r="F162" s="331">
        <v>45326</v>
      </c>
      <c r="G162" s="324">
        <f>F162+30</f>
        <v>45356</v>
      </c>
      <c r="H162" s="400" t="s">
        <v>2227</v>
      </c>
    </row>
    <row r="163" spans="1:8">
      <c r="A163" s="382"/>
      <c r="B163" s="451" t="s">
        <v>2135</v>
      </c>
      <c r="C163" s="451" t="s">
        <v>2134</v>
      </c>
      <c r="D163" s="483"/>
      <c r="E163" s="331">
        <f>F163-4</f>
        <v>45329</v>
      </c>
      <c r="F163" s="331">
        <f>F162+7</f>
        <v>45333</v>
      </c>
      <c r="G163" s="324">
        <f>F163+30</f>
        <v>45363</v>
      </c>
      <c r="H163" s="400" t="s">
        <v>2227</v>
      </c>
    </row>
    <row r="164" spans="1:8">
      <c r="A164" s="382" t="s">
        <v>2228</v>
      </c>
      <c r="B164" s="451" t="s">
        <v>285</v>
      </c>
      <c r="C164" s="451" t="s">
        <v>2108</v>
      </c>
      <c r="D164" s="483"/>
      <c r="E164" s="331">
        <f>F164-4</f>
        <v>45336</v>
      </c>
      <c r="F164" s="331">
        <f>F163+7</f>
        <v>45340</v>
      </c>
      <c r="G164" s="324">
        <f>F164+30</f>
        <v>45370</v>
      </c>
      <c r="H164" s="400" t="s">
        <v>2227</v>
      </c>
    </row>
    <row r="165" spans="1:8">
      <c r="A165" s="382"/>
      <c r="B165" s="330" t="s">
        <v>933</v>
      </c>
      <c r="C165" s="330"/>
      <c r="D165" s="483"/>
      <c r="E165" s="328">
        <f>F165-4</f>
        <v>45343</v>
      </c>
      <c r="F165" s="328">
        <f>F164+7</f>
        <v>45347</v>
      </c>
      <c r="G165" s="328">
        <f>F165+30</f>
        <v>45377</v>
      </c>
      <c r="H165" s="496" t="s">
        <v>2227</v>
      </c>
    </row>
    <row r="166" spans="1:8">
      <c r="A166" s="382"/>
      <c r="B166" s="451" t="s">
        <v>286</v>
      </c>
      <c r="C166" s="451" t="s">
        <v>2133</v>
      </c>
      <c r="D166" s="482"/>
      <c r="E166" s="331">
        <f>F166-4</f>
        <v>45350</v>
      </c>
      <c r="F166" s="331">
        <f>F165+7</f>
        <v>45354</v>
      </c>
      <c r="G166" s="324">
        <f>F166+30</f>
        <v>45384</v>
      </c>
      <c r="H166" s="400" t="s">
        <v>2227</v>
      </c>
    </row>
    <row r="167" spans="1:8">
      <c r="A167" s="382"/>
      <c r="B167" s="364"/>
      <c r="C167" s="364"/>
      <c r="D167" s="384"/>
      <c r="E167" s="341"/>
      <c r="F167" s="341"/>
      <c r="G167" s="341"/>
      <c r="H167" s="341"/>
    </row>
    <row r="168" spans="1:8">
      <c r="A168" s="382" t="s">
        <v>2226</v>
      </c>
    </row>
    <row r="169" spans="1:8">
      <c r="A169" s="382"/>
      <c r="B169" s="337" t="s">
        <v>7</v>
      </c>
      <c r="C169" s="337" t="s">
        <v>8</v>
      </c>
      <c r="D169" s="406" t="s">
        <v>9</v>
      </c>
      <c r="E169" s="400" t="s">
        <v>911</v>
      </c>
      <c r="F169" s="400" t="s">
        <v>911</v>
      </c>
      <c r="G169" s="400" t="s">
        <v>2212</v>
      </c>
      <c r="H169" s="400" t="s">
        <v>2225</v>
      </c>
    </row>
    <row r="170" spans="1:8">
      <c r="A170" s="382"/>
      <c r="B170" s="335"/>
      <c r="C170" s="335"/>
      <c r="D170" s="405"/>
      <c r="E170" s="400" t="s">
        <v>907</v>
      </c>
      <c r="F170" s="400" t="s">
        <v>11</v>
      </c>
      <c r="G170" s="400" t="s">
        <v>12</v>
      </c>
      <c r="H170" s="400" t="s">
        <v>12</v>
      </c>
    </row>
    <row r="171" spans="1:8" ht="16.5" customHeight="1">
      <c r="A171" s="382"/>
      <c r="B171" s="451" t="s">
        <v>283</v>
      </c>
      <c r="C171" s="451" t="s">
        <v>2108</v>
      </c>
      <c r="D171" s="484" t="s">
        <v>2141</v>
      </c>
      <c r="E171" s="331">
        <f>F171-4</f>
        <v>45322</v>
      </c>
      <c r="F171" s="331">
        <v>45326</v>
      </c>
      <c r="G171" s="324">
        <f>F171+30</f>
        <v>45356</v>
      </c>
      <c r="H171" s="400" t="s">
        <v>2208</v>
      </c>
    </row>
    <row r="172" spans="1:8">
      <c r="A172" s="382"/>
      <c r="B172" s="451" t="s">
        <v>2135</v>
      </c>
      <c r="C172" s="451" t="s">
        <v>2134</v>
      </c>
      <c r="D172" s="483"/>
      <c r="E172" s="331">
        <f>F172-4</f>
        <v>45329</v>
      </c>
      <c r="F172" s="331">
        <f>F171+7</f>
        <v>45333</v>
      </c>
      <c r="G172" s="324">
        <f>F172+30</f>
        <v>45363</v>
      </c>
      <c r="H172" s="400" t="s">
        <v>2208</v>
      </c>
    </row>
    <row r="173" spans="1:8">
      <c r="A173" s="382"/>
      <c r="B173" s="451" t="s">
        <v>285</v>
      </c>
      <c r="C173" s="451" t="s">
        <v>2108</v>
      </c>
      <c r="D173" s="483"/>
      <c r="E173" s="331">
        <f>F173-4</f>
        <v>45336</v>
      </c>
      <c r="F173" s="331">
        <f>F172+7</f>
        <v>45340</v>
      </c>
      <c r="G173" s="324">
        <f>F173+30</f>
        <v>45370</v>
      </c>
      <c r="H173" s="400" t="s">
        <v>2208</v>
      </c>
    </row>
    <row r="174" spans="1:8">
      <c r="A174" s="382"/>
      <c r="B174" s="330" t="s">
        <v>933</v>
      </c>
      <c r="C174" s="330"/>
      <c r="D174" s="483"/>
      <c r="E174" s="328">
        <f>F174-4</f>
        <v>45343</v>
      </c>
      <c r="F174" s="328">
        <f>F173+7</f>
        <v>45347</v>
      </c>
      <c r="G174" s="328">
        <f>F174+30</f>
        <v>45377</v>
      </c>
      <c r="H174" s="496" t="s">
        <v>2208</v>
      </c>
    </row>
    <row r="175" spans="1:8">
      <c r="A175" s="382"/>
      <c r="B175" s="451" t="s">
        <v>286</v>
      </c>
      <c r="C175" s="451" t="s">
        <v>2133</v>
      </c>
      <c r="D175" s="482"/>
      <c r="E175" s="331">
        <f>F175-4</f>
        <v>45350</v>
      </c>
      <c r="F175" s="331">
        <f>F174+7</f>
        <v>45354</v>
      </c>
      <c r="G175" s="324">
        <f>F175+30</f>
        <v>45384</v>
      </c>
      <c r="H175" s="400" t="s">
        <v>2208</v>
      </c>
    </row>
    <row r="176" spans="1:8">
      <c r="A176" s="382"/>
      <c r="B176" s="364"/>
      <c r="C176" s="364"/>
      <c r="D176" s="384"/>
      <c r="E176" s="341"/>
      <c r="F176" s="341"/>
      <c r="G176" s="341"/>
      <c r="H176" s="341"/>
    </row>
    <row r="177" spans="1:8">
      <c r="A177" s="382" t="s">
        <v>2224</v>
      </c>
    </row>
    <row r="178" spans="1:8">
      <c r="B178" s="337" t="s">
        <v>7</v>
      </c>
      <c r="C178" s="337" t="s">
        <v>8</v>
      </c>
      <c r="D178" s="406" t="s">
        <v>9</v>
      </c>
      <c r="E178" s="400" t="s">
        <v>911</v>
      </c>
      <c r="F178" s="400" t="s">
        <v>911</v>
      </c>
      <c r="G178" s="400" t="s">
        <v>2223</v>
      </c>
      <c r="H178" s="400" t="s">
        <v>2222</v>
      </c>
    </row>
    <row r="179" spans="1:8">
      <c r="B179" s="335"/>
      <c r="C179" s="335"/>
      <c r="D179" s="405"/>
      <c r="E179" s="400" t="s">
        <v>907</v>
      </c>
      <c r="F179" s="400" t="s">
        <v>11</v>
      </c>
      <c r="G179" s="400" t="s">
        <v>12</v>
      </c>
      <c r="H179" s="400" t="s">
        <v>1132</v>
      </c>
    </row>
    <row r="180" spans="1:8" ht="16.5" customHeight="1">
      <c r="B180" s="451" t="s">
        <v>2221</v>
      </c>
      <c r="C180" s="451" t="s">
        <v>2220</v>
      </c>
      <c r="D180" s="484" t="s">
        <v>2219</v>
      </c>
      <c r="E180" s="331">
        <f>F180-5</f>
        <v>45322</v>
      </c>
      <c r="F180" s="331">
        <v>45327</v>
      </c>
      <c r="G180" s="324">
        <f>F180+32</f>
        <v>45359</v>
      </c>
      <c r="H180" s="400" t="s">
        <v>2214</v>
      </c>
    </row>
    <row r="181" spans="1:8">
      <c r="B181" s="451" t="s">
        <v>297</v>
      </c>
      <c r="C181" s="451" t="s">
        <v>2218</v>
      </c>
      <c r="D181" s="483"/>
      <c r="E181" s="331">
        <f>F181-5</f>
        <v>45329</v>
      </c>
      <c r="F181" s="331">
        <f>F180+7</f>
        <v>45334</v>
      </c>
      <c r="G181" s="324">
        <f>F181+32</f>
        <v>45366</v>
      </c>
      <c r="H181" s="400" t="s">
        <v>2214</v>
      </c>
    </row>
    <row r="182" spans="1:8">
      <c r="B182" s="451" t="s">
        <v>298</v>
      </c>
      <c r="C182" s="451" t="s">
        <v>2217</v>
      </c>
      <c r="D182" s="483"/>
      <c r="E182" s="331">
        <f>F182-5</f>
        <v>45336</v>
      </c>
      <c r="F182" s="331">
        <f>F181+7</f>
        <v>45341</v>
      </c>
      <c r="G182" s="324">
        <f>F182+32</f>
        <v>45373</v>
      </c>
      <c r="H182" s="400" t="s">
        <v>2214</v>
      </c>
    </row>
    <row r="183" spans="1:8">
      <c r="B183" s="451" t="s">
        <v>299</v>
      </c>
      <c r="C183" s="451" t="s">
        <v>2216</v>
      </c>
      <c r="D183" s="483"/>
      <c r="E183" s="331">
        <f>F183-5</f>
        <v>45343</v>
      </c>
      <c r="F183" s="331">
        <f>F182+7</f>
        <v>45348</v>
      </c>
      <c r="G183" s="324">
        <f>F183+32</f>
        <v>45380</v>
      </c>
      <c r="H183" s="400" t="s">
        <v>2214</v>
      </c>
    </row>
    <row r="184" spans="1:8">
      <c r="B184" s="451" t="s">
        <v>300</v>
      </c>
      <c r="C184" s="451" t="s">
        <v>2215</v>
      </c>
      <c r="D184" s="482"/>
      <c r="E184" s="331">
        <f>F184-5</f>
        <v>45350</v>
      </c>
      <c r="F184" s="331">
        <f>F183+7</f>
        <v>45355</v>
      </c>
      <c r="G184" s="324">
        <f>F184+32</f>
        <v>45387</v>
      </c>
      <c r="H184" s="400" t="s">
        <v>2214</v>
      </c>
    </row>
    <row r="185" spans="1:8">
      <c r="B185" s="341"/>
      <c r="C185" s="341"/>
      <c r="D185" s="384"/>
      <c r="E185" s="341"/>
      <c r="F185" s="341"/>
      <c r="G185" s="341"/>
      <c r="H185" s="497"/>
    </row>
    <row r="186" spans="1:8">
      <c r="A186" s="382" t="s">
        <v>2213</v>
      </c>
      <c r="H186" s="341"/>
    </row>
    <row r="187" spans="1:8">
      <c r="B187" s="337" t="s">
        <v>7</v>
      </c>
      <c r="C187" s="337" t="s">
        <v>8</v>
      </c>
      <c r="D187" s="406" t="s">
        <v>9</v>
      </c>
      <c r="E187" s="400" t="s">
        <v>911</v>
      </c>
      <c r="F187" s="400" t="s">
        <v>911</v>
      </c>
      <c r="G187" s="400" t="s">
        <v>2212</v>
      </c>
      <c r="H187" s="400" t="s">
        <v>2211</v>
      </c>
    </row>
    <row r="188" spans="1:8">
      <c r="B188" s="335"/>
      <c r="C188" s="335"/>
      <c r="D188" s="405"/>
      <c r="E188" s="400" t="s">
        <v>907</v>
      </c>
      <c r="F188" s="400" t="s">
        <v>11</v>
      </c>
      <c r="G188" s="400" t="s">
        <v>12</v>
      </c>
      <c r="H188" s="400" t="s">
        <v>1132</v>
      </c>
    </row>
    <row r="189" spans="1:8" ht="16.5" customHeight="1">
      <c r="B189" s="451" t="s">
        <v>117</v>
      </c>
      <c r="C189" s="451" t="s">
        <v>2108</v>
      </c>
      <c r="D189" s="484" t="s">
        <v>2210</v>
      </c>
      <c r="E189" s="331">
        <f>F189-4</f>
        <v>45325</v>
      </c>
      <c r="F189" s="331">
        <v>45329</v>
      </c>
      <c r="G189" s="324">
        <f>F189+33</f>
        <v>45362</v>
      </c>
      <c r="H189" s="400" t="s">
        <v>2208</v>
      </c>
    </row>
    <row r="190" spans="1:8">
      <c r="B190" s="451" t="s">
        <v>116</v>
      </c>
      <c r="C190" s="451" t="s">
        <v>2209</v>
      </c>
      <c r="D190" s="483"/>
      <c r="E190" s="331">
        <f>F190-4</f>
        <v>45332</v>
      </c>
      <c r="F190" s="331">
        <f>F189+7</f>
        <v>45336</v>
      </c>
      <c r="G190" s="324">
        <f>F190+33</f>
        <v>45369</v>
      </c>
      <c r="H190" s="400" t="s">
        <v>2208</v>
      </c>
    </row>
    <row r="191" spans="1:8">
      <c r="B191" s="330" t="s">
        <v>1021</v>
      </c>
      <c r="C191" s="330"/>
      <c r="D191" s="483"/>
      <c r="E191" s="328">
        <f>F191-4</f>
        <v>45339</v>
      </c>
      <c r="F191" s="328">
        <f>F190+7</f>
        <v>45343</v>
      </c>
      <c r="G191" s="328">
        <f>F191+33</f>
        <v>45376</v>
      </c>
      <c r="H191" s="496" t="s">
        <v>2208</v>
      </c>
    </row>
    <row r="192" spans="1:8">
      <c r="B192" s="451" t="s">
        <v>161</v>
      </c>
      <c r="C192" s="451" t="s">
        <v>2209</v>
      </c>
      <c r="D192" s="482"/>
      <c r="E192" s="331">
        <f>F192-4</f>
        <v>45346</v>
      </c>
      <c r="F192" s="331">
        <f>F191+7</f>
        <v>45350</v>
      </c>
      <c r="G192" s="324">
        <f>F192+33</f>
        <v>45383</v>
      </c>
      <c r="H192" s="400" t="s">
        <v>2208</v>
      </c>
    </row>
    <row r="193" spans="1:8">
      <c r="B193" s="451" t="s">
        <v>923</v>
      </c>
      <c r="C193" s="451" t="s">
        <v>923</v>
      </c>
      <c r="D193" s="463"/>
      <c r="E193" s="331">
        <f>F193-4</f>
        <v>45353</v>
      </c>
      <c r="F193" s="331">
        <f>F192+7</f>
        <v>45357</v>
      </c>
      <c r="G193" s="324">
        <f>F193+33</f>
        <v>45390</v>
      </c>
      <c r="H193" s="400" t="s">
        <v>2207</v>
      </c>
    </row>
    <row r="194" spans="1:8">
      <c r="B194" s="364"/>
      <c r="C194" s="364"/>
      <c r="D194" s="384"/>
      <c r="E194" s="341"/>
      <c r="F194" s="341"/>
      <c r="G194" s="341"/>
      <c r="H194" s="341"/>
    </row>
    <row r="195" spans="1:8">
      <c r="A195" s="393" t="s">
        <v>2206</v>
      </c>
      <c r="B195" s="395"/>
      <c r="C195" s="395"/>
      <c r="D195" s="394"/>
      <c r="E195" s="393"/>
      <c r="F195" s="393"/>
      <c r="G195" s="393"/>
      <c r="H195" s="341"/>
    </row>
    <row r="196" spans="1:8">
      <c r="A196" s="382" t="s">
        <v>2205</v>
      </c>
      <c r="B196" s="321"/>
      <c r="C196" s="321"/>
    </row>
    <row r="197" spans="1:8">
      <c r="B197" s="337" t="s">
        <v>7</v>
      </c>
      <c r="C197" s="337" t="s">
        <v>8</v>
      </c>
      <c r="D197" s="406" t="s">
        <v>9</v>
      </c>
      <c r="E197" s="400" t="s">
        <v>911</v>
      </c>
      <c r="F197" s="400" t="s">
        <v>911</v>
      </c>
      <c r="G197" s="400" t="s">
        <v>2198</v>
      </c>
    </row>
    <row r="198" spans="1:8">
      <c r="B198" s="335"/>
      <c r="C198" s="335"/>
      <c r="D198" s="405"/>
      <c r="E198" s="400" t="s">
        <v>907</v>
      </c>
      <c r="F198" s="400" t="s">
        <v>11</v>
      </c>
      <c r="G198" s="400" t="s">
        <v>12</v>
      </c>
    </row>
    <row r="199" spans="1:8" ht="16.5" customHeight="1">
      <c r="B199" s="451" t="s">
        <v>2204</v>
      </c>
      <c r="C199" s="451" t="s">
        <v>2203</v>
      </c>
      <c r="D199" s="381" t="s">
        <v>2202</v>
      </c>
      <c r="E199" s="324">
        <f>F199-4</f>
        <v>45322</v>
      </c>
      <c r="F199" s="324">
        <v>45326</v>
      </c>
      <c r="G199" s="324">
        <f>F199+32</f>
        <v>45358</v>
      </c>
    </row>
    <row r="200" spans="1:8">
      <c r="B200" s="451" t="s">
        <v>2201</v>
      </c>
      <c r="C200" s="451" t="s">
        <v>2200</v>
      </c>
      <c r="D200" s="380"/>
      <c r="E200" s="324">
        <f>F200-4</f>
        <v>45329</v>
      </c>
      <c r="F200" s="324">
        <f>F199+7</f>
        <v>45333</v>
      </c>
      <c r="G200" s="324">
        <f>F200+32</f>
        <v>45365</v>
      </c>
    </row>
    <row r="201" spans="1:8">
      <c r="B201" s="330" t="s">
        <v>2097</v>
      </c>
      <c r="C201" s="330"/>
      <c r="D201" s="380"/>
      <c r="E201" s="328">
        <f>F201-4</f>
        <v>45336</v>
      </c>
      <c r="F201" s="328">
        <f>F200+7</f>
        <v>45340</v>
      </c>
      <c r="G201" s="328">
        <f>F201+32</f>
        <v>45372</v>
      </c>
    </row>
    <row r="202" spans="1:8">
      <c r="B202" s="451" t="s">
        <v>2199</v>
      </c>
      <c r="C202" s="451" t="s">
        <v>2134</v>
      </c>
      <c r="D202" s="379"/>
      <c r="E202" s="324">
        <f>F202-4</f>
        <v>45343</v>
      </c>
      <c r="F202" s="324">
        <f>F201+7</f>
        <v>45347</v>
      </c>
      <c r="G202" s="324">
        <f>F202+32</f>
        <v>45379</v>
      </c>
    </row>
    <row r="203" spans="1:8">
      <c r="B203" s="451" t="s">
        <v>923</v>
      </c>
      <c r="C203" s="451" t="s">
        <v>923</v>
      </c>
      <c r="D203" s="399"/>
      <c r="E203" s="324">
        <f>F203-4</f>
        <v>45350</v>
      </c>
      <c r="F203" s="324">
        <f>F202+7</f>
        <v>45354</v>
      </c>
      <c r="G203" s="324">
        <f>F203+32</f>
        <v>45386</v>
      </c>
    </row>
    <row r="204" spans="1:8">
      <c r="B204" s="341"/>
      <c r="C204" s="341"/>
      <c r="D204" s="384"/>
      <c r="E204" s="341"/>
      <c r="F204" s="341"/>
      <c r="G204" s="341"/>
    </row>
    <row r="205" spans="1:8">
      <c r="B205" s="337" t="s">
        <v>7</v>
      </c>
      <c r="C205" s="337" t="s">
        <v>8</v>
      </c>
      <c r="D205" s="406" t="s">
        <v>9</v>
      </c>
      <c r="E205" s="400" t="s">
        <v>911</v>
      </c>
      <c r="F205" s="400" t="s">
        <v>911</v>
      </c>
      <c r="G205" s="400" t="s">
        <v>2198</v>
      </c>
    </row>
    <row r="206" spans="1:8">
      <c r="B206" s="335"/>
      <c r="C206" s="335"/>
      <c r="D206" s="405"/>
      <c r="E206" s="400" t="s">
        <v>907</v>
      </c>
      <c r="F206" s="400" t="s">
        <v>11</v>
      </c>
      <c r="G206" s="400" t="s">
        <v>12</v>
      </c>
    </row>
    <row r="207" spans="1:8" ht="16.5" customHeight="1">
      <c r="B207" s="324" t="s">
        <v>2161</v>
      </c>
      <c r="C207" s="324" t="s">
        <v>431</v>
      </c>
      <c r="D207" s="484" t="s">
        <v>2197</v>
      </c>
      <c r="E207" s="331">
        <f>F207-4</f>
        <v>45319</v>
      </c>
      <c r="F207" s="331">
        <v>45323</v>
      </c>
      <c r="G207" s="331">
        <f>F207+31</f>
        <v>45354</v>
      </c>
    </row>
    <row r="208" spans="1:8" ht="16.5" customHeight="1">
      <c r="B208" s="324" t="s">
        <v>2196</v>
      </c>
      <c r="C208" s="324" t="s">
        <v>2158</v>
      </c>
      <c r="D208" s="483"/>
      <c r="E208" s="331">
        <f>F208-4</f>
        <v>45326</v>
      </c>
      <c r="F208" s="331">
        <f>F207+7</f>
        <v>45330</v>
      </c>
      <c r="G208" s="331">
        <f>F208+31</f>
        <v>45361</v>
      </c>
    </row>
    <row r="209" spans="1:7" ht="16.5" customHeight="1">
      <c r="B209" s="330" t="s">
        <v>2097</v>
      </c>
      <c r="C209" s="330"/>
      <c r="D209" s="483"/>
      <c r="E209" s="328">
        <f>F209-4</f>
        <v>45333</v>
      </c>
      <c r="F209" s="328">
        <f>F208+7</f>
        <v>45337</v>
      </c>
      <c r="G209" s="328">
        <f>F209+31</f>
        <v>45368</v>
      </c>
    </row>
    <row r="210" spans="1:7">
      <c r="B210" s="330" t="s">
        <v>2097</v>
      </c>
      <c r="C210" s="330"/>
      <c r="D210" s="483"/>
      <c r="E210" s="328">
        <f>F210-4</f>
        <v>45340</v>
      </c>
      <c r="F210" s="328">
        <f>F209+7</f>
        <v>45344</v>
      </c>
      <c r="G210" s="328">
        <f>F210+31</f>
        <v>45375</v>
      </c>
    </row>
    <row r="211" spans="1:7">
      <c r="B211" s="324" t="s">
        <v>2195</v>
      </c>
      <c r="C211" s="324" t="s">
        <v>434</v>
      </c>
      <c r="D211" s="482"/>
      <c r="E211" s="331">
        <f>F211-4</f>
        <v>45347</v>
      </c>
      <c r="F211" s="331">
        <f>F210+7</f>
        <v>45351</v>
      </c>
      <c r="G211" s="331">
        <f>F211+31</f>
        <v>45382</v>
      </c>
    </row>
    <row r="212" spans="1:7">
      <c r="B212" s="341"/>
      <c r="C212" s="341"/>
      <c r="D212" s="384"/>
      <c r="E212" s="341"/>
      <c r="F212" s="341"/>
      <c r="G212" s="341"/>
    </row>
    <row r="213" spans="1:7" s="382" customFormat="1">
      <c r="A213" s="382" t="s">
        <v>2194</v>
      </c>
      <c r="B213" s="321"/>
      <c r="C213" s="360"/>
      <c r="D213" s="495"/>
      <c r="E213" s="321"/>
      <c r="F213" s="321"/>
      <c r="G213" s="321"/>
    </row>
    <row r="214" spans="1:7">
      <c r="B214" s="337" t="s">
        <v>7</v>
      </c>
      <c r="C214" s="337" t="s">
        <v>8</v>
      </c>
      <c r="D214" s="406" t="s">
        <v>9</v>
      </c>
      <c r="E214" s="400" t="s">
        <v>911</v>
      </c>
      <c r="F214" s="400" t="s">
        <v>911</v>
      </c>
      <c r="G214" s="400" t="s">
        <v>2192</v>
      </c>
    </row>
    <row r="215" spans="1:7">
      <c r="B215" s="335"/>
      <c r="C215" s="335"/>
      <c r="D215" s="405"/>
      <c r="E215" s="400" t="s">
        <v>907</v>
      </c>
      <c r="F215" s="400" t="s">
        <v>11</v>
      </c>
      <c r="G215" s="400" t="s">
        <v>12</v>
      </c>
    </row>
    <row r="216" spans="1:7" ht="16.5" customHeight="1">
      <c r="B216" s="324" t="s">
        <v>2191</v>
      </c>
      <c r="C216" s="324" t="s">
        <v>2190</v>
      </c>
      <c r="D216" s="381" t="s">
        <v>2189</v>
      </c>
      <c r="E216" s="324">
        <f>F216-6</f>
        <v>45317</v>
      </c>
      <c r="F216" s="324">
        <v>45323</v>
      </c>
      <c r="G216" s="324">
        <f>F216+32</f>
        <v>45355</v>
      </c>
    </row>
    <row r="217" spans="1:7">
      <c r="B217" s="324" t="s">
        <v>2188</v>
      </c>
      <c r="C217" s="324" t="s">
        <v>2187</v>
      </c>
      <c r="D217" s="380"/>
      <c r="E217" s="324">
        <f>F217-6</f>
        <v>45324</v>
      </c>
      <c r="F217" s="324">
        <f>F216+7</f>
        <v>45330</v>
      </c>
      <c r="G217" s="324">
        <f>F217+32</f>
        <v>45362</v>
      </c>
    </row>
    <row r="218" spans="1:7">
      <c r="B218" s="324" t="s">
        <v>2186</v>
      </c>
      <c r="C218" s="324" t="s">
        <v>416</v>
      </c>
      <c r="D218" s="380"/>
      <c r="E218" s="324">
        <f>F218-6</f>
        <v>45331</v>
      </c>
      <c r="F218" s="324">
        <f>F217+7</f>
        <v>45337</v>
      </c>
      <c r="G218" s="324">
        <f>F218+32</f>
        <v>45369</v>
      </c>
    </row>
    <row r="219" spans="1:7">
      <c r="B219" s="328" t="s">
        <v>1021</v>
      </c>
      <c r="C219" s="328"/>
      <c r="D219" s="379"/>
      <c r="E219" s="328">
        <f>F219-6</f>
        <v>45338</v>
      </c>
      <c r="F219" s="328">
        <f>F218+7</f>
        <v>45344</v>
      </c>
      <c r="G219" s="328">
        <f>F219+32</f>
        <v>45376</v>
      </c>
    </row>
    <row r="220" spans="1:7">
      <c r="B220" s="324" t="s">
        <v>2185</v>
      </c>
      <c r="C220" s="324" t="s">
        <v>462</v>
      </c>
      <c r="D220" s="399"/>
      <c r="E220" s="324">
        <f>F220-6</f>
        <v>45345</v>
      </c>
      <c r="F220" s="324">
        <f>F219+7</f>
        <v>45351</v>
      </c>
      <c r="G220" s="324">
        <f>F220+32</f>
        <v>45383</v>
      </c>
    </row>
    <row r="221" spans="1:7">
      <c r="B221" s="341"/>
      <c r="C221" s="341"/>
      <c r="D221" s="384"/>
      <c r="E221" s="341"/>
      <c r="F221" s="341"/>
      <c r="G221" s="341"/>
    </row>
    <row r="222" spans="1:7">
      <c r="B222" s="337" t="s">
        <v>7</v>
      </c>
      <c r="C222" s="337" t="s">
        <v>8</v>
      </c>
      <c r="D222" s="406" t="s">
        <v>9</v>
      </c>
      <c r="E222" s="400" t="s">
        <v>911</v>
      </c>
      <c r="F222" s="400" t="s">
        <v>911</v>
      </c>
      <c r="G222" s="400" t="s">
        <v>2184</v>
      </c>
    </row>
    <row r="223" spans="1:7">
      <c r="B223" s="335"/>
      <c r="C223" s="335"/>
      <c r="D223" s="405"/>
      <c r="E223" s="400" t="s">
        <v>907</v>
      </c>
      <c r="F223" s="400" t="s">
        <v>11</v>
      </c>
      <c r="G223" s="400" t="s">
        <v>12</v>
      </c>
    </row>
    <row r="224" spans="1:7">
      <c r="B224" s="324" t="s">
        <v>2183</v>
      </c>
      <c r="C224" s="324" t="s">
        <v>2182</v>
      </c>
      <c r="D224" s="381" t="s">
        <v>2181</v>
      </c>
      <c r="E224" s="324">
        <f>F224-6</f>
        <v>45322</v>
      </c>
      <c r="F224" s="324">
        <v>45328</v>
      </c>
      <c r="G224" s="324">
        <f>F224+34</f>
        <v>45362</v>
      </c>
    </row>
    <row r="225" spans="1:7">
      <c r="B225" s="328" t="s">
        <v>2180</v>
      </c>
      <c r="C225" s="328"/>
      <c r="D225" s="380"/>
      <c r="E225" s="328">
        <f>F225-6</f>
        <v>45329</v>
      </c>
      <c r="F225" s="328">
        <f>F224+7</f>
        <v>45335</v>
      </c>
      <c r="G225" s="328">
        <f>F225+34</f>
        <v>45369</v>
      </c>
    </row>
    <row r="226" spans="1:7">
      <c r="B226" s="324" t="s">
        <v>2179</v>
      </c>
      <c r="C226" s="324" t="s">
        <v>2178</v>
      </c>
      <c r="D226" s="380"/>
      <c r="E226" s="324">
        <f>F226-6</f>
        <v>45336</v>
      </c>
      <c r="F226" s="324">
        <f>F225+7</f>
        <v>45342</v>
      </c>
      <c r="G226" s="324">
        <f>F226+34</f>
        <v>45376</v>
      </c>
    </row>
    <row r="227" spans="1:7">
      <c r="B227" s="324" t="s">
        <v>2177</v>
      </c>
      <c r="C227" s="324" t="s">
        <v>2176</v>
      </c>
      <c r="D227" s="379"/>
      <c r="E227" s="324">
        <f>F227-6</f>
        <v>45343</v>
      </c>
      <c r="F227" s="324">
        <f>F226+7</f>
        <v>45349</v>
      </c>
      <c r="G227" s="324">
        <f>F227+34</f>
        <v>45383</v>
      </c>
    </row>
    <row r="228" spans="1:7">
      <c r="B228" s="324" t="s">
        <v>2175</v>
      </c>
      <c r="C228" s="324" t="s">
        <v>2174</v>
      </c>
      <c r="D228" s="399"/>
      <c r="E228" s="324">
        <f>F228-6</f>
        <v>45350</v>
      </c>
      <c r="F228" s="324">
        <f>F227+7</f>
        <v>45356</v>
      </c>
      <c r="G228" s="324">
        <f>F228+34</f>
        <v>45390</v>
      </c>
    </row>
    <row r="229" spans="1:7">
      <c r="B229" s="341"/>
      <c r="C229" s="341"/>
      <c r="D229" s="384"/>
      <c r="E229" s="341"/>
      <c r="F229" s="341"/>
      <c r="G229" s="341"/>
    </row>
    <row r="230" spans="1:7">
      <c r="A230" s="494" t="s">
        <v>2173</v>
      </c>
      <c r="B230" s="494"/>
    </row>
    <row r="231" spans="1:7">
      <c r="B231" s="490" t="s">
        <v>2172</v>
      </c>
      <c r="C231" s="337" t="s">
        <v>8</v>
      </c>
      <c r="D231" s="406" t="s">
        <v>9</v>
      </c>
      <c r="E231" s="400" t="s">
        <v>911</v>
      </c>
      <c r="F231" s="400" t="s">
        <v>911</v>
      </c>
      <c r="G231" s="400" t="s">
        <v>2155</v>
      </c>
    </row>
    <row r="232" spans="1:7">
      <c r="B232" s="489"/>
      <c r="C232" s="335"/>
      <c r="D232" s="405"/>
      <c r="E232" s="400" t="s">
        <v>907</v>
      </c>
      <c r="F232" s="400" t="s">
        <v>11</v>
      </c>
      <c r="G232" s="400" t="s">
        <v>12</v>
      </c>
    </row>
    <row r="233" spans="1:7">
      <c r="B233" s="324" t="s">
        <v>2171</v>
      </c>
      <c r="C233" s="324" t="s">
        <v>2170</v>
      </c>
      <c r="D233" s="493" t="s">
        <v>2169</v>
      </c>
      <c r="E233" s="324">
        <f>F233-4</f>
        <v>45322</v>
      </c>
      <c r="F233" s="324">
        <v>45326</v>
      </c>
      <c r="G233" s="324">
        <f>F233+38</f>
        <v>45364</v>
      </c>
    </row>
    <row r="234" spans="1:7">
      <c r="B234" s="324" t="s">
        <v>2168</v>
      </c>
      <c r="C234" s="324" t="s">
        <v>2167</v>
      </c>
      <c r="D234" s="492"/>
      <c r="E234" s="324">
        <f>F234-4</f>
        <v>45329</v>
      </c>
      <c r="F234" s="324">
        <f>F233+7</f>
        <v>45333</v>
      </c>
      <c r="G234" s="324">
        <f>F234+38</f>
        <v>45371</v>
      </c>
    </row>
    <row r="235" spans="1:7">
      <c r="B235" s="324" t="s">
        <v>2166</v>
      </c>
      <c r="C235" s="324" t="s">
        <v>2165</v>
      </c>
      <c r="D235" s="492"/>
      <c r="E235" s="324">
        <f>F235-4</f>
        <v>45336</v>
      </c>
      <c r="F235" s="324">
        <f>F234+7</f>
        <v>45340</v>
      </c>
      <c r="G235" s="324">
        <f>F235+38</f>
        <v>45378</v>
      </c>
    </row>
    <row r="236" spans="1:7">
      <c r="B236" s="328" t="s">
        <v>1021</v>
      </c>
      <c r="C236" s="328"/>
      <c r="D236" s="492"/>
      <c r="E236" s="328">
        <f>F236-4</f>
        <v>45343</v>
      </c>
      <c r="F236" s="328">
        <f>F235+7</f>
        <v>45347</v>
      </c>
      <c r="G236" s="328">
        <f>F236+38</f>
        <v>45385</v>
      </c>
    </row>
    <row r="237" spans="1:7">
      <c r="B237" s="324" t="s">
        <v>2164</v>
      </c>
      <c r="C237" s="324" t="s">
        <v>2163</v>
      </c>
      <c r="D237" s="491"/>
      <c r="E237" s="324">
        <f>F237-4</f>
        <v>45350</v>
      </c>
      <c r="F237" s="324">
        <f>F236+7</f>
        <v>45354</v>
      </c>
      <c r="G237" s="324">
        <f>F237+38</f>
        <v>45392</v>
      </c>
    </row>
    <row r="238" spans="1:7">
      <c r="B238" s="341"/>
      <c r="C238" s="341"/>
      <c r="D238" s="446"/>
      <c r="E238" s="341"/>
      <c r="F238" s="341"/>
      <c r="G238" s="341"/>
    </row>
    <row r="239" spans="1:7">
      <c r="B239" s="490" t="s">
        <v>425</v>
      </c>
      <c r="C239" s="337" t="s">
        <v>8</v>
      </c>
      <c r="D239" s="406" t="s">
        <v>9</v>
      </c>
      <c r="E239" s="400" t="s">
        <v>911</v>
      </c>
      <c r="F239" s="400" t="s">
        <v>911</v>
      </c>
      <c r="G239" s="400" t="s">
        <v>2155</v>
      </c>
    </row>
    <row r="240" spans="1:7">
      <c r="B240" s="489"/>
      <c r="C240" s="335"/>
      <c r="D240" s="405"/>
      <c r="E240" s="400" t="s">
        <v>907</v>
      </c>
      <c r="F240" s="400" t="s">
        <v>11</v>
      </c>
      <c r="G240" s="400" t="s">
        <v>12</v>
      </c>
    </row>
    <row r="241" spans="1:8" ht="16.5" customHeight="1">
      <c r="B241" s="451" t="s">
        <v>2111</v>
      </c>
      <c r="C241" s="451" t="s">
        <v>2110</v>
      </c>
      <c r="D241" s="473" t="s">
        <v>2162</v>
      </c>
      <c r="E241" s="331">
        <f>F241-4</f>
        <v>45319</v>
      </c>
      <c r="F241" s="331">
        <v>45323</v>
      </c>
      <c r="G241" s="331">
        <f>F241+38</f>
        <v>45361</v>
      </c>
      <c r="H241" s="464"/>
    </row>
    <row r="242" spans="1:8">
      <c r="B242" s="451" t="s">
        <v>121</v>
      </c>
      <c r="C242" s="451" t="s">
        <v>27</v>
      </c>
      <c r="D242" s="472"/>
      <c r="E242" s="331">
        <f>F242-4</f>
        <v>45326</v>
      </c>
      <c r="F242" s="331">
        <f>F241+7</f>
        <v>45330</v>
      </c>
      <c r="G242" s="331">
        <f>F242+38</f>
        <v>45368</v>
      </c>
      <c r="H242" s="464"/>
    </row>
    <row r="243" spans="1:8">
      <c r="B243" s="451" t="s">
        <v>164</v>
      </c>
      <c r="C243" s="451" t="s">
        <v>2108</v>
      </c>
      <c r="D243" s="472"/>
      <c r="E243" s="331">
        <f>F243-4</f>
        <v>45333</v>
      </c>
      <c r="F243" s="331">
        <f>F242+7</f>
        <v>45337</v>
      </c>
      <c r="G243" s="331">
        <f>F243+38</f>
        <v>45375</v>
      </c>
      <c r="H243" s="464"/>
    </row>
    <row r="244" spans="1:8">
      <c r="B244" s="330" t="s">
        <v>2097</v>
      </c>
      <c r="C244" s="330"/>
      <c r="D244" s="472"/>
      <c r="E244" s="328">
        <f>F244-4</f>
        <v>45340</v>
      </c>
      <c r="F244" s="328">
        <f>F243+7</f>
        <v>45344</v>
      </c>
      <c r="G244" s="328">
        <f>F244+38</f>
        <v>45382</v>
      </c>
      <c r="H244" s="464"/>
    </row>
    <row r="245" spans="1:8">
      <c r="B245" s="451" t="s">
        <v>122</v>
      </c>
      <c r="C245" s="451" t="s">
        <v>2107</v>
      </c>
      <c r="D245" s="471"/>
      <c r="E245" s="331">
        <f>F245-4</f>
        <v>45347</v>
      </c>
      <c r="F245" s="331">
        <f>F244+7</f>
        <v>45351</v>
      </c>
      <c r="G245" s="331">
        <f>F245+38</f>
        <v>45389</v>
      </c>
      <c r="H245" s="464"/>
    </row>
    <row r="246" spans="1:8">
      <c r="B246" s="474"/>
      <c r="C246" s="474"/>
      <c r="D246" s="488"/>
      <c r="E246" s="474"/>
      <c r="F246" s="474"/>
      <c r="G246" s="474"/>
      <c r="H246" s="464"/>
    </row>
    <row r="247" spans="1:8">
      <c r="A247" s="382" t="s">
        <v>2154</v>
      </c>
      <c r="B247" s="478"/>
      <c r="C247" s="478"/>
      <c r="D247" s="470"/>
      <c r="E247" s="464"/>
      <c r="F247" s="464"/>
      <c r="G247" s="464"/>
      <c r="H247" s="464"/>
    </row>
    <row r="248" spans="1:8">
      <c r="B248" s="469" t="s">
        <v>7</v>
      </c>
      <c r="C248" s="469" t="s">
        <v>8</v>
      </c>
      <c r="D248" s="468" t="s">
        <v>9</v>
      </c>
      <c r="E248" s="465" t="s">
        <v>911</v>
      </c>
      <c r="F248" s="465" t="s">
        <v>911</v>
      </c>
      <c r="G248" s="465" t="s">
        <v>2138</v>
      </c>
      <c r="H248" s="465" t="s">
        <v>2154</v>
      </c>
    </row>
    <row r="249" spans="1:8">
      <c r="B249" s="467"/>
      <c r="C249" s="467"/>
      <c r="D249" s="466"/>
      <c r="E249" s="465" t="s">
        <v>907</v>
      </c>
      <c r="F249" s="465" t="s">
        <v>11</v>
      </c>
      <c r="G249" s="465" t="s">
        <v>12</v>
      </c>
      <c r="H249" s="465" t="s">
        <v>12</v>
      </c>
    </row>
    <row r="250" spans="1:8" ht="16.5" customHeight="1">
      <c r="B250" s="324" t="s">
        <v>2161</v>
      </c>
      <c r="C250" s="324" t="s">
        <v>431</v>
      </c>
      <c r="D250" s="484" t="s">
        <v>2160</v>
      </c>
      <c r="E250" s="331">
        <f>F250-4</f>
        <v>45319</v>
      </c>
      <c r="F250" s="331">
        <v>45323</v>
      </c>
      <c r="G250" s="331">
        <f>F250+26</f>
        <v>45349</v>
      </c>
      <c r="H250" s="331" t="s">
        <v>2156</v>
      </c>
    </row>
    <row r="251" spans="1:8">
      <c r="B251" s="324" t="s">
        <v>2159</v>
      </c>
      <c r="C251" s="324" t="s">
        <v>2158</v>
      </c>
      <c r="D251" s="483"/>
      <c r="E251" s="331">
        <f>F251-4</f>
        <v>45326</v>
      </c>
      <c r="F251" s="331">
        <f>F250+7</f>
        <v>45330</v>
      </c>
      <c r="G251" s="331">
        <f>F251+26</f>
        <v>45356</v>
      </c>
      <c r="H251" s="331" t="s">
        <v>2156</v>
      </c>
    </row>
    <row r="252" spans="1:8">
      <c r="B252" s="330" t="s">
        <v>2097</v>
      </c>
      <c r="C252" s="330"/>
      <c r="D252" s="483"/>
      <c r="E252" s="328">
        <f>F252-4</f>
        <v>45333</v>
      </c>
      <c r="F252" s="328">
        <f>F251+7</f>
        <v>45337</v>
      </c>
      <c r="G252" s="328">
        <f>F252+26</f>
        <v>45363</v>
      </c>
      <c r="H252" s="328" t="s">
        <v>2156</v>
      </c>
    </row>
    <row r="253" spans="1:8">
      <c r="B253" s="330" t="s">
        <v>2097</v>
      </c>
      <c r="C253" s="330"/>
      <c r="D253" s="483"/>
      <c r="E253" s="328">
        <f>F253-4</f>
        <v>45340</v>
      </c>
      <c r="F253" s="328">
        <f>F252+7</f>
        <v>45344</v>
      </c>
      <c r="G253" s="328">
        <f>F253+26</f>
        <v>45370</v>
      </c>
      <c r="H253" s="328" t="s">
        <v>2156</v>
      </c>
    </row>
    <row r="254" spans="1:8">
      <c r="B254" s="324" t="s">
        <v>2157</v>
      </c>
      <c r="C254" s="324" t="s">
        <v>434</v>
      </c>
      <c r="D254" s="482"/>
      <c r="E254" s="331">
        <f>F254-4</f>
        <v>45347</v>
      </c>
      <c r="F254" s="331">
        <f>F253+7</f>
        <v>45351</v>
      </c>
      <c r="G254" s="331">
        <f>F254+26</f>
        <v>45377</v>
      </c>
      <c r="H254" s="331" t="s">
        <v>2156</v>
      </c>
    </row>
    <row r="255" spans="1:8">
      <c r="B255" s="487"/>
      <c r="C255" s="487"/>
      <c r="D255" s="476"/>
      <c r="E255" s="474"/>
      <c r="F255" s="474"/>
      <c r="G255" s="474"/>
      <c r="H255" s="474"/>
    </row>
    <row r="256" spans="1:8">
      <c r="B256" s="486" t="s">
        <v>425</v>
      </c>
      <c r="C256" s="469" t="s">
        <v>8</v>
      </c>
      <c r="D256" s="468" t="s">
        <v>9</v>
      </c>
      <c r="E256" s="465" t="s">
        <v>911</v>
      </c>
      <c r="F256" s="465" t="s">
        <v>911</v>
      </c>
      <c r="G256" s="465" t="s">
        <v>2155</v>
      </c>
      <c r="H256" s="465" t="s">
        <v>2154</v>
      </c>
    </row>
    <row r="257" spans="1:8">
      <c r="B257" s="485"/>
      <c r="C257" s="467"/>
      <c r="D257" s="466"/>
      <c r="E257" s="465" t="s">
        <v>907</v>
      </c>
      <c r="F257" s="465" t="s">
        <v>11</v>
      </c>
      <c r="G257" s="465" t="s">
        <v>12</v>
      </c>
      <c r="H257" s="465" t="s">
        <v>12</v>
      </c>
    </row>
    <row r="258" spans="1:8">
      <c r="B258" s="451" t="s">
        <v>2111</v>
      </c>
      <c r="C258" s="451" t="s">
        <v>2110</v>
      </c>
      <c r="D258" s="473" t="s">
        <v>2109</v>
      </c>
      <c r="E258" s="331">
        <f>F258-4</f>
        <v>45319</v>
      </c>
      <c r="F258" s="331">
        <v>45323</v>
      </c>
      <c r="G258" s="331">
        <f>F258+38</f>
        <v>45361</v>
      </c>
      <c r="H258" s="331" t="s">
        <v>2113</v>
      </c>
    </row>
    <row r="259" spans="1:8">
      <c r="B259" s="451" t="s">
        <v>121</v>
      </c>
      <c r="C259" s="451" t="s">
        <v>27</v>
      </c>
      <c r="D259" s="472"/>
      <c r="E259" s="331">
        <f>F259-4</f>
        <v>45326</v>
      </c>
      <c r="F259" s="331">
        <f>F258+7</f>
        <v>45330</v>
      </c>
      <c r="G259" s="331">
        <f>F259+38</f>
        <v>45368</v>
      </c>
      <c r="H259" s="331" t="s">
        <v>2113</v>
      </c>
    </row>
    <row r="260" spans="1:8">
      <c r="B260" s="451" t="s">
        <v>164</v>
      </c>
      <c r="C260" s="451" t="s">
        <v>2108</v>
      </c>
      <c r="D260" s="472"/>
      <c r="E260" s="331">
        <f>F260-4</f>
        <v>45333</v>
      </c>
      <c r="F260" s="331">
        <f>F259+7</f>
        <v>45337</v>
      </c>
      <c r="G260" s="331">
        <f>F260+38</f>
        <v>45375</v>
      </c>
      <c r="H260" s="331" t="s">
        <v>2113</v>
      </c>
    </row>
    <row r="261" spans="1:8">
      <c r="B261" s="330" t="s">
        <v>2097</v>
      </c>
      <c r="C261" s="330"/>
      <c r="D261" s="472"/>
      <c r="E261" s="328">
        <f>F261-4</f>
        <v>45340</v>
      </c>
      <c r="F261" s="328">
        <f>F260+7</f>
        <v>45344</v>
      </c>
      <c r="G261" s="328">
        <f>F261+38</f>
        <v>45382</v>
      </c>
      <c r="H261" s="328" t="s">
        <v>2113</v>
      </c>
    </row>
    <row r="262" spans="1:8">
      <c r="B262" s="451" t="s">
        <v>122</v>
      </c>
      <c r="C262" s="451" t="s">
        <v>2107</v>
      </c>
      <c r="D262" s="471"/>
      <c r="E262" s="331">
        <f>F262-4</f>
        <v>45347</v>
      </c>
      <c r="F262" s="331">
        <f>F261+7</f>
        <v>45351</v>
      </c>
      <c r="G262" s="331">
        <f>F262+38</f>
        <v>45389</v>
      </c>
      <c r="H262" s="331" t="s">
        <v>2113</v>
      </c>
    </row>
    <row r="263" spans="1:8">
      <c r="B263" s="382"/>
      <c r="C263" s="382"/>
      <c r="D263" s="435"/>
      <c r="E263" s="341"/>
      <c r="F263" s="341"/>
      <c r="G263" s="341"/>
    </row>
    <row r="264" spans="1:8">
      <c r="A264" s="382" t="s">
        <v>22</v>
      </c>
      <c r="B264" s="321"/>
      <c r="C264" s="321"/>
      <c r="E264" s="382"/>
      <c r="F264" s="382"/>
      <c r="G264" s="376"/>
    </row>
    <row r="265" spans="1:8">
      <c r="B265" s="337" t="s">
        <v>7</v>
      </c>
      <c r="C265" s="337" t="s">
        <v>8</v>
      </c>
      <c r="D265" s="406" t="s">
        <v>9</v>
      </c>
      <c r="E265" s="400" t="s">
        <v>911</v>
      </c>
      <c r="F265" s="400" t="s">
        <v>911</v>
      </c>
      <c r="G265" s="400" t="s">
        <v>2153</v>
      </c>
    </row>
    <row r="266" spans="1:8">
      <c r="B266" s="335"/>
      <c r="C266" s="335"/>
      <c r="D266" s="405"/>
      <c r="E266" s="400" t="s">
        <v>907</v>
      </c>
      <c r="F266" s="400" t="s">
        <v>11</v>
      </c>
      <c r="G266" s="400" t="s">
        <v>12</v>
      </c>
    </row>
    <row r="267" spans="1:8" ht="16.5" customHeight="1">
      <c r="B267" s="451" t="s">
        <v>283</v>
      </c>
      <c r="C267" s="451" t="s">
        <v>2108</v>
      </c>
      <c r="D267" s="484" t="s">
        <v>2141</v>
      </c>
      <c r="E267" s="331">
        <f>F267-4</f>
        <v>45322</v>
      </c>
      <c r="F267" s="331">
        <v>45326</v>
      </c>
      <c r="G267" s="324">
        <f>F267+22</f>
        <v>45348</v>
      </c>
    </row>
    <row r="268" spans="1:8">
      <c r="B268" s="451" t="s">
        <v>2135</v>
      </c>
      <c r="C268" s="451" t="s">
        <v>2134</v>
      </c>
      <c r="D268" s="483"/>
      <c r="E268" s="331">
        <f>F268-4</f>
        <v>45329</v>
      </c>
      <c r="F268" s="331">
        <f>F267+7</f>
        <v>45333</v>
      </c>
      <c r="G268" s="324">
        <f>F268+22</f>
        <v>45355</v>
      </c>
    </row>
    <row r="269" spans="1:8">
      <c r="B269" s="451" t="s">
        <v>285</v>
      </c>
      <c r="C269" s="451" t="s">
        <v>2108</v>
      </c>
      <c r="D269" s="483"/>
      <c r="E269" s="331">
        <f>F269-4</f>
        <v>45336</v>
      </c>
      <c r="F269" s="331">
        <f>F268+7</f>
        <v>45340</v>
      </c>
      <c r="G269" s="324">
        <f>F269+22</f>
        <v>45362</v>
      </c>
    </row>
    <row r="270" spans="1:8">
      <c r="B270" s="330" t="s">
        <v>933</v>
      </c>
      <c r="C270" s="330"/>
      <c r="D270" s="483"/>
      <c r="E270" s="328">
        <f>F270-4</f>
        <v>45343</v>
      </c>
      <c r="F270" s="328">
        <f>F269+7</f>
        <v>45347</v>
      </c>
      <c r="G270" s="328">
        <f>F270+22</f>
        <v>45369</v>
      </c>
    </row>
    <row r="271" spans="1:8">
      <c r="B271" s="451" t="s">
        <v>286</v>
      </c>
      <c r="C271" s="451" t="s">
        <v>2133</v>
      </c>
      <c r="D271" s="482"/>
      <c r="E271" s="331">
        <f>F271-4</f>
        <v>45350</v>
      </c>
      <c r="F271" s="331">
        <f>F270+7</f>
        <v>45354</v>
      </c>
      <c r="G271" s="324">
        <f>F271+22</f>
        <v>45376</v>
      </c>
    </row>
    <row r="272" spans="1:8">
      <c r="B272" s="364"/>
      <c r="C272" s="364"/>
      <c r="D272" s="384"/>
      <c r="E272" s="341"/>
      <c r="F272" s="341"/>
      <c r="G272" s="341"/>
    </row>
    <row r="273" spans="1:8">
      <c r="A273" s="382" t="s">
        <v>2152</v>
      </c>
      <c r="B273" s="409"/>
      <c r="C273" s="374"/>
      <c r="D273" s="435"/>
      <c r="E273" s="382"/>
      <c r="F273" s="382"/>
      <c r="G273" s="376"/>
    </row>
    <row r="274" spans="1:8">
      <c r="A274" s="382"/>
      <c r="B274" s="337" t="s">
        <v>2151</v>
      </c>
      <c r="C274" s="337" t="s">
        <v>573</v>
      </c>
      <c r="D274" s="406" t="s">
        <v>1152</v>
      </c>
      <c r="E274" s="400" t="s">
        <v>911</v>
      </c>
      <c r="F274" s="400" t="s">
        <v>911</v>
      </c>
      <c r="G274" s="400" t="s">
        <v>2150</v>
      </c>
    </row>
    <row r="275" spans="1:8">
      <c r="A275" s="382"/>
      <c r="B275" s="335"/>
      <c r="C275" s="335"/>
      <c r="D275" s="405"/>
      <c r="E275" s="400" t="s">
        <v>907</v>
      </c>
      <c r="F275" s="400" t="s">
        <v>11</v>
      </c>
      <c r="G275" s="400" t="s">
        <v>12</v>
      </c>
    </row>
    <row r="276" spans="1:8" ht="16.5" customHeight="1">
      <c r="A276" s="382"/>
      <c r="B276" s="348" t="s">
        <v>13</v>
      </c>
      <c r="C276" s="348" t="s">
        <v>2149</v>
      </c>
      <c r="D276" s="484" t="s">
        <v>2148</v>
      </c>
      <c r="E276" s="331">
        <f>F276-6</f>
        <v>45323</v>
      </c>
      <c r="F276" s="331">
        <v>45329</v>
      </c>
      <c r="G276" s="331">
        <f>F276+30</f>
        <v>45359</v>
      </c>
    </row>
    <row r="277" spans="1:8">
      <c r="A277" s="382"/>
      <c r="B277" s="348" t="s">
        <v>2147</v>
      </c>
      <c r="C277" s="348" t="s">
        <v>2146</v>
      </c>
      <c r="D277" s="483"/>
      <c r="E277" s="331">
        <f>F277-6</f>
        <v>45330</v>
      </c>
      <c r="F277" s="331">
        <f>F276+7</f>
        <v>45336</v>
      </c>
      <c r="G277" s="331">
        <f>F277+30</f>
        <v>45366</v>
      </c>
    </row>
    <row r="278" spans="1:8">
      <c r="A278" s="382"/>
      <c r="B278" s="348" t="s">
        <v>331</v>
      </c>
      <c r="C278" s="348" t="s">
        <v>2145</v>
      </c>
      <c r="D278" s="483"/>
      <c r="E278" s="331">
        <f>F278-6</f>
        <v>45337</v>
      </c>
      <c r="F278" s="331">
        <f>F277+7</f>
        <v>45343</v>
      </c>
      <c r="G278" s="331">
        <f>F278+30</f>
        <v>45373</v>
      </c>
    </row>
    <row r="279" spans="1:8">
      <c r="A279" s="382"/>
      <c r="B279" s="348" t="s">
        <v>2144</v>
      </c>
      <c r="C279" s="348"/>
      <c r="D279" s="483"/>
      <c r="E279" s="331">
        <f>F279-6</f>
        <v>45344</v>
      </c>
      <c r="F279" s="331">
        <f>F278+7</f>
        <v>45350</v>
      </c>
      <c r="G279" s="331">
        <f>F279+30</f>
        <v>45380</v>
      </c>
    </row>
    <row r="280" spans="1:8">
      <c r="B280" s="348" t="s">
        <v>2144</v>
      </c>
      <c r="C280" s="348"/>
      <c r="D280" s="482"/>
      <c r="E280" s="331">
        <f>F280-6</f>
        <v>45351</v>
      </c>
      <c r="F280" s="331">
        <f>F279+7</f>
        <v>45357</v>
      </c>
      <c r="G280" s="331">
        <f>F280+30</f>
        <v>45387</v>
      </c>
    </row>
    <row r="281" spans="1:8">
      <c r="B281" s="321"/>
      <c r="C281" s="321"/>
      <c r="F281" s="341"/>
      <c r="G281" s="341"/>
    </row>
    <row r="282" spans="1:8">
      <c r="A282" s="382" t="s">
        <v>2143</v>
      </c>
      <c r="B282" s="321"/>
      <c r="C282" s="321"/>
      <c r="F282" s="382"/>
      <c r="G282" s="376"/>
    </row>
    <row r="283" spans="1:8">
      <c r="B283" s="337" t="s">
        <v>7</v>
      </c>
      <c r="C283" s="337" t="s">
        <v>8</v>
      </c>
      <c r="D283" s="406" t="s">
        <v>9</v>
      </c>
      <c r="E283" s="400" t="s">
        <v>911</v>
      </c>
      <c r="F283" s="400" t="s">
        <v>911</v>
      </c>
      <c r="G283" s="400" t="s">
        <v>22</v>
      </c>
      <c r="H283" s="400" t="s">
        <v>2142</v>
      </c>
    </row>
    <row r="284" spans="1:8">
      <c r="B284" s="335"/>
      <c r="C284" s="335"/>
      <c r="D284" s="405"/>
      <c r="E284" s="400" t="s">
        <v>907</v>
      </c>
      <c r="F284" s="400" t="s">
        <v>11</v>
      </c>
      <c r="G284" s="400" t="s">
        <v>12</v>
      </c>
      <c r="H284" s="400" t="s">
        <v>12</v>
      </c>
    </row>
    <row r="285" spans="1:8" ht="16.5" customHeight="1">
      <c r="B285" s="451" t="s">
        <v>283</v>
      </c>
      <c r="C285" s="451" t="s">
        <v>2108</v>
      </c>
      <c r="D285" s="484" t="s">
        <v>2141</v>
      </c>
      <c r="E285" s="331">
        <f>F285-4</f>
        <v>45322</v>
      </c>
      <c r="F285" s="331">
        <v>45326</v>
      </c>
      <c r="G285" s="324">
        <f>F285+22</f>
        <v>45348</v>
      </c>
      <c r="H285" s="324" t="s">
        <v>2132</v>
      </c>
    </row>
    <row r="286" spans="1:8">
      <c r="B286" s="451" t="s">
        <v>2135</v>
      </c>
      <c r="C286" s="451" t="s">
        <v>2134</v>
      </c>
      <c r="D286" s="483"/>
      <c r="E286" s="331">
        <f>F286-4</f>
        <v>45329</v>
      </c>
      <c r="F286" s="331">
        <f>F285+7</f>
        <v>45333</v>
      </c>
      <c r="G286" s="324">
        <f>F286+22</f>
        <v>45355</v>
      </c>
      <c r="H286" s="324" t="s">
        <v>2132</v>
      </c>
    </row>
    <row r="287" spans="1:8">
      <c r="B287" s="451" t="s">
        <v>285</v>
      </c>
      <c r="C287" s="451" t="s">
        <v>2108</v>
      </c>
      <c r="D287" s="483"/>
      <c r="E287" s="331">
        <f>F287-4</f>
        <v>45336</v>
      </c>
      <c r="F287" s="331">
        <f>F286+7</f>
        <v>45340</v>
      </c>
      <c r="G287" s="324">
        <f>F287+22</f>
        <v>45362</v>
      </c>
      <c r="H287" s="324" t="s">
        <v>2132</v>
      </c>
    </row>
    <row r="288" spans="1:8">
      <c r="B288" s="330" t="s">
        <v>933</v>
      </c>
      <c r="C288" s="330"/>
      <c r="D288" s="483"/>
      <c r="E288" s="328">
        <f>F288-4</f>
        <v>45343</v>
      </c>
      <c r="F288" s="328">
        <f>F287+7</f>
        <v>45347</v>
      </c>
      <c r="G288" s="328">
        <f>F288+22</f>
        <v>45369</v>
      </c>
      <c r="H288" s="328" t="s">
        <v>2132</v>
      </c>
    </row>
    <row r="289" spans="1:8">
      <c r="B289" s="451" t="s">
        <v>286</v>
      </c>
      <c r="C289" s="451" t="s">
        <v>2133</v>
      </c>
      <c r="D289" s="482"/>
      <c r="E289" s="331">
        <f>F289-4</f>
        <v>45350</v>
      </c>
      <c r="F289" s="331">
        <f>F288+7</f>
        <v>45354</v>
      </c>
      <c r="G289" s="324">
        <f>F289+22</f>
        <v>45376</v>
      </c>
      <c r="H289" s="324" t="s">
        <v>2132</v>
      </c>
    </row>
    <row r="290" spans="1:8">
      <c r="B290" s="321"/>
      <c r="C290" s="321"/>
      <c r="E290" s="341"/>
      <c r="F290" s="341"/>
      <c r="G290" s="341"/>
    </row>
    <row r="291" spans="1:8">
      <c r="A291" s="382" t="s">
        <v>2140</v>
      </c>
      <c r="B291" s="321"/>
      <c r="C291" s="321"/>
    </row>
    <row r="292" spans="1:8">
      <c r="B292" s="337" t="s">
        <v>7</v>
      </c>
      <c r="C292" s="337" t="s">
        <v>8</v>
      </c>
      <c r="D292" s="406" t="s">
        <v>9</v>
      </c>
      <c r="E292" s="400" t="s">
        <v>911</v>
      </c>
      <c r="F292" s="400" t="s">
        <v>911</v>
      </c>
      <c r="G292" s="400" t="s">
        <v>2139</v>
      </c>
      <c r="H292" s="400" t="s">
        <v>2137</v>
      </c>
    </row>
    <row r="293" spans="1:8">
      <c r="B293" s="335"/>
      <c r="C293" s="335"/>
      <c r="D293" s="405"/>
      <c r="E293" s="400" t="s">
        <v>907</v>
      </c>
      <c r="F293" s="400" t="s">
        <v>11</v>
      </c>
      <c r="G293" s="400" t="s">
        <v>12</v>
      </c>
      <c r="H293" s="400" t="s">
        <v>12</v>
      </c>
    </row>
    <row r="294" spans="1:8" ht="16.5" customHeight="1">
      <c r="B294" s="451" t="s">
        <v>283</v>
      </c>
      <c r="C294" s="451" t="s">
        <v>2108</v>
      </c>
      <c r="D294" s="484" t="s">
        <v>2136</v>
      </c>
      <c r="E294" s="331">
        <f>F294-4</f>
        <v>45322</v>
      </c>
      <c r="F294" s="331">
        <v>45326</v>
      </c>
      <c r="G294" s="324">
        <f>F294+22</f>
        <v>45348</v>
      </c>
      <c r="H294" s="324" t="s">
        <v>2132</v>
      </c>
    </row>
    <row r="295" spans="1:8">
      <c r="B295" s="451" t="s">
        <v>2135</v>
      </c>
      <c r="C295" s="451" t="s">
        <v>2134</v>
      </c>
      <c r="D295" s="483"/>
      <c r="E295" s="331">
        <f>F295-4</f>
        <v>45329</v>
      </c>
      <c r="F295" s="331">
        <f>F294+7</f>
        <v>45333</v>
      </c>
      <c r="G295" s="324">
        <f>F295+22</f>
        <v>45355</v>
      </c>
      <c r="H295" s="324" t="s">
        <v>2132</v>
      </c>
    </row>
    <row r="296" spans="1:8">
      <c r="B296" s="451" t="s">
        <v>285</v>
      </c>
      <c r="C296" s="451" t="s">
        <v>2108</v>
      </c>
      <c r="D296" s="483"/>
      <c r="E296" s="331">
        <f>F296-4</f>
        <v>45336</v>
      </c>
      <c r="F296" s="331">
        <f>F295+7</f>
        <v>45340</v>
      </c>
      <c r="G296" s="324">
        <f>F296+22</f>
        <v>45362</v>
      </c>
      <c r="H296" s="324" t="s">
        <v>2132</v>
      </c>
    </row>
    <row r="297" spans="1:8">
      <c r="B297" s="330" t="s">
        <v>933</v>
      </c>
      <c r="C297" s="330"/>
      <c r="D297" s="483"/>
      <c r="E297" s="328">
        <f>F297-4</f>
        <v>45343</v>
      </c>
      <c r="F297" s="328">
        <f>F296+7</f>
        <v>45347</v>
      </c>
      <c r="G297" s="328">
        <f>F297+22</f>
        <v>45369</v>
      </c>
      <c r="H297" s="328" t="s">
        <v>2132</v>
      </c>
    </row>
    <row r="298" spans="1:8">
      <c r="B298" s="451" t="s">
        <v>286</v>
      </c>
      <c r="C298" s="451" t="s">
        <v>2133</v>
      </c>
      <c r="D298" s="482"/>
      <c r="E298" s="331">
        <f>F298-4</f>
        <v>45350</v>
      </c>
      <c r="F298" s="331">
        <f>F297+7</f>
        <v>45354</v>
      </c>
      <c r="G298" s="324">
        <f>F298+22</f>
        <v>45376</v>
      </c>
      <c r="H298" s="324" t="s">
        <v>2132</v>
      </c>
    </row>
    <row r="299" spans="1:8">
      <c r="B299" s="364"/>
      <c r="C299" s="364"/>
      <c r="D299" s="384"/>
      <c r="E299" s="341"/>
      <c r="F299" s="341"/>
      <c r="G299" s="341"/>
      <c r="H299" s="341"/>
    </row>
    <row r="300" spans="1:8">
      <c r="A300" s="382" t="s">
        <v>2131</v>
      </c>
      <c r="B300" s="321"/>
      <c r="C300" s="321"/>
      <c r="E300" s="382"/>
      <c r="F300" s="382"/>
      <c r="G300" s="376"/>
    </row>
    <row r="301" spans="1:8">
      <c r="B301" s="337" t="s">
        <v>7</v>
      </c>
      <c r="C301" s="337" t="s">
        <v>8</v>
      </c>
      <c r="D301" s="406" t="s">
        <v>9</v>
      </c>
      <c r="E301" s="400" t="s">
        <v>911</v>
      </c>
      <c r="F301" s="400" t="s">
        <v>911</v>
      </c>
      <c r="G301" s="400" t="s">
        <v>2130</v>
      </c>
    </row>
    <row r="302" spans="1:8">
      <c r="B302" s="335"/>
      <c r="C302" s="335"/>
      <c r="D302" s="405"/>
      <c r="E302" s="400" t="s">
        <v>907</v>
      </c>
      <c r="F302" s="400" t="s">
        <v>11</v>
      </c>
      <c r="G302" s="400" t="s">
        <v>12</v>
      </c>
    </row>
    <row r="303" spans="1:8" ht="16.5" customHeight="1">
      <c r="B303" s="348" t="s">
        <v>2123</v>
      </c>
      <c r="C303" s="348" t="s">
        <v>2122</v>
      </c>
      <c r="D303" s="381" t="s">
        <v>2129</v>
      </c>
      <c r="E303" s="324">
        <f>F303-5</f>
        <v>45323</v>
      </c>
      <c r="F303" s="324">
        <v>45328</v>
      </c>
      <c r="G303" s="324">
        <f>F303+25</f>
        <v>45353</v>
      </c>
    </row>
    <row r="304" spans="1:8">
      <c r="B304" s="330" t="s">
        <v>933</v>
      </c>
      <c r="C304" s="330"/>
      <c r="D304" s="380"/>
      <c r="E304" s="328">
        <f>F304-5</f>
        <v>45330</v>
      </c>
      <c r="F304" s="328">
        <f>F303+7</f>
        <v>45335</v>
      </c>
      <c r="G304" s="328">
        <f>F304+25</f>
        <v>45360</v>
      </c>
    </row>
    <row r="305" spans="1:7">
      <c r="B305" s="348" t="s">
        <v>325</v>
      </c>
      <c r="C305" s="348" t="s">
        <v>2120</v>
      </c>
      <c r="D305" s="380"/>
      <c r="E305" s="324">
        <f>F305-5</f>
        <v>45337</v>
      </c>
      <c r="F305" s="324">
        <f>F304+7</f>
        <v>45342</v>
      </c>
      <c r="G305" s="324">
        <f>F305+25</f>
        <v>45367</v>
      </c>
    </row>
    <row r="306" spans="1:7">
      <c r="B306" s="348" t="s">
        <v>2119</v>
      </c>
      <c r="C306" s="348" t="s">
        <v>2118</v>
      </c>
      <c r="D306" s="380"/>
      <c r="E306" s="324">
        <f>F306-5</f>
        <v>45344</v>
      </c>
      <c r="F306" s="324">
        <f>F305+7</f>
        <v>45349</v>
      </c>
      <c r="G306" s="324">
        <f>F306+25</f>
        <v>45374</v>
      </c>
    </row>
    <row r="307" spans="1:7">
      <c r="B307" s="348" t="s">
        <v>327</v>
      </c>
      <c r="C307" s="348" t="s">
        <v>2117</v>
      </c>
      <c r="D307" s="379"/>
      <c r="E307" s="324">
        <f>F307-5</f>
        <v>45351</v>
      </c>
      <c r="F307" s="324">
        <f>F306+7</f>
        <v>45356</v>
      </c>
      <c r="G307" s="324">
        <f>F307+25</f>
        <v>45381</v>
      </c>
    </row>
    <row r="308" spans="1:7">
      <c r="B308" s="434"/>
      <c r="C308" s="434"/>
      <c r="E308" s="341"/>
      <c r="F308" s="341"/>
      <c r="G308" s="341"/>
    </row>
    <row r="309" spans="1:7">
      <c r="A309" s="382" t="s">
        <v>2128</v>
      </c>
      <c r="B309" s="321"/>
      <c r="C309" s="321"/>
      <c r="F309" s="382"/>
      <c r="G309" s="376"/>
    </row>
    <row r="310" spans="1:7">
      <c r="B310" s="337" t="s">
        <v>7</v>
      </c>
      <c r="C310" s="337" t="s">
        <v>8</v>
      </c>
      <c r="D310" s="406" t="s">
        <v>9</v>
      </c>
      <c r="E310" s="400" t="s">
        <v>911</v>
      </c>
      <c r="F310" s="400" t="s">
        <v>911</v>
      </c>
      <c r="G310" s="400" t="s">
        <v>2127</v>
      </c>
    </row>
    <row r="311" spans="1:7">
      <c r="B311" s="335"/>
      <c r="C311" s="335"/>
      <c r="D311" s="405"/>
      <c r="E311" s="400" t="s">
        <v>907</v>
      </c>
      <c r="F311" s="400" t="s">
        <v>11</v>
      </c>
      <c r="G311" s="400" t="s">
        <v>12</v>
      </c>
    </row>
    <row r="312" spans="1:7" ht="16.5" customHeight="1">
      <c r="B312" s="348" t="s">
        <v>2123</v>
      </c>
      <c r="C312" s="348" t="s">
        <v>2122</v>
      </c>
      <c r="D312" s="381" t="s">
        <v>2126</v>
      </c>
      <c r="E312" s="324">
        <f>F312-5</f>
        <v>45323</v>
      </c>
      <c r="F312" s="324">
        <v>45328</v>
      </c>
      <c r="G312" s="324">
        <f>F312+33</f>
        <v>45361</v>
      </c>
    </row>
    <row r="313" spans="1:7">
      <c r="B313" s="330" t="s">
        <v>933</v>
      </c>
      <c r="C313" s="330"/>
      <c r="D313" s="380"/>
      <c r="E313" s="328">
        <f>F313-5</f>
        <v>45330</v>
      </c>
      <c r="F313" s="328">
        <f>F312+7</f>
        <v>45335</v>
      </c>
      <c r="G313" s="328">
        <f>F313+33</f>
        <v>45368</v>
      </c>
    </row>
    <row r="314" spans="1:7">
      <c r="B314" s="348" t="s">
        <v>325</v>
      </c>
      <c r="C314" s="348" t="s">
        <v>2120</v>
      </c>
      <c r="D314" s="380"/>
      <c r="E314" s="324">
        <f>F314-5</f>
        <v>45337</v>
      </c>
      <c r="F314" s="324">
        <f>F313+7</f>
        <v>45342</v>
      </c>
      <c r="G314" s="324">
        <f>F314+33</f>
        <v>45375</v>
      </c>
    </row>
    <row r="315" spans="1:7">
      <c r="B315" s="348" t="s">
        <v>2119</v>
      </c>
      <c r="C315" s="348" t="s">
        <v>2118</v>
      </c>
      <c r="D315" s="380"/>
      <c r="E315" s="324">
        <f>F315-5</f>
        <v>45344</v>
      </c>
      <c r="F315" s="324">
        <f>F314+7</f>
        <v>45349</v>
      </c>
      <c r="G315" s="324">
        <f>F315+33</f>
        <v>45382</v>
      </c>
    </row>
    <row r="316" spans="1:7">
      <c r="B316" s="348" t="s">
        <v>327</v>
      </c>
      <c r="C316" s="348" t="s">
        <v>2117</v>
      </c>
      <c r="D316" s="379"/>
      <c r="E316" s="324">
        <f>F316-5</f>
        <v>45351</v>
      </c>
      <c r="F316" s="324">
        <f>F315+7</f>
        <v>45356</v>
      </c>
      <c r="G316" s="324">
        <f>F316+33</f>
        <v>45389</v>
      </c>
    </row>
    <row r="317" spans="1:7">
      <c r="A317" s="382" t="s">
        <v>2125</v>
      </c>
      <c r="B317" s="409"/>
      <c r="C317" s="409"/>
      <c r="D317" s="384"/>
      <c r="E317" s="341"/>
      <c r="F317" s="341"/>
      <c r="G317" s="481"/>
    </row>
    <row r="318" spans="1:7">
      <c r="B318" s="337" t="s">
        <v>7</v>
      </c>
      <c r="C318" s="337" t="s">
        <v>8</v>
      </c>
      <c r="D318" s="406" t="s">
        <v>9</v>
      </c>
      <c r="E318" s="400" t="s">
        <v>911</v>
      </c>
      <c r="F318" s="400" t="s">
        <v>911</v>
      </c>
      <c r="G318" s="400" t="s">
        <v>2124</v>
      </c>
    </row>
    <row r="319" spans="1:7">
      <c r="B319" s="335"/>
      <c r="C319" s="335"/>
      <c r="D319" s="405"/>
      <c r="E319" s="400" t="s">
        <v>907</v>
      </c>
      <c r="F319" s="400" t="s">
        <v>11</v>
      </c>
      <c r="G319" s="400" t="s">
        <v>12</v>
      </c>
    </row>
    <row r="320" spans="1:7" ht="16.5" customHeight="1">
      <c r="B320" s="348" t="s">
        <v>2123</v>
      </c>
      <c r="C320" s="348" t="s">
        <v>2122</v>
      </c>
      <c r="D320" s="381" t="s">
        <v>2121</v>
      </c>
      <c r="E320" s="324">
        <f>F320-5</f>
        <v>45323</v>
      </c>
      <c r="F320" s="324">
        <v>45328</v>
      </c>
      <c r="G320" s="324">
        <f>F320+35</f>
        <v>45363</v>
      </c>
    </row>
    <row r="321" spans="1:8">
      <c r="B321" s="330" t="s">
        <v>933</v>
      </c>
      <c r="C321" s="330"/>
      <c r="D321" s="380"/>
      <c r="E321" s="328">
        <f>F321-5</f>
        <v>45330</v>
      </c>
      <c r="F321" s="328">
        <f>F320+7</f>
        <v>45335</v>
      </c>
      <c r="G321" s="328">
        <f>F321+35</f>
        <v>45370</v>
      </c>
    </row>
    <row r="322" spans="1:8">
      <c r="B322" s="348" t="s">
        <v>325</v>
      </c>
      <c r="C322" s="348" t="s">
        <v>2120</v>
      </c>
      <c r="D322" s="380"/>
      <c r="E322" s="324">
        <f>F322-5</f>
        <v>45337</v>
      </c>
      <c r="F322" s="324">
        <f>F321+7</f>
        <v>45342</v>
      </c>
      <c r="G322" s="324">
        <f>F322+35</f>
        <v>45377</v>
      </c>
    </row>
    <row r="323" spans="1:8">
      <c r="B323" s="348" t="s">
        <v>2119</v>
      </c>
      <c r="C323" s="348" t="s">
        <v>2118</v>
      </c>
      <c r="D323" s="380"/>
      <c r="E323" s="324">
        <f>F323-5</f>
        <v>45344</v>
      </c>
      <c r="F323" s="324">
        <f>F322+7</f>
        <v>45349</v>
      </c>
      <c r="G323" s="324">
        <f>F323+35</f>
        <v>45384</v>
      </c>
    </row>
    <row r="324" spans="1:8">
      <c r="B324" s="348" t="s">
        <v>327</v>
      </c>
      <c r="C324" s="348" t="s">
        <v>2117</v>
      </c>
      <c r="D324" s="379"/>
      <c r="E324" s="324">
        <f>F324-5</f>
        <v>45351</v>
      </c>
      <c r="F324" s="324">
        <f>F323+7</f>
        <v>45356</v>
      </c>
      <c r="G324" s="324">
        <f>F324+35</f>
        <v>45391</v>
      </c>
    </row>
    <row r="325" spans="1:8">
      <c r="B325" s="364"/>
      <c r="C325" s="364"/>
      <c r="D325" s="384"/>
      <c r="E325" s="341"/>
      <c r="F325" s="341"/>
      <c r="G325" s="341"/>
    </row>
    <row r="326" spans="1:8">
      <c r="A326" s="382" t="s">
        <v>2116</v>
      </c>
      <c r="B326" s="321"/>
      <c r="C326" s="321"/>
    </row>
    <row r="327" spans="1:8">
      <c r="B327" s="337" t="s">
        <v>7</v>
      </c>
      <c r="C327" s="337" t="s">
        <v>8</v>
      </c>
      <c r="D327" s="406" t="s">
        <v>9</v>
      </c>
      <c r="E327" s="400" t="s">
        <v>911</v>
      </c>
      <c r="F327" s="400" t="s">
        <v>911</v>
      </c>
      <c r="G327" s="400" t="s">
        <v>2115</v>
      </c>
      <c r="H327" s="400" t="s">
        <v>2114</v>
      </c>
    </row>
    <row r="328" spans="1:8">
      <c r="B328" s="335"/>
      <c r="C328" s="335"/>
      <c r="D328" s="405"/>
      <c r="E328" s="400" t="s">
        <v>907</v>
      </c>
      <c r="F328" s="400" t="s">
        <v>11</v>
      </c>
      <c r="G328" s="400" t="s">
        <v>12</v>
      </c>
      <c r="H328" s="400" t="s">
        <v>12</v>
      </c>
    </row>
    <row r="329" spans="1:8" ht="16.5" customHeight="1">
      <c r="B329" s="451" t="s">
        <v>2111</v>
      </c>
      <c r="C329" s="451" t="s">
        <v>2110</v>
      </c>
      <c r="D329" s="473" t="s">
        <v>2109</v>
      </c>
      <c r="E329" s="331">
        <f>F329-4</f>
        <v>45319</v>
      </c>
      <c r="F329" s="331">
        <v>45323</v>
      </c>
      <c r="G329" s="331">
        <f>F329+28</f>
        <v>45351</v>
      </c>
      <c r="H329" s="331" t="s">
        <v>2113</v>
      </c>
    </row>
    <row r="330" spans="1:8">
      <c r="B330" s="451" t="s">
        <v>121</v>
      </c>
      <c r="C330" s="451" t="s">
        <v>27</v>
      </c>
      <c r="D330" s="472"/>
      <c r="E330" s="331">
        <f>F330-4</f>
        <v>45326</v>
      </c>
      <c r="F330" s="331">
        <f>F329+7</f>
        <v>45330</v>
      </c>
      <c r="G330" s="331">
        <f>F330+28</f>
        <v>45358</v>
      </c>
      <c r="H330" s="331" t="s">
        <v>2113</v>
      </c>
    </row>
    <row r="331" spans="1:8">
      <c r="B331" s="451" t="s">
        <v>164</v>
      </c>
      <c r="C331" s="451" t="s">
        <v>2108</v>
      </c>
      <c r="D331" s="472"/>
      <c r="E331" s="331">
        <f>F331-4</f>
        <v>45333</v>
      </c>
      <c r="F331" s="331">
        <f>F330+7</f>
        <v>45337</v>
      </c>
      <c r="G331" s="331">
        <f>F331+28</f>
        <v>45365</v>
      </c>
      <c r="H331" s="331" t="s">
        <v>2113</v>
      </c>
    </row>
    <row r="332" spans="1:8">
      <c r="B332" s="330" t="s">
        <v>2097</v>
      </c>
      <c r="C332" s="330"/>
      <c r="D332" s="472"/>
      <c r="E332" s="328">
        <f>F332-4</f>
        <v>45340</v>
      </c>
      <c r="F332" s="328">
        <f>F331+7</f>
        <v>45344</v>
      </c>
      <c r="G332" s="328">
        <f>F332+28</f>
        <v>45372</v>
      </c>
      <c r="H332" s="328" t="s">
        <v>2113</v>
      </c>
    </row>
    <row r="333" spans="1:8">
      <c r="B333" s="451" t="s">
        <v>122</v>
      </c>
      <c r="C333" s="451" t="s">
        <v>2107</v>
      </c>
      <c r="D333" s="471"/>
      <c r="E333" s="331">
        <f>F333-4</f>
        <v>45347</v>
      </c>
      <c r="F333" s="331">
        <f>F332+7</f>
        <v>45351</v>
      </c>
      <c r="G333" s="331">
        <f>F333+28</f>
        <v>45379</v>
      </c>
      <c r="H333" s="331" t="s">
        <v>2113</v>
      </c>
    </row>
    <row r="334" spans="1:8">
      <c r="B334" s="344"/>
      <c r="C334" s="409"/>
      <c r="D334" s="384"/>
      <c r="E334" s="341"/>
      <c r="F334" s="341"/>
    </row>
    <row r="335" spans="1:8">
      <c r="A335" s="382" t="s">
        <v>2112</v>
      </c>
    </row>
    <row r="336" spans="1:8">
      <c r="A336" s="382"/>
      <c r="B336" s="337" t="s">
        <v>7</v>
      </c>
      <c r="C336" s="337" t="s">
        <v>8</v>
      </c>
      <c r="D336" s="406" t="s">
        <v>9</v>
      </c>
      <c r="E336" s="400" t="s">
        <v>911</v>
      </c>
      <c r="F336" s="400" t="s">
        <v>911</v>
      </c>
      <c r="G336" s="400" t="s">
        <v>2112</v>
      </c>
    </row>
    <row r="337" spans="1:10">
      <c r="A337" s="382"/>
      <c r="B337" s="335"/>
      <c r="C337" s="335"/>
      <c r="D337" s="405"/>
      <c r="E337" s="400" t="s">
        <v>907</v>
      </c>
      <c r="F337" s="400" t="s">
        <v>11</v>
      </c>
      <c r="G337" s="400" t="s">
        <v>12</v>
      </c>
    </row>
    <row r="338" spans="1:10">
      <c r="A338" s="382"/>
      <c r="B338" s="451" t="s">
        <v>2111</v>
      </c>
      <c r="C338" s="451" t="s">
        <v>2110</v>
      </c>
      <c r="D338" s="473" t="s">
        <v>2109</v>
      </c>
      <c r="E338" s="331">
        <f>F338-4</f>
        <v>45319</v>
      </c>
      <c r="F338" s="331">
        <v>45323</v>
      </c>
      <c r="G338" s="324">
        <f>F338+23</f>
        <v>45346</v>
      </c>
    </row>
    <row r="339" spans="1:10">
      <c r="A339" s="382"/>
      <c r="B339" s="451" t="s">
        <v>121</v>
      </c>
      <c r="C339" s="451" t="s">
        <v>27</v>
      </c>
      <c r="D339" s="472"/>
      <c r="E339" s="331">
        <f>F339-4</f>
        <v>45326</v>
      </c>
      <c r="F339" s="331">
        <f>F338+7</f>
        <v>45330</v>
      </c>
      <c r="G339" s="324">
        <f>F339+23</f>
        <v>45353</v>
      </c>
    </row>
    <row r="340" spans="1:10">
      <c r="A340" s="382"/>
      <c r="B340" s="451" t="s">
        <v>164</v>
      </c>
      <c r="C340" s="451" t="s">
        <v>2108</v>
      </c>
      <c r="D340" s="472"/>
      <c r="E340" s="331">
        <f>F340-4</f>
        <v>45333</v>
      </c>
      <c r="F340" s="331">
        <f>F339+7</f>
        <v>45337</v>
      </c>
      <c r="G340" s="324">
        <f>F340+23</f>
        <v>45360</v>
      </c>
    </row>
    <row r="341" spans="1:10">
      <c r="A341" s="382"/>
      <c r="B341" s="330" t="s">
        <v>2097</v>
      </c>
      <c r="C341" s="330"/>
      <c r="D341" s="472"/>
      <c r="E341" s="328">
        <f>F341-4</f>
        <v>45340</v>
      </c>
      <c r="F341" s="328">
        <f>F340+7</f>
        <v>45344</v>
      </c>
      <c r="G341" s="328">
        <f>F341+23</f>
        <v>45367</v>
      </c>
    </row>
    <row r="342" spans="1:10">
      <c r="A342" s="382"/>
      <c r="B342" s="451" t="s">
        <v>122</v>
      </c>
      <c r="C342" s="451" t="s">
        <v>2107</v>
      </c>
      <c r="D342" s="471"/>
      <c r="E342" s="331">
        <f>F342-4</f>
        <v>45347</v>
      </c>
      <c r="F342" s="331">
        <f>F341+7</f>
        <v>45351</v>
      </c>
      <c r="G342" s="331">
        <f>F342+23</f>
        <v>45374</v>
      </c>
    </row>
    <row r="343" spans="1:10">
      <c r="A343" s="382"/>
    </row>
    <row r="344" spans="1:10">
      <c r="B344" s="409"/>
      <c r="C344" s="409"/>
      <c r="D344" s="384"/>
      <c r="E344" s="341"/>
      <c r="F344" s="341"/>
      <c r="G344" s="341"/>
    </row>
    <row r="345" spans="1:10" s="371" customFormat="1">
      <c r="A345" s="377" t="s">
        <v>2106</v>
      </c>
      <c r="B345" s="377"/>
      <c r="C345" s="377"/>
      <c r="D345" s="377"/>
      <c r="E345" s="377"/>
      <c r="F345" s="377"/>
      <c r="G345" s="377"/>
      <c r="H345" s="376"/>
      <c r="J345" s="321"/>
    </row>
    <row r="346" spans="1:10">
      <c r="A346" s="382" t="s">
        <v>2105</v>
      </c>
      <c r="F346" s="480"/>
    </row>
    <row r="347" spans="1:10">
      <c r="B347" s="337" t="s">
        <v>1286</v>
      </c>
      <c r="C347" s="337" t="s">
        <v>8</v>
      </c>
      <c r="D347" s="406" t="s">
        <v>406</v>
      </c>
      <c r="E347" s="400" t="s">
        <v>911</v>
      </c>
      <c r="F347" s="400" t="s">
        <v>911</v>
      </c>
      <c r="G347" s="400" t="s">
        <v>2099</v>
      </c>
    </row>
    <row r="348" spans="1:10">
      <c r="B348" s="335"/>
      <c r="C348" s="335"/>
      <c r="D348" s="405"/>
      <c r="E348" s="400" t="s">
        <v>907</v>
      </c>
      <c r="F348" s="400" t="s">
        <v>11</v>
      </c>
      <c r="G348" s="400" t="s">
        <v>12</v>
      </c>
    </row>
    <row r="349" spans="1:10">
      <c r="A349" s="464"/>
      <c r="B349" s="331" t="s">
        <v>2101</v>
      </c>
      <c r="C349" s="331" t="s">
        <v>622</v>
      </c>
      <c r="D349" s="463" t="s">
        <v>2104</v>
      </c>
      <c r="E349" s="331">
        <f>F349-5</f>
        <v>45321</v>
      </c>
      <c r="F349" s="331">
        <v>45326</v>
      </c>
      <c r="G349" s="331">
        <f>F349+4</f>
        <v>45330</v>
      </c>
    </row>
    <row r="350" spans="1:10">
      <c r="A350" s="464"/>
      <c r="B350" s="330" t="s">
        <v>2097</v>
      </c>
      <c r="C350" s="330"/>
      <c r="D350" s="463"/>
      <c r="E350" s="328">
        <f>E349+7</f>
        <v>45328</v>
      </c>
      <c r="F350" s="328">
        <f>F349+7</f>
        <v>45333</v>
      </c>
      <c r="G350" s="328">
        <f>F350+4</f>
        <v>45337</v>
      </c>
    </row>
    <row r="351" spans="1:10">
      <c r="A351" s="464"/>
      <c r="B351" s="331" t="s">
        <v>2103</v>
      </c>
      <c r="C351" s="331" t="s">
        <v>2102</v>
      </c>
      <c r="D351" s="463"/>
      <c r="E351" s="331">
        <f>E350+7</f>
        <v>45335</v>
      </c>
      <c r="F351" s="331">
        <f>F350+7</f>
        <v>45340</v>
      </c>
      <c r="G351" s="331">
        <f>F351+4</f>
        <v>45344</v>
      </c>
    </row>
    <row r="352" spans="1:10">
      <c r="A352" s="464"/>
      <c r="B352" s="331" t="s">
        <v>2101</v>
      </c>
      <c r="C352" s="331" t="s">
        <v>598</v>
      </c>
      <c r="D352" s="463"/>
      <c r="E352" s="331">
        <f>E351+7</f>
        <v>45342</v>
      </c>
      <c r="F352" s="331">
        <f>F351+7</f>
        <v>45347</v>
      </c>
      <c r="G352" s="331">
        <f>F352+4</f>
        <v>45351</v>
      </c>
    </row>
    <row r="353" spans="1:7">
      <c r="A353" s="464"/>
      <c r="B353" s="331" t="s">
        <v>1346</v>
      </c>
      <c r="C353" s="331" t="s">
        <v>2100</v>
      </c>
      <c r="D353" s="463"/>
      <c r="E353" s="331">
        <f>E352+7</f>
        <v>45349</v>
      </c>
      <c r="F353" s="331">
        <f>F352+7</f>
        <v>45354</v>
      </c>
      <c r="G353" s="331">
        <f>F353+4</f>
        <v>45358</v>
      </c>
    </row>
    <row r="354" spans="1:7">
      <c r="A354" s="464"/>
      <c r="B354" s="478"/>
      <c r="C354" s="478"/>
      <c r="D354" s="470"/>
      <c r="E354" s="464"/>
      <c r="F354" s="479"/>
      <c r="G354" s="464"/>
    </row>
    <row r="355" spans="1:7">
      <c r="A355" s="464"/>
      <c r="B355" s="469" t="s">
        <v>1286</v>
      </c>
      <c r="C355" s="469" t="s">
        <v>8</v>
      </c>
      <c r="D355" s="468" t="s">
        <v>406</v>
      </c>
      <c r="E355" s="465" t="s">
        <v>911</v>
      </c>
      <c r="F355" s="465" t="s">
        <v>911</v>
      </c>
      <c r="G355" s="465" t="s">
        <v>2099</v>
      </c>
    </row>
    <row r="356" spans="1:7">
      <c r="A356" s="464"/>
      <c r="B356" s="467"/>
      <c r="C356" s="467"/>
      <c r="D356" s="466"/>
      <c r="E356" s="465" t="s">
        <v>907</v>
      </c>
      <c r="F356" s="465" t="s">
        <v>11</v>
      </c>
      <c r="G356" s="465" t="s">
        <v>12</v>
      </c>
    </row>
    <row r="357" spans="1:7">
      <c r="A357" s="464"/>
      <c r="B357" s="451" t="s">
        <v>1801</v>
      </c>
      <c r="C357" s="451" t="s">
        <v>622</v>
      </c>
      <c r="D357" s="473" t="s">
        <v>2098</v>
      </c>
      <c r="E357" s="331">
        <f>F357-3</f>
        <v>45321</v>
      </c>
      <c r="F357" s="331">
        <v>45324</v>
      </c>
      <c r="G357" s="331">
        <f>F357+3</f>
        <v>45327</v>
      </c>
    </row>
    <row r="358" spans="1:7">
      <c r="A358" s="464"/>
      <c r="B358" s="451" t="s">
        <v>599</v>
      </c>
      <c r="C358" s="451" t="s">
        <v>589</v>
      </c>
      <c r="D358" s="472"/>
      <c r="E358" s="331">
        <f>F358-3</f>
        <v>45328</v>
      </c>
      <c r="F358" s="331">
        <f>F357+7</f>
        <v>45331</v>
      </c>
      <c r="G358" s="331">
        <f>F358+3</f>
        <v>45334</v>
      </c>
    </row>
    <row r="359" spans="1:7">
      <c r="A359" s="464"/>
      <c r="B359" s="330" t="s">
        <v>2097</v>
      </c>
      <c r="C359" s="330"/>
      <c r="D359" s="472"/>
      <c r="E359" s="328">
        <f>F359-3</f>
        <v>45335</v>
      </c>
      <c r="F359" s="328">
        <f>F358+7</f>
        <v>45338</v>
      </c>
      <c r="G359" s="328">
        <f>F359+3</f>
        <v>45341</v>
      </c>
    </row>
    <row r="360" spans="1:7">
      <c r="A360" s="464"/>
      <c r="B360" s="451" t="s">
        <v>1801</v>
      </c>
      <c r="C360" s="451" t="s">
        <v>2096</v>
      </c>
      <c r="D360" s="472"/>
      <c r="E360" s="331">
        <f>F360-3</f>
        <v>45342</v>
      </c>
      <c r="F360" s="331">
        <f>F359+7</f>
        <v>45345</v>
      </c>
      <c r="G360" s="331">
        <f>F360+3</f>
        <v>45348</v>
      </c>
    </row>
    <row r="361" spans="1:7">
      <c r="A361" s="464"/>
      <c r="B361" s="451" t="s">
        <v>599</v>
      </c>
      <c r="C361" s="451" t="s">
        <v>2095</v>
      </c>
      <c r="D361" s="471"/>
      <c r="E361" s="331">
        <f>F361-3</f>
        <v>45349</v>
      </c>
      <c r="F361" s="331">
        <f>F360+7</f>
        <v>45352</v>
      </c>
      <c r="G361" s="331">
        <f>F361+3</f>
        <v>45355</v>
      </c>
    </row>
    <row r="362" spans="1:7">
      <c r="A362" s="464"/>
      <c r="B362" s="478"/>
      <c r="C362" s="478"/>
      <c r="D362" s="470"/>
      <c r="E362" s="464"/>
      <c r="F362" s="464"/>
      <c r="G362" s="464"/>
    </row>
    <row r="363" spans="1:7">
      <c r="A363" s="464"/>
      <c r="B363" s="477"/>
      <c r="C363" s="477"/>
      <c r="D363" s="476"/>
      <c r="E363" s="474"/>
      <c r="F363" s="474"/>
      <c r="G363" s="474"/>
    </row>
    <row r="364" spans="1:7">
      <c r="A364" s="464"/>
      <c r="B364" s="464"/>
      <c r="C364" s="464"/>
      <c r="D364" s="470"/>
      <c r="E364" s="464"/>
      <c r="F364" s="464"/>
      <c r="G364" s="464"/>
    </row>
    <row r="365" spans="1:7">
      <c r="A365" s="475" t="s">
        <v>2094</v>
      </c>
      <c r="B365" s="475"/>
      <c r="C365" s="475"/>
      <c r="D365" s="470"/>
      <c r="E365" s="474"/>
      <c r="F365" s="474"/>
      <c r="G365" s="474"/>
    </row>
    <row r="366" spans="1:7">
      <c r="A366" s="464"/>
      <c r="B366" s="469" t="s">
        <v>1286</v>
      </c>
      <c r="C366" s="469" t="s">
        <v>8</v>
      </c>
      <c r="D366" s="468" t="s">
        <v>406</v>
      </c>
      <c r="E366" s="465" t="s">
        <v>911</v>
      </c>
      <c r="F366" s="465" t="s">
        <v>911</v>
      </c>
      <c r="G366" s="465" t="s">
        <v>2088</v>
      </c>
    </row>
    <row r="367" spans="1:7">
      <c r="A367" s="464"/>
      <c r="B367" s="467"/>
      <c r="C367" s="467"/>
      <c r="D367" s="466"/>
      <c r="E367" s="465" t="s">
        <v>907</v>
      </c>
      <c r="F367" s="465" t="s">
        <v>11</v>
      </c>
      <c r="G367" s="465" t="s">
        <v>12</v>
      </c>
    </row>
    <row r="368" spans="1:7">
      <c r="A368" s="464"/>
      <c r="B368" s="451" t="s">
        <v>2090</v>
      </c>
      <c r="C368" s="451" t="s">
        <v>589</v>
      </c>
      <c r="D368" s="473" t="s">
        <v>2093</v>
      </c>
      <c r="E368" s="331">
        <f>F368-3</f>
        <v>45320</v>
      </c>
      <c r="F368" s="331">
        <v>45323</v>
      </c>
      <c r="G368" s="331">
        <f>F368+3</f>
        <v>45326</v>
      </c>
    </row>
    <row r="369" spans="1:8">
      <c r="A369" s="464"/>
      <c r="B369" s="451" t="s">
        <v>2090</v>
      </c>
      <c r="C369" s="451" t="s">
        <v>279</v>
      </c>
      <c r="D369" s="472"/>
      <c r="E369" s="331">
        <f>F369-3</f>
        <v>45327</v>
      </c>
      <c r="F369" s="331">
        <f>F368+7</f>
        <v>45330</v>
      </c>
      <c r="G369" s="331">
        <f>F369+3</f>
        <v>45333</v>
      </c>
    </row>
    <row r="370" spans="1:8">
      <c r="A370" s="464"/>
      <c r="B370" s="451" t="s">
        <v>2092</v>
      </c>
      <c r="C370" s="451" t="s">
        <v>277</v>
      </c>
      <c r="D370" s="472"/>
      <c r="E370" s="331">
        <f>F370-3</f>
        <v>45334</v>
      </c>
      <c r="F370" s="331">
        <f>F369+7</f>
        <v>45337</v>
      </c>
      <c r="G370" s="331">
        <f>F370+3</f>
        <v>45340</v>
      </c>
    </row>
    <row r="371" spans="1:8">
      <c r="A371" s="464"/>
      <c r="B371" s="451" t="s">
        <v>2091</v>
      </c>
      <c r="C371" s="451" t="s">
        <v>280</v>
      </c>
      <c r="D371" s="472"/>
      <c r="E371" s="331">
        <f>F371-3</f>
        <v>45341</v>
      </c>
      <c r="F371" s="331">
        <f>F370+7</f>
        <v>45344</v>
      </c>
      <c r="G371" s="331">
        <f>F371+3</f>
        <v>45347</v>
      </c>
    </row>
    <row r="372" spans="1:8">
      <c r="A372" s="464"/>
      <c r="B372" s="451" t="s">
        <v>2090</v>
      </c>
      <c r="C372" s="451" t="s">
        <v>281</v>
      </c>
      <c r="D372" s="471"/>
      <c r="E372" s="331">
        <f>F372-3</f>
        <v>45348</v>
      </c>
      <c r="F372" s="331">
        <f>F371+7</f>
        <v>45351</v>
      </c>
      <c r="G372" s="331">
        <f>F372+3</f>
        <v>45354</v>
      </c>
    </row>
    <row r="373" spans="1:8">
      <c r="A373" s="464"/>
      <c r="B373" s="464"/>
      <c r="C373" s="464"/>
      <c r="D373" s="470"/>
      <c r="E373" s="464"/>
      <c r="F373" s="464"/>
      <c r="G373" s="464"/>
    </row>
    <row r="374" spans="1:8">
      <c r="A374" s="464"/>
      <c r="B374" s="469" t="s">
        <v>1788</v>
      </c>
      <c r="C374" s="469" t="s">
        <v>8</v>
      </c>
      <c r="D374" s="468" t="s">
        <v>406</v>
      </c>
      <c r="E374" s="465" t="s">
        <v>911</v>
      </c>
      <c r="F374" s="465" t="s">
        <v>911</v>
      </c>
      <c r="G374" s="465" t="s">
        <v>2089</v>
      </c>
    </row>
    <row r="375" spans="1:8">
      <c r="A375" s="464"/>
      <c r="B375" s="467"/>
      <c r="C375" s="467"/>
      <c r="D375" s="466"/>
      <c r="E375" s="465" t="s">
        <v>907</v>
      </c>
      <c r="F375" s="465" t="s">
        <v>11</v>
      </c>
      <c r="G375" s="465" t="s">
        <v>12</v>
      </c>
    </row>
    <row r="376" spans="1:8">
      <c r="A376" s="464"/>
      <c r="B376" s="451" t="s">
        <v>2084</v>
      </c>
      <c r="C376" s="451" t="s">
        <v>153</v>
      </c>
      <c r="D376" s="463" t="s">
        <v>2087</v>
      </c>
      <c r="E376" s="331">
        <f>F376-3</f>
        <v>45323</v>
      </c>
      <c r="F376" s="331">
        <v>45326</v>
      </c>
      <c r="G376" s="331">
        <f>F376+3</f>
        <v>45329</v>
      </c>
    </row>
    <row r="377" spans="1:8">
      <c r="A377" s="464"/>
      <c r="B377" s="451" t="s">
        <v>2084</v>
      </c>
      <c r="C377" s="451" t="s">
        <v>278</v>
      </c>
      <c r="D377" s="463"/>
      <c r="E377" s="331">
        <f>F377-3</f>
        <v>45330</v>
      </c>
      <c r="F377" s="331">
        <f>F376+7</f>
        <v>45333</v>
      </c>
      <c r="G377" s="331">
        <f>F377+3</f>
        <v>45336</v>
      </c>
    </row>
    <row r="378" spans="1:8">
      <c r="A378" s="464"/>
      <c r="B378" s="451" t="s">
        <v>2086</v>
      </c>
      <c r="C378" s="451" t="s">
        <v>279</v>
      </c>
      <c r="D378" s="463"/>
      <c r="E378" s="331">
        <f>F378-3</f>
        <v>45337</v>
      </c>
      <c r="F378" s="331">
        <f>F377+7</f>
        <v>45340</v>
      </c>
      <c r="G378" s="331">
        <f>F378+3</f>
        <v>45343</v>
      </c>
    </row>
    <row r="379" spans="1:8">
      <c r="A379" s="464"/>
      <c r="B379" s="451" t="s">
        <v>2084</v>
      </c>
      <c r="C379" s="451" t="s">
        <v>277</v>
      </c>
      <c r="D379" s="463"/>
      <c r="E379" s="331">
        <f>F379-3</f>
        <v>45344</v>
      </c>
      <c r="F379" s="331">
        <f>F378+7</f>
        <v>45347</v>
      </c>
      <c r="G379" s="331">
        <f>F379+3</f>
        <v>45350</v>
      </c>
    </row>
    <row r="380" spans="1:8">
      <c r="A380" s="464"/>
      <c r="B380" s="451" t="s">
        <v>2085</v>
      </c>
      <c r="C380" s="451" t="s">
        <v>280</v>
      </c>
      <c r="D380" s="463"/>
      <c r="E380" s="331">
        <f>F380-3</f>
        <v>45351</v>
      </c>
      <c r="F380" s="331">
        <f>F379+7</f>
        <v>45354</v>
      </c>
      <c r="G380" s="331">
        <f>F380+3</f>
        <v>45357</v>
      </c>
    </row>
    <row r="381" spans="1:8">
      <c r="B381" s="321"/>
      <c r="C381" s="321"/>
    </row>
    <row r="382" spans="1:8">
      <c r="A382" s="377" t="s">
        <v>32</v>
      </c>
      <c r="B382" s="377"/>
      <c r="C382" s="377"/>
      <c r="D382" s="377"/>
      <c r="E382" s="377"/>
      <c r="F382" s="377"/>
      <c r="G382" s="377"/>
      <c r="H382" s="376"/>
    </row>
    <row r="383" spans="1:8">
      <c r="A383" s="382" t="s">
        <v>2083</v>
      </c>
    </row>
    <row r="384" spans="1:8">
      <c r="B384" s="337" t="s">
        <v>2082</v>
      </c>
      <c r="C384" s="337" t="s">
        <v>2081</v>
      </c>
      <c r="D384" s="406" t="s">
        <v>406</v>
      </c>
      <c r="E384" s="400" t="s">
        <v>2063</v>
      </c>
      <c r="F384" s="400" t="s">
        <v>1983</v>
      </c>
      <c r="G384" s="400" t="s">
        <v>1943</v>
      </c>
    </row>
    <row r="385" spans="2:7">
      <c r="B385" s="335"/>
      <c r="C385" s="335"/>
      <c r="D385" s="405"/>
      <c r="E385" s="400" t="s">
        <v>2080</v>
      </c>
      <c r="F385" s="400" t="s">
        <v>2070</v>
      </c>
      <c r="G385" s="400" t="s">
        <v>2079</v>
      </c>
    </row>
    <row r="386" spans="2:7" ht="16.5" customHeight="1">
      <c r="B386" s="451" t="s">
        <v>1962</v>
      </c>
      <c r="C386" s="451" t="s">
        <v>1967</v>
      </c>
      <c r="D386" s="399" t="s">
        <v>2078</v>
      </c>
      <c r="E386" s="324">
        <f>F386-3</f>
        <v>45320</v>
      </c>
      <c r="F386" s="324">
        <v>45323</v>
      </c>
      <c r="G386" s="324">
        <f>F386+10</f>
        <v>45333</v>
      </c>
    </row>
    <row r="387" spans="2:7">
      <c r="B387" s="451" t="s">
        <v>1965</v>
      </c>
      <c r="C387" s="451" t="s">
        <v>149</v>
      </c>
      <c r="D387" s="399"/>
      <c r="E387" s="324">
        <f>F387-3</f>
        <v>45327</v>
      </c>
      <c r="F387" s="324">
        <f>F386+7</f>
        <v>45330</v>
      </c>
      <c r="G387" s="324">
        <f>F387+10</f>
        <v>45340</v>
      </c>
    </row>
    <row r="388" spans="2:7">
      <c r="B388" s="451" t="s">
        <v>2077</v>
      </c>
      <c r="C388" s="451" t="s">
        <v>149</v>
      </c>
      <c r="D388" s="399"/>
      <c r="E388" s="324">
        <f>F388-3</f>
        <v>45334</v>
      </c>
      <c r="F388" s="324">
        <f>F387+7</f>
        <v>45337</v>
      </c>
      <c r="G388" s="324">
        <f>F388+10</f>
        <v>45347</v>
      </c>
    </row>
    <row r="389" spans="2:7">
      <c r="B389" s="451" t="s">
        <v>2076</v>
      </c>
      <c r="C389" s="451" t="s">
        <v>152</v>
      </c>
      <c r="D389" s="399"/>
      <c r="E389" s="324">
        <f>F389-3</f>
        <v>45341</v>
      </c>
      <c r="F389" s="324">
        <f>F388+7</f>
        <v>45344</v>
      </c>
      <c r="G389" s="324">
        <f>F389+10</f>
        <v>45354</v>
      </c>
    </row>
    <row r="390" spans="2:7">
      <c r="B390" s="451" t="s">
        <v>2075</v>
      </c>
      <c r="C390" s="451" t="s">
        <v>1961</v>
      </c>
      <c r="D390" s="399"/>
      <c r="E390" s="324">
        <f>F390-3</f>
        <v>45348</v>
      </c>
      <c r="F390" s="324">
        <f>F389+7</f>
        <v>45351</v>
      </c>
      <c r="G390" s="324">
        <f>F390+10</f>
        <v>45361</v>
      </c>
    </row>
    <row r="391" spans="2:7">
      <c r="B391" s="321"/>
      <c r="C391" s="321"/>
    </row>
    <row r="392" spans="2:7">
      <c r="B392" s="337" t="s">
        <v>2074</v>
      </c>
      <c r="C392" s="337" t="s">
        <v>2073</v>
      </c>
      <c r="D392" s="406" t="s">
        <v>2072</v>
      </c>
      <c r="E392" s="400" t="s">
        <v>2071</v>
      </c>
      <c r="F392" s="400" t="s">
        <v>1137</v>
      </c>
      <c r="G392" s="400" t="s">
        <v>1944</v>
      </c>
    </row>
    <row r="393" spans="2:7">
      <c r="B393" s="335"/>
      <c r="C393" s="335"/>
      <c r="D393" s="405"/>
      <c r="E393" s="400" t="s">
        <v>1134</v>
      </c>
      <c r="F393" s="400" t="s">
        <v>2070</v>
      </c>
      <c r="G393" s="400" t="s">
        <v>863</v>
      </c>
    </row>
    <row r="394" spans="2:7">
      <c r="B394" s="451" t="s">
        <v>2069</v>
      </c>
      <c r="C394" s="451" t="s">
        <v>149</v>
      </c>
      <c r="D394" s="399" t="s">
        <v>2068</v>
      </c>
      <c r="E394" s="324">
        <f>F394-3</f>
        <v>45322</v>
      </c>
      <c r="F394" s="324">
        <v>45325</v>
      </c>
      <c r="G394" s="324">
        <f>F394+7</f>
        <v>45332</v>
      </c>
    </row>
    <row r="395" spans="2:7">
      <c r="B395" s="451" t="s">
        <v>2067</v>
      </c>
      <c r="C395" s="451" t="s">
        <v>149</v>
      </c>
      <c r="D395" s="399"/>
      <c r="E395" s="324">
        <f>F395-3</f>
        <v>45329</v>
      </c>
      <c r="F395" s="324">
        <f>F394+7</f>
        <v>45332</v>
      </c>
      <c r="G395" s="324">
        <f>F395+7</f>
        <v>45339</v>
      </c>
    </row>
    <row r="396" spans="2:7">
      <c r="B396" s="451" t="s">
        <v>2066</v>
      </c>
      <c r="C396" s="451" t="s">
        <v>149</v>
      </c>
      <c r="D396" s="399"/>
      <c r="E396" s="324">
        <f>F396-3</f>
        <v>45336</v>
      </c>
      <c r="F396" s="324">
        <f>F395+7</f>
        <v>45339</v>
      </c>
      <c r="G396" s="324">
        <f>F396+7</f>
        <v>45346</v>
      </c>
    </row>
    <row r="397" spans="2:7">
      <c r="B397" s="451" t="s">
        <v>2065</v>
      </c>
      <c r="C397" s="451" t="s">
        <v>2021</v>
      </c>
      <c r="D397" s="399"/>
      <c r="E397" s="324">
        <f>F397-3</f>
        <v>45343</v>
      </c>
      <c r="F397" s="324">
        <f>F396+7</f>
        <v>45346</v>
      </c>
      <c r="G397" s="324">
        <f>F397+7</f>
        <v>45353</v>
      </c>
    </row>
    <row r="398" spans="2:7">
      <c r="B398" s="451" t="s">
        <v>2064</v>
      </c>
      <c r="C398" s="451" t="s">
        <v>149</v>
      </c>
      <c r="D398" s="399"/>
      <c r="E398" s="324">
        <f>F398-3</f>
        <v>45350</v>
      </c>
      <c r="F398" s="324">
        <f>F397+7</f>
        <v>45353</v>
      </c>
      <c r="G398" s="324">
        <f>F398+7</f>
        <v>45360</v>
      </c>
    </row>
    <row r="399" spans="2:7">
      <c r="B399" s="344"/>
      <c r="C399" s="344"/>
      <c r="D399" s="384"/>
      <c r="E399" s="341"/>
      <c r="F399" s="341"/>
      <c r="G399" s="341"/>
    </row>
    <row r="400" spans="2:7">
      <c r="B400" s="337" t="s">
        <v>1286</v>
      </c>
      <c r="C400" s="337" t="s">
        <v>573</v>
      </c>
      <c r="D400" s="406" t="s">
        <v>1997</v>
      </c>
      <c r="E400" s="400" t="s">
        <v>1136</v>
      </c>
      <c r="F400" s="400" t="s">
        <v>2063</v>
      </c>
      <c r="G400" s="400" t="s">
        <v>2062</v>
      </c>
    </row>
    <row r="401" spans="1:7">
      <c r="B401" s="335"/>
      <c r="C401" s="335"/>
      <c r="D401" s="405"/>
      <c r="E401" s="400" t="s">
        <v>1134</v>
      </c>
      <c r="F401" s="400" t="s">
        <v>862</v>
      </c>
      <c r="G401" s="400" t="s">
        <v>2061</v>
      </c>
    </row>
    <row r="402" spans="1:7" ht="18.75" customHeight="1">
      <c r="B402" s="451" t="s">
        <v>2060</v>
      </c>
      <c r="C402" s="451" t="s">
        <v>1940</v>
      </c>
      <c r="D402" s="399" t="s">
        <v>2059</v>
      </c>
      <c r="E402" s="324">
        <f>F402-3</f>
        <v>45322</v>
      </c>
      <c r="F402" s="324">
        <v>45325</v>
      </c>
      <c r="G402" s="324">
        <f>F402+9</f>
        <v>45334</v>
      </c>
    </row>
    <row r="403" spans="1:7" ht="18.75" customHeight="1">
      <c r="B403" s="451" t="s">
        <v>1268</v>
      </c>
      <c r="C403" s="451" t="s">
        <v>1937</v>
      </c>
      <c r="D403" s="399"/>
      <c r="E403" s="324">
        <f>F403-3</f>
        <v>45329</v>
      </c>
      <c r="F403" s="324">
        <f>F402+7</f>
        <v>45332</v>
      </c>
      <c r="G403" s="324">
        <f>F403+9</f>
        <v>45341</v>
      </c>
    </row>
    <row r="404" spans="1:7">
      <c r="B404" s="451" t="s">
        <v>2058</v>
      </c>
      <c r="C404" s="451" t="s">
        <v>1265</v>
      </c>
      <c r="D404" s="399"/>
      <c r="E404" s="324">
        <f>F404-3</f>
        <v>45336</v>
      </c>
      <c r="F404" s="324">
        <f>F403+7</f>
        <v>45339</v>
      </c>
      <c r="G404" s="324">
        <f>F404+9</f>
        <v>45348</v>
      </c>
    </row>
    <row r="405" spans="1:7">
      <c r="B405" s="451" t="s">
        <v>2057</v>
      </c>
      <c r="C405" s="451" t="s">
        <v>1263</v>
      </c>
      <c r="D405" s="399"/>
      <c r="E405" s="324">
        <f>F405-3</f>
        <v>45343</v>
      </c>
      <c r="F405" s="324">
        <f>F404+7</f>
        <v>45346</v>
      </c>
      <c r="G405" s="324">
        <f>F405+9</f>
        <v>45355</v>
      </c>
    </row>
    <row r="406" spans="1:7">
      <c r="B406" s="451" t="s">
        <v>921</v>
      </c>
      <c r="C406" s="451" t="s">
        <v>1261</v>
      </c>
      <c r="D406" s="399"/>
      <c r="E406" s="324">
        <f>F406-3</f>
        <v>45350</v>
      </c>
      <c r="F406" s="324">
        <f>F405+7</f>
        <v>45353</v>
      </c>
      <c r="G406" s="324">
        <f>F406+9</f>
        <v>45362</v>
      </c>
    </row>
    <row r="407" spans="1:7">
      <c r="B407" s="344"/>
      <c r="C407" s="344"/>
      <c r="D407" s="384"/>
      <c r="E407" s="341"/>
      <c r="F407" s="341"/>
      <c r="G407" s="341"/>
    </row>
    <row r="408" spans="1:7">
      <c r="B408" s="337" t="s">
        <v>1286</v>
      </c>
      <c r="C408" s="337" t="s">
        <v>1139</v>
      </c>
      <c r="D408" s="406" t="s">
        <v>1636</v>
      </c>
      <c r="E408" s="400" t="s">
        <v>1137</v>
      </c>
      <c r="F408" s="400" t="s">
        <v>1151</v>
      </c>
      <c r="G408" s="400" t="s">
        <v>2056</v>
      </c>
    </row>
    <row r="409" spans="1:7">
      <c r="B409" s="335"/>
      <c r="C409" s="335"/>
      <c r="D409" s="405"/>
      <c r="E409" s="400" t="s">
        <v>2055</v>
      </c>
      <c r="F409" s="400" t="s">
        <v>2054</v>
      </c>
      <c r="G409" s="400" t="s">
        <v>1885</v>
      </c>
    </row>
    <row r="410" spans="1:7">
      <c r="B410" s="348" t="s">
        <v>2053</v>
      </c>
      <c r="C410" s="348" t="s">
        <v>2052</v>
      </c>
      <c r="D410" s="462" t="s">
        <v>2051</v>
      </c>
      <c r="E410" s="324">
        <f>F410-3</f>
        <v>45325</v>
      </c>
      <c r="F410" s="324">
        <v>45328</v>
      </c>
      <c r="G410" s="324">
        <f>F410+8</f>
        <v>45336</v>
      </c>
    </row>
    <row r="411" spans="1:7">
      <c r="B411" s="330" t="s">
        <v>933</v>
      </c>
      <c r="C411" s="330"/>
      <c r="D411" s="461"/>
      <c r="E411" s="328">
        <f>F411-3</f>
        <v>45332</v>
      </c>
      <c r="F411" s="328">
        <f>F410+7</f>
        <v>45335</v>
      </c>
      <c r="G411" s="328">
        <f>F411+8</f>
        <v>45343</v>
      </c>
    </row>
    <row r="412" spans="1:7">
      <c r="B412" s="348" t="s">
        <v>2050</v>
      </c>
      <c r="C412" s="348" t="s">
        <v>2049</v>
      </c>
      <c r="D412" s="461"/>
      <c r="E412" s="324">
        <f>F412-3</f>
        <v>45339</v>
      </c>
      <c r="F412" s="324">
        <f>F411+7</f>
        <v>45342</v>
      </c>
      <c r="G412" s="324">
        <f>F412+8</f>
        <v>45350</v>
      </c>
    </row>
    <row r="413" spans="1:7">
      <c r="B413" s="348" t="s">
        <v>2048</v>
      </c>
      <c r="C413" s="348" t="s">
        <v>149</v>
      </c>
      <c r="D413" s="461"/>
      <c r="E413" s="324">
        <f>F413-3</f>
        <v>45346</v>
      </c>
      <c r="F413" s="324">
        <f>F412+7</f>
        <v>45349</v>
      </c>
      <c r="G413" s="324">
        <f>F413+8</f>
        <v>45357</v>
      </c>
    </row>
    <row r="414" spans="1:7">
      <c r="B414" s="348" t="s">
        <v>2047</v>
      </c>
      <c r="C414" s="348" t="s">
        <v>923</v>
      </c>
      <c r="D414" s="460"/>
      <c r="E414" s="324">
        <f>F414-3</f>
        <v>45353</v>
      </c>
      <c r="F414" s="324">
        <f>F413+7</f>
        <v>45356</v>
      </c>
      <c r="G414" s="324">
        <f>F414+8</f>
        <v>45364</v>
      </c>
    </row>
    <row r="415" spans="1:7">
      <c r="B415" s="344"/>
      <c r="C415" s="344"/>
      <c r="D415" s="384"/>
      <c r="E415" s="341"/>
      <c r="F415" s="341"/>
      <c r="G415" s="341"/>
    </row>
    <row r="416" spans="1:7">
      <c r="A416" s="382" t="s">
        <v>2046</v>
      </c>
      <c r="B416" s="374"/>
      <c r="C416" s="374"/>
      <c r="D416" s="375"/>
      <c r="E416" s="374"/>
      <c r="F416" s="382"/>
      <c r="G416" s="382"/>
    </row>
    <row r="417" spans="1:13">
      <c r="A417" s="382"/>
      <c r="B417" s="337" t="s">
        <v>2045</v>
      </c>
      <c r="C417" s="337" t="s">
        <v>2044</v>
      </c>
      <c r="D417" s="406" t="s">
        <v>2043</v>
      </c>
      <c r="E417" s="400" t="s">
        <v>1136</v>
      </c>
      <c r="F417" s="400" t="s">
        <v>2042</v>
      </c>
      <c r="G417" s="400" t="s">
        <v>2041</v>
      </c>
    </row>
    <row r="418" spans="1:13" ht="16.5" customHeight="1">
      <c r="A418" s="382"/>
      <c r="B418" s="335"/>
      <c r="C418" s="335"/>
      <c r="D418" s="405"/>
      <c r="E418" s="400" t="s">
        <v>1134</v>
      </c>
      <c r="F418" s="400" t="s">
        <v>862</v>
      </c>
      <c r="G418" s="400" t="s">
        <v>12</v>
      </c>
    </row>
    <row r="419" spans="1:13" ht="16.5" customHeight="1">
      <c r="A419" s="382"/>
      <c r="B419" s="451" t="s">
        <v>1962</v>
      </c>
      <c r="C419" s="451" t="s">
        <v>1967</v>
      </c>
      <c r="D419" s="399" t="s">
        <v>2040</v>
      </c>
      <c r="E419" s="324">
        <f>F419-3</f>
        <v>45320</v>
      </c>
      <c r="F419" s="324">
        <v>45323</v>
      </c>
      <c r="G419" s="324">
        <f>F419+8</f>
        <v>45331</v>
      </c>
    </row>
    <row r="420" spans="1:13" ht="16.5" customHeight="1">
      <c r="A420" s="382"/>
      <c r="B420" s="451" t="s">
        <v>1965</v>
      </c>
      <c r="C420" s="451" t="s">
        <v>149</v>
      </c>
      <c r="D420" s="399"/>
      <c r="E420" s="324">
        <f>F420-3</f>
        <v>45327</v>
      </c>
      <c r="F420" s="324">
        <f>F419+7</f>
        <v>45330</v>
      </c>
      <c r="G420" s="324">
        <f>F420+8</f>
        <v>45338</v>
      </c>
    </row>
    <row r="421" spans="1:13">
      <c r="A421" s="382"/>
      <c r="B421" s="451" t="s">
        <v>1964</v>
      </c>
      <c r="C421" s="451" t="s">
        <v>149</v>
      </c>
      <c r="D421" s="399"/>
      <c r="E421" s="324">
        <f>F421-3</f>
        <v>45334</v>
      </c>
      <c r="F421" s="324">
        <f>F420+7</f>
        <v>45337</v>
      </c>
      <c r="G421" s="324">
        <f>F421+8</f>
        <v>45345</v>
      </c>
    </row>
    <row r="422" spans="1:13">
      <c r="A422" s="382"/>
      <c r="B422" s="451" t="s">
        <v>2039</v>
      </c>
      <c r="C422" s="451" t="s">
        <v>152</v>
      </c>
      <c r="D422" s="399"/>
      <c r="E422" s="324">
        <f>F422-3</f>
        <v>45341</v>
      </c>
      <c r="F422" s="324">
        <f>F421+7</f>
        <v>45344</v>
      </c>
      <c r="G422" s="324">
        <f>F422+8</f>
        <v>45352</v>
      </c>
    </row>
    <row r="423" spans="1:13">
      <c r="A423" s="382"/>
      <c r="B423" s="451" t="s">
        <v>1962</v>
      </c>
      <c r="C423" s="451" t="s">
        <v>1961</v>
      </c>
      <c r="D423" s="399"/>
      <c r="E423" s="324">
        <f>F423-3</f>
        <v>45348</v>
      </c>
      <c r="F423" s="324">
        <f>F422+7</f>
        <v>45351</v>
      </c>
      <c r="G423" s="324">
        <f>F423+8</f>
        <v>45359</v>
      </c>
    </row>
    <row r="424" spans="1:13">
      <c r="A424" s="382"/>
      <c r="B424" s="321"/>
      <c r="C424" s="321"/>
    </row>
    <row r="425" spans="1:13">
      <c r="B425" s="337" t="s">
        <v>1286</v>
      </c>
      <c r="C425" s="337" t="s">
        <v>573</v>
      </c>
      <c r="D425" s="406" t="s">
        <v>1617</v>
      </c>
      <c r="E425" s="400" t="s">
        <v>2038</v>
      </c>
      <c r="F425" s="400" t="s">
        <v>1136</v>
      </c>
      <c r="G425" s="400" t="s">
        <v>2037</v>
      </c>
    </row>
    <row r="426" spans="1:13" ht="16.5" customHeight="1">
      <c r="B426" s="335"/>
      <c r="C426" s="335"/>
      <c r="D426" s="405"/>
      <c r="E426" s="400" t="s">
        <v>1134</v>
      </c>
      <c r="F426" s="400" t="s">
        <v>2036</v>
      </c>
      <c r="G426" s="400" t="s">
        <v>12</v>
      </c>
    </row>
    <row r="427" spans="1:13" ht="16.5" customHeight="1">
      <c r="B427" s="451" t="s">
        <v>2035</v>
      </c>
      <c r="C427" s="451" t="s">
        <v>149</v>
      </c>
      <c r="D427" s="399" t="s">
        <v>2034</v>
      </c>
      <c r="E427" s="324">
        <f>F427-3</f>
        <v>45323</v>
      </c>
      <c r="F427" s="324">
        <v>45326</v>
      </c>
      <c r="G427" s="324">
        <f>F427+8</f>
        <v>45334</v>
      </c>
    </row>
    <row r="428" spans="1:13" ht="16.5" customHeight="1">
      <c r="B428" s="451" t="s">
        <v>2033</v>
      </c>
      <c r="C428" s="451" t="s">
        <v>149</v>
      </c>
      <c r="D428" s="399"/>
      <c r="E428" s="324">
        <f>F428-3</f>
        <v>45330</v>
      </c>
      <c r="F428" s="324">
        <f>F427+7</f>
        <v>45333</v>
      </c>
      <c r="G428" s="324">
        <f>F428+8</f>
        <v>45341</v>
      </c>
      <c r="M428" s="322"/>
    </row>
    <row r="429" spans="1:13" ht="16.5" customHeight="1">
      <c r="B429" s="451" t="s">
        <v>2032</v>
      </c>
      <c r="C429" s="451" t="s">
        <v>152</v>
      </c>
      <c r="D429" s="399"/>
      <c r="E429" s="324">
        <f>F429-3</f>
        <v>45337</v>
      </c>
      <c r="F429" s="324">
        <f>F428+7</f>
        <v>45340</v>
      </c>
      <c r="G429" s="324">
        <f>F429+8</f>
        <v>45348</v>
      </c>
    </row>
    <row r="430" spans="1:13">
      <c r="B430" s="451" t="s">
        <v>2031</v>
      </c>
      <c r="C430" s="451" t="s">
        <v>149</v>
      </c>
      <c r="D430" s="399"/>
      <c r="E430" s="324">
        <f>F430-3</f>
        <v>45344</v>
      </c>
      <c r="F430" s="324">
        <f>F429+7</f>
        <v>45347</v>
      </c>
      <c r="G430" s="324">
        <f>F430+8</f>
        <v>45355</v>
      </c>
    </row>
    <row r="431" spans="1:13">
      <c r="B431" s="451" t="s">
        <v>923</v>
      </c>
      <c r="C431" s="451" t="s">
        <v>923</v>
      </c>
      <c r="D431" s="399"/>
      <c r="E431" s="324">
        <f>F431-3</f>
        <v>45351</v>
      </c>
      <c r="F431" s="324">
        <f>F430+7</f>
        <v>45354</v>
      </c>
      <c r="G431" s="324">
        <f>F431+8</f>
        <v>45362</v>
      </c>
    </row>
    <row r="432" spans="1:13">
      <c r="A432" s="382" t="s">
        <v>2028</v>
      </c>
      <c r="D432" s="384"/>
      <c r="E432" s="341"/>
      <c r="F432" s="341"/>
      <c r="G432" s="341"/>
    </row>
    <row r="433" spans="1:7">
      <c r="B433" s="337" t="s">
        <v>2030</v>
      </c>
      <c r="C433" s="337" t="s">
        <v>573</v>
      </c>
      <c r="D433" s="406" t="s">
        <v>406</v>
      </c>
      <c r="E433" s="400" t="s">
        <v>1136</v>
      </c>
      <c r="F433" s="400" t="s">
        <v>2029</v>
      </c>
      <c r="G433" s="400" t="s">
        <v>2028</v>
      </c>
    </row>
    <row r="434" spans="1:7">
      <c r="B434" s="335"/>
      <c r="C434" s="335"/>
      <c r="D434" s="405"/>
      <c r="E434" s="400" t="s">
        <v>2027</v>
      </c>
      <c r="F434" s="400" t="s">
        <v>862</v>
      </c>
      <c r="G434" s="400" t="s">
        <v>12</v>
      </c>
    </row>
    <row r="435" spans="1:7" ht="16.5" customHeight="1">
      <c r="B435" s="451" t="s">
        <v>2026</v>
      </c>
      <c r="C435" s="451" t="s">
        <v>149</v>
      </c>
      <c r="D435" s="399" t="s">
        <v>2025</v>
      </c>
      <c r="E435" s="324">
        <f>F435-3</f>
        <v>45322</v>
      </c>
      <c r="F435" s="324">
        <v>45325</v>
      </c>
      <c r="G435" s="324">
        <f>F435+9</f>
        <v>45334</v>
      </c>
    </row>
    <row r="436" spans="1:7">
      <c r="B436" s="451" t="s">
        <v>2024</v>
      </c>
      <c r="C436" s="451" t="s">
        <v>149</v>
      </c>
      <c r="D436" s="399"/>
      <c r="E436" s="324">
        <f>F436-3</f>
        <v>45329</v>
      </c>
      <c r="F436" s="324">
        <f>F435+7</f>
        <v>45332</v>
      </c>
      <c r="G436" s="324">
        <f>F436+9</f>
        <v>45341</v>
      </c>
    </row>
    <row r="437" spans="1:7" ht="16.5" customHeight="1">
      <c r="B437" s="451" t="s">
        <v>2023</v>
      </c>
      <c r="C437" s="451" t="s">
        <v>149</v>
      </c>
      <c r="D437" s="399"/>
      <c r="E437" s="324">
        <f>F437-3</f>
        <v>45336</v>
      </c>
      <c r="F437" s="324">
        <f>F436+7</f>
        <v>45339</v>
      </c>
      <c r="G437" s="324">
        <f>F437+9</f>
        <v>45348</v>
      </c>
    </row>
    <row r="438" spans="1:7">
      <c r="B438" s="451" t="s">
        <v>2022</v>
      </c>
      <c r="C438" s="451" t="s">
        <v>2021</v>
      </c>
      <c r="D438" s="399"/>
      <c r="E438" s="324">
        <f>F438-3</f>
        <v>45343</v>
      </c>
      <c r="F438" s="324">
        <f>F437+7</f>
        <v>45346</v>
      </c>
      <c r="G438" s="324">
        <f>F438+9</f>
        <v>45355</v>
      </c>
    </row>
    <row r="439" spans="1:7">
      <c r="B439" s="451" t="s">
        <v>2020</v>
      </c>
      <c r="C439" s="451" t="s">
        <v>149</v>
      </c>
      <c r="D439" s="399"/>
      <c r="E439" s="324">
        <f>F439-3</f>
        <v>45350</v>
      </c>
      <c r="F439" s="324">
        <f>F438+7</f>
        <v>45353</v>
      </c>
      <c r="G439" s="324">
        <f>F439+9</f>
        <v>45362</v>
      </c>
    </row>
    <row r="440" spans="1:7">
      <c r="B440" s="364"/>
      <c r="C440" s="364"/>
      <c r="D440" s="384"/>
      <c r="E440" s="341"/>
      <c r="F440" s="341"/>
      <c r="G440" s="358"/>
    </row>
    <row r="441" spans="1:7">
      <c r="A441" s="382" t="s">
        <v>36</v>
      </c>
      <c r="B441" s="321"/>
    </row>
    <row r="442" spans="1:7">
      <c r="B442" s="337" t="s">
        <v>2019</v>
      </c>
      <c r="C442" s="337" t="s">
        <v>2018</v>
      </c>
      <c r="D442" s="406" t="s">
        <v>1997</v>
      </c>
      <c r="E442" s="400" t="s">
        <v>1136</v>
      </c>
      <c r="F442" s="400" t="s">
        <v>1136</v>
      </c>
      <c r="G442" s="400" t="s">
        <v>2017</v>
      </c>
    </row>
    <row r="443" spans="1:7">
      <c r="B443" s="335"/>
      <c r="C443" s="335"/>
      <c r="D443" s="405"/>
      <c r="E443" s="400" t="s">
        <v>1134</v>
      </c>
      <c r="F443" s="400" t="s">
        <v>2016</v>
      </c>
      <c r="G443" s="400" t="s">
        <v>1978</v>
      </c>
    </row>
    <row r="444" spans="1:7">
      <c r="B444" s="451" t="s">
        <v>2015</v>
      </c>
      <c r="C444" s="451" t="s">
        <v>2014</v>
      </c>
      <c r="D444" s="399" t="s">
        <v>2013</v>
      </c>
      <c r="E444" s="324">
        <f>F444-5</f>
        <v>45324</v>
      </c>
      <c r="F444" s="324">
        <v>45329</v>
      </c>
      <c r="G444" s="324">
        <f>F444+11</f>
        <v>45340</v>
      </c>
    </row>
    <row r="445" spans="1:7">
      <c r="B445" s="451" t="s">
        <v>2012</v>
      </c>
      <c r="C445" s="451" t="s">
        <v>149</v>
      </c>
      <c r="D445" s="399"/>
      <c r="E445" s="324">
        <f>F445-5</f>
        <v>45331</v>
      </c>
      <c r="F445" s="324">
        <f>F444+7</f>
        <v>45336</v>
      </c>
      <c r="G445" s="324">
        <f>F445+11</f>
        <v>45347</v>
      </c>
    </row>
    <row r="446" spans="1:7">
      <c r="B446" s="451" t="s">
        <v>2011</v>
      </c>
      <c r="C446" s="451" t="s">
        <v>149</v>
      </c>
      <c r="D446" s="399"/>
      <c r="E446" s="324">
        <f>F446-5</f>
        <v>45338</v>
      </c>
      <c r="F446" s="324">
        <f>F445+7</f>
        <v>45343</v>
      </c>
      <c r="G446" s="324">
        <f>F446+11</f>
        <v>45354</v>
      </c>
    </row>
    <row r="447" spans="1:7">
      <c r="B447" s="451" t="s">
        <v>2010</v>
      </c>
      <c r="C447" s="451" t="s">
        <v>149</v>
      </c>
      <c r="D447" s="399"/>
      <c r="E447" s="324">
        <f>F447-5</f>
        <v>45345</v>
      </c>
      <c r="F447" s="324">
        <f>F446+7</f>
        <v>45350</v>
      </c>
      <c r="G447" s="324">
        <f>F447+11</f>
        <v>45361</v>
      </c>
    </row>
    <row r="448" spans="1:7">
      <c r="B448" s="451" t="s">
        <v>1489</v>
      </c>
      <c r="C448" s="451" t="s">
        <v>2009</v>
      </c>
      <c r="D448" s="399"/>
      <c r="E448" s="324">
        <f>F448-5</f>
        <v>45352</v>
      </c>
      <c r="F448" s="324">
        <f>F447+7</f>
        <v>45357</v>
      </c>
      <c r="G448" s="324">
        <f>F448+11</f>
        <v>45368</v>
      </c>
    </row>
    <row r="449" spans="1:7">
      <c r="B449" s="321"/>
      <c r="C449" s="321"/>
    </row>
    <row r="450" spans="1:7">
      <c r="B450" s="337" t="s">
        <v>425</v>
      </c>
      <c r="C450" s="337" t="s">
        <v>2008</v>
      </c>
      <c r="D450" s="406" t="s">
        <v>2007</v>
      </c>
      <c r="E450" s="400" t="s">
        <v>1136</v>
      </c>
      <c r="F450" s="400" t="s">
        <v>1136</v>
      </c>
      <c r="G450" s="400" t="s">
        <v>2006</v>
      </c>
    </row>
    <row r="451" spans="1:7">
      <c r="B451" s="459"/>
      <c r="C451" s="459"/>
      <c r="D451" s="405"/>
      <c r="E451" s="400" t="s">
        <v>2005</v>
      </c>
      <c r="F451" s="400" t="s">
        <v>2004</v>
      </c>
      <c r="G451" s="400" t="s">
        <v>863</v>
      </c>
    </row>
    <row r="452" spans="1:7">
      <c r="B452" s="451" t="s">
        <v>1992</v>
      </c>
      <c r="C452" s="451" t="s">
        <v>149</v>
      </c>
      <c r="D452" s="381" t="s">
        <v>1991</v>
      </c>
      <c r="E452" s="324">
        <f>F452-4</f>
        <v>45322</v>
      </c>
      <c r="F452" s="324">
        <v>45326</v>
      </c>
      <c r="G452" s="324">
        <f>F452+8</f>
        <v>45334</v>
      </c>
    </row>
    <row r="453" spans="1:7">
      <c r="B453" s="451" t="s">
        <v>2003</v>
      </c>
      <c r="C453" s="451" t="s">
        <v>149</v>
      </c>
      <c r="D453" s="380"/>
      <c r="E453" s="324">
        <f>F453-4</f>
        <v>45329</v>
      </c>
      <c r="F453" s="324">
        <f>F452+7</f>
        <v>45333</v>
      </c>
      <c r="G453" s="324">
        <f>F453+8</f>
        <v>45341</v>
      </c>
    </row>
    <row r="454" spans="1:7">
      <c r="B454" s="451" t="s">
        <v>2002</v>
      </c>
      <c r="C454" s="451" t="s">
        <v>149</v>
      </c>
      <c r="D454" s="380"/>
      <c r="E454" s="324">
        <f>F454-4</f>
        <v>45336</v>
      </c>
      <c r="F454" s="324">
        <f>F453+7</f>
        <v>45340</v>
      </c>
      <c r="G454" s="324">
        <f>F454+8</f>
        <v>45348</v>
      </c>
    </row>
    <row r="455" spans="1:7">
      <c r="B455" s="451" t="s">
        <v>1987</v>
      </c>
      <c r="C455" s="451" t="s">
        <v>149</v>
      </c>
      <c r="D455" s="380"/>
      <c r="E455" s="324">
        <f>F455-4</f>
        <v>45343</v>
      </c>
      <c r="F455" s="324">
        <f>F454+7</f>
        <v>45347</v>
      </c>
      <c r="G455" s="324">
        <f>F455+8</f>
        <v>45355</v>
      </c>
    </row>
    <row r="456" spans="1:7">
      <c r="B456" s="451" t="s">
        <v>2001</v>
      </c>
      <c r="C456" s="451" t="s">
        <v>923</v>
      </c>
      <c r="D456" s="379"/>
      <c r="E456" s="324">
        <f>F456-4</f>
        <v>45350</v>
      </c>
      <c r="F456" s="324">
        <f>F455+7</f>
        <v>45354</v>
      </c>
      <c r="G456" s="324">
        <f>F456+8</f>
        <v>45362</v>
      </c>
    </row>
    <row r="457" spans="1:7">
      <c r="B457" s="458"/>
      <c r="C457" s="456"/>
      <c r="D457" s="384"/>
      <c r="E457" s="341"/>
      <c r="F457" s="341"/>
      <c r="G457" s="341"/>
    </row>
    <row r="458" spans="1:7">
      <c r="A458" s="382" t="s">
        <v>2000</v>
      </c>
      <c r="B458" s="321"/>
      <c r="C458" s="321"/>
    </row>
    <row r="459" spans="1:7">
      <c r="B459" s="337" t="s">
        <v>1999</v>
      </c>
      <c r="C459" s="337" t="s">
        <v>1998</v>
      </c>
      <c r="D459" s="406" t="s">
        <v>1997</v>
      </c>
      <c r="E459" s="400" t="s">
        <v>1136</v>
      </c>
      <c r="F459" s="400" t="s">
        <v>1136</v>
      </c>
      <c r="G459" s="400" t="s">
        <v>1996</v>
      </c>
    </row>
    <row r="460" spans="1:7">
      <c r="B460" s="335"/>
      <c r="C460" s="335"/>
      <c r="D460" s="405"/>
      <c r="E460" s="400" t="s">
        <v>1995</v>
      </c>
      <c r="F460" s="400" t="s">
        <v>1994</v>
      </c>
      <c r="G460" s="400" t="s">
        <v>12</v>
      </c>
    </row>
    <row r="461" spans="1:7">
      <c r="B461" s="451" t="s">
        <v>1993</v>
      </c>
      <c r="C461" s="451" t="s">
        <v>149</v>
      </c>
      <c r="D461" s="381" t="s">
        <v>1991</v>
      </c>
      <c r="E461" s="324">
        <f>F461-4</f>
        <v>45322</v>
      </c>
      <c r="F461" s="324">
        <v>45326</v>
      </c>
      <c r="G461" s="324">
        <f>F461+11</f>
        <v>45337</v>
      </c>
    </row>
    <row r="462" spans="1:7">
      <c r="B462" s="451" t="s">
        <v>1990</v>
      </c>
      <c r="C462" s="451" t="s">
        <v>149</v>
      </c>
      <c r="D462" s="380"/>
      <c r="E462" s="324">
        <f>F462-4</f>
        <v>45329</v>
      </c>
      <c r="F462" s="324">
        <f>F461+7</f>
        <v>45333</v>
      </c>
      <c r="G462" s="324">
        <f>F462+11</f>
        <v>45344</v>
      </c>
    </row>
    <row r="463" spans="1:7">
      <c r="B463" s="451" t="s">
        <v>1989</v>
      </c>
      <c r="C463" s="451" t="s">
        <v>149</v>
      </c>
      <c r="D463" s="380"/>
      <c r="E463" s="324">
        <f>F463-4</f>
        <v>45336</v>
      </c>
      <c r="F463" s="324">
        <f>F462+7</f>
        <v>45340</v>
      </c>
      <c r="G463" s="324">
        <f>F463+11</f>
        <v>45351</v>
      </c>
    </row>
    <row r="464" spans="1:7">
      <c r="B464" s="451" t="s">
        <v>1988</v>
      </c>
      <c r="C464" s="451" t="s">
        <v>149</v>
      </c>
      <c r="D464" s="380"/>
      <c r="E464" s="324">
        <f>F464-4</f>
        <v>45343</v>
      </c>
      <c r="F464" s="324">
        <f>F463+7</f>
        <v>45347</v>
      </c>
      <c r="G464" s="324">
        <f>F464+11</f>
        <v>45358</v>
      </c>
    </row>
    <row r="465" spans="1:9">
      <c r="B465" s="451" t="s">
        <v>1986</v>
      </c>
      <c r="C465" s="451" t="s">
        <v>923</v>
      </c>
      <c r="D465" s="379"/>
      <c r="E465" s="324">
        <f>F465-4</f>
        <v>45350</v>
      </c>
      <c r="F465" s="324">
        <f>F464+7</f>
        <v>45354</v>
      </c>
      <c r="G465" s="324">
        <f>F465+11</f>
        <v>45365</v>
      </c>
    </row>
    <row r="466" spans="1:9">
      <c r="B466" s="458"/>
      <c r="C466" s="456"/>
      <c r="E466" s="341"/>
      <c r="F466" s="341"/>
    </row>
    <row r="467" spans="1:9">
      <c r="A467" s="382" t="s">
        <v>1985</v>
      </c>
      <c r="B467" s="409"/>
      <c r="C467" s="409"/>
      <c r="D467" s="384"/>
      <c r="E467" s="341"/>
      <c r="F467" s="341"/>
      <c r="G467" s="358"/>
    </row>
    <row r="468" spans="1:9">
      <c r="A468" s="382"/>
      <c r="B468" s="337" t="s">
        <v>1286</v>
      </c>
      <c r="C468" s="337" t="s">
        <v>1984</v>
      </c>
      <c r="D468" s="406" t="s">
        <v>406</v>
      </c>
      <c r="E468" s="400" t="s">
        <v>1136</v>
      </c>
      <c r="F468" s="400" t="s">
        <v>1983</v>
      </c>
      <c r="G468" s="400" t="s">
        <v>1982</v>
      </c>
      <c r="I468" s="321" t="s">
        <v>1981</v>
      </c>
    </row>
    <row r="469" spans="1:9">
      <c r="A469" s="382"/>
      <c r="B469" s="335"/>
      <c r="C469" s="335"/>
      <c r="D469" s="405"/>
      <c r="E469" s="400" t="s">
        <v>1980</v>
      </c>
      <c r="F469" s="400" t="s">
        <v>1979</v>
      </c>
      <c r="G469" s="400" t="s">
        <v>1978</v>
      </c>
    </row>
    <row r="470" spans="1:9">
      <c r="A470" s="382"/>
      <c r="B470" s="326" t="s">
        <v>1958</v>
      </c>
      <c r="C470" s="326" t="s">
        <v>1957</v>
      </c>
      <c r="D470" s="399" t="s">
        <v>1977</v>
      </c>
      <c r="E470" s="324">
        <f>F470-4</f>
        <v>45321</v>
      </c>
      <c r="F470" s="324">
        <v>45325</v>
      </c>
      <c r="G470" s="324">
        <f>F470+8</f>
        <v>45333</v>
      </c>
    </row>
    <row r="471" spans="1:9">
      <c r="A471" s="382"/>
      <c r="B471" s="326" t="s">
        <v>1954</v>
      </c>
      <c r="C471" s="326" t="s">
        <v>1976</v>
      </c>
      <c r="D471" s="399"/>
      <c r="E471" s="324">
        <f>F471-4</f>
        <v>45328</v>
      </c>
      <c r="F471" s="324">
        <f>F470+7</f>
        <v>45332</v>
      </c>
      <c r="G471" s="324">
        <f>F471+8</f>
        <v>45340</v>
      </c>
    </row>
    <row r="472" spans="1:9">
      <c r="A472" s="382"/>
      <c r="B472" s="326" t="s">
        <v>1952</v>
      </c>
      <c r="C472" s="326" t="s">
        <v>1975</v>
      </c>
      <c r="D472" s="399"/>
      <c r="E472" s="324">
        <f>F472-4</f>
        <v>45335</v>
      </c>
      <c r="F472" s="324">
        <f>F471+7</f>
        <v>45339</v>
      </c>
      <c r="G472" s="324">
        <f>F472+8</f>
        <v>45347</v>
      </c>
    </row>
    <row r="473" spans="1:9">
      <c r="A473" s="382"/>
      <c r="B473" s="326" t="s">
        <v>1974</v>
      </c>
      <c r="C473" s="326" t="s">
        <v>1973</v>
      </c>
      <c r="D473" s="399"/>
      <c r="E473" s="324">
        <f>F473-4</f>
        <v>45342</v>
      </c>
      <c r="F473" s="324">
        <f>F472+7</f>
        <v>45346</v>
      </c>
      <c r="G473" s="324">
        <f>F473+8</f>
        <v>45354</v>
      </c>
    </row>
    <row r="474" spans="1:9">
      <c r="A474" s="382"/>
      <c r="B474" s="326" t="s">
        <v>1948</v>
      </c>
      <c r="C474" s="326" t="s">
        <v>1972</v>
      </c>
      <c r="D474" s="399"/>
      <c r="E474" s="324">
        <f>F474-4</f>
        <v>45349</v>
      </c>
      <c r="F474" s="324">
        <f>F473+7</f>
        <v>45353</v>
      </c>
      <c r="G474" s="324">
        <f>F474+8</f>
        <v>45361</v>
      </c>
    </row>
    <row r="475" spans="1:9">
      <c r="A475" s="382"/>
      <c r="B475" s="457"/>
      <c r="C475" s="456"/>
      <c r="D475" s="384"/>
      <c r="E475" s="341"/>
      <c r="F475" s="341"/>
      <c r="G475" s="358"/>
    </row>
    <row r="476" spans="1:9">
      <c r="A476" s="382"/>
      <c r="B476" s="337" t="s">
        <v>1286</v>
      </c>
      <c r="C476" s="337" t="s">
        <v>1971</v>
      </c>
      <c r="D476" s="406" t="s">
        <v>406</v>
      </c>
      <c r="E476" s="400" t="s">
        <v>1136</v>
      </c>
      <c r="F476" s="400" t="s">
        <v>1970</v>
      </c>
      <c r="G476" s="400" t="s">
        <v>1969</v>
      </c>
    </row>
    <row r="477" spans="1:9">
      <c r="A477" s="382"/>
      <c r="B477" s="335"/>
      <c r="C477" s="335"/>
      <c r="D477" s="405"/>
      <c r="E477" s="400" t="s">
        <v>1907</v>
      </c>
      <c r="F477" s="400" t="s">
        <v>1968</v>
      </c>
      <c r="G477" s="400" t="s">
        <v>12</v>
      </c>
    </row>
    <row r="478" spans="1:9" ht="16.5" customHeight="1">
      <c r="A478" s="382"/>
      <c r="B478" s="451" t="s">
        <v>1962</v>
      </c>
      <c r="C478" s="451" t="s">
        <v>1967</v>
      </c>
      <c r="D478" s="399" t="s">
        <v>1966</v>
      </c>
      <c r="E478" s="324">
        <f>F478-3</f>
        <v>45320</v>
      </c>
      <c r="F478" s="324">
        <v>45323</v>
      </c>
      <c r="G478" s="324">
        <f>F478+10</f>
        <v>45333</v>
      </c>
    </row>
    <row r="479" spans="1:9">
      <c r="A479" s="382"/>
      <c r="B479" s="451" t="s">
        <v>1965</v>
      </c>
      <c r="C479" s="451" t="s">
        <v>149</v>
      </c>
      <c r="D479" s="399"/>
      <c r="E479" s="324">
        <f>F479-3</f>
        <v>45327</v>
      </c>
      <c r="F479" s="324">
        <f>F478+7</f>
        <v>45330</v>
      </c>
      <c r="G479" s="324">
        <f>F479+10</f>
        <v>45340</v>
      </c>
    </row>
    <row r="480" spans="1:9">
      <c r="A480" s="382"/>
      <c r="B480" s="451" t="s">
        <v>1964</v>
      </c>
      <c r="C480" s="451" t="s">
        <v>149</v>
      </c>
      <c r="D480" s="399"/>
      <c r="E480" s="324">
        <f>F480-3</f>
        <v>45334</v>
      </c>
      <c r="F480" s="324">
        <f>F479+7</f>
        <v>45337</v>
      </c>
      <c r="G480" s="324">
        <f>F480+10</f>
        <v>45347</v>
      </c>
    </row>
    <row r="481" spans="1:8">
      <c r="A481" s="382"/>
      <c r="B481" s="451" t="s">
        <v>1963</v>
      </c>
      <c r="C481" s="451" t="s">
        <v>152</v>
      </c>
      <c r="D481" s="399"/>
      <c r="E481" s="324">
        <f>F481-3</f>
        <v>45341</v>
      </c>
      <c r="F481" s="324">
        <f>F480+7</f>
        <v>45344</v>
      </c>
      <c r="G481" s="324">
        <f>F481+10</f>
        <v>45354</v>
      </c>
    </row>
    <row r="482" spans="1:8">
      <c r="A482" s="382"/>
      <c r="B482" s="451" t="s">
        <v>1962</v>
      </c>
      <c r="C482" s="451" t="s">
        <v>1961</v>
      </c>
      <c r="D482" s="399"/>
      <c r="E482" s="324">
        <f>F482-3</f>
        <v>45348</v>
      </c>
      <c r="F482" s="324">
        <f>F481+7</f>
        <v>45351</v>
      </c>
      <c r="G482" s="324">
        <f>F482+10</f>
        <v>45361</v>
      </c>
    </row>
    <row r="483" spans="1:8">
      <c r="A483" s="382"/>
      <c r="B483" s="457"/>
      <c r="C483" s="456"/>
      <c r="D483" s="384"/>
      <c r="E483" s="341"/>
      <c r="F483" s="341"/>
      <c r="G483" s="358"/>
    </row>
    <row r="484" spans="1:8">
      <c r="A484" s="382" t="s">
        <v>1942</v>
      </c>
      <c r="B484" s="455"/>
      <c r="C484" s="455"/>
      <c r="D484" s="384"/>
      <c r="E484" s="341"/>
      <c r="F484" s="341"/>
      <c r="G484" s="341"/>
    </row>
    <row r="485" spans="1:8">
      <c r="B485" s="337" t="s">
        <v>1286</v>
      </c>
      <c r="C485" s="337" t="s">
        <v>1904</v>
      </c>
      <c r="D485" s="406" t="s">
        <v>406</v>
      </c>
      <c r="E485" s="400" t="s">
        <v>1909</v>
      </c>
      <c r="F485" s="400" t="s">
        <v>1903</v>
      </c>
      <c r="G485" s="400" t="s">
        <v>1960</v>
      </c>
      <c r="H485" s="400" t="s">
        <v>1959</v>
      </c>
    </row>
    <row r="486" spans="1:8">
      <c r="B486" s="335"/>
      <c r="C486" s="335"/>
      <c r="D486" s="405"/>
      <c r="E486" s="400" t="s">
        <v>1929</v>
      </c>
      <c r="F486" s="400" t="s">
        <v>862</v>
      </c>
      <c r="G486" s="400" t="s">
        <v>1906</v>
      </c>
      <c r="H486" s="400" t="s">
        <v>1901</v>
      </c>
    </row>
    <row r="487" spans="1:8">
      <c r="B487" s="326" t="s">
        <v>1958</v>
      </c>
      <c r="C487" s="326" t="s">
        <v>1957</v>
      </c>
      <c r="D487" s="399" t="s">
        <v>1956</v>
      </c>
      <c r="E487" s="324">
        <f>F487-4</f>
        <v>45321</v>
      </c>
      <c r="F487" s="324">
        <v>45325</v>
      </c>
      <c r="G487" s="324">
        <f>F487+13</f>
        <v>45338</v>
      </c>
      <c r="H487" s="400" t="s">
        <v>1946</v>
      </c>
    </row>
    <row r="488" spans="1:8">
      <c r="B488" s="326" t="s">
        <v>1955</v>
      </c>
      <c r="C488" s="326" t="s">
        <v>1953</v>
      </c>
      <c r="D488" s="399"/>
      <c r="E488" s="324">
        <f>F488-4</f>
        <v>45328</v>
      </c>
      <c r="F488" s="324">
        <f>F487+7</f>
        <v>45332</v>
      </c>
      <c r="G488" s="324">
        <f>F488+13</f>
        <v>45345</v>
      </c>
      <c r="H488" s="400" t="s">
        <v>1946</v>
      </c>
    </row>
    <row r="489" spans="1:8">
      <c r="B489" s="326" t="s">
        <v>1952</v>
      </c>
      <c r="C489" s="326" t="s">
        <v>1951</v>
      </c>
      <c r="D489" s="399"/>
      <c r="E489" s="324">
        <f>F489-4</f>
        <v>45335</v>
      </c>
      <c r="F489" s="324">
        <f>F488+7</f>
        <v>45339</v>
      </c>
      <c r="G489" s="324">
        <f>F489+13</f>
        <v>45352</v>
      </c>
      <c r="H489" s="400" t="s">
        <v>1945</v>
      </c>
    </row>
    <row r="490" spans="1:8">
      <c r="B490" s="326" t="s">
        <v>1950</v>
      </c>
      <c r="C490" s="326" t="s">
        <v>1949</v>
      </c>
      <c r="D490" s="399"/>
      <c r="E490" s="324">
        <f>F490-4</f>
        <v>45342</v>
      </c>
      <c r="F490" s="324">
        <f>F489+7</f>
        <v>45346</v>
      </c>
      <c r="G490" s="324">
        <f>F490+13</f>
        <v>45359</v>
      </c>
      <c r="H490" s="400" t="s">
        <v>1946</v>
      </c>
    </row>
    <row r="491" spans="1:8">
      <c r="B491" s="326" t="s">
        <v>1948</v>
      </c>
      <c r="C491" s="326" t="s">
        <v>1947</v>
      </c>
      <c r="D491" s="399"/>
      <c r="E491" s="324">
        <f>F491-4</f>
        <v>45349</v>
      </c>
      <c r="F491" s="324">
        <f>F490+7</f>
        <v>45353</v>
      </c>
      <c r="G491" s="324">
        <f>F491+13</f>
        <v>45366</v>
      </c>
      <c r="H491" s="400" t="s">
        <v>1946</v>
      </c>
    </row>
    <row r="492" spans="1:8">
      <c r="B492" s="455"/>
      <c r="C492" s="455"/>
      <c r="D492" s="384"/>
      <c r="E492" s="341"/>
      <c r="F492" s="341"/>
      <c r="G492" s="341"/>
    </row>
    <row r="493" spans="1:8">
      <c r="B493" s="337" t="s">
        <v>1905</v>
      </c>
      <c r="C493" s="337" t="s">
        <v>1904</v>
      </c>
      <c r="D493" s="406" t="s">
        <v>1636</v>
      </c>
      <c r="E493" s="400" t="s">
        <v>1136</v>
      </c>
      <c r="F493" s="400" t="s">
        <v>1909</v>
      </c>
      <c r="G493" s="400" t="s">
        <v>1944</v>
      </c>
      <c r="H493" s="400" t="s">
        <v>1942</v>
      </c>
    </row>
    <row r="494" spans="1:8">
      <c r="B494" s="335"/>
      <c r="C494" s="335"/>
      <c r="D494" s="405"/>
      <c r="E494" s="400" t="s">
        <v>1929</v>
      </c>
      <c r="F494" s="400" t="s">
        <v>1916</v>
      </c>
      <c r="G494" s="400" t="s">
        <v>1901</v>
      </c>
      <c r="H494" s="400" t="s">
        <v>1901</v>
      </c>
    </row>
    <row r="495" spans="1:8" ht="19.5" customHeight="1">
      <c r="B495" s="451" t="s">
        <v>1941</v>
      </c>
      <c r="C495" s="451" t="s">
        <v>1940</v>
      </c>
      <c r="D495" s="399" t="s">
        <v>1939</v>
      </c>
      <c r="E495" s="324">
        <f>F495-3</f>
        <v>45322</v>
      </c>
      <c r="F495" s="324">
        <v>45325</v>
      </c>
      <c r="G495" s="324">
        <f>F495+9</f>
        <v>45334</v>
      </c>
      <c r="H495" s="400" t="s">
        <v>1932</v>
      </c>
    </row>
    <row r="496" spans="1:8" ht="19.5" customHeight="1">
      <c r="B496" s="451" t="s">
        <v>1938</v>
      </c>
      <c r="C496" s="451" t="s">
        <v>1937</v>
      </c>
      <c r="D496" s="399"/>
      <c r="E496" s="324">
        <f>F496-3</f>
        <v>45329</v>
      </c>
      <c r="F496" s="324">
        <f>F495+7</f>
        <v>45332</v>
      </c>
      <c r="G496" s="324">
        <f>F496+9</f>
        <v>45341</v>
      </c>
      <c r="H496" s="400" t="s">
        <v>1932</v>
      </c>
    </row>
    <row r="497" spans="1:8">
      <c r="B497" s="451" t="s">
        <v>1936</v>
      </c>
      <c r="C497" s="451" t="s">
        <v>1265</v>
      </c>
      <c r="D497" s="399"/>
      <c r="E497" s="324">
        <f>F497-3</f>
        <v>45336</v>
      </c>
      <c r="F497" s="324">
        <f>F496+7</f>
        <v>45339</v>
      </c>
      <c r="G497" s="324">
        <f>F497+9</f>
        <v>45348</v>
      </c>
      <c r="H497" s="400" t="s">
        <v>1932</v>
      </c>
    </row>
    <row r="498" spans="1:8">
      <c r="B498" s="451" t="s">
        <v>1935</v>
      </c>
      <c r="C498" s="451" t="s">
        <v>1263</v>
      </c>
      <c r="D498" s="399"/>
      <c r="E498" s="324">
        <f>F498-3</f>
        <v>45343</v>
      </c>
      <c r="F498" s="324">
        <f>F497+7</f>
        <v>45346</v>
      </c>
      <c r="G498" s="324">
        <f>F498+9</f>
        <v>45355</v>
      </c>
      <c r="H498" s="400" t="s">
        <v>1934</v>
      </c>
    </row>
    <row r="499" spans="1:8">
      <c r="B499" s="451" t="s">
        <v>1933</v>
      </c>
      <c r="C499" s="451" t="s">
        <v>1261</v>
      </c>
      <c r="D499" s="399"/>
      <c r="E499" s="324">
        <f>F499-3</f>
        <v>45350</v>
      </c>
      <c r="F499" s="324">
        <f>F498+7</f>
        <v>45353</v>
      </c>
      <c r="G499" s="324">
        <f>F499+9</f>
        <v>45362</v>
      </c>
      <c r="H499" s="400" t="s">
        <v>1932</v>
      </c>
    </row>
    <row r="500" spans="1:8">
      <c r="B500" s="364"/>
      <c r="C500" s="364"/>
      <c r="D500" s="384"/>
      <c r="E500" s="341"/>
      <c r="F500" s="341"/>
      <c r="G500" s="341"/>
    </row>
    <row r="501" spans="1:8">
      <c r="A501" s="382" t="s">
        <v>1917</v>
      </c>
      <c r="B501" s="374"/>
      <c r="C501" s="374"/>
    </row>
    <row r="502" spans="1:8">
      <c r="B502" s="344"/>
      <c r="C502" s="364"/>
      <c r="D502" s="384"/>
      <c r="E502" s="341"/>
      <c r="F502" s="341"/>
      <c r="G502" s="341"/>
    </row>
    <row r="503" spans="1:8">
      <c r="B503" s="337" t="s">
        <v>1905</v>
      </c>
      <c r="C503" s="337" t="s">
        <v>1931</v>
      </c>
      <c r="D503" s="406" t="s">
        <v>406</v>
      </c>
      <c r="E503" s="400" t="s">
        <v>1903</v>
      </c>
      <c r="F503" s="400" t="s">
        <v>1136</v>
      </c>
      <c r="G503" s="400" t="s">
        <v>1930</v>
      </c>
    </row>
    <row r="504" spans="1:8">
      <c r="B504" s="335"/>
      <c r="C504" s="335"/>
      <c r="D504" s="405"/>
      <c r="E504" s="400" t="s">
        <v>1929</v>
      </c>
      <c r="F504" s="400" t="s">
        <v>862</v>
      </c>
      <c r="G504" s="400" t="s">
        <v>1901</v>
      </c>
    </row>
    <row r="505" spans="1:8">
      <c r="B505" s="451" t="s">
        <v>1928</v>
      </c>
      <c r="C505" s="451" t="s">
        <v>1927</v>
      </c>
      <c r="D505" s="450" t="s">
        <v>1926</v>
      </c>
      <c r="E505" s="324">
        <f>F505-3</f>
        <v>45320</v>
      </c>
      <c r="F505" s="324">
        <v>45323</v>
      </c>
      <c r="G505" s="324">
        <f>F505+9</f>
        <v>45332</v>
      </c>
    </row>
    <row r="506" spans="1:8">
      <c r="B506" s="451" t="s">
        <v>1925</v>
      </c>
      <c r="C506" s="451" t="s">
        <v>1924</v>
      </c>
      <c r="D506" s="449"/>
      <c r="E506" s="324">
        <f>F506-3</f>
        <v>45327</v>
      </c>
      <c r="F506" s="324">
        <f>F505+7</f>
        <v>45330</v>
      </c>
      <c r="G506" s="324">
        <f>F506+9</f>
        <v>45339</v>
      </c>
    </row>
    <row r="507" spans="1:8">
      <c r="B507" s="451" t="s">
        <v>1923</v>
      </c>
      <c r="C507" s="451" t="s">
        <v>1922</v>
      </c>
      <c r="D507" s="449"/>
      <c r="E507" s="324">
        <f>F507-3</f>
        <v>45334</v>
      </c>
      <c r="F507" s="324">
        <f>F506+7</f>
        <v>45337</v>
      </c>
      <c r="G507" s="324">
        <f>F507+9</f>
        <v>45346</v>
      </c>
    </row>
    <row r="508" spans="1:8">
      <c r="B508" s="451" t="s">
        <v>1921</v>
      </c>
      <c r="C508" s="451" t="s">
        <v>1920</v>
      </c>
      <c r="D508" s="449"/>
      <c r="E508" s="324">
        <f>F508-3</f>
        <v>45341</v>
      </c>
      <c r="F508" s="324">
        <f>F507+7</f>
        <v>45344</v>
      </c>
      <c r="G508" s="324">
        <f>F508+9</f>
        <v>45353</v>
      </c>
    </row>
    <row r="509" spans="1:8">
      <c r="B509" s="451" t="s">
        <v>1919</v>
      </c>
      <c r="C509" s="451" t="s">
        <v>1918</v>
      </c>
      <c r="D509" s="448"/>
      <c r="E509" s="324">
        <f>F509-3</f>
        <v>45348</v>
      </c>
      <c r="F509" s="324">
        <f>F508+7</f>
        <v>45351</v>
      </c>
      <c r="G509" s="324">
        <f>F509+9</f>
        <v>45360</v>
      </c>
    </row>
    <row r="510" spans="1:8">
      <c r="B510" s="344"/>
      <c r="C510" s="364"/>
      <c r="D510" s="384"/>
      <c r="E510" s="341"/>
      <c r="F510" s="341"/>
      <c r="G510" s="341"/>
    </row>
    <row r="511" spans="1:8">
      <c r="B511" s="337" t="s">
        <v>1905</v>
      </c>
      <c r="C511" s="337" t="s">
        <v>573</v>
      </c>
      <c r="D511" s="406" t="s">
        <v>1636</v>
      </c>
      <c r="E511" s="400" t="s">
        <v>1136</v>
      </c>
      <c r="F511" s="400" t="s">
        <v>1136</v>
      </c>
      <c r="G511" s="400" t="s">
        <v>1917</v>
      </c>
    </row>
    <row r="512" spans="1:8">
      <c r="B512" s="335"/>
      <c r="C512" s="335"/>
      <c r="D512" s="405"/>
      <c r="E512" s="400" t="s">
        <v>1134</v>
      </c>
      <c r="F512" s="400" t="s">
        <v>1916</v>
      </c>
      <c r="G512" s="400" t="s">
        <v>1901</v>
      </c>
    </row>
    <row r="513" spans="1:7">
      <c r="B513" s="451" t="s">
        <v>1859</v>
      </c>
      <c r="C513" s="451" t="s">
        <v>1915</v>
      </c>
      <c r="D513" s="450" t="s">
        <v>1864</v>
      </c>
      <c r="E513" s="324">
        <f>F513-3</f>
        <v>45320</v>
      </c>
      <c r="F513" s="324">
        <v>45323</v>
      </c>
      <c r="G513" s="324">
        <f>F513+6</f>
        <v>45329</v>
      </c>
    </row>
    <row r="514" spans="1:7">
      <c r="B514" s="451" t="s">
        <v>1914</v>
      </c>
      <c r="C514" s="451" t="s">
        <v>1862</v>
      </c>
      <c r="D514" s="449"/>
      <c r="E514" s="324">
        <f>F514-3</f>
        <v>45327</v>
      </c>
      <c r="F514" s="324">
        <f>F513+7</f>
        <v>45330</v>
      </c>
      <c r="G514" s="324">
        <f>F514+6</f>
        <v>45336</v>
      </c>
    </row>
    <row r="515" spans="1:7">
      <c r="B515" s="451" t="s">
        <v>1861</v>
      </c>
      <c r="C515" s="451" t="s">
        <v>1913</v>
      </c>
      <c r="D515" s="449"/>
      <c r="E515" s="324">
        <f>F515-3</f>
        <v>45334</v>
      </c>
      <c r="F515" s="324">
        <f>F514+7</f>
        <v>45337</v>
      </c>
      <c r="G515" s="324">
        <f>F515+6</f>
        <v>45343</v>
      </c>
    </row>
    <row r="516" spans="1:7">
      <c r="B516" s="451" t="s">
        <v>1858</v>
      </c>
      <c r="C516" s="451" t="s">
        <v>1912</v>
      </c>
      <c r="D516" s="449"/>
      <c r="E516" s="324">
        <f>F516-3</f>
        <v>45341</v>
      </c>
      <c r="F516" s="324">
        <f>F515+7</f>
        <v>45344</v>
      </c>
      <c r="G516" s="324">
        <f>F516+6</f>
        <v>45350</v>
      </c>
    </row>
    <row r="517" spans="1:7">
      <c r="B517" s="451" t="s">
        <v>1856</v>
      </c>
      <c r="C517" s="451" t="s">
        <v>1911</v>
      </c>
      <c r="D517" s="448"/>
      <c r="E517" s="324">
        <f>F517-3</f>
        <v>45348</v>
      </c>
      <c r="F517" s="324">
        <f>F516+7</f>
        <v>45351</v>
      </c>
      <c r="G517" s="324">
        <f>F517+6</f>
        <v>45357</v>
      </c>
    </row>
    <row r="518" spans="1:7">
      <c r="B518" s="344"/>
      <c r="C518" s="364"/>
      <c r="D518" s="384"/>
      <c r="E518" s="341"/>
      <c r="F518" s="341"/>
      <c r="G518" s="341"/>
    </row>
    <row r="519" spans="1:7">
      <c r="A519" s="382" t="s">
        <v>1910</v>
      </c>
      <c r="B519" s="374"/>
      <c r="C519" s="374"/>
      <c r="D519" s="435"/>
      <c r="E519" s="382"/>
      <c r="F519" s="382"/>
      <c r="G519" s="376"/>
    </row>
    <row r="520" spans="1:7">
      <c r="B520" s="337" t="s">
        <v>1905</v>
      </c>
      <c r="C520" s="337" t="s">
        <v>573</v>
      </c>
      <c r="D520" s="406" t="s">
        <v>406</v>
      </c>
      <c r="E520" s="400" t="s">
        <v>1136</v>
      </c>
      <c r="F520" s="400" t="s">
        <v>1909</v>
      </c>
      <c r="G520" s="400" t="s">
        <v>1908</v>
      </c>
    </row>
    <row r="521" spans="1:7">
      <c r="B521" s="335"/>
      <c r="C521" s="335"/>
      <c r="D521" s="405"/>
      <c r="E521" s="400" t="s">
        <v>1907</v>
      </c>
      <c r="F521" s="400" t="s">
        <v>862</v>
      </c>
      <c r="G521" s="400" t="s">
        <v>1906</v>
      </c>
    </row>
    <row r="522" spans="1:7">
      <c r="B522" s="348" t="s">
        <v>1853</v>
      </c>
      <c r="C522" s="348" t="s">
        <v>1850</v>
      </c>
      <c r="D522" s="399" t="s">
        <v>1339</v>
      </c>
      <c r="E522" s="324">
        <f>F522-5</f>
        <v>45324</v>
      </c>
      <c r="F522" s="324">
        <v>45329</v>
      </c>
      <c r="G522" s="324">
        <f>F522+9</f>
        <v>45338</v>
      </c>
    </row>
    <row r="523" spans="1:7">
      <c r="B523" s="330" t="s">
        <v>1583</v>
      </c>
      <c r="C523" s="330"/>
      <c r="D523" s="399"/>
      <c r="E523" s="328">
        <f>F523-5</f>
        <v>45331</v>
      </c>
      <c r="F523" s="328">
        <f>F522+7</f>
        <v>45336</v>
      </c>
      <c r="G523" s="328">
        <f>F523+9</f>
        <v>45345</v>
      </c>
    </row>
    <row r="524" spans="1:7">
      <c r="B524" s="348" t="s">
        <v>1851</v>
      </c>
      <c r="C524" s="348" t="s">
        <v>1850</v>
      </c>
      <c r="D524" s="399"/>
      <c r="E524" s="324">
        <f>F524-5</f>
        <v>45338</v>
      </c>
      <c r="F524" s="324">
        <f>F523+7</f>
        <v>45343</v>
      </c>
      <c r="G524" s="324">
        <f>F524+9</f>
        <v>45352</v>
      </c>
    </row>
    <row r="525" spans="1:7">
      <c r="B525" s="348" t="s">
        <v>376</v>
      </c>
      <c r="C525" s="348" t="s">
        <v>278</v>
      </c>
      <c r="D525" s="399"/>
      <c r="E525" s="324">
        <f>F525-5</f>
        <v>45345</v>
      </c>
      <c r="F525" s="324">
        <f>F524+7</f>
        <v>45350</v>
      </c>
      <c r="G525" s="324">
        <f>F525+9</f>
        <v>45359</v>
      </c>
    </row>
    <row r="526" spans="1:7">
      <c r="B526" s="348" t="s">
        <v>1849</v>
      </c>
      <c r="C526" s="348" t="s">
        <v>278</v>
      </c>
      <c r="D526" s="399"/>
      <c r="E526" s="324">
        <f>F526-5</f>
        <v>45352</v>
      </c>
      <c r="F526" s="324">
        <f>F525+7</f>
        <v>45357</v>
      </c>
      <c r="G526" s="324">
        <f>F526+9</f>
        <v>45366</v>
      </c>
    </row>
    <row r="527" spans="1:7">
      <c r="B527" s="321"/>
      <c r="C527" s="321"/>
      <c r="F527" s="452"/>
    </row>
    <row r="528" spans="1:7">
      <c r="B528" s="321"/>
      <c r="C528" s="321"/>
    </row>
    <row r="529" spans="2:7">
      <c r="B529" s="337" t="s">
        <v>1905</v>
      </c>
      <c r="C529" s="337" t="s">
        <v>1904</v>
      </c>
      <c r="D529" s="406" t="s">
        <v>1636</v>
      </c>
      <c r="E529" s="400" t="s">
        <v>1136</v>
      </c>
      <c r="F529" s="400" t="s">
        <v>1903</v>
      </c>
      <c r="G529" s="400" t="s">
        <v>1902</v>
      </c>
    </row>
    <row r="530" spans="2:7">
      <c r="B530" s="335"/>
      <c r="C530" s="335"/>
      <c r="D530" s="405"/>
      <c r="E530" s="400" t="s">
        <v>1134</v>
      </c>
      <c r="F530" s="400" t="s">
        <v>1867</v>
      </c>
      <c r="G530" s="400" t="s">
        <v>1901</v>
      </c>
    </row>
    <row r="531" spans="2:7">
      <c r="B531" s="451" t="s">
        <v>1875</v>
      </c>
      <c r="C531" s="451" t="s">
        <v>1883</v>
      </c>
      <c r="D531" s="399" t="s">
        <v>1900</v>
      </c>
      <c r="E531" s="324">
        <f>F531-4</f>
        <v>45321</v>
      </c>
      <c r="F531" s="324">
        <v>45325</v>
      </c>
      <c r="G531" s="324">
        <f>F531+7</f>
        <v>45332</v>
      </c>
    </row>
    <row r="532" spans="2:7">
      <c r="B532" s="451" t="s">
        <v>1881</v>
      </c>
      <c r="C532" s="451" t="s">
        <v>1880</v>
      </c>
      <c r="D532" s="399" t="s">
        <v>1899</v>
      </c>
      <c r="E532" s="324">
        <f>F532-4</f>
        <v>45328</v>
      </c>
      <c r="F532" s="324">
        <f>F531+7</f>
        <v>45332</v>
      </c>
      <c r="G532" s="324">
        <f>F532+7</f>
        <v>45339</v>
      </c>
    </row>
    <row r="533" spans="2:7">
      <c r="B533" s="451" t="s">
        <v>1898</v>
      </c>
      <c r="C533" s="451" t="s">
        <v>1877</v>
      </c>
      <c r="D533" s="399" t="s">
        <v>1897</v>
      </c>
      <c r="E533" s="324">
        <f>F533-4</f>
        <v>45335</v>
      </c>
      <c r="F533" s="324">
        <f>F532+7</f>
        <v>45339</v>
      </c>
      <c r="G533" s="324">
        <f>F533+7</f>
        <v>45346</v>
      </c>
    </row>
    <row r="534" spans="2:7">
      <c r="B534" s="451" t="s">
        <v>1896</v>
      </c>
      <c r="C534" s="451" t="s">
        <v>1874</v>
      </c>
      <c r="D534" s="399" t="s">
        <v>1873</v>
      </c>
      <c r="E534" s="324">
        <f>F534-4</f>
        <v>45342</v>
      </c>
      <c r="F534" s="324">
        <f>F533+7</f>
        <v>45346</v>
      </c>
      <c r="G534" s="324">
        <f>F534+7</f>
        <v>45353</v>
      </c>
    </row>
    <row r="535" spans="2:7">
      <c r="B535" s="451" t="s">
        <v>1895</v>
      </c>
      <c r="C535" s="451" t="s">
        <v>1894</v>
      </c>
      <c r="D535" s="399"/>
      <c r="E535" s="324">
        <f>F535-4</f>
        <v>45349</v>
      </c>
      <c r="F535" s="324">
        <f>F534+7</f>
        <v>45353</v>
      </c>
      <c r="G535" s="324">
        <f>F535+7</f>
        <v>45360</v>
      </c>
    </row>
    <row r="536" spans="2:7">
      <c r="B536" s="364"/>
      <c r="C536" s="364"/>
      <c r="D536" s="384"/>
      <c r="E536" s="341"/>
      <c r="F536" s="341"/>
      <c r="G536" s="341"/>
    </row>
    <row r="537" spans="2:7">
      <c r="B537" s="337" t="s">
        <v>1286</v>
      </c>
      <c r="C537" s="337" t="s">
        <v>573</v>
      </c>
      <c r="D537" s="406" t="s">
        <v>406</v>
      </c>
      <c r="E537" s="400" t="s">
        <v>1136</v>
      </c>
      <c r="F537" s="400" t="s">
        <v>1136</v>
      </c>
      <c r="G537" s="400" t="s">
        <v>1893</v>
      </c>
    </row>
    <row r="538" spans="2:7">
      <c r="B538" s="335"/>
      <c r="C538" s="335"/>
      <c r="D538" s="405"/>
      <c r="E538" s="400" t="s">
        <v>1134</v>
      </c>
      <c r="F538" s="400" t="s">
        <v>862</v>
      </c>
      <c r="G538" s="400" t="s">
        <v>863</v>
      </c>
    </row>
    <row r="539" spans="2:7">
      <c r="B539" s="451" t="s">
        <v>1892</v>
      </c>
      <c r="C539" s="451" t="s">
        <v>1888</v>
      </c>
      <c r="D539" s="399" t="s">
        <v>1891</v>
      </c>
      <c r="E539" s="324">
        <f>F539-4</f>
        <v>45321</v>
      </c>
      <c r="F539" s="324">
        <v>45325</v>
      </c>
      <c r="G539" s="324">
        <f>F539+7</f>
        <v>45332</v>
      </c>
    </row>
    <row r="540" spans="2:7">
      <c r="B540" s="330" t="s">
        <v>933</v>
      </c>
      <c r="C540" s="330"/>
      <c r="D540" s="399" t="s">
        <v>1890</v>
      </c>
      <c r="E540" s="328">
        <f>F540-4</f>
        <v>45328</v>
      </c>
      <c r="F540" s="328">
        <f>F539+7</f>
        <v>45332</v>
      </c>
      <c r="G540" s="328">
        <f>F540+7</f>
        <v>45339</v>
      </c>
    </row>
    <row r="541" spans="2:7">
      <c r="B541" s="330" t="s">
        <v>1822</v>
      </c>
      <c r="C541" s="330"/>
      <c r="D541" s="399" t="s">
        <v>1876</v>
      </c>
      <c r="E541" s="328">
        <f>F541-4</f>
        <v>45335</v>
      </c>
      <c r="F541" s="328">
        <f>F540+7</f>
        <v>45339</v>
      </c>
      <c r="G541" s="328">
        <f>F541+7</f>
        <v>45346</v>
      </c>
    </row>
    <row r="542" spans="2:7">
      <c r="B542" s="451" t="s">
        <v>1889</v>
      </c>
      <c r="C542" s="451" t="s">
        <v>1888</v>
      </c>
      <c r="D542" s="399" t="s">
        <v>1873</v>
      </c>
      <c r="E542" s="324">
        <f>F542-4</f>
        <v>45342</v>
      </c>
      <c r="F542" s="324">
        <f>F541+7</f>
        <v>45346</v>
      </c>
      <c r="G542" s="324">
        <f>F542+7</f>
        <v>45353</v>
      </c>
    </row>
    <row r="543" spans="2:7">
      <c r="B543" s="451" t="s">
        <v>1887</v>
      </c>
      <c r="C543" s="451" t="s">
        <v>1793</v>
      </c>
      <c r="D543" s="399"/>
      <c r="E543" s="324">
        <f>F543-4</f>
        <v>45349</v>
      </c>
      <c r="F543" s="324">
        <f>F542+7</f>
        <v>45353</v>
      </c>
      <c r="G543" s="324">
        <f>F543+7</f>
        <v>45360</v>
      </c>
    </row>
    <row r="544" spans="2:7">
      <c r="B544" s="364"/>
      <c r="C544" s="364"/>
      <c r="D544" s="384"/>
      <c r="E544" s="341"/>
      <c r="F544" s="341"/>
      <c r="G544" s="341"/>
    </row>
    <row r="545" spans="1:8">
      <c r="B545" s="454"/>
      <c r="C545" s="454"/>
      <c r="D545" s="453"/>
      <c r="E545" s="341"/>
      <c r="F545" s="341"/>
      <c r="G545" s="452"/>
    </row>
    <row r="546" spans="1:8">
      <c r="A546" s="382" t="s">
        <v>1886</v>
      </c>
      <c r="D546" s="435"/>
      <c r="E546" s="382"/>
    </row>
    <row r="547" spans="1:8">
      <c r="B547" s="337" t="s">
        <v>425</v>
      </c>
      <c r="C547" s="337" t="s">
        <v>573</v>
      </c>
      <c r="D547" s="336" t="s">
        <v>1841</v>
      </c>
      <c r="E547" s="333" t="s">
        <v>1136</v>
      </c>
      <c r="F547" s="333" t="s">
        <v>1136</v>
      </c>
      <c r="G547" s="400" t="s">
        <v>1869</v>
      </c>
    </row>
    <row r="548" spans="1:8">
      <c r="B548" s="335"/>
      <c r="C548" s="335"/>
      <c r="D548" s="334"/>
      <c r="E548" s="333" t="s">
        <v>1134</v>
      </c>
      <c r="F548" s="333" t="s">
        <v>862</v>
      </c>
      <c r="G548" s="400" t="s">
        <v>863</v>
      </c>
    </row>
    <row r="549" spans="1:8">
      <c r="B549" s="451" t="s">
        <v>1884</v>
      </c>
      <c r="C549" s="451" t="s">
        <v>1883</v>
      </c>
      <c r="D549" s="399" t="s">
        <v>1882</v>
      </c>
      <c r="E549" s="324">
        <f>F549-4</f>
        <v>45321</v>
      </c>
      <c r="F549" s="324">
        <v>45325</v>
      </c>
      <c r="G549" s="324">
        <f>F549+6</f>
        <v>45331</v>
      </c>
    </row>
    <row r="550" spans="1:8">
      <c r="B550" s="451" t="s">
        <v>1881</v>
      </c>
      <c r="C550" s="451" t="s">
        <v>1880</v>
      </c>
      <c r="D550" s="399" t="s">
        <v>1879</v>
      </c>
      <c r="E550" s="324">
        <f>F550-4</f>
        <v>45328</v>
      </c>
      <c r="F550" s="324">
        <f>F549+7</f>
        <v>45332</v>
      </c>
      <c r="G550" s="324">
        <f>F550+6</f>
        <v>45338</v>
      </c>
    </row>
    <row r="551" spans="1:8">
      <c r="B551" s="451" t="s">
        <v>1878</v>
      </c>
      <c r="C551" s="451" t="s">
        <v>1877</v>
      </c>
      <c r="D551" s="399" t="s">
        <v>1876</v>
      </c>
      <c r="E551" s="324">
        <f>F551-4</f>
        <v>45335</v>
      </c>
      <c r="F551" s="324">
        <f>F550+7</f>
        <v>45339</v>
      </c>
      <c r="G551" s="324">
        <f>F551+6</f>
        <v>45345</v>
      </c>
    </row>
    <row r="552" spans="1:8">
      <c r="B552" s="451" t="s">
        <v>1875</v>
      </c>
      <c r="C552" s="451" t="s">
        <v>1874</v>
      </c>
      <c r="D552" s="399" t="s">
        <v>1873</v>
      </c>
      <c r="E552" s="324">
        <f>F552-4</f>
        <v>45342</v>
      </c>
      <c r="F552" s="324">
        <f>F551+7</f>
        <v>45346</v>
      </c>
      <c r="G552" s="324">
        <f>F552+6</f>
        <v>45352</v>
      </c>
    </row>
    <row r="553" spans="1:8">
      <c r="B553" s="451" t="s">
        <v>1872</v>
      </c>
      <c r="C553" s="451" t="s">
        <v>1819</v>
      </c>
      <c r="D553" s="399"/>
      <c r="E553" s="324">
        <f>F553-4</f>
        <v>45349</v>
      </c>
      <c r="F553" s="324">
        <f>F552+7</f>
        <v>45353</v>
      </c>
      <c r="G553" s="324">
        <f>F553+6</f>
        <v>45359</v>
      </c>
    </row>
    <row r="554" spans="1:8" s="371" customFormat="1">
      <c r="A554" s="321"/>
      <c r="B554" s="344"/>
      <c r="C554" s="364"/>
      <c r="D554" s="384"/>
      <c r="E554" s="341"/>
      <c r="F554" s="341"/>
      <c r="G554" s="321"/>
      <c r="H554" s="321"/>
    </row>
    <row r="555" spans="1:8" s="371" customFormat="1">
      <c r="A555" s="321"/>
      <c r="B555" s="337" t="s">
        <v>1871</v>
      </c>
      <c r="C555" s="337" t="s">
        <v>573</v>
      </c>
      <c r="D555" s="406" t="s">
        <v>1827</v>
      </c>
      <c r="E555" s="400" t="s">
        <v>1870</v>
      </c>
      <c r="F555" s="400" t="s">
        <v>1136</v>
      </c>
      <c r="G555" s="400" t="s">
        <v>1869</v>
      </c>
      <c r="H555" s="321"/>
    </row>
    <row r="556" spans="1:8" s="371" customFormat="1">
      <c r="A556" s="321"/>
      <c r="B556" s="335"/>
      <c r="C556" s="335"/>
      <c r="D556" s="405"/>
      <c r="E556" s="400" t="s">
        <v>1868</v>
      </c>
      <c r="F556" s="400" t="s">
        <v>1867</v>
      </c>
      <c r="G556" s="400" t="s">
        <v>12</v>
      </c>
      <c r="H556" s="321"/>
    </row>
    <row r="557" spans="1:8" s="371" customFormat="1">
      <c r="A557" s="321"/>
      <c r="B557" s="451" t="s">
        <v>1866</v>
      </c>
      <c r="C557" s="451" t="s">
        <v>1865</v>
      </c>
      <c r="D557" s="450" t="s">
        <v>1864</v>
      </c>
      <c r="E557" s="324">
        <f>F557-3</f>
        <v>45320</v>
      </c>
      <c r="F557" s="324">
        <v>45323</v>
      </c>
      <c r="G557" s="324">
        <f>F557+10</f>
        <v>45333</v>
      </c>
      <c r="H557" s="321"/>
    </row>
    <row r="558" spans="1:8" s="371" customFormat="1">
      <c r="A558" s="321"/>
      <c r="B558" s="451" t="s">
        <v>1863</v>
      </c>
      <c r="C558" s="451" t="s">
        <v>1862</v>
      </c>
      <c r="D558" s="449"/>
      <c r="E558" s="324">
        <f>F558-3</f>
        <v>45327</v>
      </c>
      <c r="F558" s="324">
        <f>F557+7</f>
        <v>45330</v>
      </c>
      <c r="G558" s="324">
        <f>F558+10</f>
        <v>45340</v>
      </c>
      <c r="H558" s="321"/>
    </row>
    <row r="559" spans="1:8" s="371" customFormat="1">
      <c r="A559" s="321"/>
      <c r="B559" s="451" t="s">
        <v>1861</v>
      </c>
      <c r="C559" s="451" t="s">
        <v>1860</v>
      </c>
      <c r="D559" s="449"/>
      <c r="E559" s="324">
        <f>F559-3</f>
        <v>45334</v>
      </c>
      <c r="F559" s="324">
        <f>F558+7</f>
        <v>45337</v>
      </c>
      <c r="G559" s="324">
        <f>F559+10</f>
        <v>45347</v>
      </c>
      <c r="H559" s="321"/>
    </row>
    <row r="560" spans="1:8" s="371" customFormat="1">
      <c r="A560" s="321"/>
      <c r="B560" s="451" t="s">
        <v>1859</v>
      </c>
      <c r="C560" s="451" t="s">
        <v>1857</v>
      </c>
      <c r="D560" s="449"/>
      <c r="E560" s="324">
        <f>F560-3</f>
        <v>45341</v>
      </c>
      <c r="F560" s="324">
        <f>F559+7</f>
        <v>45344</v>
      </c>
      <c r="G560" s="324">
        <f>F560+10</f>
        <v>45354</v>
      </c>
      <c r="H560" s="321"/>
    </row>
    <row r="561" spans="1:16" s="371" customFormat="1">
      <c r="A561" s="321"/>
      <c r="B561" s="451" t="s">
        <v>1856</v>
      </c>
      <c r="C561" s="451" t="s">
        <v>1855</v>
      </c>
      <c r="D561" s="448"/>
      <c r="E561" s="324">
        <f>F561-3</f>
        <v>45348</v>
      </c>
      <c r="F561" s="324">
        <f>F560+7</f>
        <v>45351</v>
      </c>
      <c r="G561" s="324">
        <f>F561+10</f>
        <v>45361</v>
      </c>
      <c r="H561" s="321"/>
    </row>
    <row r="562" spans="1:16" s="371" customFormat="1">
      <c r="A562" s="321"/>
      <c r="B562" s="344"/>
      <c r="C562" s="364"/>
      <c r="D562" s="384"/>
      <c r="E562" s="341"/>
      <c r="F562" s="341"/>
      <c r="G562" s="321"/>
      <c r="H562" s="321"/>
    </row>
    <row r="563" spans="1:16" s="371" customFormat="1">
      <c r="A563" s="382" t="s">
        <v>34</v>
      </c>
      <c r="B563" s="323"/>
      <c r="C563" s="323"/>
      <c r="D563" s="322"/>
      <c r="E563" s="321"/>
      <c r="F563" s="321"/>
      <c r="G563" s="321"/>
      <c r="H563" s="321"/>
      <c r="I563" s="321"/>
      <c r="J563" s="321"/>
      <c r="K563" s="321"/>
      <c r="L563" s="321"/>
      <c r="M563" s="321"/>
      <c r="N563" s="321"/>
      <c r="O563" s="321"/>
      <c r="P563" s="321"/>
    </row>
    <row r="564" spans="1:16" s="371" customFormat="1">
      <c r="A564" s="382"/>
      <c r="B564" s="337" t="s">
        <v>7</v>
      </c>
      <c r="C564" s="337" t="s">
        <v>8</v>
      </c>
      <c r="D564" s="336" t="s">
        <v>9</v>
      </c>
      <c r="E564" s="333" t="s">
        <v>911</v>
      </c>
      <c r="F564" s="333" t="s">
        <v>911</v>
      </c>
      <c r="G564" s="400" t="s">
        <v>1854</v>
      </c>
      <c r="H564" s="321"/>
      <c r="I564" s="321"/>
      <c r="J564" s="321"/>
      <c r="K564" s="321"/>
      <c r="L564" s="321"/>
      <c r="M564" s="321"/>
      <c r="N564" s="321"/>
      <c r="O564" s="321"/>
      <c r="P564" s="321"/>
    </row>
    <row r="565" spans="1:16" s="371" customFormat="1">
      <c r="A565" s="382"/>
      <c r="B565" s="335"/>
      <c r="C565" s="335"/>
      <c r="D565" s="334"/>
      <c r="E565" s="333" t="s">
        <v>907</v>
      </c>
      <c r="F565" s="333" t="s">
        <v>11</v>
      </c>
      <c r="G565" s="400" t="s">
        <v>12</v>
      </c>
      <c r="H565" s="321"/>
      <c r="I565" s="321"/>
      <c r="J565" s="321"/>
      <c r="K565" s="321"/>
      <c r="L565" s="321"/>
      <c r="M565" s="321"/>
      <c r="N565" s="321"/>
      <c r="O565" s="321"/>
      <c r="P565" s="321"/>
    </row>
    <row r="566" spans="1:16" s="371" customFormat="1" ht="16.5" customHeight="1">
      <c r="A566" s="382"/>
      <c r="B566" s="348" t="s">
        <v>1853</v>
      </c>
      <c r="C566" s="348" t="s">
        <v>1850</v>
      </c>
      <c r="D566" s="399" t="s">
        <v>1852</v>
      </c>
      <c r="E566" s="324">
        <f>F566-5</f>
        <v>45324</v>
      </c>
      <c r="F566" s="324">
        <v>45329</v>
      </c>
      <c r="G566" s="324">
        <f>F566+6</f>
        <v>45335</v>
      </c>
      <c r="H566" s="321"/>
      <c r="I566" s="321"/>
      <c r="J566" s="321"/>
      <c r="K566" s="321"/>
      <c r="L566" s="321"/>
      <c r="M566" s="321"/>
      <c r="N566" s="321"/>
      <c r="O566" s="321"/>
      <c r="P566" s="321"/>
    </row>
    <row r="567" spans="1:16" s="371" customFormat="1">
      <c r="A567" s="382"/>
      <c r="B567" s="330" t="s">
        <v>1822</v>
      </c>
      <c r="C567" s="330"/>
      <c r="D567" s="399"/>
      <c r="E567" s="328">
        <f>F567-5</f>
        <v>45331</v>
      </c>
      <c r="F567" s="328">
        <f>F566+7</f>
        <v>45336</v>
      </c>
      <c r="G567" s="328">
        <f>F567+6</f>
        <v>45342</v>
      </c>
      <c r="H567" s="321"/>
      <c r="I567" s="321"/>
      <c r="J567" s="321"/>
      <c r="K567" s="321"/>
      <c r="L567" s="321"/>
      <c r="M567" s="321"/>
      <c r="N567" s="321"/>
      <c r="O567" s="321"/>
      <c r="P567" s="321"/>
    </row>
    <row r="568" spans="1:16" s="371" customFormat="1" ht="16.5" customHeight="1">
      <c r="A568" s="382"/>
      <c r="B568" s="348" t="s">
        <v>1851</v>
      </c>
      <c r="C568" s="348" t="s">
        <v>1850</v>
      </c>
      <c r="D568" s="399"/>
      <c r="E568" s="324">
        <f>F568-5</f>
        <v>45338</v>
      </c>
      <c r="F568" s="324">
        <f>F567+7</f>
        <v>45343</v>
      </c>
      <c r="G568" s="324">
        <f>F568+6</f>
        <v>45349</v>
      </c>
      <c r="H568" s="321"/>
      <c r="I568" s="321"/>
      <c r="J568" s="321"/>
      <c r="K568" s="321"/>
      <c r="L568" s="321"/>
      <c r="M568" s="321"/>
      <c r="N568" s="321"/>
      <c r="O568" s="321"/>
      <c r="P568" s="321"/>
    </row>
    <row r="569" spans="1:16" s="371" customFormat="1">
      <c r="A569" s="321"/>
      <c r="B569" s="348" t="s">
        <v>376</v>
      </c>
      <c r="C569" s="348" t="s">
        <v>278</v>
      </c>
      <c r="D569" s="399"/>
      <c r="E569" s="324">
        <f>F569-5</f>
        <v>45345</v>
      </c>
      <c r="F569" s="324">
        <f>F568+7</f>
        <v>45350</v>
      </c>
      <c r="G569" s="324">
        <f>F569+6</f>
        <v>45356</v>
      </c>
      <c r="H569" s="321"/>
      <c r="I569" s="321"/>
      <c r="J569" s="321"/>
      <c r="K569" s="321"/>
      <c r="L569" s="321"/>
      <c r="M569" s="321"/>
      <c r="N569" s="321"/>
      <c r="O569" s="321"/>
      <c r="P569" s="321"/>
    </row>
    <row r="570" spans="1:16" s="371" customFormat="1">
      <c r="A570" s="321"/>
      <c r="B570" s="348" t="s">
        <v>1849</v>
      </c>
      <c r="C570" s="348" t="s">
        <v>278</v>
      </c>
      <c r="D570" s="399"/>
      <c r="E570" s="324">
        <f>F570-5</f>
        <v>45352</v>
      </c>
      <c r="F570" s="324">
        <f>F569+7</f>
        <v>45357</v>
      </c>
      <c r="G570" s="324">
        <f>F570+6</f>
        <v>45363</v>
      </c>
      <c r="H570" s="321"/>
      <c r="I570" s="321"/>
      <c r="J570" s="321"/>
      <c r="K570" s="321"/>
      <c r="L570" s="321"/>
      <c r="M570" s="321"/>
      <c r="N570" s="321"/>
      <c r="O570" s="321"/>
      <c r="P570" s="321"/>
    </row>
    <row r="571" spans="1:16" s="371" customFormat="1">
      <c r="A571" s="321"/>
      <c r="B571" s="382"/>
      <c r="C571" s="382"/>
      <c r="D571" s="435"/>
      <c r="E571" s="382"/>
      <c r="F571" s="382"/>
      <c r="G571" s="382"/>
      <c r="H571" s="321"/>
      <c r="I571" s="321"/>
      <c r="J571" s="321"/>
      <c r="K571" s="321"/>
      <c r="L571" s="321"/>
      <c r="M571" s="321"/>
      <c r="N571" s="321"/>
      <c r="O571" s="321"/>
      <c r="P571" s="321"/>
    </row>
    <row r="572" spans="1:16">
      <c r="B572" s="337" t="s">
        <v>1809</v>
      </c>
      <c r="C572" s="337" t="s">
        <v>8</v>
      </c>
      <c r="D572" s="406" t="s">
        <v>1841</v>
      </c>
      <c r="E572" s="400" t="s">
        <v>911</v>
      </c>
      <c r="F572" s="400" t="s">
        <v>911</v>
      </c>
      <c r="G572" s="400" t="s">
        <v>1825</v>
      </c>
    </row>
    <row r="573" spans="1:16" ht="16.5" customHeight="1">
      <c r="B573" s="335"/>
      <c r="C573" s="335"/>
      <c r="D573" s="405"/>
      <c r="E573" s="400" t="s">
        <v>907</v>
      </c>
      <c r="F573" s="400" t="s">
        <v>11</v>
      </c>
      <c r="G573" s="400" t="s">
        <v>12</v>
      </c>
    </row>
    <row r="574" spans="1:16" ht="16.5" customHeight="1">
      <c r="B574" s="348" t="s">
        <v>1848</v>
      </c>
      <c r="C574" s="348" t="s">
        <v>586</v>
      </c>
      <c r="D574" s="450" t="s">
        <v>1847</v>
      </c>
      <c r="E574" s="324">
        <f>F574-3</f>
        <v>45321</v>
      </c>
      <c r="F574" s="324">
        <v>45324</v>
      </c>
      <c r="G574" s="324">
        <f>F574+6</f>
        <v>45330</v>
      </c>
    </row>
    <row r="575" spans="1:16">
      <c r="B575" s="348" t="s">
        <v>1846</v>
      </c>
      <c r="C575" s="348" t="s">
        <v>1797</v>
      </c>
      <c r="D575" s="449"/>
      <c r="E575" s="324">
        <f>F575-3</f>
        <v>45328</v>
      </c>
      <c r="F575" s="324">
        <f>F574+7</f>
        <v>45331</v>
      </c>
      <c r="G575" s="324">
        <f>F575+6</f>
        <v>45337</v>
      </c>
    </row>
    <row r="576" spans="1:16" ht="16.5" customHeight="1">
      <c r="B576" s="330" t="s">
        <v>1796</v>
      </c>
      <c r="C576" s="330"/>
      <c r="D576" s="449"/>
      <c r="E576" s="328">
        <f>F576-3</f>
        <v>45335</v>
      </c>
      <c r="F576" s="328">
        <f>F575+7</f>
        <v>45338</v>
      </c>
      <c r="G576" s="328">
        <f>F576+6</f>
        <v>45344</v>
      </c>
    </row>
    <row r="577" spans="2:7" ht="16.5" customHeight="1">
      <c r="B577" s="348" t="s">
        <v>1845</v>
      </c>
      <c r="C577" s="348" t="s">
        <v>1844</v>
      </c>
      <c r="D577" s="449"/>
      <c r="E577" s="324">
        <f>F577-3</f>
        <v>45342</v>
      </c>
      <c r="F577" s="324">
        <f>F576+7</f>
        <v>45345</v>
      </c>
      <c r="G577" s="324">
        <f>F577+6</f>
        <v>45351</v>
      </c>
    </row>
    <row r="578" spans="2:7" ht="16.5" customHeight="1">
      <c r="B578" s="348" t="s">
        <v>1843</v>
      </c>
      <c r="C578" s="348" t="s">
        <v>1842</v>
      </c>
      <c r="D578" s="448"/>
      <c r="E578" s="324">
        <f>F578-3</f>
        <v>45349</v>
      </c>
      <c r="F578" s="324">
        <f>F577+7</f>
        <v>45352</v>
      </c>
      <c r="G578" s="324">
        <f>F578+6</f>
        <v>45358</v>
      </c>
    </row>
    <row r="579" spans="2:7">
      <c r="B579" s="321"/>
      <c r="C579" s="321"/>
    </row>
    <row r="580" spans="2:7">
      <c r="B580" s="337" t="s">
        <v>1705</v>
      </c>
      <c r="C580" s="337" t="s">
        <v>1688</v>
      </c>
      <c r="D580" s="406" t="s">
        <v>1841</v>
      </c>
      <c r="E580" s="400" t="s">
        <v>1826</v>
      </c>
      <c r="F580" s="400" t="s">
        <v>1826</v>
      </c>
      <c r="G580" s="400" t="s">
        <v>1840</v>
      </c>
    </row>
    <row r="581" spans="2:7">
      <c r="B581" s="335"/>
      <c r="C581" s="335"/>
      <c r="D581" s="405"/>
      <c r="E581" s="400" t="s">
        <v>1225</v>
      </c>
      <c r="F581" s="400" t="s">
        <v>1824</v>
      </c>
      <c r="G581" s="400" t="s">
        <v>1839</v>
      </c>
    </row>
    <row r="582" spans="2:7" ht="16.5" customHeight="1">
      <c r="B582" s="348" t="s">
        <v>1838</v>
      </c>
      <c r="C582" s="348" t="s">
        <v>1837</v>
      </c>
      <c r="D582" s="399" t="s">
        <v>1836</v>
      </c>
      <c r="E582" s="324">
        <f>F582-3</f>
        <v>45325</v>
      </c>
      <c r="F582" s="324">
        <v>45328</v>
      </c>
      <c r="G582" s="324">
        <f>F582+6</f>
        <v>45334</v>
      </c>
    </row>
    <row r="583" spans="2:7">
      <c r="B583" s="348" t="s">
        <v>1835</v>
      </c>
      <c r="C583" s="348" t="s">
        <v>1834</v>
      </c>
      <c r="D583" s="399"/>
      <c r="E583" s="324">
        <f>F583-3</f>
        <v>45332</v>
      </c>
      <c r="F583" s="324">
        <f>F582+7</f>
        <v>45335</v>
      </c>
      <c r="G583" s="324">
        <f>F583+6</f>
        <v>45341</v>
      </c>
    </row>
    <row r="584" spans="2:7">
      <c r="B584" s="348" t="s">
        <v>1833</v>
      </c>
      <c r="C584" s="348" t="s">
        <v>1832</v>
      </c>
      <c r="D584" s="399"/>
      <c r="E584" s="324">
        <f>F584-3</f>
        <v>45339</v>
      </c>
      <c r="F584" s="324">
        <f>F583+7</f>
        <v>45342</v>
      </c>
      <c r="G584" s="324">
        <f>F584+6</f>
        <v>45348</v>
      </c>
    </row>
    <row r="585" spans="2:7">
      <c r="B585" s="348" t="s">
        <v>1831</v>
      </c>
      <c r="C585" s="348" t="s">
        <v>1762</v>
      </c>
      <c r="D585" s="399"/>
      <c r="E585" s="324">
        <f>F585-3</f>
        <v>45346</v>
      </c>
      <c r="F585" s="324">
        <f>F584+7</f>
        <v>45349</v>
      </c>
      <c r="G585" s="324">
        <f>F585+6</f>
        <v>45355</v>
      </c>
    </row>
    <row r="586" spans="2:7">
      <c r="B586" s="348" t="s">
        <v>1830</v>
      </c>
      <c r="C586" s="348" t="s">
        <v>1829</v>
      </c>
      <c r="D586" s="399"/>
      <c r="E586" s="324">
        <f>F586-3</f>
        <v>45353</v>
      </c>
      <c r="F586" s="324">
        <f>F585+7</f>
        <v>45356</v>
      </c>
      <c r="G586" s="324">
        <f>F586+6</f>
        <v>45362</v>
      </c>
    </row>
    <row r="587" spans="2:7">
      <c r="B587" s="364"/>
      <c r="C587" s="364"/>
      <c r="D587" s="384"/>
      <c r="E587" s="341"/>
      <c r="F587" s="341"/>
      <c r="G587" s="341"/>
    </row>
    <row r="588" spans="2:7">
      <c r="B588" s="337" t="s">
        <v>1809</v>
      </c>
      <c r="C588" s="337" t="s">
        <v>1828</v>
      </c>
      <c r="D588" s="406" t="s">
        <v>1827</v>
      </c>
      <c r="E588" s="400" t="s">
        <v>1826</v>
      </c>
      <c r="F588" s="400" t="s">
        <v>1826</v>
      </c>
      <c r="G588" s="400" t="s">
        <v>1825</v>
      </c>
    </row>
    <row r="589" spans="2:7">
      <c r="B589" s="335"/>
      <c r="C589" s="335"/>
      <c r="D589" s="405"/>
      <c r="E589" s="400" t="s">
        <v>1806</v>
      </c>
      <c r="F589" s="400" t="s">
        <v>1824</v>
      </c>
      <c r="G589" s="400" t="s">
        <v>1132</v>
      </c>
    </row>
    <row r="590" spans="2:7" ht="16.5" customHeight="1">
      <c r="B590" s="348" t="s">
        <v>1394</v>
      </c>
      <c r="C590" s="348" t="s">
        <v>622</v>
      </c>
      <c r="D590" s="450" t="s">
        <v>1398</v>
      </c>
      <c r="E590" s="324">
        <f>F590-3</f>
        <v>45322</v>
      </c>
      <c r="F590" s="324">
        <v>45325</v>
      </c>
      <c r="G590" s="324">
        <f>F590+6</f>
        <v>45331</v>
      </c>
    </row>
    <row r="591" spans="2:7">
      <c r="B591" s="348" t="s">
        <v>1823</v>
      </c>
      <c r="C591" s="348" t="s">
        <v>564</v>
      </c>
      <c r="D591" s="449"/>
      <c r="E591" s="324">
        <f>F591-3</f>
        <v>45329</v>
      </c>
      <c r="F591" s="324">
        <f>F590+7</f>
        <v>45332</v>
      </c>
      <c r="G591" s="324">
        <f>F591+6</f>
        <v>45338</v>
      </c>
    </row>
    <row r="592" spans="2:7">
      <c r="B592" s="330" t="s">
        <v>1822</v>
      </c>
      <c r="C592" s="330"/>
      <c r="D592" s="449"/>
      <c r="E592" s="328">
        <f>F592-3</f>
        <v>45336</v>
      </c>
      <c r="F592" s="328">
        <f>F591+7</f>
        <v>45339</v>
      </c>
      <c r="G592" s="328">
        <f>F592+6</f>
        <v>45345</v>
      </c>
    </row>
    <row r="593" spans="1:10">
      <c r="B593" s="348" t="s">
        <v>1821</v>
      </c>
      <c r="C593" s="348" t="s">
        <v>586</v>
      </c>
      <c r="D593" s="449"/>
      <c r="E593" s="324">
        <f>F593-3</f>
        <v>45343</v>
      </c>
      <c r="F593" s="324">
        <f>F592+7</f>
        <v>45346</v>
      </c>
      <c r="G593" s="324">
        <f>F593+6</f>
        <v>45352</v>
      </c>
    </row>
    <row r="594" spans="1:10">
      <c r="B594" s="348" t="s">
        <v>1820</v>
      </c>
      <c r="C594" s="348" t="s">
        <v>1819</v>
      </c>
      <c r="D594" s="448"/>
      <c r="E594" s="324">
        <f>F594-3</f>
        <v>45350</v>
      </c>
      <c r="F594" s="324">
        <f>F593+7</f>
        <v>45353</v>
      </c>
      <c r="G594" s="324">
        <f>F594+6</f>
        <v>45359</v>
      </c>
    </row>
    <row r="595" spans="1:10">
      <c r="B595" s="364"/>
      <c r="C595" s="364"/>
      <c r="D595" s="384"/>
      <c r="E595" s="341"/>
      <c r="F595" s="341"/>
      <c r="G595" s="341"/>
    </row>
    <row r="596" spans="1:10">
      <c r="B596" s="364"/>
      <c r="C596" s="364"/>
      <c r="D596" s="384"/>
      <c r="E596" s="341"/>
      <c r="F596" s="341"/>
      <c r="G596" s="341"/>
    </row>
    <row r="597" spans="1:10">
      <c r="A597" s="382" t="s">
        <v>1818</v>
      </c>
    </row>
    <row r="598" spans="1:10" s="371" customFormat="1">
      <c r="A598" s="321"/>
      <c r="B598" s="337" t="s">
        <v>1817</v>
      </c>
      <c r="C598" s="337" t="s">
        <v>1229</v>
      </c>
      <c r="D598" s="406" t="s">
        <v>406</v>
      </c>
      <c r="E598" s="400" t="s">
        <v>1228</v>
      </c>
      <c r="F598" s="400" t="s">
        <v>1228</v>
      </c>
      <c r="G598" s="400" t="s">
        <v>1787</v>
      </c>
      <c r="H598" s="321"/>
      <c r="I598" s="321"/>
      <c r="J598" s="321"/>
    </row>
    <row r="599" spans="1:10">
      <c r="B599" s="335"/>
      <c r="C599" s="335"/>
      <c r="D599" s="405"/>
      <c r="E599" s="400" t="s">
        <v>1225</v>
      </c>
      <c r="F599" s="324" t="s">
        <v>1816</v>
      </c>
      <c r="G599" s="400" t="s">
        <v>1132</v>
      </c>
    </row>
    <row r="600" spans="1:10">
      <c r="B600" s="348" t="s">
        <v>1815</v>
      </c>
      <c r="C600" s="348" t="s">
        <v>586</v>
      </c>
      <c r="D600" s="450" t="s">
        <v>1814</v>
      </c>
      <c r="E600" s="324">
        <f>F600-3</f>
        <v>45320</v>
      </c>
      <c r="F600" s="324">
        <v>45323</v>
      </c>
      <c r="G600" s="324">
        <f>F600+5</f>
        <v>45328</v>
      </c>
    </row>
    <row r="601" spans="1:10">
      <c r="B601" s="348" t="s">
        <v>1813</v>
      </c>
      <c r="C601" s="348" t="s">
        <v>586</v>
      </c>
      <c r="D601" s="449"/>
      <c r="E601" s="324">
        <f>F601-3</f>
        <v>45327</v>
      </c>
      <c r="F601" s="324">
        <f>F600+7</f>
        <v>45330</v>
      </c>
      <c r="G601" s="324">
        <f>F601+5</f>
        <v>45335</v>
      </c>
    </row>
    <row r="602" spans="1:10">
      <c r="B602" s="330" t="s">
        <v>1812</v>
      </c>
      <c r="C602" s="330"/>
      <c r="D602" s="449"/>
      <c r="E602" s="328">
        <f>F602-3</f>
        <v>45334</v>
      </c>
      <c r="F602" s="328">
        <f>F601+7</f>
        <v>45337</v>
      </c>
      <c r="G602" s="328">
        <f>F602+5</f>
        <v>45342</v>
      </c>
    </row>
    <row r="603" spans="1:10">
      <c r="B603" s="348" t="s">
        <v>1811</v>
      </c>
      <c r="C603" s="348" t="s">
        <v>1722</v>
      </c>
      <c r="D603" s="449"/>
      <c r="E603" s="324">
        <f>F603-3</f>
        <v>45341</v>
      </c>
      <c r="F603" s="324">
        <f>F602+7</f>
        <v>45344</v>
      </c>
      <c r="G603" s="324">
        <f>F603+5</f>
        <v>45349</v>
      </c>
    </row>
    <row r="604" spans="1:10">
      <c r="B604" s="348" t="s">
        <v>1810</v>
      </c>
      <c r="C604" s="348" t="s">
        <v>1793</v>
      </c>
      <c r="D604" s="448"/>
      <c r="E604" s="324">
        <f>F604-3</f>
        <v>45348</v>
      </c>
      <c r="F604" s="324">
        <f>F603+7</f>
        <v>45351</v>
      </c>
      <c r="G604" s="324">
        <f>F604+5</f>
        <v>45356</v>
      </c>
    </row>
    <row r="605" spans="1:10">
      <c r="B605" s="344"/>
      <c r="C605" s="344"/>
      <c r="D605" s="447"/>
      <c r="E605" s="344"/>
    </row>
    <row r="606" spans="1:10">
      <c r="B606" s="337" t="s">
        <v>1809</v>
      </c>
      <c r="C606" s="337" t="s">
        <v>1229</v>
      </c>
      <c r="D606" s="406" t="s">
        <v>1808</v>
      </c>
      <c r="E606" s="400" t="s">
        <v>1807</v>
      </c>
      <c r="F606" s="400" t="s">
        <v>1738</v>
      </c>
      <c r="G606" s="400" t="s">
        <v>1787</v>
      </c>
    </row>
    <row r="607" spans="1:10">
      <c r="B607" s="335"/>
      <c r="C607" s="335"/>
      <c r="D607" s="405"/>
      <c r="E607" s="400" t="s">
        <v>1806</v>
      </c>
      <c r="F607" s="400" t="s">
        <v>1224</v>
      </c>
      <c r="G607" s="400" t="s">
        <v>1132</v>
      </c>
    </row>
    <row r="608" spans="1:10">
      <c r="B608" s="348" t="s">
        <v>1805</v>
      </c>
      <c r="C608" s="348" t="s">
        <v>622</v>
      </c>
      <c r="D608" s="399" t="s">
        <v>1804</v>
      </c>
      <c r="E608" s="324">
        <f>F608-3</f>
        <v>45321</v>
      </c>
      <c r="F608" s="324">
        <v>45324</v>
      </c>
      <c r="G608" s="324">
        <f>F608+5</f>
        <v>45329</v>
      </c>
    </row>
    <row r="609" spans="1:8">
      <c r="B609" s="348" t="s">
        <v>1803</v>
      </c>
      <c r="C609" s="348" t="s">
        <v>1802</v>
      </c>
      <c r="D609" s="399"/>
      <c r="E609" s="324">
        <f>F609-3</f>
        <v>45328</v>
      </c>
      <c r="F609" s="324">
        <f>F608+7</f>
        <v>45331</v>
      </c>
      <c r="G609" s="324">
        <f>F609+5</f>
        <v>45336</v>
      </c>
    </row>
    <row r="610" spans="1:8">
      <c r="B610" s="330" t="s">
        <v>933</v>
      </c>
      <c r="C610" s="330"/>
      <c r="D610" s="399"/>
      <c r="E610" s="328">
        <f>F610-3</f>
        <v>45335</v>
      </c>
      <c r="F610" s="328">
        <f>F609+7</f>
        <v>45338</v>
      </c>
      <c r="G610" s="328">
        <f>F610+5</f>
        <v>45343</v>
      </c>
    </row>
    <row r="611" spans="1:8">
      <c r="B611" s="348" t="s">
        <v>1801</v>
      </c>
      <c r="C611" s="348" t="s">
        <v>596</v>
      </c>
      <c r="D611" s="399"/>
      <c r="E611" s="324">
        <f>F611-3</f>
        <v>45342</v>
      </c>
      <c r="F611" s="324">
        <f>F610+7</f>
        <v>45345</v>
      </c>
      <c r="G611" s="324">
        <f>F611+5</f>
        <v>45350</v>
      </c>
    </row>
    <row r="612" spans="1:8">
      <c r="B612" s="348" t="s">
        <v>1800</v>
      </c>
      <c r="C612" s="348" t="s">
        <v>1799</v>
      </c>
      <c r="D612" s="399"/>
      <c r="E612" s="324">
        <f>F612-3</f>
        <v>45349</v>
      </c>
      <c r="F612" s="324">
        <f>F611+7</f>
        <v>45352</v>
      </c>
      <c r="G612" s="324">
        <f>F612+5</f>
        <v>45357</v>
      </c>
    </row>
    <row r="613" spans="1:8">
      <c r="B613" s="321"/>
      <c r="C613" s="321"/>
    </row>
    <row r="614" spans="1:8">
      <c r="B614" s="337" t="s">
        <v>954</v>
      </c>
      <c r="C614" s="337" t="s">
        <v>1229</v>
      </c>
      <c r="D614" s="406" t="s">
        <v>406</v>
      </c>
      <c r="E614" s="400" t="s">
        <v>1228</v>
      </c>
      <c r="F614" s="400" t="s">
        <v>1228</v>
      </c>
      <c r="G614" s="400" t="s">
        <v>1787</v>
      </c>
    </row>
    <row r="615" spans="1:8">
      <c r="B615" s="335"/>
      <c r="C615" s="335"/>
      <c r="D615" s="405"/>
      <c r="E615" s="400" t="s">
        <v>1225</v>
      </c>
      <c r="F615" s="400" t="s">
        <v>1224</v>
      </c>
      <c r="G615" s="400" t="s">
        <v>1132</v>
      </c>
    </row>
    <row r="616" spans="1:8" s="371" customFormat="1">
      <c r="A616" s="321"/>
      <c r="B616" s="348" t="s">
        <v>1798</v>
      </c>
      <c r="C616" s="348" t="s">
        <v>1797</v>
      </c>
      <c r="D616" s="381" t="s">
        <v>1384</v>
      </c>
      <c r="E616" s="324">
        <f>F616-3</f>
        <v>45322</v>
      </c>
      <c r="F616" s="324">
        <v>45325</v>
      </c>
      <c r="G616" s="324">
        <f>F616+4</f>
        <v>45329</v>
      </c>
      <c r="H616" s="321"/>
    </row>
    <row r="617" spans="1:8">
      <c r="B617" s="348" t="s">
        <v>1386</v>
      </c>
      <c r="C617" s="348" t="s">
        <v>586</v>
      </c>
      <c r="D617" s="380"/>
      <c r="E617" s="324">
        <f>F617-3</f>
        <v>45329</v>
      </c>
      <c r="F617" s="324">
        <f>F616+7</f>
        <v>45332</v>
      </c>
      <c r="G617" s="324">
        <f>F617+4</f>
        <v>45336</v>
      </c>
    </row>
    <row r="618" spans="1:8">
      <c r="B618" s="330" t="s">
        <v>1796</v>
      </c>
      <c r="C618" s="330"/>
      <c r="D618" s="380"/>
      <c r="E618" s="328">
        <f>F618-3</f>
        <v>45336</v>
      </c>
      <c r="F618" s="328">
        <f>F617+7</f>
        <v>45339</v>
      </c>
      <c r="G618" s="328">
        <f>F618+4</f>
        <v>45343</v>
      </c>
    </row>
    <row r="619" spans="1:8">
      <c r="B619" s="348" t="s">
        <v>1795</v>
      </c>
      <c r="C619" s="348" t="s">
        <v>589</v>
      </c>
      <c r="D619" s="380"/>
      <c r="E619" s="324">
        <f>F619-3</f>
        <v>45343</v>
      </c>
      <c r="F619" s="324">
        <f>F618+7</f>
        <v>45346</v>
      </c>
      <c r="G619" s="324">
        <f>F619+4</f>
        <v>45350</v>
      </c>
    </row>
    <row r="620" spans="1:8">
      <c r="B620" s="348" t="s">
        <v>1794</v>
      </c>
      <c r="C620" s="348" t="s">
        <v>1793</v>
      </c>
      <c r="D620" s="379"/>
      <c r="E620" s="324">
        <f>F620-3</f>
        <v>45350</v>
      </c>
      <c r="F620" s="324">
        <f>F619+7</f>
        <v>45353</v>
      </c>
      <c r="G620" s="324">
        <f>F620+4</f>
        <v>45357</v>
      </c>
    </row>
    <row r="621" spans="1:8">
      <c r="B621" s="321"/>
      <c r="C621" s="321"/>
      <c r="E621" s="341"/>
      <c r="F621" s="341"/>
      <c r="G621" s="341"/>
    </row>
    <row r="622" spans="1:8">
      <c r="B622" s="337" t="s">
        <v>425</v>
      </c>
      <c r="C622" s="337" t="s">
        <v>1229</v>
      </c>
      <c r="D622" s="406" t="s">
        <v>406</v>
      </c>
      <c r="E622" s="400" t="s">
        <v>1228</v>
      </c>
      <c r="F622" s="400" t="s">
        <v>1228</v>
      </c>
      <c r="G622" s="400" t="s">
        <v>1787</v>
      </c>
    </row>
    <row r="623" spans="1:8">
      <c r="B623" s="335"/>
      <c r="C623" s="335"/>
      <c r="D623" s="405"/>
      <c r="E623" s="400" t="s">
        <v>1225</v>
      </c>
      <c r="F623" s="400" t="s">
        <v>1792</v>
      </c>
      <c r="G623" s="400" t="s">
        <v>1791</v>
      </c>
    </row>
    <row r="624" spans="1:8">
      <c r="B624" s="348" t="s">
        <v>1789</v>
      </c>
      <c r="C624" s="348" t="s">
        <v>622</v>
      </c>
      <c r="D624" s="381" t="s">
        <v>1790</v>
      </c>
      <c r="E624" s="324">
        <f>F624-3</f>
        <v>45326</v>
      </c>
      <c r="F624" s="324">
        <v>45329</v>
      </c>
      <c r="G624" s="324">
        <f>F624+6</f>
        <v>45335</v>
      </c>
    </row>
    <row r="625" spans="1:7">
      <c r="B625" s="330" t="s">
        <v>933</v>
      </c>
      <c r="C625" s="330"/>
      <c r="D625" s="380"/>
      <c r="E625" s="328">
        <f>F625-3</f>
        <v>45333</v>
      </c>
      <c r="F625" s="328">
        <f>F624+7</f>
        <v>45336</v>
      </c>
      <c r="G625" s="328">
        <f>F625+6</f>
        <v>45342</v>
      </c>
    </row>
    <row r="626" spans="1:7">
      <c r="B626" s="330" t="s">
        <v>933</v>
      </c>
      <c r="C626" s="330"/>
      <c r="D626" s="380"/>
      <c r="E626" s="328">
        <f>F626-3</f>
        <v>45340</v>
      </c>
      <c r="F626" s="328">
        <f>F625+7</f>
        <v>45343</v>
      </c>
      <c r="G626" s="328">
        <f>F626+6</f>
        <v>45349</v>
      </c>
    </row>
    <row r="627" spans="1:7">
      <c r="B627" s="348" t="s">
        <v>1789</v>
      </c>
      <c r="C627" s="348" t="s">
        <v>598</v>
      </c>
      <c r="D627" s="380"/>
      <c r="E627" s="324">
        <f>F627-3</f>
        <v>45347</v>
      </c>
      <c r="F627" s="324">
        <f>F626+7</f>
        <v>45350</v>
      </c>
      <c r="G627" s="324">
        <f>F627+6</f>
        <v>45356</v>
      </c>
    </row>
    <row r="628" spans="1:7">
      <c r="B628" s="348"/>
      <c r="C628" s="348"/>
      <c r="D628" s="379"/>
      <c r="E628" s="324">
        <f>F628-3</f>
        <v>45354</v>
      </c>
      <c r="F628" s="324">
        <f>F627+7</f>
        <v>45357</v>
      </c>
      <c r="G628" s="324">
        <f>F628+6</f>
        <v>45363</v>
      </c>
    </row>
    <row r="629" spans="1:7">
      <c r="B629" s="321"/>
      <c r="C629" s="321"/>
      <c r="E629" s="341"/>
      <c r="F629" s="341"/>
      <c r="G629" s="341"/>
    </row>
    <row r="630" spans="1:7">
      <c r="B630" s="337" t="s">
        <v>1788</v>
      </c>
      <c r="C630" s="337" t="s">
        <v>8</v>
      </c>
      <c r="D630" s="406" t="s">
        <v>406</v>
      </c>
      <c r="E630" s="400" t="s">
        <v>911</v>
      </c>
      <c r="F630" s="400" t="s">
        <v>911</v>
      </c>
      <c r="G630" s="400" t="s">
        <v>1787</v>
      </c>
    </row>
    <row r="631" spans="1:7">
      <c r="B631" s="335"/>
      <c r="C631" s="335"/>
      <c r="D631" s="405"/>
      <c r="E631" s="400" t="s">
        <v>907</v>
      </c>
      <c r="F631" s="400" t="s">
        <v>11</v>
      </c>
      <c r="G631" s="400" t="s">
        <v>1132</v>
      </c>
    </row>
    <row r="632" spans="1:7">
      <c r="B632" s="348" t="s">
        <v>1783</v>
      </c>
      <c r="C632" s="348" t="s">
        <v>566</v>
      </c>
      <c r="D632" s="399" t="s">
        <v>1786</v>
      </c>
      <c r="E632" s="324">
        <f>F632-3</f>
        <v>45321</v>
      </c>
      <c r="F632" s="324">
        <v>45324</v>
      </c>
      <c r="G632" s="324">
        <f>F632+5</f>
        <v>45329</v>
      </c>
    </row>
    <row r="633" spans="1:7">
      <c r="B633" s="348" t="s">
        <v>1785</v>
      </c>
      <c r="C633" s="348" t="s">
        <v>564</v>
      </c>
      <c r="D633" s="399"/>
      <c r="E633" s="324">
        <f>F633-3</f>
        <v>45328</v>
      </c>
      <c r="F633" s="324">
        <f>F632+7</f>
        <v>45331</v>
      </c>
      <c r="G633" s="324">
        <f>F633+5</f>
        <v>45336</v>
      </c>
    </row>
    <row r="634" spans="1:7">
      <c r="B634" s="348" t="s">
        <v>1783</v>
      </c>
      <c r="C634" s="348" t="s">
        <v>564</v>
      </c>
      <c r="D634" s="399"/>
      <c r="E634" s="324">
        <f>F634-3</f>
        <v>45335</v>
      </c>
      <c r="F634" s="324">
        <f>F633+7</f>
        <v>45338</v>
      </c>
      <c r="G634" s="324">
        <f>F634+5</f>
        <v>45343</v>
      </c>
    </row>
    <row r="635" spans="1:7">
      <c r="B635" s="348" t="s">
        <v>1785</v>
      </c>
      <c r="C635" s="348" t="s">
        <v>1784</v>
      </c>
      <c r="D635" s="399"/>
      <c r="E635" s="324">
        <f>F635-3</f>
        <v>45342</v>
      </c>
      <c r="F635" s="324">
        <f>F634+7</f>
        <v>45345</v>
      </c>
      <c r="G635" s="324">
        <f>F635+5</f>
        <v>45350</v>
      </c>
    </row>
    <row r="636" spans="1:7">
      <c r="B636" s="348" t="s">
        <v>1783</v>
      </c>
      <c r="C636" s="348" t="s">
        <v>586</v>
      </c>
      <c r="D636" s="399"/>
      <c r="E636" s="324">
        <f>F636-3</f>
        <v>45349</v>
      </c>
      <c r="F636" s="324">
        <f>F635+7</f>
        <v>45352</v>
      </c>
      <c r="G636" s="324">
        <f>F636+5</f>
        <v>45357</v>
      </c>
    </row>
    <row r="637" spans="1:7">
      <c r="B637" s="321"/>
      <c r="C637" s="321"/>
      <c r="E637" s="341"/>
      <c r="F637" s="341"/>
      <c r="G637" s="341"/>
    </row>
    <row r="638" spans="1:7">
      <c r="A638" s="382" t="s">
        <v>1782</v>
      </c>
      <c r="B638" s="341"/>
      <c r="C638" s="341"/>
      <c r="D638" s="446"/>
      <c r="E638" s="341"/>
      <c r="F638" s="341"/>
      <c r="G638" s="341"/>
    </row>
    <row r="639" spans="1:7">
      <c r="B639" s="337" t="s">
        <v>425</v>
      </c>
      <c r="C639" s="337" t="s">
        <v>1229</v>
      </c>
      <c r="D639" s="406" t="s">
        <v>1781</v>
      </c>
      <c r="E639" s="400" t="s">
        <v>1758</v>
      </c>
      <c r="F639" s="400" t="s">
        <v>1228</v>
      </c>
      <c r="G639" s="400" t="s">
        <v>1780</v>
      </c>
    </row>
    <row r="640" spans="1:7">
      <c r="B640" s="335"/>
      <c r="C640" s="335"/>
      <c r="D640" s="405"/>
      <c r="E640" s="400" t="s">
        <v>1225</v>
      </c>
      <c r="F640" s="400" t="s">
        <v>1224</v>
      </c>
      <c r="G640" s="400" t="s">
        <v>1132</v>
      </c>
    </row>
    <row r="641" spans="1:7">
      <c r="B641" s="348" t="s">
        <v>1774</v>
      </c>
      <c r="C641" s="348" t="s">
        <v>586</v>
      </c>
      <c r="D641" s="399" t="s">
        <v>1779</v>
      </c>
      <c r="E641" s="324">
        <f>F641-5</f>
        <v>45324</v>
      </c>
      <c r="F641" s="324">
        <v>45329</v>
      </c>
      <c r="G641" s="324">
        <f>F641+11</f>
        <v>45340</v>
      </c>
    </row>
    <row r="642" spans="1:7">
      <c r="B642" s="348" t="s">
        <v>1778</v>
      </c>
      <c r="C642" s="348" t="s">
        <v>1777</v>
      </c>
      <c r="D642" s="399"/>
      <c r="E642" s="324">
        <f>F642-5</f>
        <v>45331</v>
      </c>
      <c r="F642" s="324">
        <f>F641+7</f>
        <v>45336</v>
      </c>
      <c r="G642" s="324">
        <f>F642+11</f>
        <v>45347</v>
      </c>
    </row>
    <row r="643" spans="1:7">
      <c r="B643" s="348" t="s">
        <v>1776</v>
      </c>
      <c r="C643" s="348" t="s">
        <v>1775</v>
      </c>
      <c r="D643" s="399"/>
      <c r="E643" s="324">
        <f>F643-5</f>
        <v>45338</v>
      </c>
      <c r="F643" s="324">
        <f>F642+7</f>
        <v>45343</v>
      </c>
      <c r="G643" s="324">
        <f>F643+11</f>
        <v>45354</v>
      </c>
    </row>
    <row r="644" spans="1:7">
      <c r="B644" s="330" t="s">
        <v>933</v>
      </c>
      <c r="C644" s="330"/>
      <c r="D644" s="399"/>
      <c r="E644" s="328">
        <f>F644-5</f>
        <v>45345</v>
      </c>
      <c r="F644" s="328">
        <f>F643+7</f>
        <v>45350</v>
      </c>
      <c r="G644" s="328">
        <f>F644+11</f>
        <v>45361</v>
      </c>
    </row>
    <row r="645" spans="1:7">
      <c r="B645" s="348" t="s">
        <v>1774</v>
      </c>
      <c r="C645" s="348" t="s">
        <v>589</v>
      </c>
      <c r="D645" s="399"/>
      <c r="E645" s="324">
        <f>F645-5</f>
        <v>45352</v>
      </c>
      <c r="F645" s="324">
        <f>F644+7</f>
        <v>45357</v>
      </c>
      <c r="G645" s="324">
        <f>F645+11</f>
        <v>45368</v>
      </c>
    </row>
    <row r="646" spans="1:7">
      <c r="B646" s="322" t="s">
        <v>925</v>
      </c>
      <c r="C646" s="341" t="s">
        <v>923</v>
      </c>
      <c r="E646" s="341"/>
      <c r="F646" s="341"/>
    </row>
    <row r="647" spans="1:7">
      <c r="B647" s="337" t="s">
        <v>425</v>
      </c>
      <c r="C647" s="337" t="s">
        <v>1229</v>
      </c>
      <c r="D647" s="406" t="s">
        <v>406</v>
      </c>
      <c r="E647" s="400" t="s">
        <v>1228</v>
      </c>
      <c r="F647" s="400" t="s">
        <v>1773</v>
      </c>
      <c r="G647" s="400" t="s">
        <v>1772</v>
      </c>
    </row>
    <row r="648" spans="1:7">
      <c r="B648" s="335"/>
      <c r="C648" s="335"/>
      <c r="D648" s="405"/>
      <c r="E648" s="400" t="s">
        <v>1771</v>
      </c>
      <c r="F648" s="400" t="s">
        <v>1224</v>
      </c>
      <c r="G648" s="400" t="s">
        <v>1132</v>
      </c>
    </row>
    <row r="649" spans="1:7">
      <c r="B649" s="348" t="s">
        <v>1770</v>
      </c>
      <c r="C649" s="348" t="s">
        <v>1769</v>
      </c>
      <c r="D649" s="399" t="s">
        <v>1768</v>
      </c>
      <c r="E649" s="324">
        <f>F649-3</f>
        <v>45325</v>
      </c>
      <c r="F649" s="324">
        <v>45328</v>
      </c>
      <c r="G649" s="324">
        <f>F649+8</f>
        <v>45336</v>
      </c>
    </row>
    <row r="650" spans="1:7">
      <c r="B650" s="348" t="s">
        <v>1767</v>
      </c>
      <c r="C650" s="348" t="s">
        <v>1766</v>
      </c>
      <c r="D650" s="399"/>
      <c r="E650" s="324">
        <f>F650-3</f>
        <v>45332</v>
      </c>
      <c r="F650" s="324">
        <f>F649+7</f>
        <v>45335</v>
      </c>
      <c r="G650" s="324">
        <f>F650+8</f>
        <v>45343</v>
      </c>
    </row>
    <row r="651" spans="1:7">
      <c r="B651" s="348" t="s">
        <v>1765</v>
      </c>
      <c r="C651" s="348" t="s">
        <v>1764</v>
      </c>
      <c r="D651" s="399"/>
      <c r="E651" s="324">
        <f>F651-3</f>
        <v>45339</v>
      </c>
      <c r="F651" s="324">
        <f>F650+7</f>
        <v>45342</v>
      </c>
      <c r="G651" s="324">
        <f>F651+8</f>
        <v>45350</v>
      </c>
    </row>
    <row r="652" spans="1:7">
      <c r="B652" s="348" t="s">
        <v>1763</v>
      </c>
      <c r="C652" s="348" t="s">
        <v>1762</v>
      </c>
      <c r="D652" s="399"/>
      <c r="E652" s="324">
        <f>F652-3</f>
        <v>45346</v>
      </c>
      <c r="F652" s="324">
        <f>F651+7</f>
        <v>45349</v>
      </c>
      <c r="G652" s="324">
        <f>F652+8</f>
        <v>45357</v>
      </c>
    </row>
    <row r="653" spans="1:7">
      <c r="B653" s="348" t="s">
        <v>1761</v>
      </c>
      <c r="C653" s="348" t="s">
        <v>1761</v>
      </c>
      <c r="D653" s="399"/>
      <c r="E653" s="324">
        <f>F653-3</f>
        <v>45353</v>
      </c>
      <c r="F653" s="324">
        <f>F652+7</f>
        <v>45356</v>
      </c>
      <c r="G653" s="324">
        <f>F653+8</f>
        <v>45364</v>
      </c>
    </row>
    <row r="654" spans="1:7">
      <c r="B654" s="321"/>
      <c r="C654" s="321"/>
      <c r="E654" s="341"/>
      <c r="F654" s="341"/>
    </row>
    <row r="655" spans="1:7">
      <c r="A655" s="382" t="s">
        <v>1760</v>
      </c>
      <c r="B655" s="409"/>
      <c r="C655" s="409"/>
      <c r="D655" s="384"/>
      <c r="E655" s="341"/>
      <c r="F655" s="341"/>
      <c r="G655" s="358"/>
    </row>
    <row r="656" spans="1:7">
      <c r="B656" s="321"/>
      <c r="C656" s="321"/>
      <c r="E656" s="341"/>
      <c r="F656" s="341"/>
      <c r="G656" s="341"/>
    </row>
    <row r="657" spans="1:7">
      <c r="B657" s="337" t="s">
        <v>425</v>
      </c>
      <c r="C657" s="337" t="s">
        <v>1715</v>
      </c>
      <c r="D657" s="406" t="s">
        <v>406</v>
      </c>
      <c r="E657" s="400" t="s">
        <v>1759</v>
      </c>
      <c r="F657" s="400" t="s">
        <v>1758</v>
      </c>
      <c r="G657" s="400" t="s">
        <v>1757</v>
      </c>
    </row>
    <row r="658" spans="1:7">
      <c r="B658" s="335"/>
      <c r="C658" s="335"/>
      <c r="D658" s="405"/>
      <c r="E658" s="400" t="s">
        <v>1756</v>
      </c>
      <c r="F658" s="400" t="s">
        <v>1224</v>
      </c>
      <c r="G658" s="400" t="s">
        <v>1132</v>
      </c>
    </row>
    <row r="659" spans="1:7">
      <c r="B659" s="348" t="s">
        <v>1751</v>
      </c>
      <c r="C659" s="348" t="s">
        <v>564</v>
      </c>
      <c r="D659" s="399" t="s">
        <v>1755</v>
      </c>
      <c r="E659" s="324">
        <f>F659-3</f>
        <v>45322</v>
      </c>
      <c r="F659" s="324">
        <v>45325</v>
      </c>
      <c r="G659" s="324">
        <f>F659+7</f>
        <v>45332</v>
      </c>
    </row>
    <row r="660" spans="1:7">
      <c r="B660" s="330" t="s">
        <v>933</v>
      </c>
      <c r="C660" s="330"/>
      <c r="D660" s="399"/>
      <c r="E660" s="328">
        <f>F660-3</f>
        <v>45329</v>
      </c>
      <c r="F660" s="328">
        <f>F659+7</f>
        <v>45332</v>
      </c>
      <c r="G660" s="328">
        <f>F660+7</f>
        <v>45339</v>
      </c>
    </row>
    <row r="661" spans="1:7">
      <c r="B661" s="330" t="s">
        <v>1754</v>
      </c>
      <c r="C661" s="330"/>
      <c r="D661" s="399"/>
      <c r="E661" s="328">
        <f>F661-3</f>
        <v>45336</v>
      </c>
      <c r="F661" s="328">
        <f>F660+7</f>
        <v>45339</v>
      </c>
      <c r="G661" s="328">
        <f>F661+7</f>
        <v>45346</v>
      </c>
    </row>
    <row r="662" spans="1:7">
      <c r="B662" s="348" t="s">
        <v>1753</v>
      </c>
      <c r="C662" s="348" t="s">
        <v>1752</v>
      </c>
      <c r="D662" s="399"/>
      <c r="E662" s="324">
        <f>F662-3</f>
        <v>45343</v>
      </c>
      <c r="F662" s="324">
        <f>F661+7</f>
        <v>45346</v>
      </c>
      <c r="G662" s="324">
        <f>F662+7</f>
        <v>45353</v>
      </c>
    </row>
    <row r="663" spans="1:7">
      <c r="B663" s="348" t="s">
        <v>1751</v>
      </c>
      <c r="C663" s="348" t="s">
        <v>586</v>
      </c>
      <c r="D663" s="399"/>
      <c r="E663" s="324">
        <f>F663-3</f>
        <v>45350</v>
      </c>
      <c r="F663" s="324">
        <f>F662+7</f>
        <v>45353</v>
      </c>
      <c r="G663" s="324">
        <f>F663+7</f>
        <v>45360</v>
      </c>
    </row>
    <row r="664" spans="1:7">
      <c r="B664" s="321"/>
      <c r="C664" s="321"/>
      <c r="E664" s="341"/>
      <c r="F664" s="341"/>
      <c r="G664" s="341"/>
    </row>
    <row r="665" spans="1:7">
      <c r="A665" s="382" t="s">
        <v>1750</v>
      </c>
      <c r="B665" s="409"/>
      <c r="C665" s="409"/>
      <c r="D665" s="384"/>
      <c r="E665" s="341"/>
      <c r="F665" s="341"/>
      <c r="G665" s="358"/>
    </row>
    <row r="666" spans="1:7">
      <c r="B666" s="337" t="s">
        <v>425</v>
      </c>
      <c r="C666" s="337" t="s">
        <v>1229</v>
      </c>
      <c r="D666" s="406" t="s">
        <v>406</v>
      </c>
      <c r="E666" s="400" t="s">
        <v>1228</v>
      </c>
      <c r="F666" s="400" t="s">
        <v>1228</v>
      </c>
      <c r="G666" s="400" t="s">
        <v>1750</v>
      </c>
    </row>
    <row r="667" spans="1:7">
      <c r="B667" s="335"/>
      <c r="C667" s="335"/>
      <c r="D667" s="405"/>
      <c r="E667" s="400" t="s">
        <v>1749</v>
      </c>
      <c r="F667" s="400" t="s">
        <v>1224</v>
      </c>
      <c r="G667" s="400" t="s">
        <v>1132</v>
      </c>
    </row>
    <row r="668" spans="1:7">
      <c r="B668" s="324" t="s">
        <v>1748</v>
      </c>
      <c r="C668" s="324" t="s">
        <v>1747</v>
      </c>
      <c r="D668" s="399" t="s">
        <v>1746</v>
      </c>
      <c r="E668" s="324">
        <f>F668-6</f>
        <v>45323</v>
      </c>
      <c r="F668" s="324">
        <v>45329</v>
      </c>
      <c r="G668" s="324">
        <f>F668+12</f>
        <v>45341</v>
      </c>
    </row>
    <row r="669" spans="1:7" ht="16.5" customHeight="1">
      <c r="B669" s="324" t="s">
        <v>1745</v>
      </c>
      <c r="C669" s="324" t="s">
        <v>1744</v>
      </c>
      <c r="D669" s="399"/>
      <c r="E669" s="324">
        <f>F669-6</f>
        <v>45330</v>
      </c>
      <c r="F669" s="324">
        <f>F668+7</f>
        <v>45336</v>
      </c>
      <c r="G669" s="324">
        <f>F669+12</f>
        <v>45348</v>
      </c>
    </row>
    <row r="670" spans="1:7">
      <c r="B670" s="324" t="s">
        <v>1743</v>
      </c>
      <c r="C670" s="324" t="s">
        <v>1742</v>
      </c>
      <c r="D670" s="399"/>
      <c r="E670" s="324">
        <f>F670-6</f>
        <v>45337</v>
      </c>
      <c r="F670" s="324">
        <f>F669+7</f>
        <v>45343</v>
      </c>
      <c r="G670" s="324">
        <f>F670+12</f>
        <v>45355</v>
      </c>
    </row>
    <row r="671" spans="1:7">
      <c r="B671" s="324" t="s">
        <v>1741</v>
      </c>
      <c r="C671" s="324" t="s">
        <v>1740</v>
      </c>
      <c r="D671" s="399"/>
      <c r="E671" s="324">
        <f>F671-6</f>
        <v>45344</v>
      </c>
      <c r="F671" s="324">
        <f>F670+7</f>
        <v>45350</v>
      </c>
      <c r="G671" s="324">
        <f>F671+12</f>
        <v>45362</v>
      </c>
    </row>
    <row r="672" spans="1:7">
      <c r="B672" s="324"/>
      <c r="C672" s="324"/>
      <c r="D672" s="399"/>
      <c r="E672" s="324">
        <f>F672-6</f>
        <v>45351</v>
      </c>
      <c r="F672" s="324">
        <f>F671+7</f>
        <v>45357</v>
      </c>
      <c r="G672" s="324">
        <f>F672+12</f>
        <v>45369</v>
      </c>
    </row>
    <row r="673" spans="1:7">
      <c r="B673" s="445"/>
      <c r="C673" s="444"/>
      <c r="D673" s="384"/>
      <c r="E673" s="341"/>
      <c r="F673" s="341"/>
      <c r="G673" s="358"/>
    </row>
    <row r="674" spans="1:7">
      <c r="A674" s="382" t="s">
        <v>1739</v>
      </c>
      <c r="B674" s="409"/>
      <c r="C674" s="409"/>
      <c r="D674" s="384"/>
      <c r="E674" s="341"/>
      <c r="F674" s="341"/>
      <c r="G674" s="358"/>
    </row>
    <row r="675" spans="1:7">
      <c r="B675" s="337" t="s">
        <v>425</v>
      </c>
      <c r="C675" s="337" t="s">
        <v>1229</v>
      </c>
      <c r="D675" s="406" t="s">
        <v>406</v>
      </c>
      <c r="E675" s="400" t="s">
        <v>1738</v>
      </c>
      <c r="F675" s="400" t="s">
        <v>1737</v>
      </c>
      <c r="G675" s="400" t="s">
        <v>1736</v>
      </c>
    </row>
    <row r="676" spans="1:7">
      <c r="B676" s="335"/>
      <c r="C676" s="335"/>
      <c r="D676" s="405"/>
      <c r="E676" s="400" t="s">
        <v>1225</v>
      </c>
      <c r="F676" s="400" t="s">
        <v>1224</v>
      </c>
      <c r="G676" s="400" t="s">
        <v>1613</v>
      </c>
    </row>
    <row r="677" spans="1:7">
      <c r="B677" s="324" t="s">
        <v>1735</v>
      </c>
      <c r="C677" s="324" t="s">
        <v>1734</v>
      </c>
      <c r="D677" s="399" t="s">
        <v>1733</v>
      </c>
      <c r="E677" s="324">
        <f>F677-4</f>
        <v>45322</v>
      </c>
      <c r="F677" s="324">
        <v>45326</v>
      </c>
      <c r="G677" s="324">
        <f>F677+11</f>
        <v>45337</v>
      </c>
    </row>
    <row r="678" spans="1:7">
      <c r="B678" s="324" t="s">
        <v>1732</v>
      </c>
      <c r="C678" s="324" t="s">
        <v>1731</v>
      </c>
      <c r="D678" s="399"/>
      <c r="E678" s="324">
        <f>F678-4</f>
        <v>45329</v>
      </c>
      <c r="F678" s="324">
        <f>F677+7</f>
        <v>45333</v>
      </c>
      <c r="G678" s="324">
        <f>F678+11</f>
        <v>45344</v>
      </c>
    </row>
    <row r="679" spans="1:7">
      <c r="B679" s="330" t="s">
        <v>933</v>
      </c>
      <c r="C679" s="330"/>
      <c r="D679" s="399"/>
      <c r="E679" s="328">
        <f>F679-4</f>
        <v>45336</v>
      </c>
      <c r="F679" s="328">
        <f>F678+7</f>
        <v>45340</v>
      </c>
      <c r="G679" s="328">
        <f>F679+11</f>
        <v>45351</v>
      </c>
    </row>
    <row r="680" spans="1:7">
      <c r="B680" s="324" t="s">
        <v>1730</v>
      </c>
      <c r="C680" s="324" t="s">
        <v>1729</v>
      </c>
      <c r="D680" s="399"/>
      <c r="E680" s="324">
        <f>F680-4</f>
        <v>45343</v>
      </c>
      <c r="F680" s="324">
        <f>F679+7</f>
        <v>45347</v>
      </c>
      <c r="G680" s="324">
        <f>F680+11</f>
        <v>45358</v>
      </c>
    </row>
    <row r="681" spans="1:7">
      <c r="B681" s="324"/>
      <c r="C681" s="324"/>
      <c r="D681" s="399"/>
      <c r="E681" s="324">
        <f>F681-4</f>
        <v>45350</v>
      </c>
      <c r="F681" s="324">
        <f>F680+7</f>
        <v>45354</v>
      </c>
      <c r="G681" s="324">
        <f>F681+11</f>
        <v>45365</v>
      </c>
    </row>
    <row r="682" spans="1:7">
      <c r="B682" s="321"/>
      <c r="C682" s="321"/>
      <c r="D682" s="321"/>
    </row>
    <row r="683" spans="1:7">
      <c r="B683" s="337" t="s">
        <v>425</v>
      </c>
      <c r="C683" s="337" t="s">
        <v>1728</v>
      </c>
      <c r="D683" s="406" t="s">
        <v>406</v>
      </c>
      <c r="E683" s="324" t="s">
        <v>1136</v>
      </c>
      <c r="F683" s="324" t="s">
        <v>1727</v>
      </c>
      <c r="G683" s="324" t="s">
        <v>1726</v>
      </c>
    </row>
    <row r="684" spans="1:7">
      <c r="B684" s="335"/>
      <c r="C684" s="335"/>
      <c r="D684" s="405"/>
      <c r="E684" s="324" t="s">
        <v>1134</v>
      </c>
      <c r="F684" s="324" t="s">
        <v>862</v>
      </c>
      <c r="G684" s="324" t="s">
        <v>1214</v>
      </c>
    </row>
    <row r="685" spans="1:7">
      <c r="B685" s="324" t="s">
        <v>1725</v>
      </c>
      <c r="C685" s="324" t="s">
        <v>586</v>
      </c>
      <c r="D685" s="399" t="s">
        <v>1724</v>
      </c>
      <c r="E685" s="324">
        <f>F685-4</f>
        <v>45319</v>
      </c>
      <c r="F685" s="324">
        <v>45323</v>
      </c>
      <c r="G685" s="324">
        <f>F685+11</f>
        <v>45334</v>
      </c>
    </row>
    <row r="686" spans="1:7">
      <c r="B686" s="324" t="s">
        <v>1723</v>
      </c>
      <c r="C686" s="324" t="s">
        <v>1722</v>
      </c>
      <c r="D686" s="399"/>
      <c r="E686" s="324">
        <f>F686-4</f>
        <v>45326</v>
      </c>
      <c r="F686" s="324">
        <f>F685+7</f>
        <v>45330</v>
      </c>
      <c r="G686" s="324">
        <f>F686+11</f>
        <v>45341</v>
      </c>
    </row>
    <row r="687" spans="1:7">
      <c r="B687" s="324" t="s">
        <v>1721</v>
      </c>
      <c r="C687" s="324" t="s">
        <v>1720</v>
      </c>
      <c r="D687" s="399"/>
      <c r="E687" s="324">
        <f>F687-4</f>
        <v>45333</v>
      </c>
      <c r="F687" s="324">
        <f>F686+7</f>
        <v>45337</v>
      </c>
      <c r="G687" s="324">
        <f>F687+11</f>
        <v>45348</v>
      </c>
    </row>
    <row r="688" spans="1:7">
      <c r="B688" s="324" t="s">
        <v>1719</v>
      </c>
      <c r="C688" s="324" t="s">
        <v>586</v>
      </c>
      <c r="D688" s="399"/>
      <c r="E688" s="324">
        <f>F688-4</f>
        <v>45340</v>
      </c>
      <c r="F688" s="324">
        <f>F687+7</f>
        <v>45344</v>
      </c>
      <c r="G688" s="324">
        <f>F688+11</f>
        <v>45355</v>
      </c>
    </row>
    <row r="689" spans="1:8">
      <c r="B689" s="324" t="s">
        <v>1718</v>
      </c>
      <c r="C689" s="324" t="s">
        <v>278</v>
      </c>
      <c r="D689" s="399"/>
      <c r="E689" s="324">
        <f>F689-4</f>
        <v>45347</v>
      </c>
      <c r="F689" s="324">
        <f>F688+7</f>
        <v>45351</v>
      </c>
      <c r="G689" s="324">
        <f>F689+11</f>
        <v>45362</v>
      </c>
    </row>
    <row r="690" spans="1:8">
      <c r="A690" s="443" t="s">
        <v>1717</v>
      </c>
      <c r="B690" s="395"/>
      <c r="C690" s="395"/>
      <c r="D690" s="394"/>
      <c r="E690" s="393"/>
      <c r="F690" s="393"/>
      <c r="G690" s="393"/>
      <c r="H690" s="376"/>
    </row>
    <row r="691" spans="1:8">
      <c r="A691" s="382" t="s">
        <v>1716</v>
      </c>
    </row>
    <row r="692" spans="1:8">
      <c r="B692" s="337" t="s">
        <v>425</v>
      </c>
      <c r="C692" s="337" t="s">
        <v>1715</v>
      </c>
      <c r="D692" s="406" t="s">
        <v>406</v>
      </c>
      <c r="E692" s="400" t="s">
        <v>1228</v>
      </c>
      <c r="F692" s="400" t="s">
        <v>1714</v>
      </c>
      <c r="G692" s="400" t="s">
        <v>1713</v>
      </c>
    </row>
    <row r="693" spans="1:8">
      <c r="B693" s="335"/>
      <c r="C693" s="335"/>
      <c r="D693" s="405"/>
      <c r="E693" s="400" t="s">
        <v>1225</v>
      </c>
      <c r="F693" s="400" t="s">
        <v>1224</v>
      </c>
      <c r="G693" s="400" t="s">
        <v>1132</v>
      </c>
    </row>
    <row r="694" spans="1:8">
      <c r="B694" s="324" t="s">
        <v>1712</v>
      </c>
      <c r="C694" s="324" t="s">
        <v>1711</v>
      </c>
      <c r="D694" s="399" t="s">
        <v>1710</v>
      </c>
      <c r="E694" s="324">
        <f>F694-6</f>
        <v>45317</v>
      </c>
      <c r="F694" s="324">
        <v>45323</v>
      </c>
      <c r="G694" s="324">
        <f>F694+27</f>
        <v>45350</v>
      </c>
    </row>
    <row r="695" spans="1:8">
      <c r="B695" s="324" t="s">
        <v>1709</v>
      </c>
      <c r="C695" s="324" t="s">
        <v>1695</v>
      </c>
      <c r="D695" s="399"/>
      <c r="E695" s="324">
        <f>F695-6</f>
        <v>45324</v>
      </c>
      <c r="F695" s="324">
        <f>F694+7</f>
        <v>45330</v>
      </c>
      <c r="G695" s="324">
        <f>F695+27</f>
        <v>45357</v>
      </c>
    </row>
    <row r="696" spans="1:8">
      <c r="B696" s="328" t="s">
        <v>1086</v>
      </c>
      <c r="C696" s="328"/>
      <c r="D696" s="399"/>
      <c r="E696" s="328">
        <f>F696-6</f>
        <v>45331</v>
      </c>
      <c r="F696" s="328">
        <f>F695+7</f>
        <v>45337</v>
      </c>
      <c r="G696" s="328">
        <f>F696+27</f>
        <v>45364</v>
      </c>
    </row>
    <row r="697" spans="1:8">
      <c r="B697" s="324" t="s">
        <v>1708</v>
      </c>
      <c r="C697" s="324" t="s">
        <v>1707</v>
      </c>
      <c r="D697" s="399"/>
      <c r="E697" s="324">
        <f>F697-6</f>
        <v>45338</v>
      </c>
      <c r="F697" s="324">
        <f>F696+7</f>
        <v>45344</v>
      </c>
      <c r="G697" s="324">
        <f>F697+27</f>
        <v>45371</v>
      </c>
    </row>
    <row r="698" spans="1:8">
      <c r="B698" s="324" t="s">
        <v>1691</v>
      </c>
      <c r="C698" s="324" t="s">
        <v>1690</v>
      </c>
      <c r="D698" s="399"/>
      <c r="E698" s="324">
        <f>F698-6</f>
        <v>45345</v>
      </c>
      <c r="F698" s="324">
        <f>F697+7</f>
        <v>45351</v>
      </c>
      <c r="G698" s="324">
        <f>F698+27</f>
        <v>45378</v>
      </c>
    </row>
    <row r="699" spans="1:8">
      <c r="B699" s="321"/>
      <c r="C699" s="321"/>
    </row>
    <row r="700" spans="1:8">
      <c r="A700" s="382" t="s">
        <v>1706</v>
      </c>
      <c r="B700" s="321"/>
      <c r="C700" s="321"/>
    </row>
    <row r="701" spans="1:8">
      <c r="B701" s="337" t="s">
        <v>1705</v>
      </c>
      <c r="C701" s="337" t="s">
        <v>1704</v>
      </c>
      <c r="D701" s="406" t="s">
        <v>406</v>
      </c>
      <c r="E701" s="400" t="s">
        <v>1228</v>
      </c>
      <c r="F701" s="400" t="s">
        <v>1703</v>
      </c>
      <c r="G701" s="400" t="s">
        <v>1702</v>
      </c>
    </row>
    <row r="702" spans="1:8">
      <c r="B702" s="335"/>
      <c r="C702" s="335"/>
      <c r="D702" s="405"/>
      <c r="E702" s="400" t="s">
        <v>1701</v>
      </c>
      <c r="F702" s="400" t="s">
        <v>1674</v>
      </c>
      <c r="G702" s="400" t="s">
        <v>1132</v>
      </c>
    </row>
    <row r="703" spans="1:8">
      <c r="B703" s="324" t="s">
        <v>1700</v>
      </c>
      <c r="C703" s="324" t="s">
        <v>1699</v>
      </c>
      <c r="D703" s="399" t="s">
        <v>1698</v>
      </c>
      <c r="E703" s="324">
        <f>F703-6</f>
        <v>45317</v>
      </c>
      <c r="F703" s="324">
        <v>45323</v>
      </c>
      <c r="G703" s="324">
        <f>F703+22</f>
        <v>45345</v>
      </c>
    </row>
    <row r="704" spans="1:8">
      <c r="B704" s="324" t="s">
        <v>1697</v>
      </c>
      <c r="C704" s="324" t="s">
        <v>1696</v>
      </c>
      <c r="D704" s="399"/>
      <c r="E704" s="324">
        <f>F704-6</f>
        <v>45324</v>
      </c>
      <c r="F704" s="324">
        <f>F703+7</f>
        <v>45330</v>
      </c>
      <c r="G704" s="324">
        <f>F704+22</f>
        <v>45352</v>
      </c>
    </row>
    <row r="705" spans="1:8">
      <c r="B705" s="328" t="s">
        <v>1694</v>
      </c>
      <c r="C705" s="328"/>
      <c r="D705" s="399"/>
      <c r="E705" s="328">
        <f>F705-6</f>
        <v>45331</v>
      </c>
      <c r="F705" s="328">
        <f>F704+7</f>
        <v>45337</v>
      </c>
      <c r="G705" s="328">
        <f>F705+22</f>
        <v>45359</v>
      </c>
    </row>
    <row r="706" spans="1:8">
      <c r="B706" s="324" t="s">
        <v>1693</v>
      </c>
      <c r="C706" s="324" t="s">
        <v>1692</v>
      </c>
      <c r="D706" s="399"/>
      <c r="E706" s="324">
        <f>F706-6</f>
        <v>45338</v>
      </c>
      <c r="F706" s="324">
        <f>F705+7</f>
        <v>45344</v>
      </c>
      <c r="G706" s="324">
        <f>F706+22</f>
        <v>45366</v>
      </c>
    </row>
    <row r="707" spans="1:8">
      <c r="B707" s="324" t="s">
        <v>1691</v>
      </c>
      <c r="C707" s="324" t="s">
        <v>1690</v>
      </c>
      <c r="D707" s="399"/>
      <c r="E707" s="324">
        <f>F707-6</f>
        <v>45345</v>
      </c>
      <c r="F707" s="324">
        <f>F706+7</f>
        <v>45351</v>
      </c>
      <c r="G707" s="324">
        <f>F707+22</f>
        <v>45373</v>
      </c>
    </row>
    <row r="708" spans="1:8">
      <c r="B708" s="344"/>
      <c r="C708" s="364"/>
      <c r="D708" s="384"/>
      <c r="E708" s="341"/>
      <c r="F708" s="341"/>
    </row>
    <row r="709" spans="1:8">
      <c r="A709" s="382" t="s">
        <v>1687</v>
      </c>
      <c r="B709" s="374"/>
      <c r="C709" s="374"/>
      <c r="E709" s="374"/>
      <c r="F709" s="382"/>
      <c r="G709" s="382"/>
      <c r="H709" s="376"/>
    </row>
    <row r="710" spans="1:8">
      <c r="B710" s="337" t="s">
        <v>1689</v>
      </c>
      <c r="C710" s="337" t="s">
        <v>1688</v>
      </c>
      <c r="D710" s="406" t="s">
        <v>406</v>
      </c>
      <c r="E710" s="400" t="s">
        <v>1228</v>
      </c>
      <c r="F710" s="400" t="s">
        <v>1228</v>
      </c>
      <c r="G710" s="400" t="s">
        <v>1687</v>
      </c>
    </row>
    <row r="711" spans="1:8">
      <c r="B711" s="335"/>
      <c r="C711" s="335"/>
      <c r="D711" s="405"/>
      <c r="E711" s="400" t="s">
        <v>1686</v>
      </c>
      <c r="F711" s="400" t="s">
        <v>1224</v>
      </c>
      <c r="G711" s="400" t="s">
        <v>1132</v>
      </c>
    </row>
    <row r="712" spans="1:8">
      <c r="B712" s="416" t="s">
        <v>933</v>
      </c>
      <c r="C712" s="416" t="s">
        <v>923</v>
      </c>
      <c r="D712" s="399" t="s">
        <v>1685</v>
      </c>
      <c r="E712" s="328">
        <f>F712-4</f>
        <v>45320</v>
      </c>
      <c r="F712" s="328">
        <v>45324</v>
      </c>
      <c r="G712" s="328">
        <f>F712+23</f>
        <v>45347</v>
      </c>
    </row>
    <row r="713" spans="1:8">
      <c r="B713" s="326" t="s">
        <v>1684</v>
      </c>
      <c r="C713" s="326" t="s">
        <v>1683</v>
      </c>
      <c r="D713" s="399"/>
      <c r="E713" s="324">
        <f>F713-4</f>
        <v>45327</v>
      </c>
      <c r="F713" s="324">
        <f>F712+7</f>
        <v>45331</v>
      </c>
      <c r="G713" s="324">
        <f>F713+23</f>
        <v>45354</v>
      </c>
    </row>
    <row r="714" spans="1:8">
      <c r="A714" s="442"/>
      <c r="B714" s="326" t="s">
        <v>1682</v>
      </c>
      <c r="C714" s="326" t="s">
        <v>1681</v>
      </c>
      <c r="D714" s="399"/>
      <c r="E714" s="324">
        <f>F714-4</f>
        <v>45334</v>
      </c>
      <c r="F714" s="324">
        <f>F713+7</f>
        <v>45338</v>
      </c>
      <c r="G714" s="324">
        <f>F714+23</f>
        <v>45361</v>
      </c>
    </row>
    <row r="715" spans="1:8">
      <c r="B715" s="326" t="s">
        <v>1680</v>
      </c>
      <c r="C715" s="326" t="s">
        <v>1679</v>
      </c>
      <c r="D715" s="399"/>
      <c r="E715" s="324">
        <f>F715-4</f>
        <v>45341</v>
      </c>
      <c r="F715" s="324">
        <f>F714+7</f>
        <v>45345</v>
      </c>
      <c r="G715" s="324">
        <f>F715+23</f>
        <v>45368</v>
      </c>
    </row>
    <row r="716" spans="1:8">
      <c r="B716" s="326" t="s">
        <v>923</v>
      </c>
      <c r="C716" s="326" t="s">
        <v>923</v>
      </c>
      <c r="D716" s="399"/>
      <c r="E716" s="324">
        <f>F716-4</f>
        <v>45348</v>
      </c>
      <c r="F716" s="324">
        <f>F715+7</f>
        <v>45352</v>
      </c>
      <c r="G716" s="324">
        <f>F716+23</f>
        <v>45375</v>
      </c>
    </row>
    <row r="717" spans="1:8">
      <c r="B717" s="321"/>
      <c r="C717" s="321"/>
      <c r="F717" s="341"/>
      <c r="G717" s="341"/>
    </row>
    <row r="718" spans="1:8">
      <c r="A718" s="382" t="s">
        <v>1678</v>
      </c>
      <c r="B718" s="321"/>
      <c r="C718" s="321"/>
      <c r="F718" s="441"/>
      <c r="G718" s="441"/>
    </row>
    <row r="719" spans="1:8">
      <c r="B719" s="337" t="s">
        <v>1677</v>
      </c>
      <c r="C719" s="337" t="s">
        <v>1229</v>
      </c>
      <c r="D719" s="406" t="s">
        <v>1676</v>
      </c>
      <c r="E719" s="400" t="s">
        <v>1228</v>
      </c>
      <c r="F719" s="400" t="s">
        <v>1228</v>
      </c>
      <c r="G719" s="400" t="s">
        <v>1675</v>
      </c>
    </row>
    <row r="720" spans="1:8">
      <c r="B720" s="335"/>
      <c r="C720" s="335"/>
      <c r="D720" s="405"/>
      <c r="E720" s="400" t="s">
        <v>1634</v>
      </c>
      <c r="F720" s="400" t="s">
        <v>1674</v>
      </c>
      <c r="G720" s="400" t="s">
        <v>1673</v>
      </c>
    </row>
    <row r="721" spans="1:7">
      <c r="B721" s="326" t="s">
        <v>1672</v>
      </c>
      <c r="C721" s="326" t="s">
        <v>1671</v>
      </c>
      <c r="D721" s="399" t="s">
        <v>1670</v>
      </c>
      <c r="E721" s="324">
        <f>F721-5</f>
        <v>45323</v>
      </c>
      <c r="F721" s="324">
        <v>45328</v>
      </c>
      <c r="G721" s="324">
        <f>F721+37</f>
        <v>45365</v>
      </c>
    </row>
    <row r="722" spans="1:7">
      <c r="B722" s="416" t="s">
        <v>933</v>
      </c>
      <c r="C722" s="416"/>
      <c r="D722" s="399"/>
      <c r="E722" s="328">
        <f>F722-5</f>
        <v>45330</v>
      </c>
      <c r="F722" s="328">
        <f>F721+7</f>
        <v>45335</v>
      </c>
      <c r="G722" s="328">
        <f>F722+37</f>
        <v>45372</v>
      </c>
    </row>
    <row r="723" spans="1:7">
      <c r="B723" s="326" t="s">
        <v>1669</v>
      </c>
      <c r="C723" s="326" t="s">
        <v>1668</v>
      </c>
      <c r="D723" s="399"/>
      <c r="E723" s="324">
        <f>F723-5</f>
        <v>45337</v>
      </c>
      <c r="F723" s="324">
        <f>F722+7</f>
        <v>45342</v>
      </c>
      <c r="G723" s="324">
        <f>F723+37</f>
        <v>45379</v>
      </c>
    </row>
    <row r="724" spans="1:7">
      <c r="B724" s="326" t="s">
        <v>1667</v>
      </c>
      <c r="C724" s="326" t="s">
        <v>1666</v>
      </c>
      <c r="D724" s="399"/>
      <c r="E724" s="324">
        <f>F724-5</f>
        <v>45344</v>
      </c>
      <c r="F724" s="324">
        <f>F723+7</f>
        <v>45349</v>
      </c>
      <c r="G724" s="324">
        <f>F724+37</f>
        <v>45386</v>
      </c>
    </row>
    <row r="725" spans="1:7">
      <c r="B725" s="326" t="s">
        <v>1665</v>
      </c>
      <c r="C725" s="326" t="s">
        <v>1664</v>
      </c>
      <c r="D725" s="399"/>
      <c r="E725" s="324">
        <f>F725-5</f>
        <v>45351</v>
      </c>
      <c r="F725" s="324">
        <f>F724+7</f>
        <v>45356</v>
      </c>
      <c r="G725" s="324">
        <f>F725+37</f>
        <v>45393</v>
      </c>
    </row>
    <row r="726" spans="1:7">
      <c r="B726" s="341"/>
      <c r="C726" s="341"/>
      <c r="F726" s="341"/>
    </row>
    <row r="727" spans="1:7">
      <c r="A727" s="382" t="s">
        <v>1663</v>
      </c>
      <c r="B727" s="321"/>
      <c r="C727" s="321"/>
      <c r="F727" s="441"/>
    </row>
    <row r="728" spans="1:7">
      <c r="B728" s="337" t="s">
        <v>425</v>
      </c>
      <c r="C728" s="337" t="s">
        <v>1662</v>
      </c>
      <c r="D728" s="406" t="s">
        <v>406</v>
      </c>
      <c r="E728" s="400" t="s">
        <v>1228</v>
      </c>
      <c r="F728" s="400" t="s">
        <v>1228</v>
      </c>
      <c r="G728" s="400" t="s">
        <v>1661</v>
      </c>
    </row>
    <row r="729" spans="1:7">
      <c r="B729" s="335"/>
      <c r="C729" s="335"/>
      <c r="D729" s="405"/>
      <c r="E729" s="400" t="s">
        <v>1225</v>
      </c>
      <c r="F729" s="400" t="s">
        <v>1660</v>
      </c>
      <c r="G729" s="400" t="s">
        <v>1132</v>
      </c>
    </row>
    <row r="730" spans="1:7">
      <c r="B730" s="440" t="s">
        <v>1659</v>
      </c>
      <c r="C730" s="439" t="s">
        <v>1658</v>
      </c>
      <c r="D730" s="399" t="s">
        <v>1657</v>
      </c>
      <c r="E730" s="324">
        <f>F730-6</f>
        <v>45323</v>
      </c>
      <c r="F730" s="324">
        <v>45329</v>
      </c>
      <c r="G730" s="324">
        <f>F730+45</f>
        <v>45374</v>
      </c>
    </row>
    <row r="731" spans="1:7">
      <c r="B731" s="416" t="s">
        <v>926</v>
      </c>
      <c r="C731" s="416"/>
      <c r="D731" s="399"/>
      <c r="E731" s="328">
        <f>F731-6</f>
        <v>45330</v>
      </c>
      <c r="F731" s="328">
        <f>F730+7</f>
        <v>45336</v>
      </c>
      <c r="G731" s="328">
        <f>F731+45</f>
        <v>45381</v>
      </c>
    </row>
    <row r="732" spans="1:7">
      <c r="B732" s="416" t="s">
        <v>1656</v>
      </c>
      <c r="C732" s="416"/>
      <c r="D732" s="399"/>
      <c r="E732" s="328">
        <f>F732-6</f>
        <v>45337</v>
      </c>
      <c r="F732" s="328">
        <f>F731+7</f>
        <v>45343</v>
      </c>
      <c r="G732" s="328">
        <f>F732+45</f>
        <v>45388</v>
      </c>
    </row>
    <row r="733" spans="1:7">
      <c r="B733" s="438" t="s">
        <v>1655</v>
      </c>
      <c r="C733" s="437">
        <v>133</v>
      </c>
      <c r="D733" s="399"/>
      <c r="E733" s="324">
        <f>F733-6</f>
        <v>45344</v>
      </c>
      <c r="F733" s="324">
        <f>F732+7</f>
        <v>45350</v>
      </c>
      <c r="G733" s="324">
        <f>F733+45</f>
        <v>45395</v>
      </c>
    </row>
    <row r="734" spans="1:7">
      <c r="B734" s="438" t="s">
        <v>1654</v>
      </c>
      <c r="C734" s="437" t="s">
        <v>923</v>
      </c>
      <c r="D734" s="399"/>
      <c r="E734" s="324">
        <f>F734-6</f>
        <v>45351</v>
      </c>
      <c r="F734" s="324">
        <f>F733+7</f>
        <v>45357</v>
      </c>
      <c r="G734" s="324">
        <f>F734+45</f>
        <v>45402</v>
      </c>
    </row>
    <row r="735" spans="1:7">
      <c r="B735" s="321"/>
      <c r="C735" s="321"/>
      <c r="D735" s="384"/>
      <c r="E735" s="341"/>
      <c r="F735" s="341"/>
    </row>
    <row r="736" spans="1:7">
      <c r="A736" s="382" t="s">
        <v>1653</v>
      </c>
      <c r="B736" s="321"/>
      <c r="C736" s="321"/>
    </row>
    <row r="737" spans="1:8">
      <c r="B737" s="337" t="s">
        <v>425</v>
      </c>
      <c r="C737" s="337" t="s">
        <v>1229</v>
      </c>
      <c r="D737" s="406" t="s">
        <v>406</v>
      </c>
      <c r="E737" s="400" t="s">
        <v>1228</v>
      </c>
      <c r="F737" s="400" t="s">
        <v>1228</v>
      </c>
      <c r="G737" s="400" t="s">
        <v>1652</v>
      </c>
    </row>
    <row r="738" spans="1:8">
      <c r="B738" s="335"/>
      <c r="C738" s="335"/>
      <c r="D738" s="405"/>
      <c r="E738" s="400" t="s">
        <v>1651</v>
      </c>
      <c r="F738" s="400" t="s">
        <v>1650</v>
      </c>
      <c r="G738" s="400" t="s">
        <v>1132</v>
      </c>
    </row>
    <row r="739" spans="1:8">
      <c r="B739" s="326" t="s">
        <v>1649</v>
      </c>
      <c r="C739" s="326" t="s">
        <v>514</v>
      </c>
      <c r="D739" s="399" t="s">
        <v>1648</v>
      </c>
      <c r="E739" s="324">
        <f>F739-4</f>
        <v>45320</v>
      </c>
      <c r="F739" s="324">
        <v>45324</v>
      </c>
      <c r="G739" s="324">
        <f>F739+20</f>
        <v>45344</v>
      </c>
    </row>
    <row r="740" spans="1:8">
      <c r="B740" s="326" t="s">
        <v>1647</v>
      </c>
      <c r="C740" s="326" t="s">
        <v>1646</v>
      </c>
      <c r="D740" s="399"/>
      <c r="E740" s="324">
        <f>F740-4</f>
        <v>45327</v>
      </c>
      <c r="F740" s="324">
        <f>F739+7</f>
        <v>45331</v>
      </c>
      <c r="G740" s="324">
        <f>F740+20</f>
        <v>45351</v>
      </c>
    </row>
    <row r="741" spans="1:8">
      <c r="B741" s="416" t="s">
        <v>1645</v>
      </c>
      <c r="C741" s="416"/>
      <c r="D741" s="399"/>
      <c r="E741" s="328">
        <f>F741-4</f>
        <v>45334</v>
      </c>
      <c r="F741" s="328">
        <f>F740+7</f>
        <v>45338</v>
      </c>
      <c r="G741" s="328">
        <f>F741+20</f>
        <v>45358</v>
      </c>
    </row>
    <row r="742" spans="1:8">
      <c r="B742" s="326" t="s">
        <v>1644</v>
      </c>
      <c r="C742" s="326" t="s">
        <v>1643</v>
      </c>
      <c r="D742" s="399"/>
      <c r="E742" s="324">
        <f>F742-4</f>
        <v>45341</v>
      </c>
      <c r="F742" s="324">
        <f>F741+7</f>
        <v>45345</v>
      </c>
      <c r="G742" s="324">
        <f>F742+20</f>
        <v>45365</v>
      </c>
    </row>
    <row r="743" spans="1:8">
      <c r="B743" s="326" t="s">
        <v>1642</v>
      </c>
      <c r="C743" s="326" t="s">
        <v>1641</v>
      </c>
      <c r="D743" s="399"/>
      <c r="E743" s="324">
        <f>F743-4</f>
        <v>45348</v>
      </c>
      <c r="F743" s="324">
        <f>F742+7</f>
        <v>45352</v>
      </c>
      <c r="G743" s="324">
        <f>F743+20</f>
        <v>45372</v>
      </c>
    </row>
    <row r="744" spans="1:8">
      <c r="B744" s="408"/>
      <c r="C744" s="408"/>
      <c r="E744" s="341"/>
      <c r="F744" s="341"/>
      <c r="G744" s="341"/>
    </row>
    <row r="745" spans="1:8" s="371" customFormat="1">
      <c r="A745" s="377" t="s">
        <v>1640</v>
      </c>
      <c r="B745" s="377"/>
      <c r="C745" s="377"/>
      <c r="D745" s="377"/>
      <c r="E745" s="377"/>
      <c r="F745" s="377"/>
      <c r="G745" s="377"/>
      <c r="H745" s="376"/>
    </row>
    <row r="746" spans="1:8">
      <c r="A746" s="382" t="s">
        <v>1639</v>
      </c>
      <c r="B746" s="321"/>
      <c r="C746" s="321"/>
    </row>
    <row r="747" spans="1:8">
      <c r="B747" s="337" t="s">
        <v>425</v>
      </c>
      <c r="C747" s="337" t="s">
        <v>1229</v>
      </c>
      <c r="D747" s="406" t="s">
        <v>1603</v>
      </c>
      <c r="E747" s="400" t="s">
        <v>1228</v>
      </c>
      <c r="F747" s="400" t="s">
        <v>1228</v>
      </c>
      <c r="G747" s="400" t="s">
        <v>1638</v>
      </c>
    </row>
    <row r="748" spans="1:8">
      <c r="B748" s="335"/>
      <c r="C748" s="335"/>
      <c r="D748" s="405"/>
      <c r="E748" s="400" t="s">
        <v>1225</v>
      </c>
      <c r="F748" s="400" t="s">
        <v>1224</v>
      </c>
      <c r="G748" s="400" t="s">
        <v>1132</v>
      </c>
    </row>
    <row r="749" spans="1:8" ht="16.5" customHeight="1">
      <c r="B749" s="429" t="s">
        <v>157</v>
      </c>
      <c r="C749" s="429" t="s">
        <v>1624</v>
      </c>
      <c r="D749" s="381" t="s">
        <v>1622</v>
      </c>
      <c r="E749" s="324">
        <f>F749-4</f>
        <v>45320</v>
      </c>
      <c r="F749" s="324">
        <v>45324</v>
      </c>
      <c r="G749" s="324">
        <f>F749+13</f>
        <v>45337</v>
      </c>
    </row>
    <row r="750" spans="1:8">
      <c r="B750" s="433" t="s">
        <v>1583</v>
      </c>
      <c r="C750" s="432"/>
      <c r="D750" s="380"/>
      <c r="E750" s="328">
        <f>F750-4</f>
        <v>45327</v>
      </c>
      <c r="F750" s="328">
        <f>F749+7</f>
        <v>45331</v>
      </c>
      <c r="G750" s="328">
        <f>F750+13</f>
        <v>45344</v>
      </c>
    </row>
    <row r="751" spans="1:8">
      <c r="B751" s="433" t="s">
        <v>1115</v>
      </c>
      <c r="C751" s="432"/>
      <c r="D751" s="380"/>
      <c r="E751" s="328">
        <f>F751-4</f>
        <v>45334</v>
      </c>
      <c r="F751" s="328">
        <f>F750+7</f>
        <v>45338</v>
      </c>
      <c r="G751" s="328">
        <f>F751+13</f>
        <v>45351</v>
      </c>
    </row>
    <row r="752" spans="1:8">
      <c r="B752" s="429" t="s">
        <v>1621</v>
      </c>
      <c r="C752" s="429" t="s">
        <v>1620</v>
      </c>
      <c r="D752" s="380"/>
      <c r="E752" s="324">
        <f>F752-4</f>
        <v>45341</v>
      </c>
      <c r="F752" s="324">
        <f>F751+7</f>
        <v>45345</v>
      </c>
      <c r="G752" s="324">
        <f>F752+13</f>
        <v>45358</v>
      </c>
    </row>
    <row r="753" spans="1:7">
      <c r="B753" s="429" t="s">
        <v>1619</v>
      </c>
      <c r="C753" s="429" t="s">
        <v>1618</v>
      </c>
      <c r="D753" s="379"/>
      <c r="E753" s="324">
        <f>F753-4</f>
        <v>45348</v>
      </c>
      <c r="F753" s="324">
        <f>F752+7</f>
        <v>45352</v>
      </c>
      <c r="G753" s="324">
        <f>F753+13</f>
        <v>45365</v>
      </c>
    </row>
    <row r="754" spans="1:7">
      <c r="B754" s="321"/>
      <c r="C754" s="321"/>
    </row>
    <row r="755" spans="1:7">
      <c r="A755" s="382"/>
      <c r="B755" s="337" t="s">
        <v>425</v>
      </c>
      <c r="C755" s="337" t="s">
        <v>1637</v>
      </c>
      <c r="D755" s="406" t="s">
        <v>1636</v>
      </c>
      <c r="E755" s="400" t="s">
        <v>1228</v>
      </c>
      <c r="F755" s="400" t="s">
        <v>1228</v>
      </c>
      <c r="G755" s="400" t="s">
        <v>1635</v>
      </c>
    </row>
    <row r="756" spans="1:7">
      <c r="A756" s="382"/>
      <c r="B756" s="335"/>
      <c r="C756" s="335"/>
      <c r="D756" s="405"/>
      <c r="E756" s="400" t="s">
        <v>1634</v>
      </c>
      <c r="F756" s="400" t="s">
        <v>1633</v>
      </c>
      <c r="G756" s="400" t="s">
        <v>1132</v>
      </c>
    </row>
    <row r="757" spans="1:7" ht="16.5" customHeight="1">
      <c r="A757" s="382"/>
      <c r="B757" s="324" t="s">
        <v>1612</v>
      </c>
      <c r="C757" s="324" t="s">
        <v>1596</v>
      </c>
      <c r="D757" s="381" t="s">
        <v>1632</v>
      </c>
      <c r="E757" s="324">
        <f>F757-5</f>
        <v>45323</v>
      </c>
      <c r="F757" s="324">
        <v>45328</v>
      </c>
      <c r="G757" s="324">
        <f>F757+17</f>
        <v>45345</v>
      </c>
    </row>
    <row r="758" spans="1:7">
      <c r="A758" s="382"/>
      <c r="B758" s="433" t="s">
        <v>933</v>
      </c>
      <c r="C758" s="432"/>
      <c r="D758" s="380"/>
      <c r="E758" s="328">
        <f>F758-5</f>
        <v>45330</v>
      </c>
      <c r="F758" s="328">
        <f>F757+7</f>
        <v>45335</v>
      </c>
      <c r="G758" s="328">
        <f>F758+17</f>
        <v>45352</v>
      </c>
    </row>
    <row r="759" spans="1:7">
      <c r="A759" s="382"/>
      <c r="B759" s="433" t="s">
        <v>933</v>
      </c>
      <c r="C759" s="432"/>
      <c r="D759" s="380"/>
      <c r="E759" s="328">
        <f>F759-5</f>
        <v>45337</v>
      </c>
      <c r="F759" s="328">
        <f>F758+7</f>
        <v>45342</v>
      </c>
      <c r="G759" s="328">
        <f>F759+17</f>
        <v>45359</v>
      </c>
    </row>
    <row r="760" spans="1:7">
      <c r="A760" s="382"/>
      <c r="B760" s="324" t="s">
        <v>1610</v>
      </c>
      <c r="C760" s="324" t="s">
        <v>1609</v>
      </c>
      <c r="D760" s="380"/>
      <c r="E760" s="324">
        <f>F760-5</f>
        <v>45344</v>
      </c>
      <c r="F760" s="324">
        <f>F759+7</f>
        <v>45349</v>
      </c>
      <c r="G760" s="324">
        <f>F760+17</f>
        <v>45366</v>
      </c>
    </row>
    <row r="761" spans="1:7">
      <c r="A761" s="382"/>
      <c r="B761" s="324" t="s">
        <v>1608</v>
      </c>
      <c r="C761" s="324" t="s">
        <v>1607</v>
      </c>
      <c r="D761" s="379"/>
      <c r="E761" s="324">
        <f>F761-5</f>
        <v>45351</v>
      </c>
      <c r="F761" s="324">
        <f>F760+7</f>
        <v>45356</v>
      </c>
      <c r="G761" s="324">
        <f>F761+17</f>
        <v>45373</v>
      </c>
    </row>
    <row r="762" spans="1:7">
      <c r="B762" s="321"/>
      <c r="C762" s="436"/>
    </row>
    <row r="763" spans="1:7">
      <c r="A763" s="341"/>
      <c r="B763" s="341"/>
      <c r="C763" s="341"/>
      <c r="D763" s="341"/>
      <c r="E763" s="341"/>
      <c r="F763" s="341"/>
      <c r="G763" s="341"/>
    </row>
    <row r="764" spans="1:7">
      <c r="A764" s="382" t="s">
        <v>1631</v>
      </c>
    </row>
    <row r="765" spans="1:7">
      <c r="B765" s="337" t="s">
        <v>1630</v>
      </c>
      <c r="C765" s="337" t="s">
        <v>1229</v>
      </c>
      <c r="D765" s="406" t="s">
        <v>1629</v>
      </c>
      <c r="E765" s="400" t="s">
        <v>1616</v>
      </c>
      <c r="F765" s="400" t="s">
        <v>1628</v>
      </c>
      <c r="G765" s="400" t="s">
        <v>1627</v>
      </c>
    </row>
    <row r="766" spans="1:7">
      <c r="B766" s="335"/>
      <c r="C766" s="335"/>
      <c r="D766" s="405"/>
      <c r="E766" s="400" t="s">
        <v>1626</v>
      </c>
      <c r="F766" s="400" t="s">
        <v>1224</v>
      </c>
      <c r="G766" s="400" t="s">
        <v>1625</v>
      </c>
    </row>
    <row r="767" spans="1:7" ht="16.5" customHeight="1">
      <c r="B767" s="429" t="s">
        <v>157</v>
      </c>
      <c r="C767" s="429" t="s">
        <v>1624</v>
      </c>
      <c r="D767" s="381" t="s">
        <v>1623</v>
      </c>
      <c r="E767" s="324">
        <f>F767-4</f>
        <v>45320</v>
      </c>
      <c r="F767" s="324">
        <v>45324</v>
      </c>
      <c r="G767" s="324">
        <f>F767+17</f>
        <v>45341</v>
      </c>
    </row>
    <row r="768" spans="1:7" ht="16.5" customHeight="1">
      <c r="B768" s="433" t="s">
        <v>1583</v>
      </c>
      <c r="C768" s="432"/>
      <c r="D768" s="380"/>
      <c r="E768" s="328">
        <f>F768-4</f>
        <v>45327</v>
      </c>
      <c r="F768" s="328">
        <f>F767+7</f>
        <v>45331</v>
      </c>
      <c r="G768" s="328">
        <f>F768+17</f>
        <v>45348</v>
      </c>
    </row>
    <row r="769" spans="1:7">
      <c r="B769" s="433" t="s">
        <v>1583</v>
      </c>
      <c r="C769" s="432"/>
      <c r="D769" s="380"/>
      <c r="E769" s="328">
        <f>F769-4</f>
        <v>45334</v>
      </c>
      <c r="F769" s="328">
        <f>F768+7</f>
        <v>45338</v>
      </c>
      <c r="G769" s="328">
        <f>F769+17</f>
        <v>45355</v>
      </c>
    </row>
    <row r="770" spans="1:7">
      <c r="B770" s="429" t="s">
        <v>1621</v>
      </c>
      <c r="C770" s="429" t="s">
        <v>1620</v>
      </c>
      <c r="D770" s="380"/>
      <c r="E770" s="324">
        <f>F770-4</f>
        <v>45341</v>
      </c>
      <c r="F770" s="324">
        <f>F769+7</f>
        <v>45345</v>
      </c>
      <c r="G770" s="324">
        <f>F770+17</f>
        <v>45362</v>
      </c>
    </row>
    <row r="771" spans="1:7">
      <c r="B771" s="429" t="s">
        <v>1619</v>
      </c>
      <c r="C771" s="429" t="s">
        <v>1618</v>
      </c>
      <c r="D771" s="379"/>
      <c r="E771" s="324">
        <f>F771-4</f>
        <v>45348</v>
      </c>
      <c r="F771" s="324">
        <f>F770+7</f>
        <v>45352</v>
      </c>
      <c r="G771" s="324">
        <f>F771+17</f>
        <v>45369</v>
      </c>
    </row>
    <row r="772" spans="1:7">
      <c r="B772" s="321"/>
      <c r="C772" s="321"/>
    </row>
    <row r="773" spans="1:7">
      <c r="B773" s="337" t="s">
        <v>425</v>
      </c>
      <c r="C773" s="337" t="s">
        <v>1229</v>
      </c>
      <c r="D773" s="406" t="s">
        <v>1617</v>
      </c>
      <c r="E773" s="400" t="s">
        <v>1616</v>
      </c>
      <c r="F773" s="400" t="s">
        <v>1228</v>
      </c>
      <c r="G773" s="400" t="s">
        <v>1615</v>
      </c>
    </row>
    <row r="774" spans="1:7">
      <c r="B774" s="335"/>
      <c r="C774" s="335"/>
      <c r="D774" s="405"/>
      <c r="E774" s="400" t="s">
        <v>1225</v>
      </c>
      <c r="F774" s="400" t="s">
        <v>1614</v>
      </c>
      <c r="G774" s="400" t="s">
        <v>1613</v>
      </c>
    </row>
    <row r="775" spans="1:7" ht="16.5" customHeight="1">
      <c r="B775" s="324" t="s">
        <v>1612</v>
      </c>
      <c r="C775" s="324" t="s">
        <v>1596</v>
      </c>
      <c r="D775" s="381" t="s">
        <v>1611</v>
      </c>
      <c r="E775" s="324">
        <f>F775-5</f>
        <v>45323</v>
      </c>
      <c r="F775" s="324">
        <v>45328</v>
      </c>
      <c r="G775" s="324">
        <f>F775+14</f>
        <v>45342</v>
      </c>
    </row>
    <row r="776" spans="1:7">
      <c r="B776" s="433" t="s">
        <v>933</v>
      </c>
      <c r="C776" s="432"/>
      <c r="D776" s="380"/>
      <c r="E776" s="328">
        <f>F776-5</f>
        <v>45330</v>
      </c>
      <c r="F776" s="328">
        <f>F775+7</f>
        <v>45335</v>
      </c>
      <c r="G776" s="328">
        <f>F776+14</f>
        <v>45349</v>
      </c>
    </row>
    <row r="777" spans="1:7">
      <c r="B777" s="433" t="s">
        <v>1423</v>
      </c>
      <c r="C777" s="432"/>
      <c r="D777" s="380"/>
      <c r="E777" s="328">
        <f>F777-5</f>
        <v>45337</v>
      </c>
      <c r="F777" s="328">
        <f>F776+7</f>
        <v>45342</v>
      </c>
      <c r="G777" s="328">
        <f>F777+14</f>
        <v>45356</v>
      </c>
    </row>
    <row r="778" spans="1:7">
      <c r="B778" s="324" t="s">
        <v>1610</v>
      </c>
      <c r="C778" s="324" t="s">
        <v>1609</v>
      </c>
      <c r="D778" s="380"/>
      <c r="E778" s="324">
        <f>F778-5</f>
        <v>45344</v>
      </c>
      <c r="F778" s="324">
        <f>F777+7</f>
        <v>45349</v>
      </c>
      <c r="G778" s="324">
        <f>F778+14</f>
        <v>45363</v>
      </c>
    </row>
    <row r="779" spans="1:7">
      <c r="B779" s="324" t="s">
        <v>1608</v>
      </c>
      <c r="C779" s="324" t="s">
        <v>1607</v>
      </c>
      <c r="D779" s="379"/>
      <c r="E779" s="324">
        <f>F779-5</f>
        <v>45351</v>
      </c>
      <c r="F779" s="324">
        <f>F778+7</f>
        <v>45356</v>
      </c>
      <c r="G779" s="324">
        <f>F779+14</f>
        <v>45370</v>
      </c>
    </row>
    <row r="780" spans="1:7">
      <c r="B780" s="409"/>
      <c r="C780" s="409"/>
      <c r="D780" s="384"/>
      <c r="E780" s="341"/>
      <c r="F780" s="341"/>
      <c r="G780" s="341"/>
    </row>
    <row r="781" spans="1:7">
      <c r="A781" s="382" t="s">
        <v>1606</v>
      </c>
      <c r="B781" s="374"/>
      <c r="C781" s="374"/>
      <c r="D781" s="435"/>
      <c r="E781" s="382"/>
      <c r="F781" s="382"/>
      <c r="G781" s="376"/>
    </row>
    <row r="782" spans="1:7" ht="16.5" customHeight="1">
      <c r="B782" s="337" t="s">
        <v>1605</v>
      </c>
      <c r="C782" s="337" t="s">
        <v>1604</v>
      </c>
      <c r="D782" s="406" t="s">
        <v>1603</v>
      </c>
      <c r="E782" s="400" t="s">
        <v>1228</v>
      </c>
      <c r="F782" s="400" t="s">
        <v>1602</v>
      </c>
      <c r="G782" s="400" t="s">
        <v>1601</v>
      </c>
    </row>
    <row r="783" spans="1:7">
      <c r="B783" s="335"/>
      <c r="C783" s="335"/>
      <c r="D783" s="405"/>
      <c r="E783" s="400" t="s">
        <v>1600</v>
      </c>
      <c r="F783" s="400" t="s">
        <v>1224</v>
      </c>
      <c r="G783" s="400" t="s">
        <v>1599</v>
      </c>
    </row>
    <row r="784" spans="1:7" ht="16.5" customHeight="1">
      <c r="B784" s="429" t="s">
        <v>1597</v>
      </c>
      <c r="C784" s="429" t="s">
        <v>1596</v>
      </c>
      <c r="D784" s="381" t="s">
        <v>1598</v>
      </c>
      <c r="E784" s="324">
        <f>F784-5</f>
        <v>45320</v>
      </c>
      <c r="F784" s="324">
        <v>45325</v>
      </c>
      <c r="G784" s="324">
        <f>F784+15</f>
        <v>45340</v>
      </c>
    </row>
    <row r="785" spans="1:10">
      <c r="B785" s="433" t="s">
        <v>933</v>
      </c>
      <c r="C785" s="432"/>
      <c r="D785" s="380"/>
      <c r="E785" s="328">
        <f>F785-5</f>
        <v>45327</v>
      </c>
      <c r="F785" s="328">
        <f>F784+7</f>
        <v>45332</v>
      </c>
      <c r="G785" s="328">
        <f>F785+15</f>
        <v>45347</v>
      </c>
    </row>
    <row r="786" spans="1:10">
      <c r="B786" s="431" t="s">
        <v>1593</v>
      </c>
      <c r="C786" s="430" t="s">
        <v>1592</v>
      </c>
      <c r="D786" s="380"/>
      <c r="E786" s="324">
        <f>F786-5</f>
        <v>45334</v>
      </c>
      <c r="F786" s="324">
        <f>F785+7</f>
        <v>45339</v>
      </c>
      <c r="G786" s="324">
        <f>F786+15</f>
        <v>45354</v>
      </c>
    </row>
    <row r="787" spans="1:10">
      <c r="B787" s="429" t="s">
        <v>1591</v>
      </c>
      <c r="C787" s="429" t="s">
        <v>1590</v>
      </c>
      <c r="D787" s="380"/>
      <c r="E787" s="324">
        <f>F787-5</f>
        <v>45341</v>
      </c>
      <c r="F787" s="324">
        <f>F786+7</f>
        <v>45346</v>
      </c>
      <c r="G787" s="324">
        <f>F787+15</f>
        <v>45361</v>
      </c>
    </row>
    <row r="788" spans="1:10">
      <c r="B788" s="429" t="s">
        <v>1589</v>
      </c>
      <c r="C788" s="429" t="s">
        <v>181</v>
      </c>
      <c r="D788" s="379"/>
      <c r="E788" s="324">
        <f>F788-5</f>
        <v>45348</v>
      </c>
      <c r="F788" s="324">
        <f>F787+7</f>
        <v>45353</v>
      </c>
      <c r="G788" s="324">
        <f>F788+15</f>
        <v>45368</v>
      </c>
    </row>
    <row r="789" spans="1:10">
      <c r="B789" s="434"/>
      <c r="C789" s="434"/>
      <c r="D789" s="384"/>
      <c r="E789" s="341"/>
      <c r="G789" s="341"/>
    </row>
    <row r="790" spans="1:10">
      <c r="A790" s="382" t="s">
        <v>29</v>
      </c>
      <c r="B790" s="321"/>
      <c r="C790" s="321"/>
      <c r="D790" s="375"/>
      <c r="E790" s="374"/>
      <c r="F790" s="382"/>
      <c r="G790" s="382"/>
      <c r="H790" s="376"/>
      <c r="I790" s="371"/>
      <c r="J790" s="371"/>
    </row>
    <row r="791" spans="1:10" ht="16.5" customHeight="1">
      <c r="B791" s="337" t="s">
        <v>7</v>
      </c>
      <c r="C791" s="337" t="s">
        <v>8</v>
      </c>
      <c r="D791" s="406" t="s">
        <v>9</v>
      </c>
      <c r="E791" s="400" t="s">
        <v>911</v>
      </c>
      <c r="F791" s="400" t="s">
        <v>911</v>
      </c>
      <c r="G791" s="400" t="s">
        <v>29</v>
      </c>
    </row>
    <row r="792" spans="1:10">
      <c r="B792" s="335"/>
      <c r="C792" s="335"/>
      <c r="D792" s="405"/>
      <c r="E792" s="400" t="s">
        <v>907</v>
      </c>
      <c r="F792" s="400" t="s">
        <v>11</v>
      </c>
      <c r="G792" s="400" t="s">
        <v>12</v>
      </c>
    </row>
    <row r="793" spans="1:10" ht="16.5" customHeight="1">
      <c r="B793" s="429" t="s">
        <v>1597</v>
      </c>
      <c r="C793" s="429" t="s">
        <v>1596</v>
      </c>
      <c r="D793" s="381" t="s">
        <v>1595</v>
      </c>
      <c r="E793" s="324">
        <f>F793-5</f>
        <v>45320</v>
      </c>
      <c r="F793" s="324">
        <v>45325</v>
      </c>
      <c r="G793" s="324">
        <f>F793+20</f>
        <v>45345</v>
      </c>
    </row>
    <row r="794" spans="1:10">
      <c r="B794" s="433" t="s">
        <v>1594</v>
      </c>
      <c r="C794" s="432"/>
      <c r="D794" s="380"/>
      <c r="E794" s="328">
        <f>F794-5</f>
        <v>45327</v>
      </c>
      <c r="F794" s="328">
        <f>F793+7</f>
        <v>45332</v>
      </c>
      <c r="G794" s="328">
        <f>F794+20</f>
        <v>45352</v>
      </c>
    </row>
    <row r="795" spans="1:10">
      <c r="B795" s="431" t="s">
        <v>1593</v>
      </c>
      <c r="C795" s="430" t="s">
        <v>1592</v>
      </c>
      <c r="D795" s="380"/>
      <c r="E795" s="324">
        <f>F795-5</f>
        <v>45334</v>
      </c>
      <c r="F795" s="324">
        <f>F794+7</f>
        <v>45339</v>
      </c>
      <c r="G795" s="324">
        <f>F795+20</f>
        <v>45359</v>
      </c>
    </row>
    <row r="796" spans="1:10">
      <c r="B796" s="429" t="s">
        <v>1591</v>
      </c>
      <c r="C796" s="429" t="s">
        <v>1590</v>
      </c>
      <c r="D796" s="380"/>
      <c r="E796" s="324">
        <f>F796-5</f>
        <v>45341</v>
      </c>
      <c r="F796" s="324">
        <f>F795+7</f>
        <v>45346</v>
      </c>
      <c r="G796" s="324">
        <f>F796+20</f>
        <v>45366</v>
      </c>
    </row>
    <row r="797" spans="1:10">
      <c r="B797" s="429" t="s">
        <v>1589</v>
      </c>
      <c r="C797" s="429" t="s">
        <v>181</v>
      </c>
      <c r="D797" s="379"/>
      <c r="E797" s="324">
        <f>F797-5</f>
        <v>45348</v>
      </c>
      <c r="F797" s="324">
        <f>F796+7</f>
        <v>45353</v>
      </c>
      <c r="G797" s="324">
        <f>F797+20</f>
        <v>45373</v>
      </c>
    </row>
    <row r="798" spans="1:10">
      <c r="B798" s="321"/>
      <c r="C798" s="321"/>
    </row>
    <row r="799" spans="1:10" ht="16.5" customHeight="1">
      <c r="B799" s="337" t="s">
        <v>7</v>
      </c>
      <c r="C799" s="337" t="s">
        <v>8</v>
      </c>
      <c r="D799" s="406" t="s">
        <v>9</v>
      </c>
      <c r="E799" s="400" t="s">
        <v>911</v>
      </c>
      <c r="F799" s="400" t="s">
        <v>911</v>
      </c>
      <c r="G799" s="400" t="s">
        <v>29</v>
      </c>
    </row>
    <row r="800" spans="1:10">
      <c r="B800" s="335"/>
      <c r="C800" s="335"/>
      <c r="D800" s="405"/>
      <c r="E800" s="400" t="s">
        <v>907</v>
      </c>
      <c r="F800" s="400" t="s">
        <v>11</v>
      </c>
      <c r="G800" s="400" t="s">
        <v>12</v>
      </c>
    </row>
    <row r="801" spans="1:10" ht="16.5" customHeight="1">
      <c r="B801" s="431" t="s">
        <v>1588</v>
      </c>
      <c r="C801" s="430" t="s">
        <v>1587</v>
      </c>
      <c r="D801" s="381" t="s">
        <v>1586</v>
      </c>
      <c r="E801" s="324">
        <f>F801-5</f>
        <v>45319</v>
      </c>
      <c r="F801" s="324">
        <v>45324</v>
      </c>
      <c r="G801" s="324">
        <f>F801+20</f>
        <v>45344</v>
      </c>
    </row>
    <row r="802" spans="1:10">
      <c r="B802" s="429" t="s">
        <v>1585</v>
      </c>
      <c r="C802" s="429" t="s">
        <v>1584</v>
      </c>
      <c r="D802" s="380"/>
      <c r="E802" s="324">
        <f>F802-5</f>
        <v>45326</v>
      </c>
      <c r="F802" s="324">
        <f>F801+7</f>
        <v>45331</v>
      </c>
      <c r="G802" s="324">
        <f>F802+20</f>
        <v>45351</v>
      </c>
    </row>
    <row r="803" spans="1:10">
      <c r="B803" s="433" t="s">
        <v>1583</v>
      </c>
      <c r="C803" s="432"/>
      <c r="D803" s="380"/>
      <c r="E803" s="328">
        <f>F803-5</f>
        <v>45333</v>
      </c>
      <c r="F803" s="328">
        <f>F802+7</f>
        <v>45338</v>
      </c>
      <c r="G803" s="328">
        <f>F803+20</f>
        <v>45358</v>
      </c>
    </row>
    <row r="804" spans="1:10">
      <c r="B804" s="431" t="s">
        <v>1582</v>
      </c>
      <c r="C804" s="430" t="s">
        <v>1581</v>
      </c>
      <c r="D804" s="380"/>
      <c r="E804" s="324">
        <f>F804-5</f>
        <v>45340</v>
      </c>
      <c r="F804" s="324">
        <f>F803+7</f>
        <v>45345</v>
      </c>
      <c r="G804" s="324">
        <f>F804+20</f>
        <v>45365</v>
      </c>
    </row>
    <row r="805" spans="1:10">
      <c r="B805" s="429" t="s">
        <v>1580</v>
      </c>
      <c r="C805" s="429" t="s">
        <v>1579</v>
      </c>
      <c r="D805" s="379"/>
      <c r="E805" s="324">
        <f>F805-5</f>
        <v>45347</v>
      </c>
      <c r="F805" s="324">
        <f>F804+7</f>
        <v>45352</v>
      </c>
      <c r="G805" s="324">
        <f>F805+20</f>
        <v>45372</v>
      </c>
    </row>
    <row r="806" spans="1:10">
      <c r="A806" s="341"/>
      <c r="B806" s="341"/>
      <c r="C806" s="341"/>
      <c r="D806" s="341"/>
      <c r="E806" s="341"/>
      <c r="F806" s="341"/>
      <c r="G806" s="341"/>
    </row>
    <row r="807" spans="1:10">
      <c r="A807" s="377" t="s">
        <v>1578</v>
      </c>
      <c r="B807" s="377"/>
      <c r="C807" s="377"/>
      <c r="D807" s="377"/>
      <c r="E807" s="377"/>
      <c r="F807" s="377"/>
      <c r="G807" s="377"/>
      <c r="H807" s="376"/>
      <c r="I807" s="371"/>
      <c r="J807" s="371"/>
    </row>
    <row r="808" spans="1:10">
      <c r="A808" s="351" t="s">
        <v>59</v>
      </c>
      <c r="B808" s="428"/>
      <c r="C808" s="427"/>
      <c r="D808" s="342"/>
      <c r="E808" s="426"/>
      <c r="F808" s="341"/>
      <c r="G808" s="341"/>
      <c r="H808" s="372"/>
    </row>
    <row r="809" spans="1:10">
      <c r="A809" s="351"/>
      <c r="B809" s="337" t="s">
        <v>1421</v>
      </c>
      <c r="C809" s="337" t="s">
        <v>8</v>
      </c>
      <c r="D809" s="406" t="s">
        <v>9</v>
      </c>
      <c r="E809" s="400" t="s">
        <v>911</v>
      </c>
      <c r="F809" s="400" t="s">
        <v>911</v>
      </c>
      <c r="G809" s="400" t="s">
        <v>59</v>
      </c>
      <c r="H809" s="372"/>
    </row>
    <row r="810" spans="1:10">
      <c r="A810" s="351"/>
      <c r="B810" s="335"/>
      <c r="C810" s="335"/>
      <c r="D810" s="405"/>
      <c r="E810" s="400" t="s">
        <v>907</v>
      </c>
      <c r="F810" s="400" t="s">
        <v>11</v>
      </c>
      <c r="G810" s="400" t="s">
        <v>12</v>
      </c>
      <c r="H810" s="372"/>
    </row>
    <row r="811" spans="1:10">
      <c r="A811" s="351"/>
      <c r="B811" s="422" t="s">
        <v>1577</v>
      </c>
      <c r="C811" s="421" t="s">
        <v>1561</v>
      </c>
      <c r="D811" s="381" t="s">
        <v>1560</v>
      </c>
      <c r="E811" s="324">
        <f>F811-6</f>
        <v>45321</v>
      </c>
      <c r="F811" s="324">
        <v>45327</v>
      </c>
      <c r="G811" s="324">
        <f>F811+38</f>
        <v>45365</v>
      </c>
      <c r="H811" s="372"/>
    </row>
    <row r="812" spans="1:10">
      <c r="A812" s="351"/>
      <c r="B812" s="422" t="s">
        <v>1576</v>
      </c>
      <c r="C812" s="421" t="s">
        <v>1575</v>
      </c>
      <c r="D812" s="380"/>
      <c r="E812" s="324">
        <f>F812-6</f>
        <v>45328</v>
      </c>
      <c r="F812" s="324">
        <f>F811+7</f>
        <v>45334</v>
      </c>
      <c r="G812" s="324">
        <f>F812+38</f>
        <v>45372</v>
      </c>
      <c r="H812" s="372"/>
    </row>
    <row r="813" spans="1:10">
      <c r="A813" s="351"/>
      <c r="B813" s="422" t="s">
        <v>1574</v>
      </c>
      <c r="C813" s="421" t="s">
        <v>208</v>
      </c>
      <c r="D813" s="380"/>
      <c r="E813" s="324">
        <f>F813-6</f>
        <v>45335</v>
      </c>
      <c r="F813" s="324">
        <f>F812+7</f>
        <v>45341</v>
      </c>
      <c r="G813" s="324">
        <f>F813+38</f>
        <v>45379</v>
      </c>
      <c r="H813" s="372"/>
    </row>
    <row r="814" spans="1:10">
      <c r="A814" s="351"/>
      <c r="B814" s="422" t="s">
        <v>1573</v>
      </c>
      <c r="C814" s="421" t="s">
        <v>209</v>
      </c>
      <c r="D814" s="380"/>
      <c r="E814" s="324">
        <f>F814-6</f>
        <v>45342</v>
      </c>
      <c r="F814" s="324">
        <f>F813+7</f>
        <v>45348</v>
      </c>
      <c r="G814" s="324">
        <f>F814+38</f>
        <v>45386</v>
      </c>
      <c r="H814" s="372"/>
    </row>
    <row r="815" spans="1:10">
      <c r="A815" s="351"/>
      <c r="B815" s="413"/>
      <c r="C815" s="421" t="s">
        <v>1572</v>
      </c>
      <c r="D815" s="379"/>
      <c r="E815" s="324">
        <f>F815-6</f>
        <v>45349</v>
      </c>
      <c r="F815" s="324">
        <f>F814+7</f>
        <v>45355</v>
      </c>
      <c r="G815" s="324">
        <f>F815+38</f>
        <v>45393</v>
      </c>
      <c r="H815" s="372"/>
    </row>
    <row r="816" spans="1:10">
      <c r="A816" s="351"/>
      <c r="B816" s="343"/>
      <c r="C816" s="362"/>
      <c r="D816" s="342"/>
      <c r="E816" s="341"/>
      <c r="F816" s="341"/>
      <c r="G816" s="341"/>
      <c r="H816" s="372"/>
    </row>
    <row r="817" spans="1:8">
      <c r="A817" s="351" t="s">
        <v>1571</v>
      </c>
      <c r="B817" s="343"/>
      <c r="C817" s="362"/>
      <c r="D817" s="342"/>
      <c r="E817" s="341"/>
      <c r="F817" s="341"/>
      <c r="G817" s="341"/>
      <c r="H817" s="338"/>
    </row>
    <row r="818" spans="1:8">
      <c r="A818" s="351"/>
      <c r="B818" s="337" t="s">
        <v>425</v>
      </c>
      <c r="C818" s="337" t="s">
        <v>8</v>
      </c>
      <c r="D818" s="406" t="s">
        <v>9</v>
      </c>
      <c r="E818" s="400" t="s">
        <v>911</v>
      </c>
      <c r="F818" s="400" t="s">
        <v>911</v>
      </c>
      <c r="G818" s="400" t="s">
        <v>1570</v>
      </c>
      <c r="H818" s="372"/>
    </row>
    <row r="819" spans="1:8">
      <c r="A819" s="351"/>
      <c r="B819" s="335"/>
      <c r="C819" s="335"/>
      <c r="D819" s="405"/>
      <c r="E819" s="400" t="s">
        <v>907</v>
      </c>
      <c r="F819" s="400" t="s">
        <v>11</v>
      </c>
      <c r="G819" s="400" t="s">
        <v>12</v>
      </c>
      <c r="H819" s="372"/>
    </row>
    <row r="820" spans="1:8" ht="16.5" customHeight="1">
      <c r="A820" s="351"/>
      <c r="B820" s="326" t="s">
        <v>1513</v>
      </c>
      <c r="C820" s="326" t="s">
        <v>782</v>
      </c>
      <c r="D820" s="381" t="s">
        <v>1569</v>
      </c>
      <c r="E820" s="324">
        <f>F820-5</f>
        <v>45321</v>
      </c>
      <c r="F820" s="324">
        <v>45326</v>
      </c>
      <c r="G820" s="324">
        <f>F820+38</f>
        <v>45364</v>
      </c>
      <c r="H820" s="372"/>
    </row>
    <row r="821" spans="1:8">
      <c r="A821" s="351"/>
      <c r="B821" s="326" t="s">
        <v>1568</v>
      </c>
      <c r="C821" s="326" t="s">
        <v>1567</v>
      </c>
      <c r="D821" s="380"/>
      <c r="E821" s="324">
        <f>F821-5</f>
        <v>45328</v>
      </c>
      <c r="F821" s="324">
        <f>F820+7</f>
        <v>45333</v>
      </c>
      <c r="G821" s="324">
        <f>F821+38</f>
        <v>45371</v>
      </c>
      <c r="H821" s="372"/>
    </row>
    <row r="822" spans="1:8">
      <c r="A822" s="351"/>
      <c r="B822" s="416" t="s">
        <v>1507</v>
      </c>
      <c r="C822" s="416"/>
      <c r="D822" s="380"/>
      <c r="E822" s="328">
        <f>F822-5</f>
        <v>45335</v>
      </c>
      <c r="F822" s="328">
        <f>F821+7</f>
        <v>45340</v>
      </c>
      <c r="G822" s="328">
        <f>F822+38</f>
        <v>45378</v>
      </c>
      <c r="H822" s="372"/>
    </row>
    <row r="823" spans="1:8">
      <c r="A823" s="351"/>
      <c r="B823" s="413" t="s">
        <v>1505</v>
      </c>
      <c r="C823" s="413" t="s">
        <v>1566</v>
      </c>
      <c r="D823" s="380"/>
      <c r="E823" s="324">
        <f>F823-5</f>
        <v>45342</v>
      </c>
      <c r="F823" s="324">
        <f>F822+7</f>
        <v>45347</v>
      </c>
      <c r="G823" s="324">
        <f>F823+38</f>
        <v>45385</v>
      </c>
      <c r="H823" s="372"/>
    </row>
    <row r="824" spans="1:8">
      <c r="A824" s="351"/>
      <c r="B824" s="413" t="s">
        <v>1565</v>
      </c>
      <c r="C824" s="413" t="s">
        <v>1501</v>
      </c>
      <c r="D824" s="379"/>
      <c r="E824" s="324">
        <f>F824-5</f>
        <v>45349</v>
      </c>
      <c r="F824" s="324">
        <f>F823+7</f>
        <v>45354</v>
      </c>
      <c r="G824" s="324">
        <f>F824+38</f>
        <v>45392</v>
      </c>
      <c r="H824" s="372"/>
    </row>
    <row r="825" spans="1:8">
      <c r="A825" s="351"/>
      <c r="B825" s="343"/>
      <c r="C825" s="362"/>
      <c r="D825" s="342"/>
      <c r="E825" s="341"/>
      <c r="F825" s="341"/>
      <c r="G825" s="341"/>
      <c r="H825" s="372"/>
    </row>
    <row r="826" spans="1:8">
      <c r="A826" s="338"/>
      <c r="B826" s="338"/>
      <c r="C826" s="338"/>
      <c r="D826" s="339"/>
      <c r="E826" s="338"/>
      <c r="F826" s="338"/>
      <c r="G826" s="338"/>
      <c r="H826" s="338"/>
    </row>
    <row r="827" spans="1:8">
      <c r="A827" s="351" t="s">
        <v>1564</v>
      </c>
      <c r="B827" s="374"/>
      <c r="C827" s="374"/>
      <c r="D827" s="398"/>
      <c r="E827" s="351"/>
      <c r="F827" s="351"/>
      <c r="G827" s="372"/>
      <c r="H827" s="338"/>
    </row>
    <row r="828" spans="1:8">
      <c r="A828" s="338"/>
      <c r="B828" s="337" t="s">
        <v>7</v>
      </c>
      <c r="C828" s="337" t="s">
        <v>8</v>
      </c>
      <c r="D828" s="336" t="s">
        <v>9</v>
      </c>
      <c r="E828" s="333" t="s">
        <v>911</v>
      </c>
      <c r="F828" s="333" t="s">
        <v>911</v>
      </c>
      <c r="G828" s="333" t="s">
        <v>1563</v>
      </c>
      <c r="H828" s="338"/>
    </row>
    <row r="829" spans="1:8">
      <c r="A829" s="338"/>
      <c r="B829" s="335"/>
      <c r="C829" s="335"/>
      <c r="D829" s="334"/>
      <c r="E829" s="333" t="s">
        <v>907</v>
      </c>
      <c r="F829" s="333" t="s">
        <v>11</v>
      </c>
      <c r="G829" s="333" t="s">
        <v>12</v>
      </c>
      <c r="H829" s="338"/>
    </row>
    <row r="830" spans="1:8">
      <c r="A830" s="338"/>
      <c r="B830" s="422" t="s">
        <v>1562</v>
      </c>
      <c r="C830" s="421" t="s">
        <v>1561</v>
      </c>
      <c r="D830" s="381" t="s">
        <v>1560</v>
      </c>
      <c r="E830" s="324">
        <f>F830-6</f>
        <v>45321</v>
      </c>
      <c r="F830" s="324">
        <v>45327</v>
      </c>
      <c r="G830" s="324">
        <f>F830+19</f>
        <v>45346</v>
      </c>
      <c r="H830" s="338"/>
    </row>
    <row r="831" spans="1:8">
      <c r="A831" s="338"/>
      <c r="B831" s="422" t="s">
        <v>1559</v>
      </c>
      <c r="C831" s="421" t="s">
        <v>1327</v>
      </c>
      <c r="D831" s="380"/>
      <c r="E831" s="324">
        <f>F831-6</f>
        <v>45328</v>
      </c>
      <c r="F831" s="324">
        <f>F830+7</f>
        <v>45334</v>
      </c>
      <c r="G831" s="324">
        <f>F831+19</f>
        <v>45353</v>
      </c>
      <c r="H831" s="338"/>
    </row>
    <row r="832" spans="1:8">
      <c r="A832" s="338"/>
      <c r="B832" s="422" t="s">
        <v>1477</v>
      </c>
      <c r="C832" s="421" t="s">
        <v>208</v>
      </c>
      <c r="D832" s="380"/>
      <c r="E832" s="324">
        <f>F832-6</f>
        <v>45335</v>
      </c>
      <c r="F832" s="324">
        <f>F831+7</f>
        <v>45341</v>
      </c>
      <c r="G832" s="324">
        <f>F832+19</f>
        <v>45360</v>
      </c>
      <c r="H832" s="338"/>
    </row>
    <row r="833" spans="1:8">
      <c r="A833" s="338"/>
      <c r="B833" s="422" t="s">
        <v>1558</v>
      </c>
      <c r="C833" s="421" t="s">
        <v>209</v>
      </c>
      <c r="D833" s="380"/>
      <c r="E833" s="324">
        <f>F833-6</f>
        <v>45342</v>
      </c>
      <c r="F833" s="324">
        <f>F832+7</f>
        <v>45348</v>
      </c>
      <c r="G833" s="324">
        <f>F833+19</f>
        <v>45367</v>
      </c>
      <c r="H833" s="338"/>
    </row>
    <row r="834" spans="1:8">
      <c r="A834" s="338"/>
      <c r="B834" s="413"/>
      <c r="C834" s="421" t="s">
        <v>1557</v>
      </c>
      <c r="D834" s="379"/>
      <c r="E834" s="324">
        <f>F834-6</f>
        <v>45349</v>
      </c>
      <c r="F834" s="324">
        <f>F833+7</f>
        <v>45355</v>
      </c>
      <c r="G834" s="324">
        <f>F834+19</f>
        <v>45374</v>
      </c>
      <c r="H834" s="338"/>
    </row>
    <row r="835" spans="1:8">
      <c r="A835" s="338"/>
      <c r="B835" s="338"/>
      <c r="C835" s="338"/>
      <c r="D835" s="339"/>
      <c r="E835" s="338"/>
      <c r="F835" s="338"/>
      <c r="G835" s="338"/>
      <c r="H835" s="338"/>
    </row>
    <row r="836" spans="1:8">
      <c r="A836" s="338"/>
      <c r="B836" s="337" t="s">
        <v>425</v>
      </c>
      <c r="C836" s="337" t="s">
        <v>8</v>
      </c>
      <c r="D836" s="406" t="s">
        <v>9</v>
      </c>
      <c r="E836" s="400" t="s">
        <v>911</v>
      </c>
      <c r="F836" s="400" t="s">
        <v>911</v>
      </c>
      <c r="G836" s="400" t="s">
        <v>1485</v>
      </c>
      <c r="H836" s="338"/>
    </row>
    <row r="837" spans="1:8">
      <c r="A837" s="338"/>
      <c r="B837" s="335"/>
      <c r="C837" s="335"/>
      <c r="D837" s="405"/>
      <c r="E837" s="400" t="s">
        <v>907</v>
      </c>
      <c r="F837" s="400" t="s">
        <v>11</v>
      </c>
      <c r="G837" s="400" t="s">
        <v>12</v>
      </c>
      <c r="H837" s="338"/>
    </row>
    <row r="838" spans="1:8" ht="16.5" customHeight="1">
      <c r="A838" s="338"/>
      <c r="B838" s="422" t="s">
        <v>1556</v>
      </c>
      <c r="C838" s="421" t="s">
        <v>1555</v>
      </c>
      <c r="D838" s="399" t="s">
        <v>1544</v>
      </c>
      <c r="E838" s="324">
        <f>F838-5</f>
        <v>45320</v>
      </c>
      <c r="F838" s="324">
        <v>45325</v>
      </c>
      <c r="G838" s="324">
        <f>F838+25</f>
        <v>45350</v>
      </c>
      <c r="H838" s="338"/>
    </row>
    <row r="839" spans="1:8">
      <c r="A839" s="338"/>
      <c r="B839" s="422" t="s">
        <v>1554</v>
      </c>
      <c r="C839" s="421" t="s">
        <v>1553</v>
      </c>
      <c r="D839" s="399"/>
      <c r="E839" s="324">
        <f>F839-5</f>
        <v>45327</v>
      </c>
      <c r="F839" s="324">
        <f>F838+7</f>
        <v>45332</v>
      </c>
      <c r="G839" s="324">
        <f>F839+25</f>
        <v>45357</v>
      </c>
      <c r="H839" s="338"/>
    </row>
    <row r="840" spans="1:8">
      <c r="A840" s="338"/>
      <c r="B840" s="422" t="s">
        <v>1552</v>
      </c>
      <c r="C840" s="423" t="s">
        <v>1551</v>
      </c>
      <c r="D840" s="399"/>
      <c r="E840" s="324">
        <f>F840-5</f>
        <v>45334</v>
      </c>
      <c r="F840" s="324">
        <f>F839+7</f>
        <v>45339</v>
      </c>
      <c r="G840" s="324">
        <f>F840+25</f>
        <v>45364</v>
      </c>
      <c r="H840" s="338"/>
    </row>
    <row r="841" spans="1:8">
      <c r="A841" s="338"/>
      <c r="B841" s="416" t="s">
        <v>1550</v>
      </c>
      <c r="C841" s="416"/>
      <c r="D841" s="399"/>
      <c r="E841" s="328">
        <f>F841-5</f>
        <v>45341</v>
      </c>
      <c r="F841" s="328">
        <f>F840+7</f>
        <v>45346</v>
      </c>
      <c r="G841" s="328">
        <f>F841+25</f>
        <v>45371</v>
      </c>
      <c r="H841" s="338"/>
    </row>
    <row r="842" spans="1:8">
      <c r="A842" s="338"/>
      <c r="B842" s="413" t="s">
        <v>1549</v>
      </c>
      <c r="C842" s="413" t="s">
        <v>503</v>
      </c>
      <c r="D842" s="399"/>
      <c r="E842" s="324">
        <f>F842-5</f>
        <v>45348</v>
      </c>
      <c r="F842" s="324">
        <f>F841+7</f>
        <v>45353</v>
      </c>
      <c r="G842" s="324">
        <f>F842+25</f>
        <v>45378</v>
      </c>
      <c r="H842" s="338"/>
    </row>
    <row r="843" spans="1:8">
      <c r="A843" s="338"/>
      <c r="B843" s="343"/>
      <c r="C843" s="362"/>
      <c r="D843" s="342"/>
      <c r="E843" s="341"/>
      <c r="F843" s="341"/>
      <c r="G843" s="341"/>
      <c r="H843" s="338"/>
    </row>
    <row r="844" spans="1:8">
      <c r="A844" s="351" t="s">
        <v>1548</v>
      </c>
      <c r="B844" s="338"/>
      <c r="C844" s="338"/>
      <c r="D844" s="398"/>
      <c r="E844" s="351"/>
      <c r="F844" s="351"/>
      <c r="G844" s="372"/>
      <c r="H844" s="338"/>
    </row>
    <row r="845" spans="1:8">
      <c r="A845" s="338"/>
      <c r="B845" s="337" t="s">
        <v>1421</v>
      </c>
      <c r="C845" s="337" t="s">
        <v>8</v>
      </c>
      <c r="D845" s="406" t="s">
        <v>9</v>
      </c>
      <c r="E845" s="400" t="s">
        <v>911</v>
      </c>
      <c r="F845" s="400" t="s">
        <v>911</v>
      </c>
      <c r="G845" s="400" t="s">
        <v>1547</v>
      </c>
      <c r="H845" s="338"/>
    </row>
    <row r="846" spans="1:8">
      <c r="A846" s="338"/>
      <c r="B846" s="335"/>
      <c r="C846" s="335"/>
      <c r="D846" s="405"/>
      <c r="E846" s="400" t="s">
        <v>907</v>
      </c>
      <c r="F846" s="400" t="s">
        <v>11</v>
      </c>
      <c r="G846" s="400" t="s">
        <v>12</v>
      </c>
      <c r="H846" s="338"/>
    </row>
    <row r="847" spans="1:8" ht="16.5" customHeight="1">
      <c r="A847" s="338"/>
      <c r="B847" s="422" t="s">
        <v>1546</v>
      </c>
      <c r="C847" s="421" t="s">
        <v>1545</v>
      </c>
      <c r="D847" s="399" t="s">
        <v>1544</v>
      </c>
      <c r="E847" s="324">
        <f>F847-5</f>
        <v>45320</v>
      </c>
      <c r="F847" s="324">
        <v>45325</v>
      </c>
      <c r="G847" s="324">
        <f>F847+39</f>
        <v>45364</v>
      </c>
      <c r="H847" s="338"/>
    </row>
    <row r="848" spans="1:8">
      <c r="A848" s="338"/>
      <c r="B848" s="422" t="s">
        <v>1543</v>
      </c>
      <c r="C848" s="421" t="s">
        <v>1542</v>
      </c>
      <c r="D848" s="399"/>
      <c r="E848" s="324">
        <f>F848-5</f>
        <v>45327</v>
      </c>
      <c r="F848" s="324">
        <f>F847+7</f>
        <v>45332</v>
      </c>
      <c r="G848" s="324">
        <f>F848+39</f>
        <v>45371</v>
      </c>
      <c r="H848" s="338"/>
    </row>
    <row r="849" spans="1:9">
      <c r="A849" s="338"/>
      <c r="B849" s="422" t="s">
        <v>1529</v>
      </c>
      <c r="C849" s="423" t="s">
        <v>1527</v>
      </c>
      <c r="D849" s="399"/>
      <c r="E849" s="324">
        <f>F849-5</f>
        <v>45334</v>
      </c>
      <c r="F849" s="324">
        <f>F848+7</f>
        <v>45339</v>
      </c>
      <c r="G849" s="324">
        <f>F849+39</f>
        <v>45378</v>
      </c>
      <c r="H849" s="338"/>
    </row>
    <row r="850" spans="1:9" ht="18" customHeight="1">
      <c r="A850" s="338"/>
      <c r="B850" s="416" t="s">
        <v>1541</v>
      </c>
      <c r="C850" s="416"/>
      <c r="D850" s="399"/>
      <c r="E850" s="328">
        <f>F850-5</f>
        <v>45341</v>
      </c>
      <c r="F850" s="328">
        <f>F849+7</f>
        <v>45346</v>
      </c>
      <c r="G850" s="328">
        <f>F850+39</f>
        <v>45385</v>
      </c>
      <c r="H850" s="338"/>
    </row>
    <row r="851" spans="1:9">
      <c r="A851" s="338"/>
      <c r="B851" s="413" t="s">
        <v>1540</v>
      </c>
      <c r="C851" s="413" t="s">
        <v>1539</v>
      </c>
      <c r="D851" s="399"/>
      <c r="E851" s="324">
        <f>F851-5</f>
        <v>45348</v>
      </c>
      <c r="F851" s="324">
        <f>F850+7</f>
        <v>45353</v>
      </c>
      <c r="G851" s="324">
        <f>F851+39</f>
        <v>45392</v>
      </c>
      <c r="H851" s="338"/>
    </row>
    <row r="852" spans="1:9">
      <c r="A852" s="338"/>
      <c r="B852" s="425"/>
      <c r="C852" s="424"/>
      <c r="D852" s="342"/>
      <c r="E852" s="341"/>
      <c r="F852" s="341"/>
      <c r="G852" s="341"/>
      <c r="H852" s="338"/>
    </row>
    <row r="853" spans="1:9">
      <c r="A853" s="351" t="s">
        <v>1538</v>
      </c>
      <c r="B853" s="343"/>
      <c r="C853" s="362"/>
      <c r="D853" s="342"/>
      <c r="E853" s="363"/>
      <c r="F853" s="341"/>
      <c r="G853" s="357"/>
      <c r="H853" s="338"/>
    </row>
    <row r="854" spans="1:9">
      <c r="A854" s="351"/>
      <c r="B854" s="337" t="s">
        <v>1536</v>
      </c>
      <c r="C854" s="337" t="s">
        <v>8</v>
      </c>
      <c r="D854" s="406" t="s">
        <v>9</v>
      </c>
      <c r="E854" s="400" t="s">
        <v>911</v>
      </c>
      <c r="F854" s="400" t="s">
        <v>911</v>
      </c>
      <c r="G854" s="400" t="s">
        <v>1535</v>
      </c>
      <c r="H854" s="338"/>
    </row>
    <row r="855" spans="1:9">
      <c r="A855" s="351"/>
      <c r="B855" s="335"/>
      <c r="C855" s="335"/>
      <c r="D855" s="405"/>
      <c r="E855" s="400" t="s">
        <v>907</v>
      </c>
      <c r="F855" s="400" t="s">
        <v>11</v>
      </c>
      <c r="G855" s="400" t="s">
        <v>12</v>
      </c>
      <c r="H855" s="338"/>
    </row>
    <row r="856" spans="1:9" ht="16.5" customHeight="1">
      <c r="A856" s="351"/>
      <c r="B856" s="422" t="s">
        <v>1534</v>
      </c>
      <c r="C856" s="421" t="s">
        <v>1531</v>
      </c>
      <c r="D856" s="399" t="s">
        <v>1533</v>
      </c>
      <c r="E856" s="324">
        <f>F856-5</f>
        <v>45320</v>
      </c>
      <c r="F856" s="324">
        <v>45325</v>
      </c>
      <c r="G856" s="324">
        <f>F856+31</f>
        <v>45356</v>
      </c>
      <c r="H856" s="338"/>
    </row>
    <row r="857" spans="1:9">
      <c r="A857" s="351"/>
      <c r="B857" s="422" t="s">
        <v>1532</v>
      </c>
      <c r="C857" s="421" t="s">
        <v>1531</v>
      </c>
      <c r="D857" s="399"/>
      <c r="E857" s="324">
        <f>F857-5</f>
        <v>45327</v>
      </c>
      <c r="F857" s="324">
        <f>F856+7</f>
        <v>45332</v>
      </c>
      <c r="G857" s="324">
        <f>F857+31</f>
        <v>45363</v>
      </c>
      <c r="H857" s="338"/>
    </row>
    <row r="858" spans="1:9">
      <c r="A858" s="351"/>
      <c r="B858" s="422" t="s">
        <v>1530</v>
      </c>
      <c r="C858" s="423" t="s">
        <v>1528</v>
      </c>
      <c r="D858" s="399"/>
      <c r="E858" s="324">
        <f>F858-5</f>
        <v>45334</v>
      </c>
      <c r="F858" s="324">
        <f>F857+7</f>
        <v>45339</v>
      </c>
      <c r="G858" s="324">
        <f>F858+31</f>
        <v>45370</v>
      </c>
      <c r="H858" s="338"/>
    </row>
    <row r="859" spans="1:9">
      <c r="A859" s="351"/>
      <c r="B859" s="416" t="s">
        <v>1526</v>
      </c>
      <c r="C859" s="416"/>
      <c r="D859" s="399"/>
      <c r="E859" s="328">
        <f>F859-5</f>
        <v>45341</v>
      </c>
      <c r="F859" s="328">
        <f>F858+7</f>
        <v>45346</v>
      </c>
      <c r="G859" s="328">
        <f>F859+31</f>
        <v>45377</v>
      </c>
      <c r="H859" s="338"/>
    </row>
    <row r="860" spans="1:9">
      <c r="A860" s="351"/>
      <c r="B860" s="413" t="s">
        <v>1525</v>
      </c>
      <c r="C860" s="413" t="s">
        <v>1524</v>
      </c>
      <c r="D860" s="399"/>
      <c r="E860" s="324">
        <f>F860-5</f>
        <v>45348</v>
      </c>
      <c r="F860" s="324">
        <f>F859+7</f>
        <v>45353</v>
      </c>
      <c r="G860" s="324">
        <f>F860+31</f>
        <v>45384</v>
      </c>
      <c r="H860" s="338"/>
    </row>
    <row r="861" spans="1:9">
      <c r="A861" s="338"/>
      <c r="B861" s="343"/>
      <c r="C861" s="343"/>
      <c r="D861" s="359"/>
      <c r="E861" s="341"/>
      <c r="F861" s="341"/>
      <c r="G861" s="341"/>
      <c r="H861" s="338"/>
    </row>
    <row r="862" spans="1:9">
      <c r="A862" s="351" t="s">
        <v>1523</v>
      </c>
      <c r="D862" s="339"/>
      <c r="E862" s="338"/>
      <c r="F862" s="338"/>
      <c r="G862" s="338"/>
      <c r="H862" s="338"/>
    </row>
    <row r="863" spans="1:9">
      <c r="A863" s="338"/>
      <c r="B863" s="337" t="s">
        <v>1522</v>
      </c>
      <c r="C863" s="337" t="s">
        <v>1521</v>
      </c>
      <c r="D863" s="336" t="s">
        <v>1520</v>
      </c>
      <c r="E863" s="333" t="s">
        <v>1519</v>
      </c>
      <c r="F863" s="333" t="s">
        <v>1518</v>
      </c>
      <c r="G863" s="333" t="s">
        <v>1517</v>
      </c>
      <c r="H863" s="338"/>
      <c r="I863" s="371"/>
    </row>
    <row r="864" spans="1:9">
      <c r="A864" s="338"/>
      <c r="B864" s="335"/>
      <c r="C864" s="335"/>
      <c r="D864" s="334"/>
      <c r="E864" s="333" t="s">
        <v>1516</v>
      </c>
      <c r="F864" s="333" t="s">
        <v>1515</v>
      </c>
      <c r="G864" s="324" t="s">
        <v>1514</v>
      </c>
      <c r="H864" s="338"/>
    </row>
    <row r="865" spans="1:10" ht="16.5" customHeight="1">
      <c r="A865" s="338"/>
      <c r="B865" s="326" t="s">
        <v>1513</v>
      </c>
      <c r="C865" s="326" t="s">
        <v>1512</v>
      </c>
      <c r="D865" s="381" t="s">
        <v>1511</v>
      </c>
      <c r="E865" s="324">
        <f>F865-5</f>
        <v>45321</v>
      </c>
      <c r="F865" s="324">
        <v>45326</v>
      </c>
      <c r="G865" s="324">
        <f>F865+33</f>
        <v>45359</v>
      </c>
      <c r="H865" s="338"/>
    </row>
    <row r="866" spans="1:10">
      <c r="A866" s="338"/>
      <c r="B866" s="326" t="s">
        <v>1510</v>
      </c>
      <c r="C866" s="326" t="s">
        <v>1509</v>
      </c>
      <c r="D866" s="380"/>
      <c r="E866" s="324">
        <f>F866-5</f>
        <v>45328</v>
      </c>
      <c r="F866" s="324">
        <f>F865+7</f>
        <v>45333</v>
      </c>
      <c r="G866" s="324">
        <f>F866+33</f>
        <v>45366</v>
      </c>
      <c r="H866" s="338"/>
    </row>
    <row r="867" spans="1:10">
      <c r="A867" s="338"/>
      <c r="B867" s="416" t="s">
        <v>1508</v>
      </c>
      <c r="C867" s="416"/>
      <c r="D867" s="380"/>
      <c r="E867" s="328">
        <f>F867-5</f>
        <v>45335</v>
      </c>
      <c r="F867" s="328">
        <f>F866+7</f>
        <v>45340</v>
      </c>
      <c r="G867" s="328">
        <f>F867+33</f>
        <v>45373</v>
      </c>
      <c r="H867" s="338"/>
    </row>
    <row r="868" spans="1:10" ht="19.5" customHeight="1">
      <c r="A868" s="338"/>
      <c r="B868" s="413" t="s">
        <v>1506</v>
      </c>
      <c r="C868" s="413" t="s">
        <v>1504</v>
      </c>
      <c r="D868" s="380"/>
      <c r="E868" s="324">
        <f>F868-5</f>
        <v>45342</v>
      </c>
      <c r="F868" s="324">
        <f>F867+7</f>
        <v>45347</v>
      </c>
      <c r="G868" s="324">
        <f>F868+33</f>
        <v>45380</v>
      </c>
      <c r="H868" s="338"/>
    </row>
    <row r="869" spans="1:10">
      <c r="A869" s="338"/>
      <c r="B869" s="413" t="s">
        <v>1503</v>
      </c>
      <c r="C869" s="413" t="s">
        <v>1502</v>
      </c>
      <c r="D869" s="379"/>
      <c r="E869" s="324">
        <f>F869-5</f>
        <v>45349</v>
      </c>
      <c r="F869" s="324">
        <f>F868+7</f>
        <v>45354</v>
      </c>
      <c r="G869" s="324">
        <f>F869+33</f>
        <v>45387</v>
      </c>
      <c r="H869" s="338"/>
    </row>
    <row r="870" spans="1:10">
      <c r="A870" s="338"/>
      <c r="B870" s="343"/>
      <c r="C870" s="362"/>
      <c r="D870" s="384"/>
      <c r="E870" s="341"/>
      <c r="F870" s="341"/>
      <c r="G870" s="338"/>
      <c r="H870" s="338"/>
    </row>
    <row r="871" spans="1:10">
      <c r="A871" s="401" t="s">
        <v>1498</v>
      </c>
      <c r="B871" s="401"/>
      <c r="C871" s="362"/>
      <c r="D871" s="384"/>
      <c r="E871" s="341"/>
      <c r="F871" s="341"/>
      <c r="G871" s="341"/>
      <c r="H871" s="338"/>
    </row>
    <row r="872" spans="1:10">
      <c r="A872" s="338"/>
      <c r="B872" s="337" t="s">
        <v>7</v>
      </c>
      <c r="C872" s="337" t="s">
        <v>8</v>
      </c>
      <c r="D872" s="336" t="s">
        <v>9</v>
      </c>
      <c r="E872" s="333" t="s">
        <v>911</v>
      </c>
      <c r="F872" s="333" t="s">
        <v>911</v>
      </c>
      <c r="G872" s="333" t="s">
        <v>1500</v>
      </c>
      <c r="H872" s="333" t="s">
        <v>1499</v>
      </c>
    </row>
    <row r="873" spans="1:10">
      <c r="A873" s="338"/>
      <c r="B873" s="335"/>
      <c r="C873" s="335"/>
      <c r="D873" s="334"/>
      <c r="E873" s="333" t="s">
        <v>907</v>
      </c>
      <c r="F873" s="333" t="s">
        <v>11</v>
      </c>
      <c r="G873" s="333" t="s">
        <v>12</v>
      </c>
      <c r="H873" s="333" t="s">
        <v>12</v>
      </c>
      <c r="J873" s="371"/>
    </row>
    <row r="874" spans="1:10">
      <c r="A874" s="338"/>
      <c r="B874" s="422" t="s">
        <v>1497</v>
      </c>
      <c r="C874" s="421" t="s">
        <v>1496</v>
      </c>
      <c r="D874" s="381" t="s">
        <v>1495</v>
      </c>
      <c r="E874" s="324">
        <f>F874-6</f>
        <v>45321</v>
      </c>
      <c r="F874" s="324">
        <v>45327</v>
      </c>
      <c r="G874" s="324">
        <f>F874+19</f>
        <v>45346</v>
      </c>
      <c r="H874" s="417" t="s">
        <v>1472</v>
      </c>
    </row>
    <row r="875" spans="1:10">
      <c r="A875" s="338"/>
      <c r="B875" s="422" t="s">
        <v>1494</v>
      </c>
      <c r="C875" s="421" t="s">
        <v>1479</v>
      </c>
      <c r="D875" s="380"/>
      <c r="E875" s="324">
        <f>F875-6</f>
        <v>45328</v>
      </c>
      <c r="F875" s="324">
        <f>F874+7</f>
        <v>45334</v>
      </c>
      <c r="G875" s="324">
        <f>F875+19</f>
        <v>45353</v>
      </c>
      <c r="H875" s="417" t="s">
        <v>1478</v>
      </c>
    </row>
    <row r="876" spans="1:10">
      <c r="A876" s="338"/>
      <c r="B876" s="422" t="s">
        <v>1493</v>
      </c>
      <c r="C876" s="421" t="s">
        <v>208</v>
      </c>
      <c r="D876" s="380"/>
      <c r="E876" s="324">
        <f>F876-6</f>
        <v>45335</v>
      </c>
      <c r="F876" s="324">
        <f>F875+7</f>
        <v>45341</v>
      </c>
      <c r="G876" s="324">
        <f>F876+19</f>
        <v>45360</v>
      </c>
      <c r="H876" s="417" t="s">
        <v>1492</v>
      </c>
    </row>
    <row r="877" spans="1:10">
      <c r="A877" s="338"/>
      <c r="B877" s="422" t="s">
        <v>1491</v>
      </c>
      <c r="C877" s="421" t="s">
        <v>209</v>
      </c>
      <c r="D877" s="380"/>
      <c r="E877" s="324">
        <f>F877-6</f>
        <v>45342</v>
      </c>
      <c r="F877" s="324">
        <f>F876+7</f>
        <v>45348</v>
      </c>
      <c r="G877" s="324">
        <f>F877+19</f>
        <v>45367</v>
      </c>
      <c r="H877" s="417" t="s">
        <v>1490</v>
      </c>
    </row>
    <row r="878" spans="1:10">
      <c r="A878" s="338"/>
      <c r="B878" s="413"/>
      <c r="C878" s="421" t="s">
        <v>1489</v>
      </c>
      <c r="D878" s="379"/>
      <c r="E878" s="324">
        <f>F878-6</f>
        <v>45349</v>
      </c>
      <c r="F878" s="324">
        <f>F877+7</f>
        <v>45355</v>
      </c>
      <c r="G878" s="324">
        <f>F878+19</f>
        <v>45374</v>
      </c>
      <c r="H878" s="417" t="s">
        <v>1488</v>
      </c>
    </row>
    <row r="879" spans="1:10">
      <c r="A879" s="338"/>
      <c r="B879" s="343"/>
      <c r="C879" s="362"/>
      <c r="D879" s="384"/>
      <c r="E879" s="341"/>
      <c r="F879" s="341"/>
      <c r="G879" s="341"/>
      <c r="H879" s="338"/>
    </row>
    <row r="880" spans="1:10">
      <c r="A880" s="401" t="s">
        <v>1487</v>
      </c>
      <c r="B880" s="401"/>
      <c r="D880" s="339"/>
      <c r="E880" s="338"/>
      <c r="F880" s="338"/>
      <c r="G880" s="338"/>
      <c r="H880" s="338"/>
    </row>
    <row r="881" spans="1:8">
      <c r="A881" s="338"/>
      <c r="B881" s="337" t="s">
        <v>7</v>
      </c>
      <c r="C881" s="337" t="s">
        <v>8</v>
      </c>
      <c r="D881" s="336" t="s">
        <v>9</v>
      </c>
      <c r="E881" s="333" t="s">
        <v>911</v>
      </c>
      <c r="F881" s="333" t="s">
        <v>911</v>
      </c>
      <c r="G881" s="333" t="s">
        <v>1486</v>
      </c>
      <c r="H881" s="333" t="s">
        <v>1484</v>
      </c>
    </row>
    <row r="882" spans="1:8">
      <c r="A882" s="338"/>
      <c r="B882" s="335"/>
      <c r="C882" s="335"/>
      <c r="D882" s="334"/>
      <c r="E882" s="333" t="s">
        <v>907</v>
      </c>
      <c r="F882" s="333" t="s">
        <v>11</v>
      </c>
      <c r="G882" s="333" t="s">
        <v>12</v>
      </c>
      <c r="H882" s="333" t="s">
        <v>12</v>
      </c>
    </row>
    <row r="883" spans="1:8">
      <c r="A883" s="338"/>
      <c r="B883" s="422" t="s">
        <v>1483</v>
      </c>
      <c r="C883" s="421" t="s">
        <v>1482</v>
      </c>
      <c r="D883" s="381" t="s">
        <v>1481</v>
      </c>
      <c r="E883" s="324">
        <f>F883-6</f>
        <v>45321</v>
      </c>
      <c r="F883" s="324">
        <v>45327</v>
      </c>
      <c r="G883" s="324">
        <f>F883+19</f>
        <v>45346</v>
      </c>
      <c r="H883" s="417" t="s">
        <v>1472</v>
      </c>
    </row>
    <row r="884" spans="1:8">
      <c r="A884" s="338"/>
      <c r="B884" s="422" t="s">
        <v>1480</v>
      </c>
      <c r="C884" s="421" t="s">
        <v>1479</v>
      </c>
      <c r="D884" s="380"/>
      <c r="E884" s="324">
        <f>F884-6</f>
        <v>45328</v>
      </c>
      <c r="F884" s="324">
        <f>F883+7</f>
        <v>45334</v>
      </c>
      <c r="G884" s="324">
        <f>F884+19</f>
        <v>45353</v>
      </c>
      <c r="H884" s="417" t="s">
        <v>1478</v>
      </c>
    </row>
    <row r="885" spans="1:8">
      <c r="A885" s="338"/>
      <c r="B885" s="422" t="s">
        <v>1477</v>
      </c>
      <c r="C885" s="421" t="s">
        <v>208</v>
      </c>
      <c r="D885" s="380"/>
      <c r="E885" s="324">
        <f>F885-6</f>
        <v>45335</v>
      </c>
      <c r="F885" s="324">
        <f>F884+7</f>
        <v>45341</v>
      </c>
      <c r="G885" s="324">
        <f>F885+19</f>
        <v>45360</v>
      </c>
      <c r="H885" s="417" t="s">
        <v>1476</v>
      </c>
    </row>
    <row r="886" spans="1:8">
      <c r="A886" s="338"/>
      <c r="B886" s="422" t="s">
        <v>1475</v>
      </c>
      <c r="C886" s="421" t="s">
        <v>209</v>
      </c>
      <c r="D886" s="380"/>
      <c r="E886" s="324">
        <f>F886-6</f>
        <v>45342</v>
      </c>
      <c r="F886" s="324">
        <f>F885+7</f>
        <v>45348</v>
      </c>
      <c r="G886" s="324">
        <f>F886+19</f>
        <v>45367</v>
      </c>
      <c r="H886" s="417" t="s">
        <v>1472</v>
      </c>
    </row>
    <row r="887" spans="1:8" ht="16.5" customHeight="1">
      <c r="A887" s="338"/>
      <c r="B887" s="413"/>
      <c r="C887" s="421" t="s">
        <v>1474</v>
      </c>
      <c r="D887" s="379"/>
      <c r="E887" s="324">
        <f>F887-6</f>
        <v>45349</v>
      </c>
      <c r="F887" s="324">
        <f>F886+7</f>
        <v>45355</v>
      </c>
      <c r="G887" s="324">
        <f>F887+19</f>
        <v>45374</v>
      </c>
      <c r="H887" s="417" t="s">
        <v>1473</v>
      </c>
    </row>
    <row r="888" spans="1:8">
      <c r="A888" s="338"/>
      <c r="B888" s="343"/>
      <c r="C888" s="362"/>
      <c r="D888" s="384"/>
      <c r="E888" s="341"/>
      <c r="F888" s="341"/>
      <c r="G888" s="341"/>
      <c r="H888" s="404"/>
    </row>
    <row r="889" spans="1:8">
      <c r="A889" s="351" t="s">
        <v>1471</v>
      </c>
      <c r="B889" s="374"/>
      <c r="C889" s="374"/>
      <c r="D889" s="398"/>
      <c r="E889" s="351"/>
      <c r="F889" s="351"/>
      <c r="G889" s="372"/>
      <c r="H889" s="338"/>
    </row>
    <row r="890" spans="1:8">
      <c r="A890" s="338"/>
      <c r="B890" s="337" t="s">
        <v>7</v>
      </c>
      <c r="C890" s="337" t="s">
        <v>8</v>
      </c>
      <c r="D890" s="336" t="s">
        <v>9</v>
      </c>
      <c r="E890" s="333" t="s">
        <v>911</v>
      </c>
      <c r="F890" s="333" t="s">
        <v>911</v>
      </c>
      <c r="G890" s="333" t="s">
        <v>1471</v>
      </c>
      <c r="H890" s="338"/>
    </row>
    <row r="891" spans="1:8">
      <c r="A891" s="338"/>
      <c r="B891" s="335"/>
      <c r="C891" s="335"/>
      <c r="D891" s="334"/>
      <c r="E891" s="333" t="s">
        <v>907</v>
      </c>
      <c r="F891" s="333" t="s">
        <v>11</v>
      </c>
      <c r="G891" s="333" t="s">
        <v>12</v>
      </c>
      <c r="H891" s="338"/>
    </row>
    <row r="892" spans="1:8" ht="16.5" customHeight="1">
      <c r="A892" s="338"/>
      <c r="B892" s="326" t="s">
        <v>1470</v>
      </c>
      <c r="C892" s="326" t="s">
        <v>1440</v>
      </c>
      <c r="D892" s="399" t="s">
        <v>1469</v>
      </c>
      <c r="E892" s="324">
        <f>F892-5</f>
        <v>45320</v>
      </c>
      <c r="F892" s="324">
        <v>45325</v>
      </c>
      <c r="G892" s="324">
        <f>F892+33</f>
        <v>45358</v>
      </c>
      <c r="H892" s="338"/>
    </row>
    <row r="893" spans="1:8">
      <c r="A893" s="338"/>
      <c r="B893" s="326" t="s">
        <v>1437</v>
      </c>
      <c r="C893" s="326" t="s">
        <v>1436</v>
      </c>
      <c r="D893" s="399"/>
      <c r="E893" s="324">
        <f>F893-5</f>
        <v>45327</v>
      </c>
      <c r="F893" s="324">
        <f>F892+7</f>
        <v>45332</v>
      </c>
      <c r="G893" s="324">
        <f>F893+33</f>
        <v>45365</v>
      </c>
      <c r="H893" s="338"/>
    </row>
    <row r="894" spans="1:8">
      <c r="A894" s="338"/>
      <c r="B894" s="416" t="s">
        <v>1468</v>
      </c>
      <c r="C894" s="416"/>
      <c r="D894" s="399"/>
      <c r="E894" s="328">
        <f>F894-5</f>
        <v>45334</v>
      </c>
      <c r="F894" s="328">
        <f>F893+7</f>
        <v>45339</v>
      </c>
      <c r="G894" s="328">
        <f>F894+33</f>
        <v>45372</v>
      </c>
      <c r="H894" s="338"/>
    </row>
    <row r="895" spans="1:8">
      <c r="A895" s="338"/>
      <c r="B895" s="413" t="s">
        <v>1434</v>
      </c>
      <c r="C895" s="413" t="s">
        <v>1433</v>
      </c>
      <c r="D895" s="399"/>
      <c r="E895" s="324">
        <f>F895-5</f>
        <v>45341</v>
      </c>
      <c r="F895" s="324">
        <f>F894+7</f>
        <v>45346</v>
      </c>
      <c r="G895" s="324">
        <f>F895+33</f>
        <v>45379</v>
      </c>
      <c r="H895" s="338"/>
    </row>
    <row r="896" spans="1:8">
      <c r="A896" s="338"/>
      <c r="B896" s="413" t="s">
        <v>1432</v>
      </c>
      <c r="C896" s="413" t="s">
        <v>1431</v>
      </c>
      <c r="D896" s="399"/>
      <c r="E896" s="324">
        <f>F896-5</f>
        <v>45348</v>
      </c>
      <c r="F896" s="324">
        <f>F895+7</f>
        <v>45353</v>
      </c>
      <c r="G896" s="324">
        <f>F896+33</f>
        <v>45386</v>
      </c>
      <c r="H896" s="338"/>
    </row>
    <row r="897" spans="1:8">
      <c r="A897" s="338"/>
      <c r="B897" s="338"/>
      <c r="C897" s="338"/>
      <c r="D897" s="339"/>
      <c r="E897" s="341"/>
      <c r="F897" s="341"/>
      <c r="G897" s="341"/>
      <c r="H897" s="338"/>
    </row>
    <row r="898" spans="1:8">
      <c r="A898" s="351" t="s">
        <v>57</v>
      </c>
      <c r="B898" s="338"/>
      <c r="C898" s="338"/>
      <c r="D898" s="339"/>
      <c r="E898" s="351"/>
      <c r="F898" s="351"/>
      <c r="G898" s="372"/>
      <c r="H898" s="338"/>
    </row>
    <row r="899" spans="1:8">
      <c r="A899" s="351"/>
      <c r="B899" s="337" t="s">
        <v>7</v>
      </c>
      <c r="C899" s="337" t="s">
        <v>8</v>
      </c>
      <c r="D899" s="336" t="s">
        <v>9</v>
      </c>
      <c r="E899" s="333" t="s">
        <v>911</v>
      </c>
      <c r="F899" s="333" t="s">
        <v>911</v>
      </c>
      <c r="G899" s="333" t="s">
        <v>57</v>
      </c>
      <c r="H899" s="338"/>
    </row>
    <row r="900" spans="1:8">
      <c r="A900" s="351"/>
      <c r="B900" s="335"/>
      <c r="C900" s="335"/>
      <c r="D900" s="334"/>
      <c r="E900" s="333" t="s">
        <v>907</v>
      </c>
      <c r="F900" s="333" t="s">
        <v>11</v>
      </c>
      <c r="G900" s="324" t="s">
        <v>12</v>
      </c>
      <c r="H900" s="338"/>
    </row>
    <row r="901" spans="1:8" ht="16.5" customHeight="1">
      <c r="A901" s="351"/>
      <c r="B901" s="326" t="s">
        <v>1467</v>
      </c>
      <c r="C901" s="326" t="s">
        <v>1440</v>
      </c>
      <c r="D901" s="399" t="s">
        <v>1466</v>
      </c>
      <c r="E901" s="324">
        <f>F901-5</f>
        <v>45320</v>
      </c>
      <c r="F901" s="324">
        <v>45325</v>
      </c>
      <c r="G901" s="324">
        <f>F901+37</f>
        <v>45362</v>
      </c>
      <c r="H901" s="338"/>
    </row>
    <row r="902" spans="1:8">
      <c r="A902" s="351"/>
      <c r="B902" s="326" t="s">
        <v>1437</v>
      </c>
      <c r="C902" s="326" t="s">
        <v>1436</v>
      </c>
      <c r="D902" s="399"/>
      <c r="E902" s="324">
        <f>F902-5</f>
        <v>45327</v>
      </c>
      <c r="F902" s="324">
        <f>F901+7</f>
        <v>45332</v>
      </c>
      <c r="G902" s="324">
        <f>F902+37</f>
        <v>45369</v>
      </c>
      <c r="H902" s="338"/>
    </row>
    <row r="903" spans="1:8">
      <c r="A903" s="351"/>
      <c r="B903" s="416" t="s">
        <v>1465</v>
      </c>
      <c r="C903" s="416"/>
      <c r="D903" s="399"/>
      <c r="E903" s="328">
        <f>F903-5</f>
        <v>45334</v>
      </c>
      <c r="F903" s="328">
        <f>F902+7</f>
        <v>45339</v>
      </c>
      <c r="G903" s="324">
        <f>F903+37</f>
        <v>45376</v>
      </c>
      <c r="H903" s="338"/>
    </row>
    <row r="904" spans="1:8">
      <c r="A904" s="351"/>
      <c r="B904" s="413" t="s">
        <v>1434</v>
      </c>
      <c r="C904" s="413" t="s">
        <v>1433</v>
      </c>
      <c r="D904" s="399"/>
      <c r="E904" s="324">
        <f>F904-5</f>
        <v>45341</v>
      </c>
      <c r="F904" s="324">
        <f>F903+7</f>
        <v>45346</v>
      </c>
      <c r="G904" s="324">
        <f>F904+37</f>
        <v>45383</v>
      </c>
      <c r="H904" s="338"/>
    </row>
    <row r="905" spans="1:8">
      <c r="A905" s="351"/>
      <c r="B905" s="413" t="s">
        <v>1432</v>
      </c>
      <c r="C905" s="413" t="s">
        <v>1431</v>
      </c>
      <c r="D905" s="399"/>
      <c r="E905" s="324">
        <f>F905-5</f>
        <v>45348</v>
      </c>
      <c r="F905" s="324">
        <f>F904+7</f>
        <v>45353</v>
      </c>
      <c r="G905" s="324">
        <f>F905+37</f>
        <v>45390</v>
      </c>
      <c r="H905" s="338"/>
    </row>
    <row r="906" spans="1:8">
      <c r="A906" s="351"/>
      <c r="B906" s="366"/>
      <c r="C906" s="362"/>
      <c r="D906" s="384"/>
      <c r="E906" s="341"/>
      <c r="F906" s="341"/>
      <c r="G906" s="341"/>
      <c r="H906" s="338"/>
    </row>
    <row r="907" spans="1:8">
      <c r="A907" s="351" t="s">
        <v>1464</v>
      </c>
      <c r="B907" s="360"/>
      <c r="C907" s="360"/>
      <c r="D907" s="359"/>
      <c r="E907" s="358"/>
      <c r="F907" s="357"/>
      <c r="G907" s="357"/>
      <c r="H907" s="338"/>
    </row>
    <row r="908" spans="1:8">
      <c r="A908" s="351"/>
      <c r="B908" s="337" t="s">
        <v>7</v>
      </c>
      <c r="C908" s="337" t="s">
        <v>8</v>
      </c>
      <c r="D908" s="336" t="s">
        <v>9</v>
      </c>
      <c r="E908" s="333" t="s">
        <v>911</v>
      </c>
      <c r="F908" s="333" t="s">
        <v>911</v>
      </c>
      <c r="G908" s="333" t="s">
        <v>1464</v>
      </c>
      <c r="H908" s="365"/>
    </row>
    <row r="909" spans="1:8">
      <c r="A909" s="351"/>
      <c r="B909" s="335"/>
      <c r="C909" s="335"/>
      <c r="D909" s="334"/>
      <c r="E909" s="333" t="s">
        <v>907</v>
      </c>
      <c r="F909" s="333" t="s">
        <v>11</v>
      </c>
      <c r="G909" s="333" t="s">
        <v>12</v>
      </c>
      <c r="H909" s="365"/>
    </row>
    <row r="910" spans="1:8" ht="16.5" customHeight="1">
      <c r="A910" s="351"/>
      <c r="B910" s="326" t="s">
        <v>1441</v>
      </c>
      <c r="C910" s="326" t="s">
        <v>1440</v>
      </c>
      <c r="D910" s="399" t="s">
        <v>1463</v>
      </c>
      <c r="E910" s="324">
        <f>F910-5</f>
        <v>45320</v>
      </c>
      <c r="F910" s="324">
        <v>45325</v>
      </c>
      <c r="G910" s="324">
        <f>F910+36</f>
        <v>45361</v>
      </c>
      <c r="H910" s="365"/>
    </row>
    <row r="911" spans="1:8">
      <c r="A911" s="351"/>
      <c r="B911" s="326" t="s">
        <v>1437</v>
      </c>
      <c r="C911" s="326" t="s">
        <v>1436</v>
      </c>
      <c r="D911" s="399"/>
      <c r="E911" s="324">
        <f>F911-5</f>
        <v>45327</v>
      </c>
      <c r="F911" s="324">
        <f>F910+7</f>
        <v>45332</v>
      </c>
      <c r="G911" s="324">
        <f>F911+36</f>
        <v>45368</v>
      </c>
      <c r="H911" s="404"/>
    </row>
    <row r="912" spans="1:8">
      <c r="A912" s="351"/>
      <c r="B912" s="416" t="s">
        <v>1462</v>
      </c>
      <c r="C912" s="416"/>
      <c r="D912" s="399"/>
      <c r="E912" s="328">
        <f>F912-5</f>
        <v>45334</v>
      </c>
      <c r="F912" s="328">
        <f>F911+7</f>
        <v>45339</v>
      </c>
      <c r="G912" s="324">
        <f>F912+36</f>
        <v>45375</v>
      </c>
      <c r="H912" s="404"/>
    </row>
    <row r="913" spans="1:8">
      <c r="A913" s="351"/>
      <c r="B913" s="413" t="s">
        <v>1434</v>
      </c>
      <c r="C913" s="413" t="s">
        <v>1433</v>
      </c>
      <c r="D913" s="399"/>
      <c r="E913" s="324">
        <f>F913-5</f>
        <v>45341</v>
      </c>
      <c r="F913" s="324">
        <f>F912+7</f>
        <v>45346</v>
      </c>
      <c r="G913" s="324">
        <f>F913+36</f>
        <v>45382</v>
      </c>
      <c r="H913" s="404"/>
    </row>
    <row r="914" spans="1:8">
      <c r="A914" s="351"/>
      <c r="B914" s="413" t="s">
        <v>1432</v>
      </c>
      <c r="C914" s="413" t="s">
        <v>1431</v>
      </c>
      <c r="D914" s="399"/>
      <c r="E914" s="324">
        <f>F914-5</f>
        <v>45348</v>
      </c>
      <c r="F914" s="324">
        <f>F913+7</f>
        <v>45353</v>
      </c>
      <c r="G914" s="324">
        <f>F914+36</f>
        <v>45389</v>
      </c>
      <c r="H914" s="404"/>
    </row>
    <row r="915" spans="1:8">
      <c r="A915" s="351"/>
      <c r="B915" s="343"/>
      <c r="C915" s="362"/>
      <c r="D915" s="342"/>
      <c r="E915" s="341"/>
      <c r="F915" s="341"/>
      <c r="G915" s="338"/>
      <c r="H915" s="338"/>
    </row>
    <row r="916" spans="1:8">
      <c r="A916" s="351" t="s">
        <v>1459</v>
      </c>
      <c r="D916" s="339"/>
      <c r="E916" s="338"/>
      <c r="F916" s="338"/>
      <c r="G916" s="338"/>
      <c r="H916" s="338"/>
    </row>
    <row r="917" spans="1:8">
      <c r="A917" s="338"/>
      <c r="B917" s="337" t="s">
        <v>7</v>
      </c>
      <c r="C917" s="337" t="s">
        <v>8</v>
      </c>
      <c r="D917" s="336" t="s">
        <v>9</v>
      </c>
      <c r="E917" s="333" t="s">
        <v>911</v>
      </c>
      <c r="F917" s="333" t="s">
        <v>911</v>
      </c>
      <c r="G917" s="333" t="s">
        <v>1459</v>
      </c>
      <c r="H917" s="338"/>
    </row>
    <row r="918" spans="1:8">
      <c r="A918" s="338"/>
      <c r="B918" s="335"/>
      <c r="C918" s="335"/>
      <c r="D918" s="334"/>
      <c r="E918" s="333" t="s">
        <v>907</v>
      </c>
      <c r="F918" s="333" t="s">
        <v>11</v>
      </c>
      <c r="G918" s="324" t="s">
        <v>12</v>
      </c>
      <c r="H918" s="338"/>
    </row>
    <row r="919" spans="1:8" ht="16.5" customHeight="1">
      <c r="A919" s="338"/>
      <c r="B919" s="326" t="s">
        <v>1461</v>
      </c>
      <c r="C919" s="326" t="s">
        <v>1440</v>
      </c>
      <c r="D919" s="399" t="s">
        <v>1438</v>
      </c>
      <c r="E919" s="324">
        <f>F919-5</f>
        <v>45320</v>
      </c>
      <c r="F919" s="324">
        <v>45325</v>
      </c>
      <c r="G919" s="324">
        <f>F919+40</f>
        <v>45365</v>
      </c>
      <c r="H919" s="338"/>
    </row>
    <row r="920" spans="1:8">
      <c r="A920" s="338"/>
      <c r="B920" s="326" t="s">
        <v>1437</v>
      </c>
      <c r="C920" s="326" t="s">
        <v>1436</v>
      </c>
      <c r="D920" s="399"/>
      <c r="E920" s="324">
        <f>F920-5</f>
        <v>45327</v>
      </c>
      <c r="F920" s="324">
        <f>F919+7</f>
        <v>45332</v>
      </c>
      <c r="G920" s="324">
        <f>F920+40</f>
        <v>45372</v>
      </c>
      <c r="H920" s="338"/>
    </row>
    <row r="921" spans="1:8">
      <c r="A921" s="338"/>
      <c r="B921" s="416" t="s">
        <v>1460</v>
      </c>
      <c r="C921" s="416"/>
      <c r="D921" s="399"/>
      <c r="E921" s="328">
        <f>F921-5</f>
        <v>45334</v>
      </c>
      <c r="F921" s="328">
        <f>F920+7</f>
        <v>45339</v>
      </c>
      <c r="G921" s="324">
        <f>F921+40</f>
        <v>45379</v>
      </c>
      <c r="H921" s="338"/>
    </row>
    <row r="922" spans="1:8">
      <c r="A922" s="338"/>
      <c r="B922" s="413" t="s">
        <v>1434</v>
      </c>
      <c r="C922" s="413" t="s">
        <v>1433</v>
      </c>
      <c r="D922" s="399"/>
      <c r="E922" s="324">
        <f>F922-5</f>
        <v>45341</v>
      </c>
      <c r="F922" s="324">
        <f>F921+7</f>
        <v>45346</v>
      </c>
      <c r="G922" s="324">
        <f>F922+40</f>
        <v>45386</v>
      </c>
      <c r="H922" s="338"/>
    </row>
    <row r="923" spans="1:8">
      <c r="A923" s="338"/>
      <c r="B923" s="413" t="s">
        <v>1432</v>
      </c>
      <c r="C923" s="413" t="s">
        <v>1431</v>
      </c>
      <c r="D923" s="399"/>
      <c r="E923" s="324">
        <f>F923-5</f>
        <v>45348</v>
      </c>
      <c r="F923" s="324">
        <f>F922+7</f>
        <v>45353</v>
      </c>
      <c r="G923" s="324">
        <f>F923+40</f>
        <v>45393</v>
      </c>
      <c r="H923" s="338"/>
    </row>
    <row r="924" spans="1:8">
      <c r="A924" s="338"/>
      <c r="B924" s="321"/>
      <c r="C924" s="321"/>
      <c r="E924" s="341"/>
      <c r="F924" s="341"/>
      <c r="G924" s="341"/>
      <c r="H924" s="338"/>
    </row>
    <row r="925" spans="1:8">
      <c r="A925" s="338"/>
      <c r="B925" s="337" t="s">
        <v>425</v>
      </c>
      <c r="C925" s="337" t="s">
        <v>8</v>
      </c>
      <c r="D925" s="336" t="s">
        <v>9</v>
      </c>
      <c r="E925" s="333" t="s">
        <v>911</v>
      </c>
      <c r="F925" s="333" t="s">
        <v>911</v>
      </c>
      <c r="G925" s="333" t="s">
        <v>1459</v>
      </c>
      <c r="H925" s="338"/>
    </row>
    <row r="926" spans="1:8">
      <c r="A926" s="338"/>
      <c r="B926" s="335"/>
      <c r="C926" s="335"/>
      <c r="D926" s="334"/>
      <c r="E926" s="333" t="s">
        <v>907</v>
      </c>
      <c r="F926" s="333" t="s">
        <v>11</v>
      </c>
      <c r="G926" s="324" t="s">
        <v>12</v>
      </c>
      <c r="H926" s="338"/>
    </row>
    <row r="927" spans="1:8" ht="16.5" customHeight="1">
      <c r="A927" s="338"/>
      <c r="B927" s="326" t="s">
        <v>1458</v>
      </c>
      <c r="C927" s="326" t="s">
        <v>1457</v>
      </c>
      <c r="D927" s="399" t="s">
        <v>1456</v>
      </c>
      <c r="E927" s="324">
        <f>F927-5</f>
        <v>45323</v>
      </c>
      <c r="F927" s="324">
        <v>45328</v>
      </c>
      <c r="G927" s="324">
        <f>F927+40</f>
        <v>45368</v>
      </c>
      <c r="H927" s="338"/>
    </row>
    <row r="928" spans="1:8">
      <c r="A928" s="338"/>
      <c r="B928" s="326" t="s">
        <v>1455</v>
      </c>
      <c r="C928" s="326" t="s">
        <v>1454</v>
      </c>
      <c r="D928" s="399"/>
      <c r="E928" s="324">
        <f>F928-5</f>
        <v>45330</v>
      </c>
      <c r="F928" s="324">
        <f>F927+7</f>
        <v>45335</v>
      </c>
      <c r="G928" s="324">
        <f>F928+40</f>
        <v>45375</v>
      </c>
      <c r="H928" s="338"/>
    </row>
    <row r="929" spans="1:8">
      <c r="A929" s="338"/>
      <c r="B929" s="326" t="s">
        <v>1453</v>
      </c>
      <c r="C929" s="326" t="s">
        <v>1452</v>
      </c>
      <c r="D929" s="399"/>
      <c r="E929" s="324">
        <f>F929-5</f>
        <v>45337</v>
      </c>
      <c r="F929" s="324">
        <f>F928+7</f>
        <v>45342</v>
      </c>
      <c r="G929" s="324">
        <f>F929+40</f>
        <v>45382</v>
      </c>
      <c r="H929" s="338"/>
    </row>
    <row r="930" spans="1:8">
      <c r="A930" s="338"/>
      <c r="B930" s="326" t="s">
        <v>1451</v>
      </c>
      <c r="C930" s="326" t="s">
        <v>1450</v>
      </c>
      <c r="D930" s="399"/>
      <c r="E930" s="324">
        <f>F930-5</f>
        <v>45344</v>
      </c>
      <c r="F930" s="324">
        <f>F929+7</f>
        <v>45349</v>
      </c>
      <c r="G930" s="324">
        <f>F930+40</f>
        <v>45389</v>
      </c>
      <c r="H930" s="338"/>
    </row>
    <row r="931" spans="1:8">
      <c r="A931" s="338"/>
      <c r="B931" s="413" t="s">
        <v>1449</v>
      </c>
      <c r="C931" s="413" t="s">
        <v>1448</v>
      </c>
      <c r="D931" s="399"/>
      <c r="E931" s="324">
        <f>F931-5</f>
        <v>45351</v>
      </c>
      <c r="F931" s="324">
        <f>F930+7</f>
        <v>45356</v>
      </c>
      <c r="G931" s="324">
        <f>F931+40</f>
        <v>45396</v>
      </c>
      <c r="H931" s="338"/>
    </row>
    <row r="932" spans="1:8">
      <c r="A932" s="338"/>
      <c r="B932" s="343"/>
      <c r="C932" s="362"/>
      <c r="D932" s="384"/>
      <c r="E932" s="341"/>
      <c r="F932" s="341"/>
      <c r="G932" s="341"/>
      <c r="H932" s="338"/>
    </row>
    <row r="933" spans="1:8">
      <c r="A933" s="351" t="s">
        <v>1447</v>
      </c>
      <c r="B933" s="321"/>
      <c r="C933" s="321"/>
      <c r="E933" s="338"/>
      <c r="F933" s="338"/>
      <c r="G933" s="338"/>
      <c r="H933" s="338"/>
    </row>
    <row r="934" spans="1:8">
      <c r="A934" s="338"/>
      <c r="B934" s="337" t="s">
        <v>7</v>
      </c>
      <c r="C934" s="337" t="s">
        <v>8</v>
      </c>
      <c r="D934" s="336" t="s">
        <v>9</v>
      </c>
      <c r="E934" s="333" t="s">
        <v>911</v>
      </c>
      <c r="F934" s="333" t="s">
        <v>911</v>
      </c>
      <c r="G934" s="324" t="s">
        <v>1447</v>
      </c>
      <c r="H934" s="338"/>
    </row>
    <row r="935" spans="1:8">
      <c r="A935" s="338"/>
      <c r="B935" s="335"/>
      <c r="C935" s="335"/>
      <c r="D935" s="334"/>
      <c r="E935" s="333" t="s">
        <v>907</v>
      </c>
      <c r="F935" s="333" t="s">
        <v>11</v>
      </c>
      <c r="G935" s="333" t="s">
        <v>12</v>
      </c>
      <c r="H935" s="338"/>
    </row>
    <row r="936" spans="1:8" ht="16.5" customHeight="1">
      <c r="A936" s="338"/>
      <c r="B936" s="326" t="s">
        <v>1446</v>
      </c>
      <c r="C936" s="326" t="s">
        <v>1440</v>
      </c>
      <c r="D936" s="399" t="s">
        <v>1445</v>
      </c>
      <c r="E936" s="324">
        <f>F936-5</f>
        <v>45320</v>
      </c>
      <c r="F936" s="324">
        <v>45325</v>
      </c>
      <c r="G936" s="324">
        <f>F936+42</f>
        <v>45367</v>
      </c>
      <c r="H936" s="338"/>
    </row>
    <row r="937" spans="1:8">
      <c r="A937" s="338"/>
      <c r="B937" s="326" t="s">
        <v>1437</v>
      </c>
      <c r="C937" s="326" t="s">
        <v>1436</v>
      </c>
      <c r="D937" s="399"/>
      <c r="E937" s="324">
        <f>F937-5</f>
        <v>45327</v>
      </c>
      <c r="F937" s="324">
        <f>F936+7</f>
        <v>45332</v>
      </c>
      <c r="G937" s="324">
        <f>F937+42</f>
        <v>45374</v>
      </c>
      <c r="H937" s="338"/>
    </row>
    <row r="938" spans="1:8">
      <c r="A938" s="338"/>
      <c r="B938" s="416" t="s">
        <v>1444</v>
      </c>
      <c r="C938" s="416"/>
      <c r="D938" s="399"/>
      <c r="E938" s="328">
        <f>F938-5</f>
        <v>45334</v>
      </c>
      <c r="F938" s="328">
        <f>F937+7</f>
        <v>45339</v>
      </c>
      <c r="G938" s="328">
        <f>F938+42</f>
        <v>45381</v>
      </c>
      <c r="H938" s="338"/>
    </row>
    <row r="939" spans="1:8">
      <c r="A939" s="338"/>
      <c r="B939" s="413" t="s">
        <v>1434</v>
      </c>
      <c r="C939" s="413" t="s">
        <v>1433</v>
      </c>
      <c r="D939" s="399"/>
      <c r="E939" s="324">
        <f>F939-5</f>
        <v>45341</v>
      </c>
      <c r="F939" s="324">
        <f>F938+7</f>
        <v>45346</v>
      </c>
      <c r="G939" s="324">
        <f>F939+42</f>
        <v>45388</v>
      </c>
      <c r="H939" s="338"/>
    </row>
    <row r="940" spans="1:8">
      <c r="A940" s="338"/>
      <c r="B940" s="413" t="s">
        <v>1432</v>
      </c>
      <c r="C940" s="413" t="s">
        <v>1431</v>
      </c>
      <c r="D940" s="399"/>
      <c r="E940" s="324">
        <f>F940-5</f>
        <v>45348</v>
      </c>
      <c r="F940" s="324">
        <f>F939+7</f>
        <v>45353</v>
      </c>
      <c r="G940" s="324">
        <f>F940+42</f>
        <v>45395</v>
      </c>
      <c r="H940" s="338"/>
    </row>
    <row r="941" spans="1:8">
      <c r="A941" s="338"/>
      <c r="B941" s="364"/>
      <c r="C941" s="364"/>
      <c r="D941" s="384"/>
      <c r="E941" s="341"/>
      <c r="F941" s="341"/>
      <c r="G941" s="341"/>
      <c r="H941" s="338"/>
    </row>
    <row r="942" spans="1:8">
      <c r="A942" s="351" t="s">
        <v>1443</v>
      </c>
      <c r="B942" s="321"/>
      <c r="C942" s="321"/>
      <c r="E942" s="338"/>
      <c r="F942" s="338"/>
      <c r="G942" s="338"/>
      <c r="H942" s="338"/>
    </row>
    <row r="943" spans="1:8">
      <c r="A943" s="338"/>
      <c r="B943" s="337" t="s">
        <v>7</v>
      </c>
      <c r="C943" s="337" t="s">
        <v>8</v>
      </c>
      <c r="D943" s="336" t="s">
        <v>9</v>
      </c>
      <c r="E943" s="333" t="s">
        <v>911</v>
      </c>
      <c r="F943" s="333" t="s">
        <v>911</v>
      </c>
      <c r="G943" s="324" t="s">
        <v>1442</v>
      </c>
      <c r="H943" s="338"/>
    </row>
    <row r="944" spans="1:8">
      <c r="A944" s="338"/>
      <c r="B944" s="335"/>
      <c r="C944" s="335"/>
      <c r="D944" s="334"/>
      <c r="E944" s="333" t="s">
        <v>907</v>
      </c>
      <c r="F944" s="333" t="s">
        <v>11</v>
      </c>
      <c r="G944" s="333" t="s">
        <v>12</v>
      </c>
      <c r="H944" s="338"/>
    </row>
    <row r="945" spans="1:8" ht="16.5" customHeight="1">
      <c r="A945" s="338"/>
      <c r="B945" s="326" t="s">
        <v>1441</v>
      </c>
      <c r="C945" s="326" t="s">
        <v>1440</v>
      </c>
      <c r="D945" s="399" t="s">
        <v>1439</v>
      </c>
      <c r="E945" s="324">
        <f>F945-5</f>
        <v>45320</v>
      </c>
      <c r="F945" s="324">
        <v>45325</v>
      </c>
      <c r="G945" s="324">
        <f>F945+45</f>
        <v>45370</v>
      </c>
      <c r="H945" s="338"/>
    </row>
    <row r="946" spans="1:8">
      <c r="A946" s="338"/>
      <c r="B946" s="326" t="s">
        <v>1437</v>
      </c>
      <c r="C946" s="326" t="s">
        <v>1436</v>
      </c>
      <c r="D946" s="399"/>
      <c r="E946" s="324">
        <f>F946-5</f>
        <v>45327</v>
      </c>
      <c r="F946" s="324">
        <f>F945+7</f>
        <v>45332</v>
      </c>
      <c r="G946" s="324">
        <f>F946+45</f>
        <v>45377</v>
      </c>
      <c r="H946" s="338"/>
    </row>
    <row r="947" spans="1:8">
      <c r="A947" s="338"/>
      <c r="B947" s="416" t="s">
        <v>1435</v>
      </c>
      <c r="C947" s="416"/>
      <c r="D947" s="399"/>
      <c r="E947" s="328">
        <f>F947-5</f>
        <v>45334</v>
      </c>
      <c r="F947" s="328">
        <f>F946+7</f>
        <v>45339</v>
      </c>
      <c r="G947" s="328">
        <f>F947+45</f>
        <v>45384</v>
      </c>
      <c r="H947" s="338"/>
    </row>
    <row r="948" spans="1:8">
      <c r="A948" s="338"/>
      <c r="B948" s="413" t="s">
        <v>1434</v>
      </c>
      <c r="C948" s="413" t="s">
        <v>1433</v>
      </c>
      <c r="D948" s="399"/>
      <c r="E948" s="324">
        <f>F948-5</f>
        <v>45341</v>
      </c>
      <c r="F948" s="324">
        <f>F947+7</f>
        <v>45346</v>
      </c>
      <c r="G948" s="324">
        <f>F948+45</f>
        <v>45391</v>
      </c>
      <c r="H948" s="338"/>
    </row>
    <row r="949" spans="1:8">
      <c r="A949" s="338"/>
      <c r="B949" s="413" t="s">
        <v>1432</v>
      </c>
      <c r="C949" s="413" t="s">
        <v>1431</v>
      </c>
      <c r="D949" s="399"/>
      <c r="E949" s="324">
        <f>F949-5</f>
        <v>45348</v>
      </c>
      <c r="F949" s="324">
        <f>F948+7</f>
        <v>45353</v>
      </c>
      <c r="G949" s="324">
        <f>F949+45</f>
        <v>45398</v>
      </c>
      <c r="H949" s="338"/>
    </row>
    <row r="950" spans="1:8">
      <c r="A950" s="338"/>
      <c r="B950" s="343"/>
      <c r="C950" s="362"/>
      <c r="D950" s="384"/>
      <c r="E950" s="341"/>
      <c r="F950" s="341"/>
      <c r="G950" s="341"/>
      <c r="H950" s="338"/>
    </row>
    <row r="951" spans="1:8">
      <c r="A951" s="401" t="s">
        <v>1428</v>
      </c>
      <c r="B951" s="401"/>
      <c r="C951" s="360"/>
      <c r="D951" s="359"/>
      <c r="E951" s="358"/>
      <c r="F951" s="357"/>
      <c r="G951" s="357"/>
      <c r="H951" s="372"/>
    </row>
    <row r="952" spans="1:8" ht="16.5" customHeight="1">
      <c r="A952" s="338"/>
      <c r="B952" s="337" t="s">
        <v>1429</v>
      </c>
      <c r="C952" s="337" t="s">
        <v>8</v>
      </c>
      <c r="D952" s="336" t="s">
        <v>9</v>
      </c>
      <c r="E952" s="333" t="s">
        <v>911</v>
      </c>
      <c r="F952" s="333" t="s">
        <v>911</v>
      </c>
      <c r="G952" s="324" t="s">
        <v>1428</v>
      </c>
    </row>
    <row r="953" spans="1:8">
      <c r="A953" s="338"/>
      <c r="B953" s="335"/>
      <c r="C953" s="335"/>
      <c r="D953" s="334"/>
      <c r="E953" s="333" t="s">
        <v>907</v>
      </c>
      <c r="F953" s="333" t="s">
        <v>11</v>
      </c>
      <c r="G953" s="333" t="s">
        <v>12</v>
      </c>
    </row>
    <row r="954" spans="1:8" ht="16.5" customHeight="1">
      <c r="A954" s="338"/>
      <c r="B954" s="326" t="s">
        <v>75</v>
      </c>
      <c r="C954" s="326" t="s">
        <v>1427</v>
      </c>
      <c r="D954" s="399" t="s">
        <v>1426</v>
      </c>
      <c r="E954" s="324">
        <f>F954-4</f>
        <v>45322</v>
      </c>
      <c r="F954" s="324">
        <v>45326</v>
      </c>
      <c r="G954" s="324">
        <f>F954+36</f>
        <v>45362</v>
      </c>
    </row>
    <row r="955" spans="1:8">
      <c r="A955" s="338"/>
      <c r="B955" s="326" t="s">
        <v>240</v>
      </c>
      <c r="C955" s="326" t="s">
        <v>1425</v>
      </c>
      <c r="D955" s="399"/>
      <c r="E955" s="324">
        <f>F955-4</f>
        <v>45329</v>
      </c>
      <c r="F955" s="324">
        <f>F954+7</f>
        <v>45333</v>
      </c>
      <c r="G955" s="324">
        <f>F955+36</f>
        <v>45369</v>
      </c>
    </row>
    <row r="956" spans="1:8">
      <c r="A956" s="338"/>
      <c r="B956" s="326" t="s">
        <v>241</v>
      </c>
      <c r="C956" s="326" t="s">
        <v>1424</v>
      </c>
      <c r="D956" s="399"/>
      <c r="E956" s="324">
        <f>F956-4</f>
        <v>45336</v>
      </c>
      <c r="F956" s="324">
        <f>F955+7</f>
        <v>45340</v>
      </c>
      <c r="G956" s="324">
        <f>F956+36</f>
        <v>45376</v>
      </c>
    </row>
    <row r="957" spans="1:8">
      <c r="A957" s="338"/>
      <c r="B957" s="416" t="s">
        <v>1423</v>
      </c>
      <c r="C957" s="416"/>
      <c r="D957" s="399"/>
      <c r="E957" s="328">
        <f>F957-4</f>
        <v>45343</v>
      </c>
      <c r="F957" s="328">
        <f>F956+7</f>
        <v>45347</v>
      </c>
      <c r="G957" s="328">
        <f>F957+36</f>
        <v>45383</v>
      </c>
    </row>
    <row r="958" spans="1:8">
      <c r="A958" s="338"/>
      <c r="B958" s="413" t="s">
        <v>365</v>
      </c>
      <c r="C958" s="413" t="s">
        <v>246</v>
      </c>
      <c r="D958" s="399"/>
      <c r="E958" s="324">
        <f>F958-4</f>
        <v>45350</v>
      </c>
      <c r="F958" s="324">
        <f>F957+7</f>
        <v>45354</v>
      </c>
      <c r="G958" s="324">
        <f>F958+36</f>
        <v>45390</v>
      </c>
      <c r="H958" s="372"/>
    </row>
    <row r="959" spans="1:8">
      <c r="A959" s="338"/>
      <c r="B959" s="420"/>
      <c r="C959" s="419"/>
      <c r="D959" s="342"/>
      <c r="E959" s="341"/>
      <c r="F959" s="341"/>
      <c r="G959" s="341"/>
      <c r="H959" s="372"/>
    </row>
    <row r="960" spans="1:8">
      <c r="A960" s="401" t="s">
        <v>1422</v>
      </c>
      <c r="B960" s="401"/>
      <c r="D960" s="339"/>
      <c r="E960" s="338"/>
      <c r="F960" s="338"/>
      <c r="G960" s="338"/>
      <c r="H960" s="338"/>
    </row>
    <row r="961" spans="1:8">
      <c r="A961" s="338"/>
      <c r="B961" s="337" t="s">
        <v>1421</v>
      </c>
      <c r="C961" s="337" t="s">
        <v>8</v>
      </c>
      <c r="D961" s="336" t="s">
        <v>9</v>
      </c>
      <c r="E961" s="333" t="s">
        <v>911</v>
      </c>
      <c r="F961" s="333" t="s">
        <v>1420</v>
      </c>
      <c r="G961" s="324" t="s">
        <v>1419</v>
      </c>
      <c r="H961" s="333" t="s">
        <v>1418</v>
      </c>
    </row>
    <row r="962" spans="1:8">
      <c r="A962" s="338"/>
      <c r="B962" s="335"/>
      <c r="C962" s="335"/>
      <c r="D962" s="334"/>
      <c r="E962" s="333" t="s">
        <v>907</v>
      </c>
      <c r="F962" s="333" t="s">
        <v>11</v>
      </c>
      <c r="G962" s="333" t="s">
        <v>12</v>
      </c>
      <c r="H962" s="333" t="s">
        <v>12</v>
      </c>
    </row>
    <row r="963" spans="1:8" ht="16.5" customHeight="1">
      <c r="A963" s="338"/>
      <c r="B963" s="326" t="s">
        <v>1417</v>
      </c>
      <c r="C963" s="326" t="s">
        <v>1416</v>
      </c>
      <c r="D963" s="332" t="s">
        <v>1415</v>
      </c>
      <c r="E963" s="324">
        <f>F963-4</f>
        <v>45324</v>
      </c>
      <c r="F963" s="324">
        <v>45328</v>
      </c>
      <c r="G963" s="324">
        <f>F963+21</f>
        <v>45349</v>
      </c>
      <c r="H963" s="417" t="s">
        <v>1414</v>
      </c>
    </row>
    <row r="964" spans="1:8">
      <c r="A964" s="338"/>
      <c r="B964" s="326" t="s">
        <v>261</v>
      </c>
      <c r="C964" s="326" t="s">
        <v>1413</v>
      </c>
      <c r="D964" s="329"/>
      <c r="E964" s="324">
        <f>F964-4</f>
        <v>45331</v>
      </c>
      <c r="F964" s="324">
        <f>F963+7</f>
        <v>45335</v>
      </c>
      <c r="G964" s="324">
        <f>F964+21</f>
        <v>45356</v>
      </c>
      <c r="H964" s="417" t="s">
        <v>1412</v>
      </c>
    </row>
    <row r="965" spans="1:8">
      <c r="A965" s="338"/>
      <c r="B965" s="416" t="s">
        <v>933</v>
      </c>
      <c r="C965" s="416"/>
      <c r="D965" s="329"/>
      <c r="E965" s="328">
        <f>F965-4</f>
        <v>45338</v>
      </c>
      <c r="F965" s="328">
        <f>F964+7</f>
        <v>45342</v>
      </c>
      <c r="G965" s="328">
        <f>F965+21</f>
        <v>45363</v>
      </c>
      <c r="H965" s="418" t="s">
        <v>1411</v>
      </c>
    </row>
    <row r="966" spans="1:8">
      <c r="A966" s="338"/>
      <c r="B966" s="413" t="s">
        <v>1410</v>
      </c>
      <c r="C966" s="413" t="s">
        <v>1409</v>
      </c>
      <c r="D966" s="329"/>
      <c r="E966" s="324">
        <f>F966-4</f>
        <v>45345</v>
      </c>
      <c r="F966" s="324">
        <f>F965+7</f>
        <v>45349</v>
      </c>
      <c r="G966" s="324">
        <f>F966+21</f>
        <v>45370</v>
      </c>
      <c r="H966" s="417" t="s">
        <v>1408</v>
      </c>
    </row>
    <row r="967" spans="1:8">
      <c r="A967" s="338"/>
      <c r="B967" s="413" t="s">
        <v>263</v>
      </c>
      <c r="C967" s="413" t="s">
        <v>1407</v>
      </c>
      <c r="D967" s="325"/>
      <c r="E967" s="324">
        <f>F967-4</f>
        <v>45352</v>
      </c>
      <c r="F967" s="324">
        <f>F966+7</f>
        <v>45356</v>
      </c>
      <c r="G967" s="324">
        <f>F967+21</f>
        <v>45377</v>
      </c>
      <c r="H967" s="417" t="s">
        <v>1406</v>
      </c>
    </row>
    <row r="969" spans="1:8" s="371" customFormat="1">
      <c r="A969" s="377" t="s">
        <v>1405</v>
      </c>
      <c r="B969" s="377"/>
      <c r="C969" s="377"/>
      <c r="D969" s="377"/>
      <c r="E969" s="377"/>
      <c r="F969" s="377"/>
      <c r="G969" s="377"/>
      <c r="H969" s="376"/>
    </row>
    <row r="970" spans="1:8">
      <c r="A970" s="382" t="s">
        <v>1404</v>
      </c>
    </row>
    <row r="971" spans="1:8">
      <c r="B971" s="337" t="s">
        <v>1403</v>
      </c>
      <c r="C971" s="337" t="s">
        <v>1402</v>
      </c>
      <c r="D971" s="406" t="s">
        <v>9</v>
      </c>
      <c r="E971" s="400" t="s">
        <v>911</v>
      </c>
      <c r="F971" s="400" t="s">
        <v>911</v>
      </c>
      <c r="G971" s="400" t="s">
        <v>1401</v>
      </c>
    </row>
    <row r="972" spans="1:8">
      <c r="B972" s="335"/>
      <c r="C972" s="335"/>
      <c r="D972" s="405"/>
      <c r="E972" s="400" t="s">
        <v>907</v>
      </c>
      <c r="F972" s="400" t="s">
        <v>11</v>
      </c>
      <c r="G972" s="400" t="s">
        <v>12</v>
      </c>
    </row>
    <row r="973" spans="1:8" ht="16.5" customHeight="1">
      <c r="B973" s="326" t="s">
        <v>1400</v>
      </c>
      <c r="C973" s="326" t="s">
        <v>650</v>
      </c>
      <c r="D973" s="381" t="s">
        <v>1399</v>
      </c>
      <c r="E973" s="324">
        <f>F973-3</f>
        <v>45322</v>
      </c>
      <c r="F973" s="324">
        <v>45325</v>
      </c>
      <c r="G973" s="324">
        <f>F973+2</f>
        <v>45327</v>
      </c>
    </row>
    <row r="974" spans="1:8">
      <c r="B974" s="413" t="s">
        <v>1397</v>
      </c>
      <c r="C974" s="326" t="s">
        <v>1396</v>
      </c>
      <c r="D974" s="380"/>
      <c r="E974" s="324">
        <f>F974-3</f>
        <v>45329</v>
      </c>
      <c r="F974" s="324">
        <f>F973+7</f>
        <v>45332</v>
      </c>
      <c r="G974" s="324">
        <f>F974+2</f>
        <v>45334</v>
      </c>
    </row>
    <row r="975" spans="1:8">
      <c r="B975" s="416" t="s">
        <v>933</v>
      </c>
      <c r="C975" s="416"/>
      <c r="D975" s="380"/>
      <c r="E975" s="328">
        <f>F975-3</f>
        <v>45336</v>
      </c>
      <c r="F975" s="328">
        <f>F974+7</f>
        <v>45339</v>
      </c>
      <c r="G975" s="328">
        <f>F975+2</f>
        <v>45341</v>
      </c>
    </row>
    <row r="976" spans="1:8">
      <c r="B976" s="413" t="s">
        <v>1395</v>
      </c>
      <c r="C976" s="413" t="s">
        <v>1393</v>
      </c>
      <c r="D976" s="380"/>
      <c r="E976" s="324">
        <f>F976-3</f>
        <v>45343</v>
      </c>
      <c r="F976" s="324">
        <f>F975+7</f>
        <v>45346</v>
      </c>
      <c r="G976" s="324">
        <f>F976+2</f>
        <v>45348</v>
      </c>
    </row>
    <row r="977" spans="1:7">
      <c r="B977" s="413" t="s">
        <v>1392</v>
      </c>
      <c r="C977" s="413" t="s">
        <v>1391</v>
      </c>
      <c r="D977" s="379"/>
      <c r="E977" s="324">
        <f>F977-3</f>
        <v>45350</v>
      </c>
      <c r="F977" s="324">
        <f>F976+7</f>
        <v>45353</v>
      </c>
      <c r="G977" s="324">
        <f>F977+2</f>
        <v>45355</v>
      </c>
    </row>
    <row r="978" spans="1:7">
      <c r="B978" s="344"/>
      <c r="C978" s="344"/>
      <c r="D978" s="384"/>
      <c r="E978" s="341"/>
      <c r="F978" s="341"/>
      <c r="G978" s="341"/>
    </row>
    <row r="979" spans="1:7">
      <c r="B979" s="337" t="s">
        <v>1390</v>
      </c>
      <c r="C979" s="337" t="s">
        <v>1389</v>
      </c>
      <c r="D979" s="406" t="s">
        <v>9</v>
      </c>
      <c r="E979" s="400" t="s">
        <v>911</v>
      </c>
      <c r="F979" s="400" t="s">
        <v>911</v>
      </c>
      <c r="G979" s="400" t="s">
        <v>1388</v>
      </c>
    </row>
    <row r="980" spans="1:7">
      <c r="B980" s="335"/>
      <c r="C980" s="335"/>
      <c r="D980" s="405"/>
      <c r="E980" s="400" t="s">
        <v>907</v>
      </c>
      <c r="F980" s="400" t="s">
        <v>11</v>
      </c>
      <c r="G980" s="400" t="s">
        <v>12</v>
      </c>
    </row>
    <row r="981" spans="1:7">
      <c r="B981" s="326" t="s">
        <v>1387</v>
      </c>
      <c r="C981" s="326" t="s">
        <v>652</v>
      </c>
      <c r="D981" s="381" t="s">
        <v>1385</v>
      </c>
      <c r="E981" s="324">
        <f>F981-3</f>
        <v>45320</v>
      </c>
      <c r="F981" s="324">
        <v>45323</v>
      </c>
      <c r="G981" s="324">
        <f>F981+2</f>
        <v>45325</v>
      </c>
    </row>
    <row r="982" spans="1:7">
      <c r="B982" s="413" t="s">
        <v>1383</v>
      </c>
      <c r="C982" s="326" t="s">
        <v>1382</v>
      </c>
      <c r="D982" s="380"/>
      <c r="E982" s="324">
        <f>F982-3</f>
        <v>45327</v>
      </c>
      <c r="F982" s="324">
        <f>F981+7</f>
        <v>45330</v>
      </c>
      <c r="G982" s="324">
        <f>F982+2</f>
        <v>45332</v>
      </c>
    </row>
    <row r="983" spans="1:7">
      <c r="B983" s="416"/>
      <c r="C983" s="416"/>
      <c r="D983" s="380"/>
      <c r="E983" s="328">
        <f>F983-3</f>
        <v>45334</v>
      </c>
      <c r="F983" s="328">
        <f>F982+7</f>
        <v>45337</v>
      </c>
      <c r="G983" s="328">
        <f>F983+2</f>
        <v>45339</v>
      </c>
    </row>
    <row r="984" spans="1:7">
      <c r="B984" s="413" t="s">
        <v>1381</v>
      </c>
      <c r="C984" s="413" t="s">
        <v>1380</v>
      </c>
      <c r="D984" s="380"/>
      <c r="E984" s="324">
        <f>F984-3</f>
        <v>45341</v>
      </c>
      <c r="F984" s="324">
        <f>F983+7</f>
        <v>45344</v>
      </c>
      <c r="G984" s="324">
        <f>F984+2</f>
        <v>45346</v>
      </c>
    </row>
    <row r="985" spans="1:7">
      <c r="B985" s="413" t="s">
        <v>1379</v>
      </c>
      <c r="C985" s="413" t="s">
        <v>1378</v>
      </c>
      <c r="D985" s="379"/>
      <c r="E985" s="324">
        <f>F985-3</f>
        <v>45348</v>
      </c>
      <c r="F985" s="324">
        <f>F984+7</f>
        <v>45351</v>
      </c>
      <c r="G985" s="324">
        <f>F985+2</f>
        <v>45353</v>
      </c>
    </row>
    <row r="986" spans="1:7">
      <c r="B986" s="321"/>
      <c r="C986" s="321"/>
    </row>
    <row r="987" spans="1:7">
      <c r="A987" s="382" t="s">
        <v>1377</v>
      </c>
      <c r="C987" s="322"/>
    </row>
    <row r="988" spans="1:7">
      <c r="B988" s="337" t="s">
        <v>1286</v>
      </c>
      <c r="C988" s="337" t="s">
        <v>8</v>
      </c>
      <c r="D988" s="406" t="s">
        <v>9</v>
      </c>
      <c r="E988" s="400" t="s">
        <v>911</v>
      </c>
      <c r="F988" s="400" t="s">
        <v>911</v>
      </c>
      <c r="G988" s="400" t="s">
        <v>1376</v>
      </c>
    </row>
    <row r="989" spans="1:7">
      <c r="B989" s="335"/>
      <c r="C989" s="335"/>
      <c r="D989" s="405"/>
      <c r="E989" s="400" t="s">
        <v>907</v>
      </c>
      <c r="F989" s="400" t="s">
        <v>11</v>
      </c>
      <c r="G989" s="400" t="s">
        <v>12</v>
      </c>
    </row>
    <row r="990" spans="1:7" ht="16.5" customHeight="1">
      <c r="B990" s="326" t="s">
        <v>1375</v>
      </c>
      <c r="C990" s="326" t="s">
        <v>1288</v>
      </c>
      <c r="D990" s="381" t="s">
        <v>1374</v>
      </c>
      <c r="E990" s="324">
        <f>F990-4</f>
        <v>45321</v>
      </c>
      <c r="F990" s="324">
        <v>45325</v>
      </c>
      <c r="G990" s="324">
        <f>F990+3</f>
        <v>45328</v>
      </c>
    </row>
    <row r="991" spans="1:7">
      <c r="B991" s="413" t="s">
        <v>1373</v>
      </c>
      <c r="C991" s="326" t="s">
        <v>1372</v>
      </c>
      <c r="D991" s="380"/>
      <c r="E991" s="324">
        <f>F991-4</f>
        <v>45328</v>
      </c>
      <c r="F991" s="324">
        <f>F990+7</f>
        <v>45332</v>
      </c>
      <c r="G991" s="324">
        <f>F991+3</f>
        <v>45335</v>
      </c>
    </row>
    <row r="992" spans="1:7">
      <c r="B992" s="413" t="s">
        <v>1322</v>
      </c>
      <c r="C992" s="413" t="s">
        <v>1323</v>
      </c>
      <c r="D992" s="380"/>
      <c r="E992" s="324">
        <f>F992-4</f>
        <v>45335</v>
      </c>
      <c r="F992" s="324">
        <f>F991+7</f>
        <v>45339</v>
      </c>
      <c r="G992" s="324">
        <f>F992+3</f>
        <v>45342</v>
      </c>
    </row>
    <row r="993" spans="1:7">
      <c r="B993" s="413" t="s">
        <v>1371</v>
      </c>
      <c r="C993" s="413" t="s">
        <v>1370</v>
      </c>
      <c r="D993" s="380"/>
      <c r="E993" s="324">
        <f>F993-4</f>
        <v>45342</v>
      </c>
      <c r="F993" s="324">
        <f>F992+7</f>
        <v>45346</v>
      </c>
      <c r="G993" s="324">
        <f>F993+3</f>
        <v>45349</v>
      </c>
    </row>
    <row r="994" spans="1:7">
      <c r="B994" s="326" t="s">
        <v>1369</v>
      </c>
      <c r="C994" s="326" t="s">
        <v>1323</v>
      </c>
      <c r="D994" s="379"/>
      <c r="E994" s="324">
        <f>F994-4</f>
        <v>45349</v>
      </c>
      <c r="F994" s="324">
        <f>F993+7</f>
        <v>45353</v>
      </c>
      <c r="G994" s="324">
        <f>F994+3</f>
        <v>45356</v>
      </c>
    </row>
    <row r="995" spans="1:7">
      <c r="B995" s="344"/>
      <c r="C995" s="344"/>
      <c r="D995" s="384"/>
      <c r="E995" s="341"/>
      <c r="F995" s="341"/>
      <c r="G995" s="341"/>
    </row>
    <row r="996" spans="1:7">
      <c r="A996" s="382" t="s">
        <v>1368</v>
      </c>
      <c r="B996" s="321"/>
      <c r="C996" s="321"/>
    </row>
    <row r="997" spans="1:7">
      <c r="B997" s="337" t="s">
        <v>425</v>
      </c>
      <c r="C997" s="337" t="s">
        <v>8</v>
      </c>
      <c r="D997" s="406" t="s">
        <v>9</v>
      </c>
      <c r="E997" s="400" t="s">
        <v>911</v>
      </c>
      <c r="F997" s="400" t="s">
        <v>911</v>
      </c>
      <c r="G997" s="400" t="s">
        <v>1367</v>
      </c>
    </row>
    <row r="998" spans="1:7">
      <c r="B998" s="335"/>
      <c r="C998" s="335"/>
      <c r="D998" s="405"/>
      <c r="E998" s="400" t="s">
        <v>907</v>
      </c>
      <c r="F998" s="400" t="s">
        <v>11</v>
      </c>
      <c r="G998" s="400" t="s">
        <v>12</v>
      </c>
    </row>
    <row r="999" spans="1:7" ht="16.5" customHeight="1">
      <c r="B999" s="326" t="s">
        <v>1366</v>
      </c>
      <c r="C999" s="326" t="s">
        <v>1288</v>
      </c>
      <c r="D999" s="381" t="s">
        <v>1365</v>
      </c>
      <c r="E999" s="324">
        <f>F999-4</f>
        <v>45321</v>
      </c>
      <c r="F999" s="324">
        <v>45325</v>
      </c>
      <c r="G999" s="324">
        <f>F999+2</f>
        <v>45327</v>
      </c>
    </row>
    <row r="1000" spans="1:7">
      <c r="B1000" s="413" t="s">
        <v>1364</v>
      </c>
      <c r="C1000" s="326" t="s">
        <v>1363</v>
      </c>
      <c r="D1000" s="380"/>
      <c r="E1000" s="324">
        <f>F1000-4</f>
        <v>45328</v>
      </c>
      <c r="F1000" s="324">
        <f>F999+7</f>
        <v>45332</v>
      </c>
      <c r="G1000" s="324">
        <f>F1000+2</f>
        <v>45334</v>
      </c>
    </row>
    <row r="1001" spans="1:7">
      <c r="B1001" s="413" t="s">
        <v>1322</v>
      </c>
      <c r="C1001" s="413" t="s">
        <v>1362</v>
      </c>
      <c r="D1001" s="380"/>
      <c r="E1001" s="324">
        <f>F1001-4</f>
        <v>45335</v>
      </c>
      <c r="F1001" s="324">
        <f>F1000+7</f>
        <v>45339</v>
      </c>
      <c r="G1001" s="324">
        <f>F1001+2</f>
        <v>45341</v>
      </c>
    </row>
    <row r="1002" spans="1:7">
      <c r="B1002" s="413" t="s">
        <v>1361</v>
      </c>
      <c r="C1002" s="413" t="s">
        <v>1360</v>
      </c>
      <c r="D1002" s="380"/>
      <c r="E1002" s="324">
        <f>F1002-4</f>
        <v>45342</v>
      </c>
      <c r="F1002" s="324">
        <f>F1001+7</f>
        <v>45346</v>
      </c>
      <c r="G1002" s="324">
        <f>F1002+2</f>
        <v>45348</v>
      </c>
    </row>
    <row r="1003" spans="1:7">
      <c r="B1003" s="326" t="s">
        <v>1359</v>
      </c>
      <c r="C1003" s="326" t="s">
        <v>1323</v>
      </c>
      <c r="D1003" s="379"/>
      <c r="E1003" s="324">
        <f>F1003-4</f>
        <v>45349</v>
      </c>
      <c r="F1003" s="324">
        <f>F1002+7</f>
        <v>45353</v>
      </c>
      <c r="G1003" s="324">
        <f>F1003+2</f>
        <v>45355</v>
      </c>
    </row>
    <row r="1004" spans="1:7">
      <c r="B1004" s="364"/>
      <c r="C1004" s="344"/>
      <c r="D1004" s="384"/>
      <c r="E1004" s="341"/>
      <c r="F1004" s="341"/>
      <c r="G1004" s="341"/>
    </row>
    <row r="1005" spans="1:7">
      <c r="A1005" s="415" t="s">
        <v>1358</v>
      </c>
      <c r="B1005" s="415"/>
    </row>
    <row r="1006" spans="1:7">
      <c r="B1006" s="337" t="s">
        <v>1352</v>
      </c>
      <c r="C1006" s="337" t="s">
        <v>8</v>
      </c>
      <c r="D1006" s="406" t="s">
        <v>9</v>
      </c>
      <c r="E1006" s="400" t="s">
        <v>911</v>
      </c>
      <c r="F1006" s="400" t="s">
        <v>911</v>
      </c>
      <c r="G1006" s="400" t="s">
        <v>1347</v>
      </c>
    </row>
    <row r="1007" spans="1:7">
      <c r="B1007" s="335"/>
      <c r="C1007" s="335"/>
      <c r="D1007" s="405"/>
      <c r="E1007" s="400" t="s">
        <v>907</v>
      </c>
      <c r="F1007" s="400" t="s">
        <v>11</v>
      </c>
      <c r="G1007" s="400" t="s">
        <v>12</v>
      </c>
    </row>
    <row r="1008" spans="1:7">
      <c r="B1008" s="326" t="s">
        <v>1354</v>
      </c>
      <c r="C1008" s="326" t="s">
        <v>1357</v>
      </c>
      <c r="D1008" s="399" t="s">
        <v>1356</v>
      </c>
      <c r="E1008" s="324">
        <f>F1008-4</f>
        <v>45319</v>
      </c>
      <c r="F1008" s="324">
        <v>45323</v>
      </c>
      <c r="G1008" s="324">
        <f>F1008+2</f>
        <v>45325</v>
      </c>
    </row>
    <row r="1009" spans="2:7">
      <c r="B1009" s="413" t="s">
        <v>1353</v>
      </c>
      <c r="C1009" s="326" t="s">
        <v>1355</v>
      </c>
      <c r="D1009" s="399"/>
      <c r="E1009" s="324">
        <f>F1009-4</f>
        <v>45326</v>
      </c>
      <c r="F1009" s="324">
        <f>F1008+7</f>
        <v>45330</v>
      </c>
      <c r="G1009" s="324">
        <f>G1008+7</f>
        <v>45332</v>
      </c>
    </row>
    <row r="1010" spans="2:7">
      <c r="B1010" s="413" t="s">
        <v>1354</v>
      </c>
      <c r="C1010" s="413" t="s">
        <v>1327</v>
      </c>
      <c r="D1010" s="399"/>
      <c r="E1010" s="324">
        <f>F1010-4</f>
        <v>45333</v>
      </c>
      <c r="F1010" s="324">
        <f>F1009+7</f>
        <v>45337</v>
      </c>
      <c r="G1010" s="324">
        <f>G1009+7</f>
        <v>45339</v>
      </c>
    </row>
    <row r="1011" spans="2:7">
      <c r="B1011" s="413" t="s">
        <v>1353</v>
      </c>
      <c r="C1011" s="413" t="s">
        <v>1330</v>
      </c>
      <c r="D1011" s="399"/>
      <c r="E1011" s="324">
        <f>F1011-4</f>
        <v>45340</v>
      </c>
      <c r="F1011" s="324">
        <f>F1010+7</f>
        <v>45344</v>
      </c>
      <c r="G1011" s="324">
        <f>G1010+7</f>
        <v>45346</v>
      </c>
    </row>
    <row r="1012" spans="2:7">
      <c r="B1012" s="326" t="s">
        <v>1331</v>
      </c>
      <c r="C1012" s="326" t="s">
        <v>1323</v>
      </c>
      <c r="D1012" s="399"/>
      <c r="E1012" s="324">
        <f>F1012-4</f>
        <v>45347</v>
      </c>
      <c r="F1012" s="324">
        <f>F1011+7</f>
        <v>45351</v>
      </c>
      <c r="G1012" s="324">
        <f>G1011+7</f>
        <v>45353</v>
      </c>
    </row>
    <row r="1013" spans="2:7">
      <c r="B1013" s="364"/>
      <c r="C1013" s="364"/>
      <c r="D1013" s="384"/>
      <c r="E1013" s="341"/>
      <c r="F1013" s="341"/>
      <c r="G1013" s="341"/>
    </row>
    <row r="1014" spans="2:7">
      <c r="B1014" s="337" t="s">
        <v>1352</v>
      </c>
      <c r="C1014" s="337" t="s">
        <v>8</v>
      </c>
      <c r="D1014" s="406" t="s">
        <v>9</v>
      </c>
      <c r="E1014" s="400" t="s">
        <v>911</v>
      </c>
      <c r="F1014" s="400" t="s">
        <v>911</v>
      </c>
      <c r="G1014" s="400" t="s">
        <v>1351</v>
      </c>
    </row>
    <row r="1015" spans="2:7">
      <c r="B1015" s="335"/>
      <c r="C1015" s="335"/>
      <c r="D1015" s="405"/>
      <c r="E1015" s="400" t="s">
        <v>907</v>
      </c>
      <c r="F1015" s="400" t="s">
        <v>11</v>
      </c>
      <c r="G1015" s="400" t="s">
        <v>12</v>
      </c>
    </row>
    <row r="1016" spans="2:7" ht="16.5" customHeight="1">
      <c r="B1016" s="326" t="s">
        <v>1348</v>
      </c>
      <c r="C1016" s="326" t="s">
        <v>1299</v>
      </c>
      <c r="D1016" s="399" t="s">
        <v>1350</v>
      </c>
      <c r="E1016" s="324">
        <f>F1016-4</f>
        <v>45320</v>
      </c>
      <c r="F1016" s="324">
        <v>45324</v>
      </c>
      <c r="G1016" s="324">
        <f>F1016+3</f>
        <v>45327</v>
      </c>
    </row>
    <row r="1017" spans="2:7">
      <c r="B1017" s="413" t="s">
        <v>1349</v>
      </c>
      <c r="C1017" s="326" t="s">
        <v>1288</v>
      </c>
      <c r="D1017" s="399"/>
      <c r="E1017" s="324">
        <f>E1016+7</f>
        <v>45327</v>
      </c>
      <c r="F1017" s="324">
        <f>F1016+7</f>
        <v>45331</v>
      </c>
      <c r="G1017" s="324">
        <f>F1017+3</f>
        <v>45334</v>
      </c>
    </row>
    <row r="1018" spans="2:7">
      <c r="B1018" s="414" t="s">
        <v>926</v>
      </c>
      <c r="C1018" s="414"/>
      <c r="D1018" s="399"/>
      <c r="E1018" s="328">
        <f>E1017+7</f>
        <v>45334</v>
      </c>
      <c r="F1018" s="328">
        <f>F1017+7</f>
        <v>45338</v>
      </c>
      <c r="G1018" s="328">
        <f>F1018+3</f>
        <v>45341</v>
      </c>
    </row>
    <row r="1019" spans="2:7">
      <c r="B1019" s="413" t="s">
        <v>1348</v>
      </c>
      <c r="C1019" s="413" t="s">
        <v>1330</v>
      </c>
      <c r="D1019" s="399"/>
      <c r="E1019" s="324">
        <f>E1018+7</f>
        <v>45341</v>
      </c>
      <c r="F1019" s="324">
        <f>F1018+7</f>
        <v>45345</v>
      </c>
      <c r="G1019" s="324">
        <f>F1019+3</f>
        <v>45348</v>
      </c>
    </row>
    <row r="1020" spans="2:7">
      <c r="B1020" s="326" t="s">
        <v>923</v>
      </c>
      <c r="C1020" s="326" t="s">
        <v>923</v>
      </c>
      <c r="D1020" s="399"/>
      <c r="E1020" s="324">
        <f>E1019+7</f>
        <v>45348</v>
      </c>
      <c r="F1020" s="324">
        <f>F1019+7</f>
        <v>45352</v>
      </c>
      <c r="G1020" s="324">
        <f>F1020+3</f>
        <v>45355</v>
      </c>
    </row>
    <row r="1022" spans="2:7">
      <c r="B1022" s="337" t="s">
        <v>1286</v>
      </c>
      <c r="C1022" s="337" t="s">
        <v>8</v>
      </c>
      <c r="D1022" s="406" t="s">
        <v>9</v>
      </c>
      <c r="E1022" s="400" t="s">
        <v>911</v>
      </c>
      <c r="F1022" s="400" t="s">
        <v>911</v>
      </c>
      <c r="G1022" s="400" t="s">
        <v>1347</v>
      </c>
    </row>
    <row r="1023" spans="2:7">
      <c r="B1023" s="335"/>
      <c r="C1023" s="335"/>
      <c r="D1023" s="405"/>
      <c r="E1023" s="400" t="s">
        <v>907</v>
      </c>
      <c r="F1023" s="400" t="s">
        <v>11</v>
      </c>
      <c r="G1023" s="400" t="s">
        <v>12</v>
      </c>
    </row>
    <row r="1024" spans="2:7">
      <c r="B1024" s="326" t="s">
        <v>1346</v>
      </c>
      <c r="C1024" s="326" t="s">
        <v>652</v>
      </c>
      <c r="D1024" s="399" t="s">
        <v>1345</v>
      </c>
      <c r="E1024" s="324">
        <f>F1024-4</f>
        <v>45322</v>
      </c>
      <c r="F1024" s="324">
        <v>45326</v>
      </c>
      <c r="G1024" s="324">
        <f>F1024+3</f>
        <v>45329</v>
      </c>
    </row>
    <row r="1025" spans="1:7">
      <c r="B1025" s="413" t="s">
        <v>1344</v>
      </c>
      <c r="C1025" s="326" t="s">
        <v>1343</v>
      </c>
      <c r="D1025" s="399"/>
      <c r="E1025" s="324">
        <f>E1024+7</f>
        <v>45329</v>
      </c>
      <c r="F1025" s="324">
        <f>F1024+7</f>
        <v>45333</v>
      </c>
      <c r="G1025" s="324">
        <f>G1024+7</f>
        <v>45336</v>
      </c>
    </row>
    <row r="1026" spans="1:7">
      <c r="B1026" s="414" t="s">
        <v>926</v>
      </c>
      <c r="C1026" s="414"/>
      <c r="D1026" s="399"/>
      <c r="E1026" s="328">
        <f>E1025+7</f>
        <v>45336</v>
      </c>
      <c r="F1026" s="328">
        <f>F1025+7</f>
        <v>45340</v>
      </c>
      <c r="G1026" s="328">
        <f>G1025+7</f>
        <v>45343</v>
      </c>
    </row>
    <row r="1027" spans="1:7">
      <c r="B1027" s="413" t="s">
        <v>1342</v>
      </c>
      <c r="C1027" s="413" t="s">
        <v>1341</v>
      </c>
      <c r="D1027" s="399"/>
      <c r="E1027" s="324">
        <f>E1026+7</f>
        <v>45343</v>
      </c>
      <c r="F1027" s="324">
        <f>F1026+7</f>
        <v>45347</v>
      </c>
      <c r="G1027" s="324">
        <f>G1026+7</f>
        <v>45350</v>
      </c>
    </row>
    <row r="1028" spans="1:7">
      <c r="B1028" s="326" t="s">
        <v>923</v>
      </c>
      <c r="C1028" s="326" t="s">
        <v>923</v>
      </c>
      <c r="D1028" s="399"/>
      <c r="E1028" s="324">
        <f>E1027+7</f>
        <v>45350</v>
      </c>
      <c r="F1028" s="324">
        <f>F1027+7</f>
        <v>45354</v>
      </c>
      <c r="G1028" s="324">
        <f>G1027+7</f>
        <v>45357</v>
      </c>
    </row>
    <row r="1029" spans="1:7">
      <c r="B1029" s="321"/>
      <c r="C1029" s="321"/>
    </row>
    <row r="1030" spans="1:7">
      <c r="A1030" s="382" t="s">
        <v>1340</v>
      </c>
    </row>
    <row r="1031" spans="1:7">
      <c r="B1031" s="337" t="s">
        <v>1286</v>
      </c>
      <c r="C1031" s="337" t="s">
        <v>8</v>
      </c>
      <c r="D1031" s="406" t="s">
        <v>9</v>
      </c>
      <c r="E1031" s="400" t="s">
        <v>911</v>
      </c>
      <c r="F1031" s="400" t="s">
        <v>911</v>
      </c>
      <c r="G1031" s="400" t="s">
        <v>1328</v>
      </c>
    </row>
    <row r="1032" spans="1:7">
      <c r="B1032" s="335"/>
      <c r="C1032" s="335"/>
      <c r="D1032" s="405"/>
      <c r="E1032" s="400" t="s">
        <v>907</v>
      </c>
      <c r="F1032" s="400" t="s">
        <v>11</v>
      </c>
      <c r="G1032" s="400" t="s">
        <v>12</v>
      </c>
    </row>
    <row r="1033" spans="1:7">
      <c r="B1033" s="326" t="s">
        <v>659</v>
      </c>
      <c r="C1033" s="326" t="s">
        <v>652</v>
      </c>
      <c r="D1033" s="399" t="s">
        <v>1339</v>
      </c>
      <c r="E1033" s="324">
        <f>F1033-5</f>
        <v>45323</v>
      </c>
      <c r="F1033" s="324">
        <v>45328</v>
      </c>
      <c r="G1033" s="324">
        <f>F1033+3</f>
        <v>45331</v>
      </c>
    </row>
    <row r="1034" spans="1:7">
      <c r="B1034" s="414" t="s">
        <v>933</v>
      </c>
      <c r="C1034" s="414"/>
      <c r="D1034" s="399"/>
      <c r="E1034" s="328">
        <f>F1034-5</f>
        <v>45330</v>
      </c>
      <c r="F1034" s="328">
        <f>F1033+7</f>
        <v>45335</v>
      </c>
      <c r="G1034" s="328">
        <f>F1034+3</f>
        <v>45338</v>
      </c>
    </row>
    <row r="1035" spans="1:7">
      <c r="B1035" s="414" t="s">
        <v>933</v>
      </c>
      <c r="C1035" s="414"/>
      <c r="D1035" s="399"/>
      <c r="E1035" s="328">
        <f>F1035-5</f>
        <v>45337</v>
      </c>
      <c r="F1035" s="328">
        <f>F1034+7</f>
        <v>45342</v>
      </c>
      <c r="G1035" s="328">
        <f>F1035+3</f>
        <v>45345</v>
      </c>
    </row>
    <row r="1036" spans="1:7">
      <c r="B1036" s="413" t="s">
        <v>1338</v>
      </c>
      <c r="C1036" s="326" t="s">
        <v>1337</v>
      </c>
      <c r="D1036" s="399"/>
      <c r="E1036" s="324">
        <f>F1036-5</f>
        <v>45344</v>
      </c>
      <c r="F1036" s="324">
        <f>F1035+7</f>
        <v>45349</v>
      </c>
      <c r="G1036" s="324">
        <f>F1036+3</f>
        <v>45352</v>
      </c>
    </row>
    <row r="1037" spans="1:7">
      <c r="B1037" s="413" t="s">
        <v>1336</v>
      </c>
      <c r="C1037" s="413" t="s">
        <v>1335</v>
      </c>
      <c r="D1037" s="399"/>
      <c r="E1037" s="324">
        <f>F1037-5</f>
        <v>45351</v>
      </c>
      <c r="F1037" s="324">
        <f>F1036+7</f>
        <v>45356</v>
      </c>
      <c r="G1037" s="324">
        <f>F1037+3</f>
        <v>45359</v>
      </c>
    </row>
    <row r="1038" spans="1:7">
      <c r="B1038" s="321" t="s">
        <v>923</v>
      </c>
      <c r="C1038" s="321"/>
      <c r="F1038" s="341"/>
      <c r="G1038" s="341"/>
    </row>
    <row r="1039" spans="1:7">
      <c r="B1039" s="337" t="s">
        <v>1334</v>
      </c>
      <c r="C1039" s="337" t="s">
        <v>8</v>
      </c>
      <c r="D1039" s="406" t="s">
        <v>9</v>
      </c>
      <c r="E1039" s="400" t="s">
        <v>911</v>
      </c>
      <c r="F1039" s="400" t="s">
        <v>911</v>
      </c>
      <c r="G1039" s="400" t="s">
        <v>1328</v>
      </c>
    </row>
    <row r="1040" spans="1:7">
      <c r="B1040" s="335"/>
      <c r="C1040" s="335"/>
      <c r="D1040" s="405"/>
      <c r="E1040" s="400" t="s">
        <v>907</v>
      </c>
      <c r="F1040" s="400" t="s">
        <v>11</v>
      </c>
      <c r="G1040" s="400" t="s">
        <v>12</v>
      </c>
    </row>
    <row r="1041" spans="1:7">
      <c r="B1041" s="326" t="s">
        <v>1332</v>
      </c>
      <c r="C1041" s="326" t="s">
        <v>1299</v>
      </c>
      <c r="D1041" s="399" t="s">
        <v>1333</v>
      </c>
      <c r="E1041" s="324">
        <f>F1041-4</f>
        <v>45320</v>
      </c>
      <c r="F1041" s="324">
        <v>45324</v>
      </c>
      <c r="G1041" s="324">
        <f>F1041+2</f>
        <v>45326</v>
      </c>
    </row>
    <row r="1042" spans="1:7">
      <c r="B1042" s="413" t="s">
        <v>1331</v>
      </c>
      <c r="C1042" s="413" t="s">
        <v>1288</v>
      </c>
      <c r="D1042" s="399"/>
      <c r="E1042" s="324">
        <f>F1042-4</f>
        <v>45327</v>
      </c>
      <c r="F1042" s="324">
        <f>F1041+7</f>
        <v>45331</v>
      </c>
      <c r="G1042" s="324">
        <f>F1042+2</f>
        <v>45333</v>
      </c>
    </row>
    <row r="1043" spans="1:7">
      <c r="B1043" s="413" t="s">
        <v>1332</v>
      </c>
      <c r="C1043" s="413" t="s">
        <v>1327</v>
      </c>
      <c r="D1043" s="399"/>
      <c r="E1043" s="324">
        <f>F1043-4</f>
        <v>45334</v>
      </c>
      <c r="F1043" s="324">
        <f>F1042+7</f>
        <v>45338</v>
      </c>
      <c r="G1043" s="324">
        <f>F1043+2</f>
        <v>45340</v>
      </c>
    </row>
    <row r="1044" spans="1:7">
      <c r="B1044" s="413" t="s">
        <v>1331</v>
      </c>
      <c r="C1044" s="413" t="s">
        <v>1330</v>
      </c>
      <c r="D1044" s="399"/>
      <c r="E1044" s="324">
        <f>F1044-4</f>
        <v>45341</v>
      </c>
      <c r="F1044" s="324">
        <f>F1043+7</f>
        <v>45345</v>
      </c>
      <c r="G1044" s="324">
        <f>F1044+2</f>
        <v>45347</v>
      </c>
    </row>
    <row r="1045" spans="1:7">
      <c r="B1045" s="413" t="s">
        <v>1329</v>
      </c>
      <c r="C1045" s="413" t="s">
        <v>209</v>
      </c>
      <c r="D1045" s="399"/>
      <c r="E1045" s="324">
        <f>F1045-4</f>
        <v>45348</v>
      </c>
      <c r="F1045" s="324">
        <f>F1044+7</f>
        <v>45352</v>
      </c>
      <c r="G1045" s="324">
        <f>F1045+2</f>
        <v>45354</v>
      </c>
    </row>
    <row r="1046" spans="1:7">
      <c r="B1046" s="364"/>
      <c r="C1046" s="364"/>
      <c r="D1046" s="384"/>
      <c r="E1046" s="341"/>
      <c r="F1046" s="341"/>
      <c r="G1046" s="341"/>
    </row>
    <row r="1047" spans="1:7">
      <c r="B1047" s="337" t="s">
        <v>1286</v>
      </c>
      <c r="C1047" s="337" t="s">
        <v>8</v>
      </c>
      <c r="D1047" s="406" t="s">
        <v>9</v>
      </c>
      <c r="E1047" s="400" t="s">
        <v>911</v>
      </c>
      <c r="F1047" s="400" t="s">
        <v>911</v>
      </c>
      <c r="G1047" s="400" t="s">
        <v>1328</v>
      </c>
    </row>
    <row r="1048" spans="1:7">
      <c r="B1048" s="335"/>
      <c r="C1048" s="335"/>
      <c r="D1048" s="405"/>
      <c r="E1048" s="400" t="s">
        <v>907</v>
      </c>
      <c r="F1048" s="400" t="s">
        <v>11</v>
      </c>
      <c r="G1048" s="400" t="s">
        <v>12</v>
      </c>
    </row>
    <row r="1049" spans="1:7">
      <c r="B1049" s="326" t="s">
        <v>1324</v>
      </c>
      <c r="C1049" s="326" t="s">
        <v>1327</v>
      </c>
      <c r="D1049" s="381" t="s">
        <v>1326</v>
      </c>
      <c r="E1049" s="324">
        <f>F1049-4</f>
        <v>45321</v>
      </c>
      <c r="F1049" s="324">
        <v>45325</v>
      </c>
      <c r="G1049" s="324">
        <f>F1049+2</f>
        <v>45327</v>
      </c>
    </row>
    <row r="1050" spans="1:7">
      <c r="B1050" s="413" t="s">
        <v>1325</v>
      </c>
      <c r="C1050" s="413" t="s">
        <v>1323</v>
      </c>
      <c r="D1050" s="380"/>
      <c r="E1050" s="324">
        <f>E1049+7</f>
        <v>45328</v>
      </c>
      <c r="F1050" s="324">
        <f>F1049+7</f>
        <v>45332</v>
      </c>
      <c r="G1050" s="324">
        <f>F1050+2</f>
        <v>45334</v>
      </c>
    </row>
    <row r="1051" spans="1:7">
      <c r="B1051" s="413" t="s">
        <v>1324</v>
      </c>
      <c r="C1051" s="413" t="s">
        <v>1323</v>
      </c>
      <c r="D1051" s="380"/>
      <c r="E1051" s="324">
        <f>E1050+7</f>
        <v>45335</v>
      </c>
      <c r="F1051" s="324">
        <f>F1050+7</f>
        <v>45339</v>
      </c>
      <c r="G1051" s="324">
        <f>F1051+2</f>
        <v>45341</v>
      </c>
    </row>
    <row r="1052" spans="1:7">
      <c r="B1052" s="413" t="s">
        <v>1322</v>
      </c>
      <c r="C1052" s="413" t="s">
        <v>1321</v>
      </c>
      <c r="D1052" s="380"/>
      <c r="E1052" s="324">
        <f>E1051+7</f>
        <v>45342</v>
      </c>
      <c r="F1052" s="324">
        <f>F1051+7</f>
        <v>45346</v>
      </c>
      <c r="G1052" s="324">
        <f>F1052+2</f>
        <v>45348</v>
      </c>
    </row>
    <row r="1053" spans="1:7">
      <c r="B1053" s="413" t="s">
        <v>1320</v>
      </c>
      <c r="C1053" s="413" t="s">
        <v>1319</v>
      </c>
      <c r="D1053" s="379"/>
      <c r="E1053" s="324">
        <f>E1052+7</f>
        <v>45349</v>
      </c>
      <c r="F1053" s="324">
        <f>F1052+7</f>
        <v>45353</v>
      </c>
      <c r="G1053" s="324">
        <f>F1053+2</f>
        <v>45355</v>
      </c>
    </row>
    <row r="1054" spans="1:7">
      <c r="B1054" s="412"/>
      <c r="C1054" s="411"/>
    </row>
    <row r="1055" spans="1:7">
      <c r="A1055" s="382" t="s">
        <v>1300</v>
      </c>
      <c r="B1055" s="322"/>
      <c r="C1055" s="322"/>
    </row>
    <row r="1056" spans="1:7">
      <c r="A1056" s="382"/>
      <c r="B1056" s="337" t="s">
        <v>1286</v>
      </c>
      <c r="C1056" s="337" t="s">
        <v>8</v>
      </c>
      <c r="D1056" s="406" t="s">
        <v>9</v>
      </c>
      <c r="E1056" s="400" t="s">
        <v>911</v>
      </c>
      <c r="F1056" s="400" t="s">
        <v>911</v>
      </c>
      <c r="G1056" s="400" t="s">
        <v>1300</v>
      </c>
    </row>
    <row r="1057" spans="2:7">
      <c r="B1057" s="335"/>
      <c r="C1057" s="335"/>
      <c r="D1057" s="405"/>
      <c r="E1057" s="400" t="s">
        <v>907</v>
      </c>
      <c r="F1057" s="400" t="s">
        <v>11</v>
      </c>
      <c r="G1057" s="400" t="s">
        <v>12</v>
      </c>
    </row>
    <row r="1058" spans="2:7">
      <c r="B1058" s="348" t="s">
        <v>1313</v>
      </c>
      <c r="C1058" s="348" t="s">
        <v>1318</v>
      </c>
      <c r="D1058" s="399" t="s">
        <v>1317</v>
      </c>
      <c r="E1058" s="324">
        <f>F1058-4</f>
        <v>45324</v>
      </c>
      <c r="F1058" s="324">
        <v>45328</v>
      </c>
      <c r="G1058" s="324">
        <f>F1058+1</f>
        <v>45329</v>
      </c>
    </row>
    <row r="1059" spans="2:7">
      <c r="B1059" s="348" t="s">
        <v>1313</v>
      </c>
      <c r="C1059" s="348" t="s">
        <v>1316</v>
      </c>
      <c r="D1059" s="399"/>
      <c r="E1059" s="324">
        <f>F1059-4</f>
        <v>45331</v>
      </c>
      <c r="F1059" s="324">
        <f>F1058+7</f>
        <v>45335</v>
      </c>
      <c r="G1059" s="324">
        <f>F1059+1</f>
        <v>45336</v>
      </c>
    </row>
    <row r="1060" spans="2:7">
      <c r="B1060" s="348" t="s">
        <v>1313</v>
      </c>
      <c r="C1060" s="348" t="s">
        <v>1315</v>
      </c>
      <c r="D1060" s="399"/>
      <c r="E1060" s="324">
        <f>F1060-4</f>
        <v>45338</v>
      </c>
      <c r="F1060" s="324">
        <f>F1059+7</f>
        <v>45342</v>
      </c>
      <c r="G1060" s="324">
        <f>F1060+1</f>
        <v>45343</v>
      </c>
    </row>
    <row r="1061" spans="2:7">
      <c r="B1061" s="348" t="s">
        <v>1313</v>
      </c>
      <c r="C1061" s="348" t="s">
        <v>1314</v>
      </c>
      <c r="D1061" s="399"/>
      <c r="E1061" s="324">
        <f>F1061-4</f>
        <v>45345</v>
      </c>
      <c r="F1061" s="324">
        <f>F1060+7</f>
        <v>45349</v>
      </c>
      <c r="G1061" s="324">
        <f>F1061+1</f>
        <v>45350</v>
      </c>
    </row>
    <row r="1062" spans="2:7">
      <c r="B1062" s="348" t="s">
        <v>1313</v>
      </c>
      <c r="C1062" s="348" t="s">
        <v>1312</v>
      </c>
      <c r="D1062" s="399"/>
      <c r="E1062" s="324">
        <f>F1062-4</f>
        <v>45352</v>
      </c>
      <c r="F1062" s="324">
        <f>F1061+7</f>
        <v>45356</v>
      </c>
      <c r="G1062" s="324">
        <f>F1062+1</f>
        <v>45357</v>
      </c>
    </row>
    <row r="1063" spans="2:7">
      <c r="B1063" s="321"/>
      <c r="C1063" s="321"/>
    </row>
    <row r="1064" spans="2:7">
      <c r="B1064" s="337" t="s">
        <v>1286</v>
      </c>
      <c r="C1064" s="337" t="s">
        <v>8</v>
      </c>
      <c r="D1064" s="406" t="s">
        <v>9</v>
      </c>
      <c r="E1064" s="400" t="s">
        <v>911</v>
      </c>
      <c r="F1064" s="400" t="s">
        <v>911</v>
      </c>
      <c r="G1064" s="400" t="s">
        <v>1300</v>
      </c>
    </row>
    <row r="1065" spans="2:7">
      <c r="B1065" s="335"/>
      <c r="C1065" s="335"/>
      <c r="D1065" s="405"/>
      <c r="E1065" s="400" t="s">
        <v>907</v>
      </c>
      <c r="F1065" s="400" t="s">
        <v>11</v>
      </c>
      <c r="G1065" s="400" t="s">
        <v>12</v>
      </c>
    </row>
    <row r="1066" spans="2:7">
      <c r="B1066" s="348" t="s">
        <v>669</v>
      </c>
      <c r="C1066" s="348" t="s">
        <v>1311</v>
      </c>
      <c r="D1066" s="399" t="s">
        <v>1310</v>
      </c>
      <c r="E1066" s="324">
        <f>F1066-4</f>
        <v>45319</v>
      </c>
      <c r="F1066" s="324">
        <v>45323</v>
      </c>
      <c r="G1066" s="324">
        <f>F1066+2</f>
        <v>45325</v>
      </c>
    </row>
    <row r="1067" spans="2:7">
      <c r="B1067" s="348" t="s">
        <v>1309</v>
      </c>
      <c r="C1067" s="348" t="s">
        <v>1308</v>
      </c>
      <c r="D1067" s="399"/>
      <c r="E1067" s="324">
        <f>F1067-4</f>
        <v>45326</v>
      </c>
      <c r="F1067" s="324">
        <f>F1066+7</f>
        <v>45330</v>
      </c>
      <c r="G1067" s="324">
        <f>F1067+2</f>
        <v>45332</v>
      </c>
    </row>
    <row r="1068" spans="2:7">
      <c r="B1068" s="348" t="s">
        <v>669</v>
      </c>
      <c r="C1068" s="348" t="s">
        <v>1308</v>
      </c>
      <c r="D1068" s="399"/>
      <c r="E1068" s="324">
        <f>F1068-4</f>
        <v>45333</v>
      </c>
      <c r="F1068" s="324">
        <f>F1067+7</f>
        <v>45337</v>
      </c>
      <c r="G1068" s="324">
        <f>F1068+2</f>
        <v>45339</v>
      </c>
    </row>
    <row r="1069" spans="2:7">
      <c r="B1069" s="348" t="s">
        <v>666</v>
      </c>
      <c r="C1069" s="348" t="s">
        <v>132</v>
      </c>
      <c r="D1069" s="399"/>
      <c r="E1069" s="324">
        <f>F1069-4</f>
        <v>45340</v>
      </c>
      <c r="F1069" s="324">
        <f>F1068+7</f>
        <v>45344</v>
      </c>
      <c r="G1069" s="324">
        <f>F1069+2</f>
        <v>45346</v>
      </c>
    </row>
    <row r="1070" spans="2:7">
      <c r="B1070" s="348" t="s">
        <v>669</v>
      </c>
      <c r="C1070" s="348" t="s">
        <v>132</v>
      </c>
      <c r="D1070" s="399"/>
      <c r="E1070" s="324">
        <f>F1070-4</f>
        <v>45347</v>
      </c>
      <c r="F1070" s="324">
        <f>F1069+7</f>
        <v>45351</v>
      </c>
      <c r="G1070" s="324">
        <f>F1070+2</f>
        <v>45353</v>
      </c>
    </row>
    <row r="1072" spans="2:7">
      <c r="B1072" s="337" t="s">
        <v>1286</v>
      </c>
      <c r="C1072" s="337" t="s">
        <v>8</v>
      </c>
      <c r="D1072" s="406" t="s">
        <v>9</v>
      </c>
      <c r="E1072" s="400" t="s">
        <v>911</v>
      </c>
      <c r="F1072" s="400" t="s">
        <v>911</v>
      </c>
      <c r="G1072" s="400" t="s">
        <v>1307</v>
      </c>
    </row>
    <row r="1073" spans="1:7">
      <c r="B1073" s="335"/>
      <c r="C1073" s="335"/>
      <c r="D1073" s="405"/>
      <c r="E1073" s="400" t="s">
        <v>907</v>
      </c>
      <c r="F1073" s="400" t="s">
        <v>11</v>
      </c>
      <c r="G1073" s="400" t="s">
        <v>12</v>
      </c>
    </row>
    <row r="1074" spans="1:7">
      <c r="B1074" s="348" t="s">
        <v>1302</v>
      </c>
      <c r="C1074" s="348" t="s">
        <v>1306</v>
      </c>
      <c r="D1074" s="399" t="s">
        <v>1305</v>
      </c>
      <c r="E1074" s="324">
        <f>F1074-4</f>
        <v>45320</v>
      </c>
      <c r="F1074" s="324">
        <v>45324</v>
      </c>
      <c r="G1074" s="324">
        <f>F1074+3</f>
        <v>45327</v>
      </c>
    </row>
    <row r="1075" spans="1:7">
      <c r="B1075" s="330" t="s">
        <v>933</v>
      </c>
      <c r="C1075" s="330" t="s">
        <v>923</v>
      </c>
      <c r="D1075" s="399"/>
      <c r="E1075" s="328">
        <f>F1075-4</f>
        <v>45327</v>
      </c>
      <c r="F1075" s="328">
        <f>F1074+7</f>
        <v>45331</v>
      </c>
      <c r="G1075" s="328">
        <f>F1075+3</f>
        <v>45334</v>
      </c>
    </row>
    <row r="1076" spans="1:7">
      <c r="B1076" s="348" t="s">
        <v>1302</v>
      </c>
      <c r="C1076" s="348" t="s">
        <v>1304</v>
      </c>
      <c r="D1076" s="399"/>
      <c r="E1076" s="324">
        <f>F1076-4</f>
        <v>45334</v>
      </c>
      <c r="F1076" s="324">
        <f>F1075+7</f>
        <v>45338</v>
      </c>
      <c r="G1076" s="324">
        <f>F1076+3</f>
        <v>45341</v>
      </c>
    </row>
    <row r="1077" spans="1:7">
      <c r="B1077" s="348" t="s">
        <v>1302</v>
      </c>
      <c r="C1077" s="348" t="s">
        <v>1303</v>
      </c>
      <c r="D1077" s="399"/>
      <c r="E1077" s="324">
        <f>F1077-4</f>
        <v>45341</v>
      </c>
      <c r="F1077" s="324">
        <f>F1076+7</f>
        <v>45345</v>
      </c>
      <c r="G1077" s="324">
        <f>F1077+3</f>
        <v>45348</v>
      </c>
    </row>
    <row r="1078" spans="1:7">
      <c r="B1078" s="348" t="s">
        <v>1302</v>
      </c>
      <c r="C1078" s="348" t="s">
        <v>1301</v>
      </c>
      <c r="D1078" s="399"/>
      <c r="E1078" s="324">
        <f>F1078-4</f>
        <v>45348</v>
      </c>
      <c r="F1078" s="324">
        <f>F1077+7</f>
        <v>45352</v>
      </c>
      <c r="G1078" s="324">
        <f>F1078+3</f>
        <v>45355</v>
      </c>
    </row>
    <row r="1079" spans="1:7">
      <c r="C1079" s="321"/>
    </row>
    <row r="1080" spans="1:7">
      <c r="B1080" s="337" t="s">
        <v>1286</v>
      </c>
      <c r="C1080" s="337" t="s">
        <v>8</v>
      </c>
      <c r="D1080" s="406" t="s">
        <v>9</v>
      </c>
      <c r="E1080" s="400" t="s">
        <v>911</v>
      </c>
      <c r="F1080" s="400" t="s">
        <v>911</v>
      </c>
      <c r="G1080" s="400" t="s">
        <v>1300</v>
      </c>
    </row>
    <row r="1081" spans="1:7">
      <c r="B1081" s="335"/>
      <c r="C1081" s="335"/>
      <c r="D1081" s="405"/>
      <c r="E1081" s="400" t="s">
        <v>907</v>
      </c>
      <c r="F1081" s="400" t="s">
        <v>11</v>
      </c>
      <c r="G1081" s="400" t="s">
        <v>12</v>
      </c>
    </row>
    <row r="1082" spans="1:7">
      <c r="B1082" s="348" t="s">
        <v>1296</v>
      </c>
      <c r="C1082" s="348" t="s">
        <v>1299</v>
      </c>
      <c r="D1082" s="399" t="s">
        <v>1298</v>
      </c>
      <c r="E1082" s="324">
        <f>F1082-4</f>
        <v>45322</v>
      </c>
      <c r="F1082" s="324">
        <v>45326</v>
      </c>
      <c r="G1082" s="324">
        <f>F1082+2</f>
        <v>45328</v>
      </c>
    </row>
    <row r="1083" spans="1:7">
      <c r="B1083" s="348" t="s">
        <v>1296</v>
      </c>
      <c r="C1083" s="348" t="s">
        <v>1297</v>
      </c>
      <c r="D1083" s="399"/>
      <c r="E1083" s="324">
        <f>F1083-4</f>
        <v>45329</v>
      </c>
      <c r="F1083" s="324">
        <f>F1082+7</f>
        <v>45333</v>
      </c>
      <c r="G1083" s="324">
        <f>F1083+2</f>
        <v>45335</v>
      </c>
    </row>
    <row r="1084" spans="1:7">
      <c r="B1084" s="330" t="s">
        <v>933</v>
      </c>
      <c r="C1084" s="330" t="s">
        <v>923</v>
      </c>
      <c r="D1084" s="399"/>
      <c r="E1084" s="328">
        <f>F1084-4</f>
        <v>45336</v>
      </c>
      <c r="F1084" s="328">
        <f>F1083+7</f>
        <v>45340</v>
      </c>
      <c r="G1084" s="328">
        <f>F1084+2</f>
        <v>45342</v>
      </c>
    </row>
    <row r="1085" spans="1:7">
      <c r="B1085" s="348" t="s">
        <v>1296</v>
      </c>
      <c r="C1085" s="348" t="s">
        <v>132</v>
      </c>
      <c r="D1085" s="399"/>
      <c r="E1085" s="324">
        <f>F1085-4</f>
        <v>45343</v>
      </c>
      <c r="F1085" s="324">
        <f>F1084+7</f>
        <v>45347</v>
      </c>
      <c r="G1085" s="324">
        <f>F1085+2</f>
        <v>45349</v>
      </c>
    </row>
    <row r="1086" spans="1:7">
      <c r="B1086" s="348" t="s">
        <v>1296</v>
      </c>
      <c r="C1086" s="348" t="s">
        <v>133</v>
      </c>
      <c r="D1086" s="399"/>
      <c r="E1086" s="324">
        <f>F1086-4</f>
        <v>45350</v>
      </c>
      <c r="F1086" s="324">
        <f>F1085+7</f>
        <v>45354</v>
      </c>
      <c r="G1086" s="324">
        <f>F1086+2</f>
        <v>45356</v>
      </c>
    </row>
    <row r="1087" spans="1:7">
      <c r="B1087" s="364"/>
      <c r="C1087" s="364"/>
      <c r="D1087" s="384"/>
      <c r="E1087" s="341"/>
      <c r="F1087" s="341"/>
      <c r="G1087" s="341"/>
    </row>
    <row r="1088" spans="1:7">
      <c r="A1088" s="382" t="s">
        <v>1277</v>
      </c>
    </row>
    <row r="1089" spans="1:7">
      <c r="A1089" s="382"/>
      <c r="B1089" s="337" t="s">
        <v>1286</v>
      </c>
      <c r="C1089" s="337" t="s">
        <v>8</v>
      </c>
      <c r="D1089" s="406" t="s">
        <v>9</v>
      </c>
      <c r="E1089" s="400" t="s">
        <v>911</v>
      </c>
      <c r="F1089" s="400" t="s">
        <v>911</v>
      </c>
      <c r="G1089" s="400" t="s">
        <v>1277</v>
      </c>
    </row>
    <row r="1090" spans="1:7">
      <c r="A1090" s="382"/>
      <c r="B1090" s="335"/>
      <c r="C1090" s="335"/>
      <c r="D1090" s="405"/>
      <c r="E1090" s="400" t="s">
        <v>907</v>
      </c>
      <c r="F1090" s="400" t="s">
        <v>11</v>
      </c>
      <c r="G1090" s="400" t="s">
        <v>12</v>
      </c>
    </row>
    <row r="1091" spans="1:7">
      <c r="A1091" s="382"/>
      <c r="B1091" s="348" t="s">
        <v>1290</v>
      </c>
      <c r="C1091" s="348" t="s">
        <v>1295</v>
      </c>
      <c r="D1091" s="399" t="s">
        <v>1294</v>
      </c>
      <c r="E1091" s="324">
        <f>F1091-4</f>
        <v>45324</v>
      </c>
      <c r="F1091" s="324">
        <v>45328</v>
      </c>
      <c r="G1091" s="324">
        <f>F1091+2</f>
        <v>45330</v>
      </c>
    </row>
    <row r="1092" spans="1:7">
      <c r="A1092" s="382"/>
      <c r="B1092" s="348" t="s">
        <v>1290</v>
      </c>
      <c r="C1092" s="348" t="s">
        <v>1293</v>
      </c>
      <c r="D1092" s="399"/>
      <c r="E1092" s="324">
        <f>F1092-4</f>
        <v>45331</v>
      </c>
      <c r="F1092" s="324">
        <f>F1091+7</f>
        <v>45335</v>
      </c>
      <c r="G1092" s="324">
        <f>F1092+2</f>
        <v>45337</v>
      </c>
    </row>
    <row r="1093" spans="1:7">
      <c r="A1093" s="382"/>
      <c r="B1093" s="348" t="s">
        <v>1290</v>
      </c>
      <c r="C1093" s="348" t="s">
        <v>1292</v>
      </c>
      <c r="D1093" s="399"/>
      <c r="E1093" s="324">
        <f>F1093-4</f>
        <v>45338</v>
      </c>
      <c r="F1093" s="324">
        <f>F1092+7</f>
        <v>45342</v>
      </c>
      <c r="G1093" s="324">
        <f>F1093+2</f>
        <v>45344</v>
      </c>
    </row>
    <row r="1094" spans="1:7">
      <c r="A1094" s="382"/>
      <c r="B1094" s="348" t="s">
        <v>1290</v>
      </c>
      <c r="C1094" s="348" t="s">
        <v>1291</v>
      </c>
      <c r="D1094" s="399"/>
      <c r="E1094" s="324">
        <f>F1094-4</f>
        <v>45345</v>
      </c>
      <c r="F1094" s="324">
        <f>F1093+7</f>
        <v>45349</v>
      </c>
      <c r="G1094" s="324">
        <f>F1094+2</f>
        <v>45351</v>
      </c>
    </row>
    <row r="1095" spans="1:7">
      <c r="A1095" s="382"/>
      <c r="B1095" s="348" t="s">
        <v>1290</v>
      </c>
      <c r="C1095" s="348" t="s">
        <v>1289</v>
      </c>
      <c r="D1095" s="399"/>
      <c r="E1095" s="324">
        <f>F1095-4</f>
        <v>45352</v>
      </c>
      <c r="F1095" s="324">
        <f>F1094+7</f>
        <v>45356</v>
      </c>
      <c r="G1095" s="324">
        <f>F1095+2</f>
        <v>45358</v>
      </c>
    </row>
    <row r="1096" spans="1:7">
      <c r="A1096" s="382"/>
      <c r="B1096" s="410"/>
      <c r="C1096" s="322"/>
    </row>
    <row r="1097" spans="1:7">
      <c r="B1097" s="337" t="s">
        <v>1286</v>
      </c>
      <c r="C1097" s="337" t="s">
        <v>8</v>
      </c>
      <c r="D1097" s="406" t="s">
        <v>9</v>
      </c>
      <c r="E1097" s="400" t="s">
        <v>911</v>
      </c>
      <c r="F1097" s="400" t="s">
        <v>911</v>
      </c>
      <c r="G1097" s="400" t="s">
        <v>1277</v>
      </c>
    </row>
    <row r="1098" spans="1:7">
      <c r="B1098" s="335"/>
      <c r="C1098" s="335"/>
      <c r="D1098" s="405"/>
      <c r="E1098" s="400" t="s">
        <v>907</v>
      </c>
      <c r="F1098" s="400" t="s">
        <v>11</v>
      </c>
      <c r="G1098" s="400" t="s">
        <v>12</v>
      </c>
    </row>
    <row r="1099" spans="1:7">
      <c r="B1099" s="348" t="s">
        <v>671</v>
      </c>
      <c r="C1099" s="348" t="s">
        <v>1288</v>
      </c>
      <c r="D1099" s="399" t="s">
        <v>1287</v>
      </c>
      <c r="E1099" s="324">
        <f>F1099-4</f>
        <v>45319</v>
      </c>
      <c r="F1099" s="324">
        <v>45323</v>
      </c>
      <c r="G1099" s="324">
        <f>F1099+2</f>
        <v>45325</v>
      </c>
    </row>
    <row r="1100" spans="1:7">
      <c r="B1100" s="348" t="s">
        <v>671</v>
      </c>
      <c r="C1100" s="348" t="s">
        <v>207</v>
      </c>
      <c r="D1100" s="399"/>
      <c r="E1100" s="324">
        <f>F1100-4</f>
        <v>45326</v>
      </c>
      <c r="F1100" s="324">
        <f>F1099+7</f>
        <v>45330</v>
      </c>
      <c r="G1100" s="324">
        <f>F1100+2</f>
        <v>45332</v>
      </c>
    </row>
    <row r="1101" spans="1:7">
      <c r="B1101" s="330" t="s">
        <v>933</v>
      </c>
      <c r="C1101" s="330" t="s">
        <v>923</v>
      </c>
      <c r="D1101" s="399"/>
      <c r="E1101" s="328">
        <f>F1101-4</f>
        <v>45333</v>
      </c>
      <c r="F1101" s="328">
        <f>F1100+7</f>
        <v>45337</v>
      </c>
      <c r="G1101" s="328">
        <f>F1101+2</f>
        <v>45339</v>
      </c>
    </row>
    <row r="1102" spans="1:7">
      <c r="B1102" s="348" t="s">
        <v>671</v>
      </c>
      <c r="C1102" s="348" t="s">
        <v>209</v>
      </c>
      <c r="D1102" s="399"/>
      <c r="E1102" s="324">
        <f>F1102-4</f>
        <v>45340</v>
      </c>
      <c r="F1102" s="324">
        <f>F1101+7</f>
        <v>45344</v>
      </c>
      <c r="G1102" s="324">
        <f>F1102+2</f>
        <v>45346</v>
      </c>
    </row>
    <row r="1103" spans="1:7">
      <c r="B1103" s="348" t="s">
        <v>671</v>
      </c>
      <c r="C1103" s="348" t="s">
        <v>215</v>
      </c>
      <c r="D1103" s="399"/>
      <c r="E1103" s="324">
        <f>F1103-4</f>
        <v>45347</v>
      </c>
      <c r="F1103" s="324">
        <f>F1102+7</f>
        <v>45351</v>
      </c>
      <c r="G1103" s="324">
        <f>F1103+2</f>
        <v>45353</v>
      </c>
    </row>
    <row r="1104" spans="1:7">
      <c r="B1104" s="343"/>
      <c r="C1104" s="362"/>
      <c r="E1104" s="341"/>
      <c r="F1104" s="341"/>
      <c r="G1104" s="341"/>
    </row>
    <row r="1105" spans="2:7">
      <c r="B1105" s="337" t="s">
        <v>1286</v>
      </c>
      <c r="C1105" s="337" t="s">
        <v>8</v>
      </c>
      <c r="D1105" s="406" t="s">
        <v>9</v>
      </c>
      <c r="E1105" s="400" t="s">
        <v>911</v>
      </c>
      <c r="F1105" s="400" t="s">
        <v>911</v>
      </c>
      <c r="G1105" s="400" t="s">
        <v>1277</v>
      </c>
    </row>
    <row r="1106" spans="2:7">
      <c r="B1106" s="335"/>
      <c r="C1106" s="335"/>
      <c r="D1106" s="405"/>
      <c r="E1106" s="400" t="s">
        <v>907</v>
      </c>
      <c r="F1106" s="400" t="s">
        <v>11</v>
      </c>
      <c r="G1106" s="400" t="s">
        <v>12</v>
      </c>
    </row>
    <row r="1107" spans="2:7">
      <c r="B1107" s="348" t="s">
        <v>1280</v>
      </c>
      <c r="C1107" s="348" t="s">
        <v>1285</v>
      </c>
      <c r="D1107" s="399" t="s">
        <v>1284</v>
      </c>
      <c r="E1107" s="324">
        <f>F1107-4</f>
        <v>45320</v>
      </c>
      <c r="F1107" s="324">
        <v>45324</v>
      </c>
      <c r="G1107" s="324">
        <f>F1107+2</f>
        <v>45326</v>
      </c>
    </row>
    <row r="1108" spans="2:7">
      <c r="B1108" s="348" t="s">
        <v>1280</v>
      </c>
      <c r="C1108" s="348" t="s">
        <v>1283</v>
      </c>
      <c r="D1108" s="399"/>
      <c r="E1108" s="324">
        <f>F1108-4</f>
        <v>45327</v>
      </c>
      <c r="F1108" s="324">
        <f>F1107+7</f>
        <v>45331</v>
      </c>
      <c r="G1108" s="324">
        <f>F1108+2</f>
        <v>45333</v>
      </c>
    </row>
    <row r="1109" spans="2:7">
      <c r="B1109" s="348" t="s">
        <v>1280</v>
      </c>
      <c r="C1109" s="348" t="s">
        <v>1282</v>
      </c>
      <c r="D1109" s="399"/>
      <c r="E1109" s="324">
        <f>F1109-4</f>
        <v>45334</v>
      </c>
      <c r="F1109" s="324">
        <f>F1108+7</f>
        <v>45338</v>
      </c>
      <c r="G1109" s="324">
        <f>F1109+2</f>
        <v>45340</v>
      </c>
    </row>
    <row r="1110" spans="2:7">
      <c r="B1110" s="348" t="s">
        <v>1280</v>
      </c>
      <c r="C1110" s="348" t="s">
        <v>1281</v>
      </c>
      <c r="D1110" s="399"/>
      <c r="E1110" s="324">
        <f>F1110-4</f>
        <v>45341</v>
      </c>
      <c r="F1110" s="324">
        <f>F1109+7</f>
        <v>45345</v>
      </c>
      <c r="G1110" s="324">
        <f>F1110+2</f>
        <v>45347</v>
      </c>
    </row>
    <row r="1111" spans="2:7">
      <c r="B1111" s="348" t="s">
        <v>1280</v>
      </c>
      <c r="C1111" s="348" t="s">
        <v>1279</v>
      </c>
      <c r="D1111" s="399"/>
      <c r="E1111" s="324">
        <f>F1111-4</f>
        <v>45348</v>
      </c>
      <c r="F1111" s="324">
        <f>F1110+7</f>
        <v>45352</v>
      </c>
      <c r="G1111" s="324">
        <f>F1111+2</f>
        <v>45354</v>
      </c>
    </row>
    <row r="1113" spans="2:7">
      <c r="B1113" s="337" t="s">
        <v>1278</v>
      </c>
      <c r="C1113" s="337" t="s">
        <v>8</v>
      </c>
      <c r="D1113" s="406" t="s">
        <v>406</v>
      </c>
      <c r="E1113" s="400" t="s">
        <v>911</v>
      </c>
      <c r="F1113" s="400" t="s">
        <v>911</v>
      </c>
      <c r="G1113" s="400" t="s">
        <v>1277</v>
      </c>
    </row>
    <row r="1114" spans="2:7">
      <c r="B1114" s="335"/>
      <c r="C1114" s="335"/>
      <c r="D1114" s="405"/>
      <c r="E1114" s="400" t="s">
        <v>907</v>
      </c>
      <c r="F1114" s="400" t="s">
        <v>11</v>
      </c>
      <c r="G1114" s="400" t="s">
        <v>12</v>
      </c>
    </row>
    <row r="1115" spans="2:7">
      <c r="B1115" s="348" t="s">
        <v>676</v>
      </c>
      <c r="C1115" s="348" t="s">
        <v>132</v>
      </c>
      <c r="D1115" s="399" t="s">
        <v>1276</v>
      </c>
      <c r="E1115" s="324">
        <f>F1115-4</f>
        <v>45322</v>
      </c>
      <c r="F1115" s="324">
        <v>45326</v>
      </c>
      <c r="G1115" s="324">
        <f>F1115+2</f>
        <v>45328</v>
      </c>
    </row>
    <row r="1116" spans="2:7">
      <c r="B1116" s="348" t="s">
        <v>1275</v>
      </c>
      <c r="C1116" s="348" t="s">
        <v>133</v>
      </c>
      <c r="D1116" s="399"/>
      <c r="E1116" s="324">
        <f>F1116-4</f>
        <v>45329</v>
      </c>
      <c r="F1116" s="324">
        <f>F1115+7</f>
        <v>45333</v>
      </c>
      <c r="G1116" s="324">
        <f>F1116+2</f>
        <v>45335</v>
      </c>
    </row>
    <row r="1117" spans="2:7">
      <c r="B1117" s="348" t="s">
        <v>676</v>
      </c>
      <c r="C1117" s="348" t="s">
        <v>134</v>
      </c>
      <c r="D1117" s="399"/>
      <c r="E1117" s="324">
        <f>F1117-4</f>
        <v>45336</v>
      </c>
      <c r="F1117" s="324">
        <f>F1116+7</f>
        <v>45340</v>
      </c>
      <c r="G1117" s="324">
        <f>F1117+2</f>
        <v>45342</v>
      </c>
    </row>
    <row r="1118" spans="2:7">
      <c r="B1118" s="348" t="s">
        <v>676</v>
      </c>
      <c r="C1118" s="348" t="s">
        <v>207</v>
      </c>
      <c r="D1118" s="399"/>
      <c r="E1118" s="324">
        <f>F1118-4</f>
        <v>45343</v>
      </c>
      <c r="F1118" s="324">
        <f>F1117+7</f>
        <v>45347</v>
      </c>
      <c r="G1118" s="324">
        <f>F1118+2</f>
        <v>45349</v>
      </c>
    </row>
    <row r="1119" spans="2:7">
      <c r="B1119" s="348" t="s">
        <v>1275</v>
      </c>
      <c r="C1119" s="348" t="s">
        <v>208</v>
      </c>
      <c r="D1119" s="399"/>
      <c r="E1119" s="324">
        <f>F1119-4</f>
        <v>45350</v>
      </c>
      <c r="F1119" s="324">
        <f>F1118+7</f>
        <v>45354</v>
      </c>
      <c r="G1119" s="324">
        <f>F1119+2</f>
        <v>45356</v>
      </c>
    </row>
    <row r="1120" spans="2:7">
      <c r="B1120" s="409"/>
      <c r="C1120" s="409"/>
      <c r="D1120" s="384"/>
      <c r="E1120" s="341"/>
      <c r="F1120" s="341"/>
      <c r="G1120" s="341"/>
    </row>
    <row r="1121" spans="1:8">
      <c r="B1121" s="408"/>
      <c r="C1121" s="408"/>
      <c r="E1121" s="341"/>
      <c r="F1121" s="341"/>
      <c r="G1121" s="341"/>
    </row>
    <row r="1122" spans="1:8">
      <c r="B1122" s="408"/>
      <c r="C1122" s="408"/>
      <c r="E1122" s="341"/>
      <c r="F1122" s="341"/>
      <c r="G1122" s="341"/>
    </row>
    <row r="1123" spans="1:8" s="371" customFormat="1">
      <c r="A1123" s="393" t="s">
        <v>1274</v>
      </c>
      <c r="B1123" s="395"/>
      <c r="C1123" s="395"/>
      <c r="D1123" s="394"/>
      <c r="E1123" s="393"/>
      <c r="F1123" s="393"/>
      <c r="G1123" s="393"/>
      <c r="H1123" s="376"/>
    </row>
    <row r="1124" spans="1:8">
      <c r="A1124" s="351" t="s">
        <v>84</v>
      </c>
      <c r="B1124" s="390"/>
      <c r="C1124" s="390"/>
      <c r="D1124" s="375"/>
      <c r="E1124" s="374"/>
      <c r="F1124" s="389"/>
      <c r="G1124" s="389"/>
    </row>
    <row r="1125" spans="1:8">
      <c r="A1125" s="338"/>
      <c r="B1125" s="337" t="s">
        <v>425</v>
      </c>
      <c r="C1125" s="337" t="s">
        <v>1229</v>
      </c>
      <c r="D1125" s="406" t="s">
        <v>406</v>
      </c>
      <c r="E1125" s="400" t="s">
        <v>1228</v>
      </c>
      <c r="F1125" s="400" t="s">
        <v>1250</v>
      </c>
      <c r="G1125" s="400" t="s">
        <v>1273</v>
      </c>
    </row>
    <row r="1126" spans="1:8">
      <c r="A1126" s="338"/>
      <c r="B1126" s="335"/>
      <c r="C1126" s="335"/>
      <c r="D1126" s="405"/>
      <c r="E1126" s="400" t="s">
        <v>1225</v>
      </c>
      <c r="F1126" s="400" t="s">
        <v>1224</v>
      </c>
      <c r="G1126" s="400" t="s">
        <v>1132</v>
      </c>
    </row>
    <row r="1127" spans="1:8" ht="19.5" customHeight="1">
      <c r="A1127" s="338"/>
      <c r="B1127" s="348" t="s">
        <v>1272</v>
      </c>
      <c r="C1127" s="348" t="s">
        <v>1270</v>
      </c>
      <c r="D1127" s="399" t="s">
        <v>1269</v>
      </c>
      <c r="E1127" s="324">
        <f>F1127-3</f>
        <v>45322</v>
      </c>
      <c r="F1127" s="324">
        <v>45325</v>
      </c>
      <c r="G1127" s="324">
        <f>F1127+18</f>
        <v>45343</v>
      </c>
    </row>
    <row r="1128" spans="1:8" ht="17.25" customHeight="1">
      <c r="A1128" s="338"/>
      <c r="B1128" s="348" t="s">
        <v>1268</v>
      </c>
      <c r="C1128" s="348" t="s">
        <v>1267</v>
      </c>
      <c r="D1128" s="399"/>
      <c r="E1128" s="324">
        <f>F1128-3</f>
        <v>45329</v>
      </c>
      <c r="F1128" s="324">
        <f>F1127+7</f>
        <v>45332</v>
      </c>
      <c r="G1128" s="324">
        <f>F1128+18</f>
        <v>45350</v>
      </c>
    </row>
    <row r="1129" spans="1:8">
      <c r="A1129" s="338"/>
      <c r="B1129" s="348" t="s">
        <v>1266</v>
      </c>
      <c r="C1129" s="348" t="s">
        <v>1265</v>
      </c>
      <c r="D1129" s="399"/>
      <c r="E1129" s="324">
        <f>F1129-3</f>
        <v>45336</v>
      </c>
      <c r="F1129" s="324">
        <f>F1128+7</f>
        <v>45339</v>
      </c>
      <c r="G1129" s="324">
        <f>F1129+18</f>
        <v>45357</v>
      </c>
    </row>
    <row r="1130" spans="1:8">
      <c r="A1130" s="338"/>
      <c r="B1130" s="348" t="s">
        <v>1264</v>
      </c>
      <c r="C1130" s="348" t="s">
        <v>1263</v>
      </c>
      <c r="D1130" s="399"/>
      <c r="E1130" s="324">
        <f>F1130-3</f>
        <v>45343</v>
      </c>
      <c r="F1130" s="324">
        <f>F1129+7</f>
        <v>45346</v>
      </c>
      <c r="G1130" s="324">
        <f>F1130+18</f>
        <v>45364</v>
      </c>
    </row>
    <row r="1131" spans="1:8">
      <c r="A1131" s="338"/>
      <c r="B1131" s="348" t="s">
        <v>1262</v>
      </c>
      <c r="C1131" s="348" t="s">
        <v>1261</v>
      </c>
      <c r="D1131" s="399"/>
      <c r="E1131" s="324">
        <f>F1131-3</f>
        <v>45350</v>
      </c>
      <c r="F1131" s="324">
        <f>F1130+7</f>
        <v>45353</v>
      </c>
      <c r="G1131" s="324">
        <f>F1131+18</f>
        <v>45371</v>
      </c>
    </row>
    <row r="1132" spans="1:8" ht="15" customHeight="1">
      <c r="A1132" s="351" t="s">
        <v>1248</v>
      </c>
      <c r="E1132" s="338"/>
      <c r="F1132" s="338"/>
      <c r="G1132" s="338"/>
      <c r="H1132" s="338"/>
    </row>
    <row r="1133" spans="1:8">
      <c r="A1133" s="338"/>
      <c r="B1133" s="337" t="s">
        <v>1260</v>
      </c>
      <c r="C1133" s="337" t="s">
        <v>573</v>
      </c>
      <c r="D1133" s="336" t="s">
        <v>1152</v>
      </c>
      <c r="E1133" s="333" t="s">
        <v>1136</v>
      </c>
      <c r="F1133" s="333" t="s">
        <v>1136</v>
      </c>
      <c r="G1133" s="333" t="s">
        <v>1239</v>
      </c>
    </row>
    <row r="1134" spans="1:8">
      <c r="A1134" s="338"/>
      <c r="B1134" s="335"/>
      <c r="C1134" s="335"/>
      <c r="D1134" s="334"/>
      <c r="E1134" s="333" t="s">
        <v>1192</v>
      </c>
      <c r="F1134" s="333" t="s">
        <v>862</v>
      </c>
      <c r="G1134" s="400" t="s">
        <v>1202</v>
      </c>
    </row>
    <row r="1135" spans="1:8" ht="16.5" customHeight="1">
      <c r="A1135" s="338"/>
      <c r="B1135" s="348" t="s">
        <v>1259</v>
      </c>
      <c r="C1135" s="348" t="s">
        <v>1258</v>
      </c>
      <c r="D1135" s="381" t="s">
        <v>1257</v>
      </c>
      <c r="E1135" s="324">
        <f>F1135-4</f>
        <v>45320</v>
      </c>
      <c r="F1135" s="324">
        <v>45324</v>
      </c>
      <c r="G1135" s="324">
        <f>F1135+11</f>
        <v>45335</v>
      </c>
    </row>
    <row r="1136" spans="1:8">
      <c r="A1136" s="338"/>
      <c r="B1136" s="348" t="s">
        <v>1256</v>
      </c>
      <c r="C1136" s="348" t="s">
        <v>1255</v>
      </c>
      <c r="D1136" s="380"/>
      <c r="E1136" s="324">
        <f>F1136-4</f>
        <v>45327</v>
      </c>
      <c r="F1136" s="324">
        <f>F1135+7</f>
        <v>45331</v>
      </c>
      <c r="G1136" s="324">
        <f>F1136+11</f>
        <v>45342</v>
      </c>
    </row>
    <row r="1137" spans="1:8">
      <c r="A1137" s="338"/>
      <c r="B1137" s="348" t="s">
        <v>1254</v>
      </c>
      <c r="C1137" s="348" t="s">
        <v>1253</v>
      </c>
      <c r="D1137" s="380"/>
      <c r="E1137" s="324">
        <f>F1137-4</f>
        <v>45334</v>
      </c>
      <c r="F1137" s="324">
        <f>F1136+7</f>
        <v>45338</v>
      </c>
      <c r="G1137" s="324">
        <f>F1137+11</f>
        <v>45349</v>
      </c>
    </row>
    <row r="1138" spans="1:8">
      <c r="A1138" s="338"/>
      <c r="B1138" s="348" t="s">
        <v>1252</v>
      </c>
      <c r="C1138" s="348" t="s">
        <v>1251</v>
      </c>
      <c r="D1138" s="380"/>
      <c r="E1138" s="324">
        <f>F1138-4</f>
        <v>45341</v>
      </c>
      <c r="F1138" s="324">
        <f>F1137+7</f>
        <v>45345</v>
      </c>
      <c r="G1138" s="324">
        <f>F1138+11</f>
        <v>45356</v>
      </c>
    </row>
    <row r="1139" spans="1:8">
      <c r="A1139" s="338"/>
      <c r="B1139" s="348"/>
      <c r="C1139" s="348"/>
      <c r="D1139" s="379"/>
      <c r="E1139" s="324">
        <f>F1139-4</f>
        <v>45348</v>
      </c>
      <c r="F1139" s="324">
        <f>F1138+7</f>
        <v>45352</v>
      </c>
      <c r="G1139" s="324">
        <f>F1139+11</f>
        <v>45363</v>
      </c>
    </row>
    <row r="1140" spans="1:8">
      <c r="A1140" s="338"/>
      <c r="D1140" s="407"/>
      <c r="E1140" s="341"/>
      <c r="F1140" s="341"/>
      <c r="G1140" s="338"/>
      <c r="H1140" s="338"/>
    </row>
    <row r="1141" spans="1:8">
      <c r="A1141" s="338"/>
      <c r="B1141" s="351"/>
      <c r="C1141" s="351"/>
      <c r="D1141" s="398"/>
      <c r="E1141" s="351"/>
      <c r="F1141" s="351"/>
      <c r="G1141" s="351"/>
      <c r="H1141" s="351"/>
    </row>
    <row r="1142" spans="1:8">
      <c r="A1142" s="338"/>
      <c r="B1142" s="337" t="s">
        <v>1140</v>
      </c>
      <c r="C1142" s="337" t="s">
        <v>1229</v>
      </c>
      <c r="D1142" s="406" t="s">
        <v>1152</v>
      </c>
      <c r="E1142" s="400" t="s">
        <v>1250</v>
      </c>
      <c r="F1142" s="400" t="s">
        <v>1228</v>
      </c>
      <c r="G1142" s="400" t="s">
        <v>1249</v>
      </c>
    </row>
    <row r="1143" spans="1:8">
      <c r="A1143" s="338"/>
      <c r="B1143" s="335"/>
      <c r="C1143" s="335"/>
      <c r="D1143" s="405"/>
      <c r="E1143" s="400" t="s">
        <v>1225</v>
      </c>
      <c r="F1143" s="400" t="s">
        <v>1224</v>
      </c>
      <c r="G1143" s="400" t="s">
        <v>863</v>
      </c>
    </row>
    <row r="1144" spans="1:8">
      <c r="A1144" s="338"/>
      <c r="B1144" s="348" t="s">
        <v>1247</v>
      </c>
      <c r="C1144" s="348" t="s">
        <v>715</v>
      </c>
      <c r="D1144" s="399" t="s">
        <v>1246</v>
      </c>
      <c r="E1144" s="324">
        <f>F1144-4</f>
        <v>45323</v>
      </c>
      <c r="F1144" s="324">
        <v>45327</v>
      </c>
      <c r="G1144" s="324">
        <f>F1144+10</f>
        <v>45337</v>
      </c>
    </row>
    <row r="1145" spans="1:8">
      <c r="A1145" s="338"/>
      <c r="B1145" s="348" t="s">
        <v>1245</v>
      </c>
      <c r="C1145" s="348" t="s">
        <v>717</v>
      </c>
      <c r="D1145" s="399"/>
      <c r="E1145" s="324">
        <f>F1145-4</f>
        <v>45330</v>
      </c>
      <c r="F1145" s="324">
        <f>F1144+7</f>
        <v>45334</v>
      </c>
      <c r="G1145" s="324">
        <f>F1145+10</f>
        <v>45344</v>
      </c>
    </row>
    <row r="1146" spans="1:8">
      <c r="A1146" s="338"/>
      <c r="B1146" s="348" t="s">
        <v>1244</v>
      </c>
      <c r="C1146" s="348" t="s">
        <v>718</v>
      </c>
      <c r="D1146" s="399"/>
      <c r="E1146" s="324">
        <f>F1146-4</f>
        <v>45337</v>
      </c>
      <c r="F1146" s="324">
        <f>F1145+7</f>
        <v>45341</v>
      </c>
      <c r="G1146" s="324">
        <f>F1146+10</f>
        <v>45351</v>
      </c>
    </row>
    <row r="1147" spans="1:8">
      <c r="A1147" s="338"/>
      <c r="B1147" s="326" t="s">
        <v>1243</v>
      </c>
      <c r="C1147" s="326" t="s">
        <v>1242</v>
      </c>
      <c r="D1147" s="399"/>
      <c r="E1147" s="324">
        <f>F1147-4</f>
        <v>45344</v>
      </c>
      <c r="F1147" s="324">
        <f>F1146+7</f>
        <v>45348</v>
      </c>
      <c r="G1147" s="324">
        <f>F1147+10</f>
        <v>45358</v>
      </c>
    </row>
    <row r="1148" spans="1:8">
      <c r="A1148" s="338"/>
      <c r="B1148" s="326"/>
      <c r="C1148" s="326"/>
      <c r="D1148" s="399"/>
      <c r="E1148" s="324">
        <f>F1148-4</f>
        <v>45351</v>
      </c>
      <c r="F1148" s="324">
        <f>F1147+7</f>
        <v>45355</v>
      </c>
      <c r="G1148" s="324">
        <f>F1148+10</f>
        <v>45365</v>
      </c>
    </row>
    <row r="1149" spans="1:8">
      <c r="A1149" s="338"/>
      <c r="B1149" s="364"/>
      <c r="C1149" s="364"/>
      <c r="D1149" s="384"/>
      <c r="E1149" s="341"/>
      <c r="F1149" s="341"/>
      <c r="G1149" s="341"/>
      <c r="H1149" s="404"/>
    </row>
    <row r="1150" spans="1:8">
      <c r="A1150" s="338"/>
      <c r="B1150" s="338"/>
      <c r="C1150" s="338"/>
      <c r="D1150" s="339"/>
      <c r="E1150" s="338"/>
      <c r="F1150" s="341"/>
      <c r="G1150" s="341"/>
      <c r="H1150" s="338"/>
    </row>
    <row r="1151" spans="1:8">
      <c r="A1151" s="338"/>
      <c r="B1151" s="337" t="s">
        <v>1140</v>
      </c>
      <c r="C1151" s="337" t="s">
        <v>1241</v>
      </c>
      <c r="D1151" s="406" t="s">
        <v>1240</v>
      </c>
      <c r="E1151" s="400" t="s">
        <v>1228</v>
      </c>
      <c r="F1151" s="400" t="s">
        <v>1228</v>
      </c>
      <c r="G1151" s="333" t="s">
        <v>1239</v>
      </c>
    </row>
    <row r="1152" spans="1:8">
      <c r="A1152" s="338"/>
      <c r="B1152" s="335"/>
      <c r="C1152" s="335"/>
      <c r="D1152" s="405"/>
      <c r="E1152" s="400" t="s">
        <v>1225</v>
      </c>
      <c r="F1152" s="400" t="s">
        <v>1224</v>
      </c>
      <c r="G1152" s="400" t="s">
        <v>863</v>
      </c>
    </row>
    <row r="1153" spans="1:8">
      <c r="A1153" s="338"/>
      <c r="B1153" s="348" t="s">
        <v>1238</v>
      </c>
      <c r="C1153" s="348" t="s">
        <v>516</v>
      </c>
      <c r="D1153" s="399" t="s">
        <v>1237</v>
      </c>
      <c r="E1153" s="324">
        <f>F1153-4</f>
        <v>45319</v>
      </c>
      <c r="F1153" s="324">
        <v>45323</v>
      </c>
      <c r="G1153" s="324">
        <f>F1153+13</f>
        <v>45336</v>
      </c>
    </row>
    <row r="1154" spans="1:8">
      <c r="A1154" s="338"/>
      <c r="B1154" s="348" t="s">
        <v>1236</v>
      </c>
      <c r="C1154" s="348" t="s">
        <v>382</v>
      </c>
      <c r="D1154" s="399"/>
      <c r="E1154" s="324">
        <f>F1154-4</f>
        <v>45326</v>
      </c>
      <c r="F1154" s="324">
        <f>F1153+7</f>
        <v>45330</v>
      </c>
      <c r="G1154" s="324">
        <f>F1154+13</f>
        <v>45343</v>
      </c>
    </row>
    <row r="1155" spans="1:8">
      <c r="A1155" s="338"/>
      <c r="B1155" s="348" t="s">
        <v>1235</v>
      </c>
      <c r="C1155" s="348" t="s">
        <v>1234</v>
      </c>
      <c r="D1155" s="399"/>
      <c r="E1155" s="324">
        <f>F1155-4</f>
        <v>45333</v>
      </c>
      <c r="F1155" s="324">
        <f>F1154+7</f>
        <v>45337</v>
      </c>
      <c r="G1155" s="324">
        <f>F1155+13</f>
        <v>45350</v>
      </c>
    </row>
    <row r="1156" spans="1:8">
      <c r="A1156" s="338"/>
      <c r="B1156" s="348" t="s">
        <v>1233</v>
      </c>
      <c r="C1156" s="348" t="s">
        <v>385</v>
      </c>
      <c r="D1156" s="399"/>
      <c r="E1156" s="324">
        <f>F1156-4</f>
        <v>45340</v>
      </c>
      <c r="F1156" s="324">
        <f>F1155+7</f>
        <v>45344</v>
      </c>
      <c r="G1156" s="324">
        <f>F1156+13</f>
        <v>45357</v>
      </c>
    </row>
    <row r="1157" spans="1:8">
      <c r="A1157" s="338"/>
      <c r="B1157" s="348" t="s">
        <v>1232</v>
      </c>
      <c r="C1157" s="348" t="s">
        <v>386</v>
      </c>
      <c r="D1157" s="399"/>
      <c r="E1157" s="324">
        <f>F1157-4</f>
        <v>45347</v>
      </c>
      <c r="F1157" s="324">
        <f>F1156+7</f>
        <v>45351</v>
      </c>
      <c r="G1157" s="324">
        <f>F1157+13</f>
        <v>45364</v>
      </c>
    </row>
    <row r="1158" spans="1:8">
      <c r="A1158" s="338"/>
      <c r="B1158" s="338"/>
      <c r="C1158" s="338"/>
      <c r="D1158" s="339"/>
      <c r="E1158" s="341"/>
      <c r="F1158" s="341"/>
      <c r="G1158" s="341"/>
    </row>
    <row r="1159" spans="1:8">
      <c r="A1159" s="398" t="s">
        <v>1231</v>
      </c>
      <c r="D1159" s="339"/>
      <c r="E1159" s="338"/>
      <c r="F1159" s="338"/>
      <c r="G1159" s="338"/>
      <c r="H1159" s="338"/>
    </row>
    <row r="1160" spans="1:8">
      <c r="A1160" s="338"/>
      <c r="B1160" s="337" t="s">
        <v>1230</v>
      </c>
      <c r="C1160" s="337" t="s">
        <v>1229</v>
      </c>
      <c r="D1160" s="406" t="s">
        <v>1152</v>
      </c>
      <c r="E1160" s="400" t="s">
        <v>1228</v>
      </c>
      <c r="F1160" s="400" t="s">
        <v>1228</v>
      </c>
      <c r="G1160" s="400" t="s">
        <v>1227</v>
      </c>
      <c r="H1160" s="400" t="s">
        <v>1226</v>
      </c>
    </row>
    <row r="1161" spans="1:8">
      <c r="A1161" s="338"/>
      <c r="B1161" s="335"/>
      <c r="C1161" s="335"/>
      <c r="D1161" s="405"/>
      <c r="E1161" s="400" t="s">
        <v>1225</v>
      </c>
      <c r="F1161" s="400" t="s">
        <v>1224</v>
      </c>
      <c r="G1161" s="400" t="s">
        <v>863</v>
      </c>
      <c r="H1161" s="400" t="s">
        <v>1132</v>
      </c>
    </row>
    <row r="1162" spans="1:8" ht="16.5" customHeight="1">
      <c r="A1162" s="338"/>
      <c r="B1162" s="348" t="s">
        <v>1177</v>
      </c>
      <c r="C1162" s="348" t="s">
        <v>702</v>
      </c>
      <c r="D1162" s="381" t="s">
        <v>1223</v>
      </c>
      <c r="E1162" s="324">
        <f>F1162-4</f>
        <v>45321</v>
      </c>
      <c r="F1162" s="324">
        <v>45325</v>
      </c>
      <c r="G1162" s="324">
        <f>F1162+18</f>
        <v>45343</v>
      </c>
      <c r="H1162" s="400" t="s">
        <v>1222</v>
      </c>
    </row>
    <row r="1163" spans="1:8">
      <c r="A1163" s="338"/>
      <c r="B1163" s="348" t="s">
        <v>1173</v>
      </c>
      <c r="C1163" s="348" t="s">
        <v>1172</v>
      </c>
      <c r="D1163" s="380"/>
      <c r="E1163" s="324">
        <f>F1163-4</f>
        <v>45328</v>
      </c>
      <c r="F1163" s="324">
        <f>F1162+7</f>
        <v>45332</v>
      </c>
      <c r="G1163" s="324">
        <f>F1163+18</f>
        <v>45350</v>
      </c>
      <c r="H1163" s="400" t="s">
        <v>1221</v>
      </c>
    </row>
    <row r="1164" spans="1:8">
      <c r="A1164" s="338"/>
      <c r="B1164" s="348" t="s">
        <v>1171</v>
      </c>
      <c r="C1164" s="348" t="s">
        <v>1170</v>
      </c>
      <c r="D1164" s="380"/>
      <c r="E1164" s="324">
        <f>F1164-4</f>
        <v>45335</v>
      </c>
      <c r="F1164" s="324">
        <f>F1163+7</f>
        <v>45339</v>
      </c>
      <c r="G1164" s="324">
        <f>F1164+18</f>
        <v>45357</v>
      </c>
      <c r="H1164" s="400" t="s">
        <v>1221</v>
      </c>
    </row>
    <row r="1165" spans="1:8">
      <c r="A1165" s="338"/>
      <c r="B1165" s="348" t="s">
        <v>1169</v>
      </c>
      <c r="C1165" s="348" t="s">
        <v>1168</v>
      </c>
      <c r="D1165" s="380"/>
      <c r="E1165" s="324">
        <f>F1165-4</f>
        <v>45342</v>
      </c>
      <c r="F1165" s="324">
        <f>F1164+7</f>
        <v>45346</v>
      </c>
      <c r="G1165" s="324">
        <f>F1165+18</f>
        <v>45364</v>
      </c>
      <c r="H1165" s="400" t="s">
        <v>1221</v>
      </c>
    </row>
    <row r="1166" spans="1:8">
      <c r="A1166" s="338"/>
      <c r="B1166" s="348" t="s">
        <v>1167</v>
      </c>
      <c r="C1166" s="348" t="s">
        <v>1166</v>
      </c>
      <c r="D1166" s="379"/>
      <c r="E1166" s="324">
        <f>F1166-4</f>
        <v>45349</v>
      </c>
      <c r="F1166" s="324">
        <f>F1165+7</f>
        <v>45353</v>
      </c>
      <c r="G1166" s="324">
        <f>F1166+18</f>
        <v>45371</v>
      </c>
      <c r="H1166" s="400" t="s">
        <v>1221</v>
      </c>
    </row>
    <row r="1167" spans="1:8">
      <c r="A1167" s="338"/>
      <c r="B1167" s="338"/>
      <c r="C1167" s="338"/>
      <c r="E1167" s="341"/>
      <c r="F1167" s="341"/>
      <c r="G1167" s="341"/>
      <c r="H1167" s="404"/>
    </row>
    <row r="1168" spans="1:8">
      <c r="A1168" s="351" t="s">
        <v>1220</v>
      </c>
      <c r="B1168" s="338"/>
      <c r="C1168" s="338"/>
      <c r="E1168" s="338"/>
      <c r="F1168" s="338"/>
      <c r="G1168" s="338"/>
    </row>
    <row r="1169" spans="1:7">
      <c r="A1169" s="338"/>
      <c r="B1169" s="337" t="s">
        <v>1219</v>
      </c>
      <c r="C1169" s="337" t="s">
        <v>573</v>
      </c>
      <c r="D1169" s="336" t="s">
        <v>1152</v>
      </c>
      <c r="E1169" s="333" t="s">
        <v>1218</v>
      </c>
      <c r="F1169" s="333" t="s">
        <v>1217</v>
      </c>
      <c r="G1169" s="400" t="s">
        <v>1204</v>
      </c>
    </row>
    <row r="1170" spans="1:7">
      <c r="A1170" s="338"/>
      <c r="B1170" s="335"/>
      <c r="C1170" s="335"/>
      <c r="D1170" s="334"/>
      <c r="E1170" s="333" t="s">
        <v>1216</v>
      </c>
      <c r="F1170" s="333" t="s">
        <v>1215</v>
      </c>
      <c r="G1170" s="400" t="s">
        <v>1214</v>
      </c>
    </row>
    <row r="1171" spans="1:7">
      <c r="A1171" s="338"/>
      <c r="B1171" s="348" t="s">
        <v>1213</v>
      </c>
      <c r="C1171" s="348" t="s">
        <v>576</v>
      </c>
      <c r="D1171" s="381" t="s">
        <v>1212</v>
      </c>
      <c r="E1171" s="324">
        <f>F1171-4</f>
        <v>45325</v>
      </c>
      <c r="F1171" s="324">
        <v>45329</v>
      </c>
      <c r="G1171" s="324">
        <f>F1171+24</f>
        <v>45353</v>
      </c>
    </row>
    <row r="1172" spans="1:7">
      <c r="A1172" s="338"/>
      <c r="B1172" s="330" t="s">
        <v>1211</v>
      </c>
      <c r="C1172" s="330"/>
      <c r="D1172" s="380"/>
      <c r="E1172" s="328">
        <f>F1172-4</f>
        <v>45332</v>
      </c>
      <c r="F1172" s="328">
        <f>F1171+7</f>
        <v>45336</v>
      </c>
      <c r="G1172" s="328">
        <f>F1172+24</f>
        <v>45360</v>
      </c>
    </row>
    <row r="1173" spans="1:7">
      <c r="A1173" s="338"/>
      <c r="B1173" s="348" t="s">
        <v>1210</v>
      </c>
      <c r="C1173" s="348" t="s">
        <v>1209</v>
      </c>
      <c r="D1173" s="380"/>
      <c r="E1173" s="324">
        <f>F1173-4</f>
        <v>45339</v>
      </c>
      <c r="F1173" s="324">
        <f>F1172+7</f>
        <v>45343</v>
      </c>
      <c r="G1173" s="324">
        <f>F1173+24</f>
        <v>45367</v>
      </c>
    </row>
    <row r="1174" spans="1:7">
      <c r="A1174" s="338"/>
      <c r="B1174" s="348" t="s">
        <v>1208</v>
      </c>
      <c r="C1174" s="348" t="s">
        <v>1207</v>
      </c>
      <c r="D1174" s="380"/>
      <c r="E1174" s="324">
        <f>F1174-4</f>
        <v>45346</v>
      </c>
      <c r="F1174" s="324">
        <f>F1173+7</f>
        <v>45350</v>
      </c>
      <c r="G1174" s="324">
        <f>F1174+24</f>
        <v>45374</v>
      </c>
    </row>
    <row r="1175" spans="1:7">
      <c r="A1175" s="338"/>
      <c r="B1175" s="348" t="s">
        <v>1206</v>
      </c>
      <c r="C1175" s="348" t="s">
        <v>169</v>
      </c>
      <c r="D1175" s="379"/>
      <c r="E1175" s="324">
        <f>F1175-4</f>
        <v>45353</v>
      </c>
      <c r="F1175" s="324">
        <f>F1174+7</f>
        <v>45357</v>
      </c>
      <c r="G1175" s="324">
        <f>F1175+24</f>
        <v>45381</v>
      </c>
    </row>
    <row r="1176" spans="1:7">
      <c r="A1176" s="338"/>
      <c r="B1176" s="338"/>
      <c r="C1176" s="338"/>
      <c r="D1176" s="339"/>
      <c r="E1176" s="341"/>
      <c r="F1176" s="341"/>
      <c r="G1176" s="341"/>
    </row>
    <row r="1177" spans="1:7">
      <c r="A1177" s="338"/>
      <c r="B1177" s="337" t="s">
        <v>1140</v>
      </c>
      <c r="C1177" s="337" t="s">
        <v>1163</v>
      </c>
      <c r="D1177" s="336" t="s">
        <v>1152</v>
      </c>
      <c r="E1177" s="333" t="s">
        <v>1205</v>
      </c>
      <c r="F1177" s="333" t="s">
        <v>1180</v>
      </c>
      <c r="G1177" s="400" t="s">
        <v>1204</v>
      </c>
    </row>
    <row r="1178" spans="1:7">
      <c r="A1178" s="338"/>
      <c r="B1178" s="335"/>
      <c r="C1178" s="335"/>
      <c r="D1178" s="334"/>
      <c r="E1178" s="333" t="s">
        <v>1203</v>
      </c>
      <c r="F1178" s="333" t="s">
        <v>862</v>
      </c>
      <c r="G1178" s="400" t="s">
        <v>1202</v>
      </c>
    </row>
    <row r="1179" spans="1:7" ht="16.5" customHeight="1">
      <c r="A1179" s="338"/>
      <c r="B1179" s="348" t="s">
        <v>1201</v>
      </c>
      <c r="C1179" s="348" t="s">
        <v>1200</v>
      </c>
      <c r="D1179" s="381" t="s">
        <v>1199</v>
      </c>
      <c r="E1179" s="324">
        <f>F1179-4</f>
        <v>45324</v>
      </c>
      <c r="F1179" s="324">
        <v>45328</v>
      </c>
      <c r="G1179" s="324">
        <f>F1179+16</f>
        <v>45344</v>
      </c>
    </row>
    <row r="1180" spans="1:7">
      <c r="A1180" s="338"/>
      <c r="B1180" s="348" t="s">
        <v>1187</v>
      </c>
      <c r="C1180" s="348" t="s">
        <v>1186</v>
      </c>
      <c r="D1180" s="380"/>
      <c r="E1180" s="324">
        <f>F1180-4</f>
        <v>45331</v>
      </c>
      <c r="F1180" s="324">
        <f>F1179+7</f>
        <v>45335</v>
      </c>
      <c r="G1180" s="324">
        <f>F1180+16</f>
        <v>45351</v>
      </c>
    </row>
    <row r="1181" spans="1:7">
      <c r="A1181" s="338"/>
      <c r="B1181" s="330" t="s">
        <v>1198</v>
      </c>
      <c r="C1181" s="330"/>
      <c r="D1181" s="380"/>
      <c r="E1181" s="328">
        <f>F1181-4</f>
        <v>45338</v>
      </c>
      <c r="F1181" s="328">
        <f>F1180+7</f>
        <v>45342</v>
      </c>
      <c r="G1181" s="328">
        <f>F1181+16</f>
        <v>45358</v>
      </c>
    </row>
    <row r="1182" spans="1:7">
      <c r="A1182" s="338"/>
      <c r="B1182" s="348" t="s">
        <v>1197</v>
      </c>
      <c r="C1182" s="348" t="s">
        <v>1184</v>
      </c>
      <c r="D1182" s="380"/>
      <c r="E1182" s="324">
        <f>F1182-4</f>
        <v>45345</v>
      </c>
      <c r="F1182" s="324">
        <f>F1181+7</f>
        <v>45349</v>
      </c>
      <c r="G1182" s="324">
        <f>F1182+16</f>
        <v>45365</v>
      </c>
    </row>
    <row r="1183" spans="1:7">
      <c r="A1183" s="338"/>
      <c r="B1183" s="348" t="s">
        <v>1183</v>
      </c>
      <c r="C1183" s="348" t="s">
        <v>1182</v>
      </c>
      <c r="D1183" s="399"/>
      <c r="E1183" s="324">
        <f>F1183-4</f>
        <v>45352</v>
      </c>
      <c r="F1183" s="324">
        <f>F1182+7</f>
        <v>45356</v>
      </c>
      <c r="G1183" s="324">
        <f>F1183+16</f>
        <v>45372</v>
      </c>
    </row>
    <row r="1184" spans="1:7">
      <c r="A1184" s="338"/>
      <c r="B1184" s="364"/>
      <c r="C1184" s="364"/>
      <c r="D1184" s="384"/>
      <c r="E1184" s="341"/>
      <c r="F1184" s="341"/>
      <c r="G1184" s="403"/>
    </row>
    <row r="1185" spans="1:8">
      <c r="A1185" s="351" t="s">
        <v>1196</v>
      </c>
      <c r="D1185" s="339"/>
      <c r="E1185" s="338"/>
      <c r="F1185" s="338"/>
      <c r="G1185" s="338"/>
    </row>
    <row r="1186" spans="1:8">
      <c r="A1186" s="351"/>
      <c r="B1186" s="337" t="s">
        <v>1140</v>
      </c>
      <c r="C1186" s="337" t="s">
        <v>1194</v>
      </c>
      <c r="D1186" s="336" t="s">
        <v>1152</v>
      </c>
      <c r="E1186" s="333" t="s">
        <v>1151</v>
      </c>
      <c r="F1186" s="333" t="s">
        <v>1136</v>
      </c>
      <c r="G1186" s="400" t="s">
        <v>1193</v>
      </c>
    </row>
    <row r="1187" spans="1:8">
      <c r="A1187" s="351"/>
      <c r="B1187" s="335"/>
      <c r="C1187" s="335"/>
      <c r="D1187" s="334"/>
      <c r="E1187" s="333" t="s">
        <v>1192</v>
      </c>
      <c r="F1187" s="333" t="s">
        <v>862</v>
      </c>
      <c r="G1187" s="400" t="s">
        <v>863</v>
      </c>
    </row>
    <row r="1188" spans="1:8" ht="16.5" customHeight="1">
      <c r="A1188" s="323"/>
      <c r="B1188" s="348" t="s">
        <v>1191</v>
      </c>
      <c r="C1188" s="348" t="s">
        <v>1189</v>
      </c>
      <c r="D1188" s="381" t="s">
        <v>1188</v>
      </c>
      <c r="E1188" s="324">
        <f>F1188-4</f>
        <v>45324</v>
      </c>
      <c r="F1188" s="324">
        <v>45328</v>
      </c>
      <c r="G1188" s="324">
        <f>F1188+17</f>
        <v>45345</v>
      </c>
    </row>
    <row r="1189" spans="1:8">
      <c r="A1189" s="351"/>
      <c r="B1189" s="348" t="s">
        <v>1187</v>
      </c>
      <c r="C1189" s="348" t="s">
        <v>1186</v>
      </c>
      <c r="D1189" s="380"/>
      <c r="E1189" s="324">
        <f>F1189-4</f>
        <v>45331</v>
      </c>
      <c r="F1189" s="324">
        <f>F1188+7</f>
        <v>45335</v>
      </c>
      <c r="G1189" s="324">
        <f>F1189+17</f>
        <v>45352</v>
      </c>
    </row>
    <row r="1190" spans="1:8">
      <c r="A1190" s="351"/>
      <c r="B1190" s="330" t="s">
        <v>933</v>
      </c>
      <c r="C1190" s="330"/>
      <c r="D1190" s="380"/>
      <c r="E1190" s="328">
        <f>F1190-4</f>
        <v>45338</v>
      </c>
      <c r="F1190" s="328">
        <f>F1189+7</f>
        <v>45342</v>
      </c>
      <c r="G1190" s="328">
        <f>F1190+17</f>
        <v>45359</v>
      </c>
    </row>
    <row r="1191" spans="1:8">
      <c r="A1191" s="351"/>
      <c r="B1191" s="348" t="s">
        <v>1185</v>
      </c>
      <c r="C1191" s="348" t="s">
        <v>1184</v>
      </c>
      <c r="D1191" s="380"/>
      <c r="E1191" s="324">
        <f>F1191-4</f>
        <v>45345</v>
      </c>
      <c r="F1191" s="324">
        <f>F1190+7</f>
        <v>45349</v>
      </c>
      <c r="G1191" s="324">
        <f>F1191+17</f>
        <v>45366</v>
      </c>
    </row>
    <row r="1192" spans="1:8">
      <c r="A1192" s="351"/>
      <c r="B1192" s="348" t="s">
        <v>1183</v>
      </c>
      <c r="C1192" s="348" t="s">
        <v>1182</v>
      </c>
      <c r="D1192" s="399"/>
      <c r="E1192" s="324">
        <f>F1192-4</f>
        <v>45352</v>
      </c>
      <c r="F1192" s="324">
        <f>F1191+7</f>
        <v>45356</v>
      </c>
      <c r="G1192" s="324">
        <f>F1192+17</f>
        <v>45373</v>
      </c>
    </row>
    <row r="1193" spans="1:8">
      <c r="A1193" s="351"/>
      <c r="B1193" s="351"/>
      <c r="C1193" s="351"/>
      <c r="D1193" s="398"/>
      <c r="E1193" s="338"/>
      <c r="F1193" s="338"/>
      <c r="G1193" s="338"/>
    </row>
    <row r="1194" spans="1:8">
      <c r="A1194" s="338"/>
      <c r="B1194" s="321"/>
      <c r="C1194" s="321"/>
      <c r="D1194" s="339"/>
      <c r="E1194" s="338"/>
      <c r="F1194" s="338"/>
      <c r="G1194" s="338"/>
      <c r="H1194" s="338"/>
    </row>
    <row r="1195" spans="1:8">
      <c r="A1195" s="338"/>
      <c r="B1195" s="337" t="s">
        <v>1181</v>
      </c>
      <c r="C1195" s="337" t="s">
        <v>573</v>
      </c>
      <c r="D1195" s="336" t="s">
        <v>1152</v>
      </c>
      <c r="E1195" s="333" t="s">
        <v>1180</v>
      </c>
      <c r="F1195" s="333" t="s">
        <v>1136</v>
      </c>
      <c r="G1195" s="400" t="s">
        <v>1179</v>
      </c>
    </row>
    <row r="1196" spans="1:8">
      <c r="A1196" s="338"/>
      <c r="B1196" s="335"/>
      <c r="C1196" s="335"/>
      <c r="D1196" s="334"/>
      <c r="E1196" s="333" t="s">
        <v>1134</v>
      </c>
      <c r="F1196" s="333" t="s">
        <v>862</v>
      </c>
      <c r="G1196" s="400" t="s">
        <v>863</v>
      </c>
      <c r="H1196" s="338"/>
    </row>
    <row r="1197" spans="1:8" ht="16.5" customHeight="1">
      <c r="A1197" s="338"/>
      <c r="B1197" s="348" t="s">
        <v>1178</v>
      </c>
      <c r="C1197" s="348" t="s">
        <v>1176</v>
      </c>
      <c r="D1197" s="381" t="s">
        <v>1175</v>
      </c>
      <c r="E1197" s="324">
        <f>F1197-4</f>
        <v>45321</v>
      </c>
      <c r="F1197" s="324">
        <v>45325</v>
      </c>
      <c r="G1197" s="324">
        <f>F1197+18</f>
        <v>45343</v>
      </c>
      <c r="H1197" s="338"/>
    </row>
    <row r="1198" spans="1:8">
      <c r="A1198" s="338"/>
      <c r="B1198" s="348" t="s">
        <v>1174</v>
      </c>
      <c r="C1198" s="348" t="s">
        <v>1172</v>
      </c>
      <c r="D1198" s="380"/>
      <c r="E1198" s="324">
        <f>F1198-4</f>
        <v>45328</v>
      </c>
      <c r="F1198" s="324">
        <f>F1197+7</f>
        <v>45332</v>
      </c>
      <c r="G1198" s="324">
        <f>F1198+18</f>
        <v>45350</v>
      </c>
      <c r="H1198" s="338"/>
    </row>
    <row r="1199" spans="1:8">
      <c r="A1199" s="338"/>
      <c r="B1199" s="348" t="s">
        <v>1171</v>
      </c>
      <c r="C1199" s="348" t="s">
        <v>1170</v>
      </c>
      <c r="D1199" s="380"/>
      <c r="E1199" s="324">
        <f>F1199-4</f>
        <v>45335</v>
      </c>
      <c r="F1199" s="324">
        <f>F1198+7</f>
        <v>45339</v>
      </c>
      <c r="G1199" s="324">
        <f>F1199+18</f>
        <v>45357</v>
      </c>
      <c r="H1199" s="338"/>
    </row>
    <row r="1200" spans="1:8">
      <c r="A1200" s="338"/>
      <c r="B1200" s="348" t="s">
        <v>1169</v>
      </c>
      <c r="C1200" s="348" t="s">
        <v>1168</v>
      </c>
      <c r="D1200" s="380"/>
      <c r="E1200" s="324">
        <f>F1200-4</f>
        <v>45342</v>
      </c>
      <c r="F1200" s="324">
        <f>F1199+7</f>
        <v>45346</v>
      </c>
      <c r="G1200" s="324">
        <f>F1200+18</f>
        <v>45364</v>
      </c>
      <c r="H1200" s="338"/>
    </row>
    <row r="1201" spans="1:8">
      <c r="A1201" s="338"/>
      <c r="B1201" s="348" t="s">
        <v>1167</v>
      </c>
      <c r="C1201" s="348" t="s">
        <v>1166</v>
      </c>
      <c r="D1201" s="379"/>
      <c r="E1201" s="324">
        <f>F1201-4</f>
        <v>45349</v>
      </c>
      <c r="F1201" s="324">
        <f>F1200+7</f>
        <v>45353</v>
      </c>
      <c r="G1201" s="324">
        <f>F1201+18</f>
        <v>45371</v>
      </c>
    </row>
    <row r="1202" spans="1:8">
      <c r="A1202" s="338"/>
      <c r="B1202" s="338"/>
      <c r="C1202" s="338"/>
      <c r="D1202" s="339"/>
      <c r="E1202" s="338"/>
      <c r="F1202" s="341"/>
      <c r="G1202" s="341"/>
    </row>
    <row r="1203" spans="1:8">
      <c r="A1203" s="351" t="s">
        <v>1165</v>
      </c>
      <c r="B1203" s="338"/>
      <c r="C1203" s="338"/>
      <c r="D1203" s="339"/>
      <c r="E1203" s="338"/>
      <c r="F1203" s="351"/>
      <c r="G1203" s="351"/>
      <c r="H1203" s="372"/>
    </row>
    <row r="1204" spans="1:8">
      <c r="A1204" s="338"/>
      <c r="B1204" s="337" t="s">
        <v>1164</v>
      </c>
      <c r="C1204" s="337" t="s">
        <v>1163</v>
      </c>
      <c r="D1204" s="336" t="s">
        <v>1152</v>
      </c>
      <c r="E1204" s="333" t="s">
        <v>1136</v>
      </c>
      <c r="F1204" s="333" t="s">
        <v>1136</v>
      </c>
      <c r="G1204" s="400" t="s">
        <v>1162</v>
      </c>
      <c r="H1204" s="333" t="s">
        <v>1161</v>
      </c>
    </row>
    <row r="1205" spans="1:8">
      <c r="A1205" s="338"/>
      <c r="B1205" s="335"/>
      <c r="C1205" s="335"/>
      <c r="D1205" s="334"/>
      <c r="E1205" s="333" t="s">
        <v>1134</v>
      </c>
      <c r="F1205" s="333" t="s">
        <v>862</v>
      </c>
      <c r="G1205" s="400" t="s">
        <v>1132</v>
      </c>
      <c r="H1205" s="333" t="s">
        <v>12</v>
      </c>
    </row>
    <row r="1206" spans="1:8">
      <c r="A1206" s="338"/>
      <c r="B1206" s="348" t="s">
        <v>1160</v>
      </c>
      <c r="C1206" s="348" t="s">
        <v>1159</v>
      </c>
      <c r="D1206" s="399" t="s">
        <v>1158</v>
      </c>
      <c r="E1206" s="324">
        <f>F1206-3</f>
        <v>45321</v>
      </c>
      <c r="F1206" s="324">
        <v>45324</v>
      </c>
      <c r="G1206" s="324">
        <f>F1206+8</f>
        <v>45332</v>
      </c>
      <c r="H1206" s="333" t="s">
        <v>1157</v>
      </c>
    </row>
    <row r="1207" spans="1:8">
      <c r="A1207" s="338"/>
      <c r="B1207" s="348" t="s">
        <v>1156</v>
      </c>
      <c r="C1207" s="348" t="s">
        <v>1155</v>
      </c>
      <c r="D1207" s="399"/>
      <c r="E1207" s="324">
        <f>F1207-3</f>
        <v>45328</v>
      </c>
      <c r="F1207" s="324">
        <f>F1206+7</f>
        <v>45331</v>
      </c>
      <c r="G1207" s="324">
        <f>F1207+8</f>
        <v>45339</v>
      </c>
      <c r="H1207" s="333" t="s">
        <v>1154</v>
      </c>
    </row>
    <row r="1208" spans="1:8">
      <c r="A1208" s="338"/>
      <c r="B1208" s="330" t="s">
        <v>933</v>
      </c>
      <c r="C1208" s="330"/>
      <c r="D1208" s="399"/>
      <c r="E1208" s="328">
        <f>F1208-3</f>
        <v>45335</v>
      </c>
      <c r="F1208" s="328">
        <f>F1207+7</f>
        <v>45338</v>
      </c>
      <c r="G1208" s="328">
        <f>F1208+8</f>
        <v>45346</v>
      </c>
      <c r="H1208" s="328" t="s">
        <v>1154</v>
      </c>
    </row>
    <row r="1209" spans="1:8">
      <c r="A1209" s="338"/>
      <c r="B1209" s="330" t="s">
        <v>933</v>
      </c>
      <c r="C1209" s="330"/>
      <c r="D1209" s="399"/>
      <c r="E1209" s="328">
        <f>F1209-3</f>
        <v>45342</v>
      </c>
      <c r="F1209" s="328">
        <f>F1208+7</f>
        <v>45345</v>
      </c>
      <c r="G1209" s="328">
        <f>F1209+8</f>
        <v>45353</v>
      </c>
      <c r="H1209" s="402" t="s">
        <v>1154</v>
      </c>
    </row>
    <row r="1210" spans="1:8">
      <c r="A1210" s="338"/>
      <c r="B1210" s="348" t="s">
        <v>923</v>
      </c>
      <c r="C1210" s="348"/>
      <c r="D1210" s="399"/>
      <c r="E1210" s="324">
        <f>F1210-3</f>
        <v>45349</v>
      </c>
      <c r="F1210" s="324">
        <f>F1209+7</f>
        <v>45352</v>
      </c>
      <c r="G1210" s="324">
        <f>F1210+8</f>
        <v>45360</v>
      </c>
      <c r="H1210" s="333" t="s">
        <v>1154</v>
      </c>
    </row>
    <row r="1211" spans="1:8">
      <c r="A1211" s="338"/>
      <c r="B1211" s="364"/>
      <c r="C1211" s="364"/>
      <c r="D1211" s="384"/>
      <c r="E1211" s="341"/>
      <c r="F1211" s="341"/>
      <c r="G1211" s="341"/>
    </row>
    <row r="1212" spans="1:8">
      <c r="A1212" s="401" t="s">
        <v>1153</v>
      </c>
      <c r="B1212" s="401"/>
      <c r="C1212" s="374"/>
      <c r="D1212" s="398"/>
      <c r="E1212" s="351"/>
      <c r="F1212" s="351"/>
      <c r="G1212" s="372"/>
      <c r="H1212" s="338"/>
    </row>
    <row r="1213" spans="1:8">
      <c r="A1213" s="351"/>
      <c r="B1213" s="337" t="s">
        <v>1140</v>
      </c>
      <c r="C1213" s="337" t="s">
        <v>573</v>
      </c>
      <c r="D1213" s="336" t="s">
        <v>1152</v>
      </c>
      <c r="E1213" s="333" t="s">
        <v>1151</v>
      </c>
      <c r="F1213" s="333" t="s">
        <v>1136</v>
      </c>
      <c r="G1213" s="400" t="s">
        <v>1135</v>
      </c>
      <c r="H1213" s="338"/>
    </row>
    <row r="1214" spans="1:8">
      <c r="A1214" s="351"/>
      <c r="B1214" s="335"/>
      <c r="C1214" s="335"/>
      <c r="D1214" s="334"/>
      <c r="E1214" s="333" t="s">
        <v>1134</v>
      </c>
      <c r="F1214" s="333" t="s">
        <v>862</v>
      </c>
      <c r="G1214" s="400" t="s">
        <v>1132</v>
      </c>
      <c r="H1214" s="338"/>
    </row>
    <row r="1215" spans="1:8" ht="16.5" customHeight="1">
      <c r="A1215" s="351"/>
      <c r="B1215" s="348" t="s">
        <v>1150</v>
      </c>
      <c r="C1215" s="348" t="s">
        <v>1149</v>
      </c>
      <c r="D1215" s="399" t="s">
        <v>1148</v>
      </c>
      <c r="E1215" s="324">
        <f>F1215-4</f>
        <v>45324</v>
      </c>
      <c r="F1215" s="324">
        <v>45328</v>
      </c>
      <c r="G1215" s="324">
        <f>F1215+17</f>
        <v>45345</v>
      </c>
      <c r="H1215" s="338"/>
    </row>
    <row r="1216" spans="1:8">
      <c r="A1216" s="351"/>
      <c r="B1216" s="348" t="s">
        <v>1147</v>
      </c>
      <c r="C1216" s="348" t="s">
        <v>708</v>
      </c>
      <c r="D1216" s="399"/>
      <c r="E1216" s="324">
        <f>F1216-4</f>
        <v>45331</v>
      </c>
      <c r="F1216" s="324">
        <f>F1215+7</f>
        <v>45335</v>
      </c>
      <c r="G1216" s="324">
        <f>G1215+7</f>
        <v>45352</v>
      </c>
      <c r="H1216" s="338"/>
    </row>
    <row r="1217" spans="1:10">
      <c r="A1217" s="351"/>
      <c r="B1217" s="348" t="s">
        <v>1146</v>
      </c>
      <c r="C1217" s="348" t="s">
        <v>1145</v>
      </c>
      <c r="D1217" s="399"/>
      <c r="E1217" s="324">
        <f>F1217-4</f>
        <v>45338</v>
      </c>
      <c r="F1217" s="324">
        <f>F1216+7</f>
        <v>45342</v>
      </c>
      <c r="G1217" s="324">
        <f>G1216+7</f>
        <v>45359</v>
      </c>
      <c r="H1217" s="338"/>
    </row>
    <row r="1218" spans="1:10">
      <c r="A1218" s="351"/>
      <c r="B1218" s="348" t="s">
        <v>1144</v>
      </c>
      <c r="C1218" s="348" t="s">
        <v>1143</v>
      </c>
      <c r="D1218" s="399"/>
      <c r="E1218" s="324">
        <f>F1218-4</f>
        <v>45345</v>
      </c>
      <c r="F1218" s="324">
        <f>F1217+7</f>
        <v>45349</v>
      </c>
      <c r="G1218" s="324">
        <f>G1217+7</f>
        <v>45366</v>
      </c>
      <c r="H1218" s="338"/>
    </row>
    <row r="1219" spans="1:10">
      <c r="A1219" s="351"/>
      <c r="B1219" s="348" t="s">
        <v>1142</v>
      </c>
      <c r="C1219" s="348" t="s">
        <v>1141</v>
      </c>
      <c r="D1219" s="399"/>
      <c r="E1219" s="324">
        <f>F1219-4</f>
        <v>45352</v>
      </c>
      <c r="F1219" s="324">
        <f>F1218+7</f>
        <v>45356</v>
      </c>
      <c r="G1219" s="324">
        <f>G1218+7</f>
        <v>45373</v>
      </c>
      <c r="H1219" s="338"/>
    </row>
    <row r="1220" spans="1:10">
      <c r="A1220" s="351"/>
      <c r="B1220" s="344"/>
      <c r="C1220" s="364"/>
      <c r="D1220" s="384"/>
      <c r="E1220" s="341"/>
      <c r="F1220" s="341"/>
      <c r="G1220" s="341"/>
      <c r="H1220" s="338"/>
    </row>
    <row r="1221" spans="1:10">
      <c r="A1221" s="351"/>
      <c r="B1221" s="351"/>
      <c r="C1221" s="374"/>
      <c r="D1221" s="398"/>
      <c r="E1221" s="351"/>
      <c r="F1221" s="351"/>
      <c r="G1221" s="372"/>
      <c r="H1221" s="338"/>
    </row>
    <row r="1222" spans="1:10">
      <c r="A1222" s="351"/>
      <c r="B1222" s="337" t="s">
        <v>1140</v>
      </c>
      <c r="C1222" s="337" t="s">
        <v>573</v>
      </c>
      <c r="D1222" s="336" t="s">
        <v>1138</v>
      </c>
      <c r="E1222" s="333" t="s">
        <v>1136</v>
      </c>
      <c r="F1222" s="333" t="s">
        <v>1137</v>
      </c>
      <c r="G1222" s="400" t="s">
        <v>1135</v>
      </c>
      <c r="H1222" s="338"/>
    </row>
    <row r="1223" spans="1:10">
      <c r="A1223" s="351"/>
      <c r="B1223" s="335"/>
      <c r="C1223" s="335"/>
      <c r="D1223" s="334"/>
      <c r="E1223" s="333" t="s">
        <v>1134</v>
      </c>
      <c r="F1223" s="333" t="s">
        <v>1133</v>
      </c>
      <c r="G1223" s="400" t="s">
        <v>1132</v>
      </c>
      <c r="H1223" s="338"/>
    </row>
    <row r="1224" spans="1:10" ht="16.5" customHeight="1">
      <c r="A1224" s="351"/>
      <c r="B1224" s="348" t="s">
        <v>1131</v>
      </c>
      <c r="C1224" s="348" t="s">
        <v>1130</v>
      </c>
      <c r="D1224" s="399" t="s">
        <v>1129</v>
      </c>
      <c r="E1224" s="324">
        <f>F1224-4</f>
        <v>45325</v>
      </c>
      <c r="F1224" s="324">
        <v>45329</v>
      </c>
      <c r="G1224" s="324">
        <f>F1224+15</f>
        <v>45344</v>
      </c>
      <c r="H1224" s="338"/>
    </row>
    <row r="1225" spans="1:10" ht="16.5" customHeight="1">
      <c r="A1225" s="351"/>
      <c r="B1225" s="348" t="s">
        <v>1128</v>
      </c>
      <c r="C1225" s="348" t="s">
        <v>536</v>
      </c>
      <c r="D1225" s="399"/>
      <c r="E1225" s="324">
        <f>F1225-4</f>
        <v>45332</v>
      </c>
      <c r="F1225" s="324">
        <f>F1224+7</f>
        <v>45336</v>
      </c>
      <c r="G1225" s="324">
        <f>F1225+15</f>
        <v>45351</v>
      </c>
      <c r="H1225" s="338"/>
    </row>
    <row r="1226" spans="1:10" ht="16.5" customHeight="1">
      <c r="A1226" s="351"/>
      <c r="B1226" s="348" t="s">
        <v>1127</v>
      </c>
      <c r="C1226" s="348" t="s">
        <v>537</v>
      </c>
      <c r="D1226" s="399"/>
      <c r="E1226" s="324">
        <f>F1226-4</f>
        <v>45339</v>
      </c>
      <c r="F1226" s="324">
        <f>F1225+7</f>
        <v>45343</v>
      </c>
      <c r="G1226" s="324">
        <f>F1226+15</f>
        <v>45358</v>
      </c>
      <c r="H1226" s="338"/>
    </row>
    <row r="1227" spans="1:10">
      <c r="A1227" s="351"/>
      <c r="B1227" s="348" t="s">
        <v>1126</v>
      </c>
      <c r="C1227" s="348" t="s">
        <v>1125</v>
      </c>
      <c r="D1227" s="399"/>
      <c r="E1227" s="324">
        <f>F1227-4</f>
        <v>45346</v>
      </c>
      <c r="F1227" s="324">
        <f>F1226+7</f>
        <v>45350</v>
      </c>
      <c r="G1227" s="324">
        <f>F1227+15</f>
        <v>45365</v>
      </c>
      <c r="H1227" s="338"/>
    </row>
    <row r="1228" spans="1:10">
      <c r="A1228" s="351"/>
      <c r="B1228" s="348" t="s">
        <v>94</v>
      </c>
      <c r="C1228" s="348" t="s">
        <v>1124</v>
      </c>
      <c r="D1228" s="399"/>
      <c r="E1228" s="324">
        <f>F1228-4</f>
        <v>45353</v>
      </c>
      <c r="F1228" s="324">
        <f>F1227+7</f>
        <v>45357</v>
      </c>
      <c r="G1228" s="324">
        <f>F1228+15</f>
        <v>45372</v>
      </c>
      <c r="H1228" s="338"/>
    </row>
    <row r="1229" spans="1:10">
      <c r="A1229" s="351"/>
      <c r="B1229" s="351"/>
      <c r="C1229" s="374"/>
      <c r="D1229" s="398"/>
      <c r="E1229" s="351"/>
      <c r="F1229" s="351"/>
      <c r="G1229" s="372"/>
      <c r="H1229" s="338"/>
    </row>
    <row r="1230" spans="1:10">
      <c r="B1230" s="321"/>
      <c r="C1230" s="321"/>
      <c r="E1230" s="341"/>
      <c r="F1230" s="397"/>
      <c r="G1230" s="341"/>
      <c r="H1230" s="396"/>
    </row>
    <row r="1231" spans="1:10">
      <c r="A1231" s="393" t="s">
        <v>53</v>
      </c>
      <c r="B1231" s="395"/>
      <c r="C1231" s="395"/>
      <c r="D1231" s="394"/>
      <c r="E1231" s="393"/>
      <c r="F1231" s="393"/>
      <c r="G1231" s="393"/>
      <c r="H1231" s="393"/>
      <c r="I1231" s="371"/>
      <c r="J1231" s="371"/>
    </row>
    <row r="1232" spans="1:10">
      <c r="A1232" s="351" t="s">
        <v>1123</v>
      </c>
      <c r="B1232" s="374"/>
      <c r="C1232" s="390"/>
      <c r="D1232" s="375"/>
      <c r="E1232" s="374"/>
      <c r="F1232" s="351"/>
      <c r="G1232" s="389"/>
      <c r="H1232" s="372"/>
    </row>
    <row r="1233" spans="1:8">
      <c r="A1233" s="338"/>
      <c r="D1233" s="339"/>
      <c r="E1233" s="338"/>
      <c r="F1233" s="338"/>
      <c r="G1233" s="338"/>
      <c r="H1233" s="338"/>
    </row>
    <row r="1234" spans="1:8">
      <c r="A1234" s="338"/>
      <c r="B1234" s="337" t="s">
        <v>7</v>
      </c>
      <c r="C1234" s="337" t="s">
        <v>8</v>
      </c>
      <c r="D1234" s="336" t="s">
        <v>9</v>
      </c>
      <c r="E1234" s="333" t="s">
        <v>911</v>
      </c>
      <c r="F1234" s="333" t="s">
        <v>911</v>
      </c>
      <c r="G1234" s="383" t="s">
        <v>1121</v>
      </c>
      <c r="H1234" s="338"/>
    </row>
    <row r="1235" spans="1:8">
      <c r="A1235" s="338"/>
      <c r="B1235" s="335"/>
      <c r="C1235" s="335"/>
      <c r="D1235" s="334"/>
      <c r="E1235" s="333" t="s">
        <v>907</v>
      </c>
      <c r="F1235" s="333" t="s">
        <v>11</v>
      </c>
      <c r="G1235" s="333" t="s">
        <v>12</v>
      </c>
      <c r="H1235" s="338"/>
    </row>
    <row r="1236" spans="1:8">
      <c r="A1236" s="338"/>
      <c r="B1236" s="348" t="s">
        <v>1084</v>
      </c>
      <c r="C1236" s="348" t="s">
        <v>1088</v>
      </c>
      <c r="D1236" s="381" t="s">
        <v>1083</v>
      </c>
      <c r="E1236" s="324">
        <f>F1236-4</f>
        <v>45321</v>
      </c>
      <c r="F1236" s="324">
        <v>45325</v>
      </c>
      <c r="G1236" s="324">
        <f>F1236+18</f>
        <v>45343</v>
      </c>
      <c r="H1236" s="338"/>
    </row>
    <row r="1237" spans="1:8">
      <c r="A1237" s="338"/>
      <c r="B1237" s="348" t="s">
        <v>1122</v>
      </c>
      <c r="C1237" s="348" t="s">
        <v>729</v>
      </c>
      <c r="D1237" s="380"/>
      <c r="E1237" s="324">
        <f>F1237-4</f>
        <v>45328</v>
      </c>
      <c r="F1237" s="324">
        <f>F1236+7</f>
        <v>45332</v>
      </c>
      <c r="G1237" s="324">
        <f>F1237+18</f>
        <v>45350</v>
      </c>
      <c r="H1237" s="338"/>
    </row>
    <row r="1238" spans="1:8">
      <c r="A1238" s="338"/>
      <c r="B1238" s="330" t="s">
        <v>933</v>
      </c>
      <c r="C1238" s="330"/>
      <c r="D1238" s="380"/>
      <c r="E1238" s="328">
        <f>F1238-4</f>
        <v>45335</v>
      </c>
      <c r="F1238" s="328">
        <f>F1237+7</f>
        <v>45339</v>
      </c>
      <c r="G1238" s="328">
        <f>F1238+18</f>
        <v>45357</v>
      </c>
      <c r="H1238" s="338"/>
    </row>
    <row r="1239" spans="1:8">
      <c r="A1239" s="338"/>
      <c r="B1239" s="330" t="s">
        <v>933</v>
      </c>
      <c r="C1239" s="330"/>
      <c r="D1239" s="380"/>
      <c r="E1239" s="328">
        <f>F1239-4</f>
        <v>45342</v>
      </c>
      <c r="F1239" s="328">
        <f>F1238+7</f>
        <v>45346</v>
      </c>
      <c r="G1239" s="328">
        <f>F1239+18</f>
        <v>45364</v>
      </c>
      <c r="H1239" s="338"/>
    </row>
    <row r="1240" spans="1:8">
      <c r="A1240" s="338"/>
      <c r="B1240" s="348" t="s">
        <v>1080</v>
      </c>
      <c r="C1240" s="348" t="s">
        <v>1079</v>
      </c>
      <c r="D1240" s="379"/>
      <c r="E1240" s="324">
        <f>F1240-4</f>
        <v>45349</v>
      </c>
      <c r="F1240" s="324">
        <f>F1239+7</f>
        <v>45353</v>
      </c>
      <c r="G1240" s="324">
        <f>F1240+18</f>
        <v>45371</v>
      </c>
      <c r="H1240" s="338"/>
    </row>
    <row r="1241" spans="1:8">
      <c r="A1241" s="338"/>
      <c r="B1241" s="341"/>
      <c r="C1241" s="341"/>
      <c r="D1241" s="384"/>
      <c r="E1241" s="341"/>
      <c r="F1241" s="341"/>
      <c r="G1241" s="341"/>
      <c r="H1241" s="338"/>
    </row>
    <row r="1242" spans="1:8">
      <c r="A1242" s="338"/>
      <c r="B1242" s="337" t="s">
        <v>7</v>
      </c>
      <c r="C1242" s="337" t="s">
        <v>8</v>
      </c>
      <c r="D1242" s="336" t="s">
        <v>9</v>
      </c>
      <c r="E1242" s="333" t="s">
        <v>911</v>
      </c>
      <c r="F1242" s="333" t="s">
        <v>911</v>
      </c>
      <c r="G1242" s="383" t="s">
        <v>1121</v>
      </c>
      <c r="H1242" s="338"/>
    </row>
    <row r="1243" spans="1:8">
      <c r="A1243" s="338"/>
      <c r="B1243" s="335"/>
      <c r="C1243" s="335"/>
      <c r="D1243" s="334"/>
      <c r="E1243" s="333" t="s">
        <v>907</v>
      </c>
      <c r="F1243" s="333" t="s">
        <v>11</v>
      </c>
      <c r="G1243" s="333" t="s">
        <v>12</v>
      </c>
      <c r="H1243" s="338"/>
    </row>
    <row r="1244" spans="1:8" ht="16.5" customHeight="1">
      <c r="A1244" s="338"/>
      <c r="B1244" s="348" t="s">
        <v>1120</v>
      </c>
      <c r="C1244" s="348" t="s">
        <v>1119</v>
      </c>
      <c r="D1244" s="381" t="s">
        <v>1074</v>
      </c>
      <c r="E1244" s="324">
        <f>F1244-4</f>
        <v>45323</v>
      </c>
      <c r="F1244" s="324">
        <v>45327</v>
      </c>
      <c r="G1244" s="324">
        <f>F1244+25</f>
        <v>45352</v>
      </c>
      <c r="H1244" s="338"/>
    </row>
    <row r="1245" spans="1:8">
      <c r="A1245" s="338"/>
      <c r="B1245" s="348" t="s">
        <v>1073</v>
      </c>
      <c r="C1245" s="348" t="s">
        <v>1072</v>
      </c>
      <c r="D1245" s="380"/>
      <c r="E1245" s="324">
        <f>F1245-4</f>
        <v>45330</v>
      </c>
      <c r="F1245" s="324">
        <f>F1244+7</f>
        <v>45334</v>
      </c>
      <c r="G1245" s="324">
        <f>F1245+25</f>
        <v>45359</v>
      </c>
      <c r="H1245" s="338"/>
    </row>
    <row r="1246" spans="1:8">
      <c r="A1246" s="338"/>
      <c r="B1246" s="330" t="s">
        <v>926</v>
      </c>
      <c r="C1246" s="330"/>
      <c r="D1246" s="380"/>
      <c r="E1246" s="328">
        <f>F1246-4</f>
        <v>45337</v>
      </c>
      <c r="F1246" s="328">
        <f>F1245+7</f>
        <v>45341</v>
      </c>
      <c r="G1246" s="328">
        <f>F1246+25</f>
        <v>45366</v>
      </c>
      <c r="H1246" s="338"/>
    </row>
    <row r="1247" spans="1:8">
      <c r="A1247" s="338"/>
      <c r="B1247" s="348" t="s">
        <v>1070</v>
      </c>
      <c r="C1247" s="348" t="s">
        <v>738</v>
      </c>
      <c r="D1247" s="380"/>
      <c r="E1247" s="324">
        <f>F1247-4</f>
        <v>45344</v>
      </c>
      <c r="F1247" s="324">
        <f>F1246+7</f>
        <v>45348</v>
      </c>
      <c r="G1247" s="324">
        <f>F1247+25</f>
        <v>45373</v>
      </c>
      <c r="H1247" s="338"/>
    </row>
    <row r="1248" spans="1:8">
      <c r="A1248" s="338"/>
      <c r="B1248" s="348" t="s">
        <v>923</v>
      </c>
      <c r="C1248" s="348" t="s">
        <v>923</v>
      </c>
      <c r="D1248" s="379"/>
      <c r="E1248" s="324">
        <f>F1248-4</f>
        <v>45351</v>
      </c>
      <c r="F1248" s="324">
        <f>F1247+7</f>
        <v>45355</v>
      </c>
      <c r="G1248" s="324">
        <f>F1248+25</f>
        <v>45380</v>
      </c>
      <c r="H1248" s="338"/>
    </row>
    <row r="1249" spans="1:8">
      <c r="A1249" s="338"/>
      <c r="B1249" s="341"/>
      <c r="C1249" s="341"/>
      <c r="D1249" s="384"/>
      <c r="E1249" s="341"/>
      <c r="F1249" s="341"/>
      <c r="G1249" s="341"/>
      <c r="H1249" s="338"/>
    </row>
    <row r="1250" spans="1:8">
      <c r="A1250" s="338"/>
      <c r="B1250" s="392"/>
      <c r="C1250" s="391"/>
      <c r="D1250" s="339"/>
      <c r="E1250" s="338"/>
      <c r="F1250" s="338"/>
      <c r="G1250" s="338"/>
      <c r="H1250" s="338"/>
    </row>
    <row r="1251" spans="1:8">
      <c r="A1251" s="351" t="s">
        <v>1118</v>
      </c>
      <c r="B1251" s="390"/>
      <c r="C1251" s="390"/>
      <c r="D1251" s="375"/>
      <c r="E1251" s="374"/>
      <c r="F1251" s="351"/>
      <c r="G1251" s="389"/>
      <c r="H1251" s="372"/>
    </row>
    <row r="1252" spans="1:8">
      <c r="A1252" s="351"/>
      <c r="B1252" s="343"/>
      <c r="C1252" s="362"/>
      <c r="D1252" s="342"/>
      <c r="E1252" s="363"/>
      <c r="F1252" s="341"/>
      <c r="G1252" s="341"/>
      <c r="H1252" s="372"/>
    </row>
    <row r="1253" spans="1:8">
      <c r="A1253" s="351"/>
      <c r="B1253" s="337" t="s">
        <v>7</v>
      </c>
      <c r="C1253" s="337" t="s">
        <v>8</v>
      </c>
      <c r="D1253" s="336" t="s">
        <v>9</v>
      </c>
      <c r="E1253" s="333" t="s">
        <v>911</v>
      </c>
      <c r="F1253" s="333" t="s">
        <v>911</v>
      </c>
      <c r="G1253" s="333" t="s">
        <v>1112</v>
      </c>
      <c r="H1253" s="372"/>
    </row>
    <row r="1254" spans="1:8">
      <c r="A1254" s="351"/>
      <c r="B1254" s="335"/>
      <c r="C1254" s="335"/>
      <c r="D1254" s="334"/>
      <c r="E1254" s="333" t="s">
        <v>907</v>
      </c>
      <c r="F1254" s="333" t="s">
        <v>11</v>
      </c>
      <c r="G1254" s="333" t="s">
        <v>12</v>
      </c>
      <c r="H1254" s="372"/>
    </row>
    <row r="1255" spans="1:8" ht="16.5" customHeight="1">
      <c r="A1255" s="351"/>
      <c r="B1255" s="348" t="s">
        <v>1076</v>
      </c>
      <c r="C1255" s="348" t="s">
        <v>734</v>
      </c>
      <c r="D1255" s="381" t="s">
        <v>1074</v>
      </c>
      <c r="E1255" s="324">
        <f>F1255-4</f>
        <v>45323</v>
      </c>
      <c r="F1255" s="324">
        <v>45327</v>
      </c>
      <c r="G1255" s="324">
        <f>F1255+27</f>
        <v>45354</v>
      </c>
      <c r="H1255" s="372"/>
    </row>
    <row r="1256" spans="1:8">
      <c r="A1256" s="351"/>
      <c r="B1256" s="348" t="s">
        <v>1117</v>
      </c>
      <c r="C1256" s="348" t="s">
        <v>1116</v>
      </c>
      <c r="D1256" s="380"/>
      <c r="E1256" s="324">
        <f>F1256-4</f>
        <v>45330</v>
      </c>
      <c r="F1256" s="324">
        <f>F1255+7</f>
        <v>45334</v>
      </c>
      <c r="G1256" s="324">
        <f>F1256+27</f>
        <v>45361</v>
      </c>
      <c r="H1256" s="372"/>
    </row>
    <row r="1257" spans="1:8">
      <c r="A1257" s="351"/>
      <c r="B1257" s="330" t="s">
        <v>1115</v>
      </c>
      <c r="C1257" s="330"/>
      <c r="D1257" s="380"/>
      <c r="E1257" s="328">
        <f>F1257-4</f>
        <v>45337</v>
      </c>
      <c r="F1257" s="328">
        <f>F1256+7</f>
        <v>45341</v>
      </c>
      <c r="G1257" s="328">
        <f>F1257+27</f>
        <v>45368</v>
      </c>
      <c r="H1257" s="372"/>
    </row>
    <row r="1258" spans="1:8">
      <c r="A1258" s="351"/>
      <c r="B1258" s="348" t="s">
        <v>1070</v>
      </c>
      <c r="C1258" s="348" t="s">
        <v>1114</v>
      </c>
      <c r="D1258" s="380"/>
      <c r="E1258" s="324">
        <f>F1258-4</f>
        <v>45344</v>
      </c>
      <c r="F1258" s="324">
        <f>F1257+7</f>
        <v>45348</v>
      </c>
      <c r="G1258" s="324">
        <f>F1258+27</f>
        <v>45375</v>
      </c>
      <c r="H1258" s="372"/>
    </row>
    <row r="1259" spans="1:8">
      <c r="A1259" s="351"/>
      <c r="B1259" s="348" t="s">
        <v>923</v>
      </c>
      <c r="C1259" s="348" t="s">
        <v>923</v>
      </c>
      <c r="D1259" s="379"/>
      <c r="E1259" s="324">
        <f>F1259-4</f>
        <v>45351</v>
      </c>
      <c r="F1259" s="324">
        <f>F1258+7</f>
        <v>45355</v>
      </c>
      <c r="G1259" s="324">
        <f>F1259+27</f>
        <v>45382</v>
      </c>
      <c r="H1259" s="372"/>
    </row>
    <row r="1260" spans="1:8">
      <c r="A1260" s="351"/>
      <c r="B1260" s="343"/>
      <c r="C1260" s="362"/>
      <c r="D1260" s="342"/>
      <c r="E1260" s="363"/>
      <c r="F1260" s="341"/>
      <c r="G1260" s="341"/>
      <c r="H1260" s="372"/>
    </row>
    <row r="1261" spans="1:8">
      <c r="A1261" s="351"/>
      <c r="B1261" s="337" t="s">
        <v>7</v>
      </c>
      <c r="C1261" s="337" t="s">
        <v>8</v>
      </c>
      <c r="D1261" s="336" t="s">
        <v>9</v>
      </c>
      <c r="E1261" s="333" t="s">
        <v>911</v>
      </c>
      <c r="F1261" s="333" t="s">
        <v>911</v>
      </c>
      <c r="G1261" s="333" t="s">
        <v>1113</v>
      </c>
      <c r="H1261" s="372"/>
    </row>
    <row r="1262" spans="1:8">
      <c r="A1262" s="351"/>
      <c r="B1262" s="335"/>
      <c r="C1262" s="335"/>
      <c r="D1262" s="334"/>
      <c r="E1262" s="333" t="s">
        <v>907</v>
      </c>
      <c r="F1262" s="333" t="s">
        <v>11</v>
      </c>
      <c r="G1262" s="333" t="s">
        <v>12</v>
      </c>
      <c r="H1262" s="372"/>
    </row>
    <row r="1263" spans="1:8">
      <c r="A1263" s="351"/>
      <c r="B1263" s="348" t="s">
        <v>1111</v>
      </c>
      <c r="C1263" s="348" t="s">
        <v>1110</v>
      </c>
      <c r="D1263" s="381" t="s">
        <v>1109</v>
      </c>
      <c r="E1263" s="324">
        <f>F1263-4</f>
        <v>45321</v>
      </c>
      <c r="F1263" s="324">
        <v>45325</v>
      </c>
      <c r="G1263" s="324">
        <f>F1263+20</f>
        <v>45345</v>
      </c>
      <c r="H1263" s="372"/>
    </row>
    <row r="1264" spans="1:8">
      <c r="A1264" s="351"/>
      <c r="B1264" s="348" t="s">
        <v>1108</v>
      </c>
      <c r="C1264" s="348" t="s">
        <v>1107</v>
      </c>
      <c r="D1264" s="380"/>
      <c r="E1264" s="324">
        <f>F1264-4</f>
        <v>45328</v>
      </c>
      <c r="F1264" s="324">
        <f>F1263+7</f>
        <v>45332</v>
      </c>
      <c r="G1264" s="324">
        <f>F1264+20</f>
        <v>45352</v>
      </c>
      <c r="H1264" s="372"/>
    </row>
    <row r="1265" spans="1:8">
      <c r="A1265" s="351"/>
      <c r="B1265" s="330" t="s">
        <v>933</v>
      </c>
      <c r="C1265" s="330"/>
      <c r="D1265" s="380"/>
      <c r="E1265" s="328">
        <f>F1265-4</f>
        <v>45335</v>
      </c>
      <c r="F1265" s="328">
        <f>F1264+7</f>
        <v>45339</v>
      </c>
      <c r="G1265" s="328">
        <f>F1265+20</f>
        <v>45359</v>
      </c>
      <c r="H1265" s="372"/>
    </row>
    <row r="1266" spans="1:8">
      <c r="A1266" s="351"/>
      <c r="B1266" s="348" t="s">
        <v>1105</v>
      </c>
      <c r="C1266" s="348" t="s">
        <v>1104</v>
      </c>
      <c r="D1266" s="380"/>
      <c r="E1266" s="324">
        <f>F1266-4</f>
        <v>45342</v>
      </c>
      <c r="F1266" s="324">
        <f>F1265+7</f>
        <v>45346</v>
      </c>
      <c r="G1266" s="324">
        <f>F1266+20</f>
        <v>45366</v>
      </c>
      <c r="H1266" s="372"/>
    </row>
    <row r="1267" spans="1:8">
      <c r="A1267" s="351"/>
      <c r="B1267" s="349" t="s">
        <v>1103</v>
      </c>
      <c r="C1267" s="348" t="s">
        <v>1102</v>
      </c>
      <c r="D1267" s="379"/>
      <c r="E1267" s="324">
        <f>F1267-4</f>
        <v>45349</v>
      </c>
      <c r="F1267" s="324">
        <f>F1266+7</f>
        <v>45353</v>
      </c>
      <c r="G1267" s="324">
        <f>F1267+20</f>
        <v>45373</v>
      </c>
      <c r="H1267" s="372"/>
    </row>
    <row r="1268" spans="1:8">
      <c r="A1268" s="351"/>
      <c r="B1268" s="343"/>
      <c r="C1268" s="362"/>
      <c r="D1268" s="342"/>
      <c r="E1268" s="363"/>
      <c r="F1268" s="341"/>
      <c r="G1268" s="341"/>
      <c r="H1268" s="372"/>
    </row>
    <row r="1269" spans="1:8">
      <c r="A1269" s="351" t="s">
        <v>1100</v>
      </c>
      <c r="B1269" s="390"/>
      <c r="C1269" s="390"/>
      <c r="D1269" s="375"/>
      <c r="E1269" s="374"/>
      <c r="F1269" s="351"/>
      <c r="G1269" s="389"/>
      <c r="H1269" s="372"/>
    </row>
    <row r="1270" spans="1:8">
      <c r="A1270" s="351"/>
      <c r="B1270" s="337" t="s">
        <v>7</v>
      </c>
      <c r="C1270" s="337" t="s">
        <v>8</v>
      </c>
      <c r="D1270" s="336" t="s">
        <v>9</v>
      </c>
      <c r="E1270" s="333" t="s">
        <v>911</v>
      </c>
      <c r="F1270" s="333" t="s">
        <v>911</v>
      </c>
      <c r="G1270" s="333" t="s">
        <v>1101</v>
      </c>
      <c r="H1270" s="333" t="s">
        <v>1100</v>
      </c>
    </row>
    <row r="1271" spans="1:8" ht="16.5" customHeight="1">
      <c r="A1271" s="351"/>
      <c r="B1271" s="335"/>
      <c r="C1271" s="335"/>
      <c r="D1271" s="334"/>
      <c r="E1271" s="333" t="s">
        <v>907</v>
      </c>
      <c r="F1271" s="333" t="s">
        <v>11</v>
      </c>
      <c r="G1271" s="333" t="s">
        <v>12</v>
      </c>
      <c r="H1271" s="333" t="s">
        <v>12</v>
      </c>
    </row>
    <row r="1272" spans="1:8" ht="16.5" customHeight="1">
      <c r="A1272" s="351"/>
      <c r="B1272" s="348" t="s">
        <v>1111</v>
      </c>
      <c r="C1272" s="348" t="s">
        <v>1110</v>
      </c>
      <c r="D1272" s="381" t="s">
        <v>1109</v>
      </c>
      <c r="E1272" s="324">
        <f>F1272-4</f>
        <v>45321</v>
      </c>
      <c r="F1272" s="324">
        <v>45325</v>
      </c>
      <c r="G1272" s="324">
        <f>F1272+18</f>
        <v>45343</v>
      </c>
      <c r="H1272" s="324" t="s">
        <v>1091</v>
      </c>
    </row>
    <row r="1273" spans="1:8">
      <c r="A1273" s="351"/>
      <c r="B1273" s="348" t="s">
        <v>1108</v>
      </c>
      <c r="C1273" s="348" t="s">
        <v>1107</v>
      </c>
      <c r="D1273" s="380"/>
      <c r="E1273" s="324">
        <f>F1273-4</f>
        <v>45328</v>
      </c>
      <c r="F1273" s="324">
        <f>F1272+7</f>
        <v>45332</v>
      </c>
      <c r="G1273" s="324">
        <f>F1273+18</f>
        <v>45350</v>
      </c>
      <c r="H1273" s="327" t="s">
        <v>1091</v>
      </c>
    </row>
    <row r="1274" spans="1:8">
      <c r="A1274" s="351"/>
      <c r="B1274" s="330" t="s">
        <v>1106</v>
      </c>
      <c r="C1274" s="330"/>
      <c r="D1274" s="380"/>
      <c r="E1274" s="328">
        <f>F1274-4</f>
        <v>45335</v>
      </c>
      <c r="F1274" s="328">
        <f>F1273+7</f>
        <v>45339</v>
      </c>
      <c r="G1274" s="328">
        <f>F1274+18</f>
        <v>45357</v>
      </c>
      <c r="H1274" s="388" t="s">
        <v>1092</v>
      </c>
    </row>
    <row r="1275" spans="1:8">
      <c r="A1275" s="351"/>
      <c r="B1275" s="348" t="s">
        <v>1105</v>
      </c>
      <c r="C1275" s="348" t="s">
        <v>1104</v>
      </c>
      <c r="D1275" s="380"/>
      <c r="E1275" s="324">
        <f>F1275-4</f>
        <v>45342</v>
      </c>
      <c r="F1275" s="324">
        <f>F1274+7</f>
        <v>45346</v>
      </c>
      <c r="G1275" s="324">
        <f>F1275+18</f>
        <v>45364</v>
      </c>
      <c r="H1275" s="387" t="s">
        <v>1091</v>
      </c>
    </row>
    <row r="1276" spans="1:8">
      <c r="A1276" s="351"/>
      <c r="B1276" s="349" t="s">
        <v>1103</v>
      </c>
      <c r="C1276" s="348" t="s">
        <v>1102</v>
      </c>
      <c r="D1276" s="379"/>
      <c r="E1276" s="324">
        <f>F1276-4</f>
        <v>45349</v>
      </c>
      <c r="F1276" s="324">
        <f>F1275+7</f>
        <v>45353</v>
      </c>
      <c r="G1276" s="324">
        <f>F1276+18</f>
        <v>45371</v>
      </c>
      <c r="H1276" s="387" t="s">
        <v>1091</v>
      </c>
    </row>
    <row r="1277" spans="1:8">
      <c r="A1277" s="351"/>
      <c r="B1277" s="366"/>
      <c r="C1277" s="362"/>
      <c r="D1277" s="384"/>
      <c r="E1277" s="341"/>
      <c r="F1277" s="341"/>
      <c r="G1277" s="341"/>
      <c r="H1277" s="343"/>
    </row>
    <row r="1278" spans="1:8">
      <c r="A1278" s="351"/>
      <c r="B1278" s="337" t="s">
        <v>7</v>
      </c>
      <c r="C1278" s="337" t="s">
        <v>8</v>
      </c>
      <c r="D1278" s="336" t="s">
        <v>9</v>
      </c>
      <c r="E1278" s="333" t="s">
        <v>911</v>
      </c>
      <c r="F1278" s="333" t="s">
        <v>911</v>
      </c>
      <c r="G1278" s="333" t="s">
        <v>1101</v>
      </c>
      <c r="H1278" s="333" t="s">
        <v>1100</v>
      </c>
    </row>
    <row r="1279" spans="1:8">
      <c r="A1279" s="351"/>
      <c r="B1279" s="335"/>
      <c r="C1279" s="335"/>
      <c r="D1279" s="334"/>
      <c r="E1279" s="333" t="s">
        <v>907</v>
      </c>
      <c r="F1279" s="333" t="s">
        <v>11</v>
      </c>
      <c r="G1279" s="333" t="s">
        <v>12</v>
      </c>
      <c r="H1279" s="333" t="s">
        <v>12</v>
      </c>
    </row>
    <row r="1280" spans="1:8" ht="16.5" customHeight="1">
      <c r="A1280" s="351"/>
      <c r="B1280" s="348" t="s">
        <v>1099</v>
      </c>
      <c r="C1280" s="348" t="s">
        <v>734</v>
      </c>
      <c r="D1280" s="381" t="s">
        <v>1098</v>
      </c>
      <c r="E1280" s="324">
        <f>F1280-4</f>
        <v>45323</v>
      </c>
      <c r="F1280" s="324">
        <v>45327</v>
      </c>
      <c r="G1280" s="324">
        <f>F1280+25</f>
        <v>45352</v>
      </c>
      <c r="H1280" s="324" t="s">
        <v>1092</v>
      </c>
    </row>
    <row r="1281" spans="1:9">
      <c r="A1281" s="351"/>
      <c r="B1281" s="348" t="s">
        <v>1097</v>
      </c>
      <c r="C1281" s="348" t="s">
        <v>1096</v>
      </c>
      <c r="D1281" s="380"/>
      <c r="E1281" s="324">
        <f>F1281-4</f>
        <v>45330</v>
      </c>
      <c r="F1281" s="324">
        <f>F1280+7</f>
        <v>45334</v>
      </c>
      <c r="G1281" s="324">
        <f>F1281+25</f>
        <v>45359</v>
      </c>
      <c r="H1281" s="327" t="s">
        <v>1095</v>
      </c>
    </row>
    <row r="1282" spans="1:9">
      <c r="A1282" s="351"/>
      <c r="B1282" s="330" t="s">
        <v>1086</v>
      </c>
      <c r="C1282" s="330"/>
      <c r="D1282" s="380"/>
      <c r="E1282" s="328">
        <f>F1282-4</f>
        <v>45337</v>
      </c>
      <c r="F1282" s="328">
        <f>F1281+7</f>
        <v>45341</v>
      </c>
      <c r="G1282" s="328">
        <f>F1282+25</f>
        <v>45366</v>
      </c>
      <c r="H1282" s="388" t="s">
        <v>1094</v>
      </c>
    </row>
    <row r="1283" spans="1:9">
      <c r="A1283" s="351"/>
      <c r="B1283" s="348" t="s">
        <v>1070</v>
      </c>
      <c r="C1283" s="348" t="s">
        <v>1093</v>
      </c>
      <c r="D1283" s="380"/>
      <c r="E1283" s="324">
        <f>F1283-4</f>
        <v>45344</v>
      </c>
      <c r="F1283" s="324">
        <f>F1282+7</f>
        <v>45348</v>
      </c>
      <c r="G1283" s="324">
        <f>F1283+25</f>
        <v>45373</v>
      </c>
      <c r="H1283" s="387" t="s">
        <v>1092</v>
      </c>
    </row>
    <row r="1284" spans="1:9">
      <c r="A1284" s="351"/>
      <c r="B1284" s="348" t="s">
        <v>923</v>
      </c>
      <c r="C1284" s="348" t="s">
        <v>1060</v>
      </c>
      <c r="D1284" s="379"/>
      <c r="E1284" s="324">
        <f>F1284-4</f>
        <v>45351</v>
      </c>
      <c r="F1284" s="324">
        <f>F1283+7</f>
        <v>45355</v>
      </c>
      <c r="G1284" s="324">
        <f>F1284+25</f>
        <v>45380</v>
      </c>
      <c r="H1284" s="387" t="s">
        <v>1091</v>
      </c>
    </row>
    <row r="1285" spans="1:9">
      <c r="A1285" s="351"/>
      <c r="B1285" s="366"/>
      <c r="C1285" s="362"/>
      <c r="D1285" s="384"/>
      <c r="E1285" s="341"/>
      <c r="F1285" s="341"/>
      <c r="G1285" s="341"/>
      <c r="H1285" s="343"/>
    </row>
    <row r="1286" spans="1:9">
      <c r="A1286" s="351" t="s">
        <v>1090</v>
      </c>
      <c r="D1286" s="339"/>
      <c r="E1286" s="338"/>
      <c r="F1286" s="338"/>
      <c r="G1286" s="338"/>
      <c r="H1286" s="338"/>
    </row>
    <row r="1287" spans="1:9">
      <c r="A1287" s="338"/>
      <c r="B1287" s="337" t="s">
        <v>7</v>
      </c>
      <c r="C1287" s="337" t="s">
        <v>8</v>
      </c>
      <c r="D1287" s="336" t="s">
        <v>9</v>
      </c>
      <c r="E1287" s="333" t="s">
        <v>911</v>
      </c>
      <c r="F1287" s="333" t="s">
        <v>911</v>
      </c>
      <c r="G1287" s="333" t="s">
        <v>1089</v>
      </c>
      <c r="H1287" s="338"/>
      <c r="I1287" s="371"/>
    </row>
    <row r="1288" spans="1:9">
      <c r="A1288" s="338"/>
      <c r="B1288" s="335"/>
      <c r="C1288" s="335"/>
      <c r="D1288" s="334"/>
      <c r="E1288" s="333" t="s">
        <v>907</v>
      </c>
      <c r="F1288" s="333" t="s">
        <v>11</v>
      </c>
      <c r="G1288" s="333" t="s">
        <v>12</v>
      </c>
      <c r="H1288" s="338"/>
    </row>
    <row r="1289" spans="1:9" ht="16.5" customHeight="1">
      <c r="A1289" s="338"/>
      <c r="B1289" s="348" t="s">
        <v>1084</v>
      </c>
      <c r="C1289" s="348" t="s">
        <v>1088</v>
      </c>
      <c r="D1289" s="381" t="s">
        <v>1087</v>
      </c>
      <c r="E1289" s="324">
        <f>F1289-4</f>
        <v>45321</v>
      </c>
      <c r="F1289" s="324">
        <v>45325</v>
      </c>
      <c r="G1289" s="324">
        <f>F1289+23</f>
        <v>45348</v>
      </c>
      <c r="H1289" s="338"/>
    </row>
    <row r="1290" spans="1:9" ht="16.5" customHeight="1">
      <c r="A1290" s="338"/>
      <c r="B1290" s="348" t="s">
        <v>1081</v>
      </c>
      <c r="C1290" s="348" t="s">
        <v>729</v>
      </c>
      <c r="D1290" s="380"/>
      <c r="E1290" s="324">
        <f>F1290-4</f>
        <v>45328</v>
      </c>
      <c r="F1290" s="324">
        <f>F1289+7</f>
        <v>45332</v>
      </c>
      <c r="G1290" s="324">
        <f>F1290+23</f>
        <v>45355</v>
      </c>
      <c r="H1290" s="338"/>
    </row>
    <row r="1291" spans="1:9">
      <c r="A1291" s="338"/>
      <c r="B1291" s="330" t="s">
        <v>933</v>
      </c>
      <c r="C1291" s="330"/>
      <c r="D1291" s="380"/>
      <c r="E1291" s="328">
        <f>F1291-4</f>
        <v>45335</v>
      </c>
      <c r="F1291" s="328">
        <f>F1290+7</f>
        <v>45339</v>
      </c>
      <c r="G1291" s="328">
        <f>F1291+23</f>
        <v>45362</v>
      </c>
      <c r="H1291" s="338"/>
    </row>
    <row r="1292" spans="1:9">
      <c r="A1292" s="338"/>
      <c r="B1292" s="330" t="s">
        <v>933</v>
      </c>
      <c r="C1292" s="330"/>
      <c r="D1292" s="380"/>
      <c r="E1292" s="328">
        <f>F1292-4</f>
        <v>45342</v>
      </c>
      <c r="F1292" s="328">
        <f>F1291+7</f>
        <v>45346</v>
      </c>
      <c r="G1292" s="328">
        <f>F1292+23</f>
        <v>45369</v>
      </c>
      <c r="H1292" s="338"/>
    </row>
    <row r="1293" spans="1:9">
      <c r="A1293" s="338"/>
      <c r="B1293" s="348" t="s">
        <v>1080</v>
      </c>
      <c r="C1293" s="348" t="s">
        <v>1079</v>
      </c>
      <c r="D1293" s="379"/>
      <c r="E1293" s="324">
        <f>F1293-4</f>
        <v>45349</v>
      </c>
      <c r="F1293" s="324">
        <f>F1292+7</f>
        <v>45353</v>
      </c>
      <c r="G1293" s="324">
        <f>F1293+23</f>
        <v>45376</v>
      </c>
      <c r="H1293" s="338"/>
    </row>
    <row r="1294" spans="1:9">
      <c r="A1294" s="338"/>
      <c r="B1294" s="384"/>
      <c r="C1294" s="384"/>
      <c r="D1294" s="384"/>
      <c r="E1294" s="341"/>
      <c r="F1294" s="341"/>
      <c r="G1294" s="341"/>
      <c r="H1294" s="338"/>
    </row>
    <row r="1295" spans="1:9">
      <c r="A1295" s="338"/>
      <c r="B1295" s="337" t="s">
        <v>7</v>
      </c>
      <c r="C1295" s="337" t="s">
        <v>8</v>
      </c>
      <c r="D1295" s="336" t="s">
        <v>9</v>
      </c>
      <c r="E1295" s="333" t="s">
        <v>911</v>
      </c>
      <c r="F1295" s="333" t="s">
        <v>911</v>
      </c>
      <c r="G1295" s="333" t="s">
        <v>1078</v>
      </c>
      <c r="H1295" s="338"/>
    </row>
    <row r="1296" spans="1:9">
      <c r="A1296" s="338"/>
      <c r="B1296" s="335"/>
      <c r="C1296" s="335"/>
      <c r="D1296" s="334"/>
      <c r="E1296" s="333" t="s">
        <v>907</v>
      </c>
      <c r="F1296" s="333" t="s">
        <v>11</v>
      </c>
      <c r="G1296" s="333" t="s">
        <v>12</v>
      </c>
      <c r="H1296" s="338"/>
    </row>
    <row r="1297" spans="1:8" ht="16.5" customHeight="1">
      <c r="A1297" s="338"/>
      <c r="B1297" s="348" t="s">
        <v>1076</v>
      </c>
      <c r="C1297" s="348" t="s">
        <v>734</v>
      </c>
      <c r="D1297" s="381" t="s">
        <v>1074</v>
      </c>
      <c r="E1297" s="324">
        <f>F1297-4</f>
        <v>45323</v>
      </c>
      <c r="F1297" s="324">
        <v>45327</v>
      </c>
      <c r="G1297" s="324">
        <f>F1297+27</f>
        <v>45354</v>
      </c>
      <c r="H1297" s="338"/>
    </row>
    <row r="1298" spans="1:8">
      <c r="A1298" s="338"/>
      <c r="B1298" s="348" t="s">
        <v>1073</v>
      </c>
      <c r="C1298" s="348" t="s">
        <v>1072</v>
      </c>
      <c r="D1298" s="380"/>
      <c r="E1298" s="324">
        <f>F1298-4</f>
        <v>45330</v>
      </c>
      <c r="F1298" s="324">
        <f>F1297+7</f>
        <v>45334</v>
      </c>
      <c r="G1298" s="324">
        <f>F1298+27</f>
        <v>45361</v>
      </c>
      <c r="H1298" s="338"/>
    </row>
    <row r="1299" spans="1:8">
      <c r="A1299" s="338"/>
      <c r="B1299" s="330" t="s">
        <v>1086</v>
      </c>
      <c r="C1299" s="330"/>
      <c r="D1299" s="380"/>
      <c r="E1299" s="328">
        <f>F1299-4</f>
        <v>45337</v>
      </c>
      <c r="F1299" s="328">
        <f>F1298+7</f>
        <v>45341</v>
      </c>
      <c r="G1299" s="328">
        <f>F1299+27</f>
        <v>45368</v>
      </c>
      <c r="H1299" s="338"/>
    </row>
    <row r="1300" spans="1:8">
      <c r="A1300" s="338"/>
      <c r="B1300" s="348" t="s">
        <v>1070</v>
      </c>
      <c r="C1300" s="348" t="s">
        <v>738</v>
      </c>
      <c r="D1300" s="380"/>
      <c r="E1300" s="324">
        <f>F1300-4</f>
        <v>45344</v>
      </c>
      <c r="F1300" s="324">
        <f>F1299+7</f>
        <v>45348</v>
      </c>
      <c r="G1300" s="324">
        <f>F1300+27</f>
        <v>45375</v>
      </c>
      <c r="H1300" s="338"/>
    </row>
    <row r="1301" spans="1:8">
      <c r="A1301" s="338"/>
      <c r="B1301" s="348" t="s">
        <v>923</v>
      </c>
      <c r="C1301" s="348" t="s">
        <v>1060</v>
      </c>
      <c r="D1301" s="379"/>
      <c r="E1301" s="324">
        <f>F1301-4</f>
        <v>45351</v>
      </c>
      <c r="F1301" s="324">
        <f>F1300+7</f>
        <v>45355</v>
      </c>
      <c r="G1301" s="324">
        <f>F1301+27</f>
        <v>45382</v>
      </c>
      <c r="H1301" s="338"/>
    </row>
    <row r="1302" spans="1:8">
      <c r="A1302" s="338"/>
      <c r="B1302" s="384"/>
      <c r="C1302" s="384"/>
      <c r="D1302" s="384"/>
      <c r="E1302" s="341"/>
      <c r="F1302" s="341"/>
      <c r="G1302" s="341"/>
      <c r="H1302" s="338"/>
    </row>
    <row r="1303" spans="1:8">
      <c r="A1303" s="351" t="s">
        <v>1077</v>
      </c>
      <c r="D1303" s="339"/>
      <c r="E1303" s="338"/>
      <c r="F1303" s="338"/>
      <c r="G1303" s="338"/>
      <c r="H1303" s="338"/>
    </row>
    <row r="1304" spans="1:8">
      <c r="A1304" s="338"/>
      <c r="B1304" s="337" t="s">
        <v>7</v>
      </c>
      <c r="C1304" s="337" t="s">
        <v>8</v>
      </c>
      <c r="D1304" s="336" t="s">
        <v>9</v>
      </c>
      <c r="E1304" s="333" t="s">
        <v>911</v>
      </c>
      <c r="F1304" s="333" t="s">
        <v>911</v>
      </c>
      <c r="G1304" s="333" t="s">
        <v>1085</v>
      </c>
      <c r="H1304" s="333" t="s">
        <v>1077</v>
      </c>
    </row>
    <row r="1305" spans="1:8">
      <c r="A1305" s="338"/>
      <c r="B1305" s="335"/>
      <c r="C1305" s="335"/>
      <c r="D1305" s="334"/>
      <c r="E1305" s="333" t="s">
        <v>907</v>
      </c>
      <c r="F1305" s="333" t="s">
        <v>11</v>
      </c>
      <c r="G1305" s="333" t="s">
        <v>12</v>
      </c>
      <c r="H1305" s="333" t="s">
        <v>12</v>
      </c>
    </row>
    <row r="1306" spans="1:8" ht="16.5" customHeight="1">
      <c r="A1306" s="338"/>
      <c r="B1306" s="348" t="s">
        <v>1084</v>
      </c>
      <c r="C1306" s="348" t="s">
        <v>727</v>
      </c>
      <c r="D1306" s="381" t="s">
        <v>1083</v>
      </c>
      <c r="E1306" s="324">
        <f>F1306-4</f>
        <v>45321</v>
      </c>
      <c r="F1306" s="324">
        <v>45325</v>
      </c>
      <c r="G1306" s="324">
        <f>F1306+23</f>
        <v>45348</v>
      </c>
      <c r="H1306" s="324" t="s">
        <v>1069</v>
      </c>
    </row>
    <row r="1307" spans="1:8">
      <c r="A1307" s="338"/>
      <c r="B1307" s="348" t="s">
        <v>1082</v>
      </c>
      <c r="C1307" s="348" t="s">
        <v>729</v>
      </c>
      <c r="D1307" s="380"/>
      <c r="E1307" s="324">
        <f>F1307-4</f>
        <v>45328</v>
      </c>
      <c r="F1307" s="324">
        <f>F1306+7</f>
        <v>45332</v>
      </c>
      <c r="G1307" s="324">
        <f>F1307+23</f>
        <v>45355</v>
      </c>
      <c r="H1307" s="324" t="s">
        <v>1069</v>
      </c>
    </row>
    <row r="1308" spans="1:8">
      <c r="A1308" s="338"/>
      <c r="B1308" s="330" t="s">
        <v>933</v>
      </c>
      <c r="C1308" s="330"/>
      <c r="D1308" s="380"/>
      <c r="E1308" s="328">
        <f>F1308-4</f>
        <v>45335</v>
      </c>
      <c r="F1308" s="328">
        <f>F1307+7</f>
        <v>45339</v>
      </c>
      <c r="G1308" s="328">
        <f>F1308+23</f>
        <v>45362</v>
      </c>
      <c r="H1308" s="328" t="s">
        <v>1069</v>
      </c>
    </row>
    <row r="1309" spans="1:8">
      <c r="A1309" s="338"/>
      <c r="B1309" s="330" t="s">
        <v>933</v>
      </c>
      <c r="C1309" s="330"/>
      <c r="D1309" s="380"/>
      <c r="E1309" s="328">
        <f>F1309-4</f>
        <v>45342</v>
      </c>
      <c r="F1309" s="328">
        <f>F1308+7</f>
        <v>45346</v>
      </c>
      <c r="G1309" s="328">
        <f>F1309+23</f>
        <v>45369</v>
      </c>
      <c r="H1309" s="328" t="s">
        <v>1069</v>
      </c>
    </row>
    <row r="1310" spans="1:8">
      <c r="A1310" s="338"/>
      <c r="B1310" s="348" t="s">
        <v>1080</v>
      </c>
      <c r="C1310" s="348" t="s">
        <v>1079</v>
      </c>
      <c r="D1310" s="379"/>
      <c r="E1310" s="324">
        <f>F1310-4</f>
        <v>45349</v>
      </c>
      <c r="F1310" s="324">
        <f>F1309+7</f>
        <v>45353</v>
      </c>
      <c r="G1310" s="324">
        <f>F1310+23</f>
        <v>45376</v>
      </c>
      <c r="H1310" s="324" t="s">
        <v>1069</v>
      </c>
    </row>
    <row r="1311" spans="1:8">
      <c r="A1311" s="338"/>
      <c r="D1311" s="339"/>
      <c r="E1311" s="338"/>
      <c r="F1311" s="338"/>
      <c r="G1311" s="338"/>
      <c r="H1311" s="323"/>
    </row>
    <row r="1312" spans="1:8">
      <c r="A1312" s="338"/>
      <c r="B1312" s="337" t="s">
        <v>7</v>
      </c>
      <c r="C1312" s="337" t="s">
        <v>8</v>
      </c>
      <c r="D1312" s="336" t="s">
        <v>9</v>
      </c>
      <c r="E1312" s="333" t="s">
        <v>911</v>
      </c>
      <c r="F1312" s="333" t="s">
        <v>911</v>
      </c>
      <c r="G1312" s="333" t="s">
        <v>1078</v>
      </c>
      <c r="H1312" s="333" t="s">
        <v>1077</v>
      </c>
    </row>
    <row r="1313" spans="1:8">
      <c r="A1313" s="338"/>
      <c r="B1313" s="335"/>
      <c r="C1313" s="335"/>
      <c r="D1313" s="334"/>
      <c r="E1313" s="333" t="s">
        <v>907</v>
      </c>
      <c r="F1313" s="333" t="s">
        <v>11</v>
      </c>
      <c r="G1313" s="333" t="s">
        <v>12</v>
      </c>
      <c r="H1313" s="333" t="s">
        <v>12</v>
      </c>
    </row>
    <row r="1314" spans="1:8" ht="16.5" customHeight="1">
      <c r="A1314" s="338"/>
      <c r="B1314" s="348" t="s">
        <v>1076</v>
      </c>
      <c r="C1314" s="348" t="s">
        <v>1075</v>
      </c>
      <c r="D1314" s="381" t="s">
        <v>1074</v>
      </c>
      <c r="E1314" s="324">
        <f>F1314-4</f>
        <v>45323</v>
      </c>
      <c r="F1314" s="324">
        <v>45327</v>
      </c>
      <c r="G1314" s="324">
        <f>F1314+27</f>
        <v>45354</v>
      </c>
      <c r="H1314" s="385" t="s">
        <v>1069</v>
      </c>
    </row>
    <row r="1315" spans="1:8">
      <c r="A1315" s="338"/>
      <c r="B1315" s="348" t="s">
        <v>1073</v>
      </c>
      <c r="C1315" s="348" t="s">
        <v>1072</v>
      </c>
      <c r="D1315" s="380"/>
      <c r="E1315" s="324">
        <f>F1315-4</f>
        <v>45330</v>
      </c>
      <c r="F1315" s="324">
        <f>F1314+7</f>
        <v>45334</v>
      </c>
      <c r="G1315" s="324">
        <f>F1315+27</f>
        <v>45361</v>
      </c>
      <c r="H1315" s="385" t="s">
        <v>1069</v>
      </c>
    </row>
    <row r="1316" spans="1:8">
      <c r="A1316" s="338"/>
      <c r="B1316" s="330" t="s">
        <v>933</v>
      </c>
      <c r="C1316" s="330"/>
      <c r="D1316" s="380"/>
      <c r="E1316" s="328">
        <f>F1316-4</f>
        <v>45337</v>
      </c>
      <c r="F1316" s="328">
        <f>F1315+7</f>
        <v>45341</v>
      </c>
      <c r="G1316" s="328">
        <f>F1316+27</f>
        <v>45368</v>
      </c>
      <c r="H1316" s="386" t="s">
        <v>1069</v>
      </c>
    </row>
    <row r="1317" spans="1:8">
      <c r="A1317" s="338"/>
      <c r="B1317" s="348" t="s">
        <v>1071</v>
      </c>
      <c r="C1317" s="348" t="s">
        <v>738</v>
      </c>
      <c r="D1317" s="380"/>
      <c r="E1317" s="324">
        <f>F1317-4</f>
        <v>45344</v>
      </c>
      <c r="F1317" s="324">
        <f>F1316+7</f>
        <v>45348</v>
      </c>
      <c r="G1317" s="324">
        <f>F1317+27</f>
        <v>45375</v>
      </c>
      <c r="H1317" s="385" t="s">
        <v>1069</v>
      </c>
    </row>
    <row r="1318" spans="1:8">
      <c r="A1318" s="338"/>
      <c r="B1318" s="348" t="s">
        <v>923</v>
      </c>
      <c r="C1318" s="348" t="s">
        <v>925</v>
      </c>
      <c r="D1318" s="379"/>
      <c r="E1318" s="324">
        <f>F1318-4</f>
        <v>45351</v>
      </c>
      <c r="F1318" s="324">
        <f>F1317+7</f>
        <v>45355</v>
      </c>
      <c r="G1318" s="324">
        <f>F1318+27</f>
        <v>45382</v>
      </c>
      <c r="H1318" s="385" t="s">
        <v>1069</v>
      </c>
    </row>
    <row r="1319" spans="1:8">
      <c r="A1319" s="338"/>
      <c r="B1319" s="384"/>
      <c r="C1319" s="384"/>
      <c r="D1319" s="384"/>
      <c r="E1319" s="341"/>
    </row>
    <row r="1320" spans="1:8">
      <c r="A1320" s="351" t="s">
        <v>1068</v>
      </c>
      <c r="D1320" s="339"/>
      <c r="E1320" s="338"/>
      <c r="F1320" s="338"/>
      <c r="G1320" s="338"/>
      <c r="H1320" s="338"/>
    </row>
    <row r="1321" spans="1:8">
      <c r="A1321" s="338"/>
      <c r="B1321" s="337" t="s">
        <v>7</v>
      </c>
      <c r="C1321" s="337" t="s">
        <v>8</v>
      </c>
      <c r="D1321" s="336" t="s">
        <v>9</v>
      </c>
      <c r="E1321" s="333" t="s">
        <v>911</v>
      </c>
      <c r="F1321" s="333" t="s">
        <v>911</v>
      </c>
      <c r="G1321" s="383" t="s">
        <v>1067</v>
      </c>
      <c r="H1321" s="338"/>
    </row>
    <row r="1322" spans="1:8">
      <c r="A1322" s="338"/>
      <c r="B1322" s="335"/>
      <c r="C1322" s="335"/>
      <c r="D1322" s="334"/>
      <c r="E1322" s="333" t="s">
        <v>907</v>
      </c>
      <c r="F1322" s="333" t="s">
        <v>11</v>
      </c>
      <c r="G1322" s="333" t="s">
        <v>12</v>
      </c>
      <c r="H1322" s="338"/>
    </row>
    <row r="1323" spans="1:8">
      <c r="A1323" s="338"/>
      <c r="B1323" s="330" t="s">
        <v>933</v>
      </c>
      <c r="C1323" s="330"/>
      <c r="D1323" s="381" t="s">
        <v>1062</v>
      </c>
      <c r="E1323" s="324">
        <f>F1323-4</f>
        <v>45321</v>
      </c>
      <c r="F1323" s="324">
        <v>45325</v>
      </c>
      <c r="G1323" s="324">
        <f>F1323+22</f>
        <v>45347</v>
      </c>
      <c r="H1323" s="338"/>
    </row>
    <row r="1324" spans="1:8">
      <c r="A1324" s="338"/>
      <c r="B1324" s="348" t="s">
        <v>1066</v>
      </c>
      <c r="C1324" s="348"/>
      <c r="D1324" s="380"/>
      <c r="E1324" s="324">
        <f>F1324-4</f>
        <v>45328</v>
      </c>
      <c r="F1324" s="324">
        <f>F1323+7</f>
        <v>45332</v>
      </c>
      <c r="G1324" s="324">
        <f>F1324+22</f>
        <v>45354</v>
      </c>
      <c r="H1324" s="338"/>
    </row>
    <row r="1325" spans="1:8">
      <c r="A1325" s="338"/>
      <c r="B1325" s="348" t="s">
        <v>1061</v>
      </c>
      <c r="C1325" s="348"/>
      <c r="D1325" s="380"/>
      <c r="E1325" s="324">
        <f>F1325-4</f>
        <v>45335</v>
      </c>
      <c r="F1325" s="324">
        <f>F1324+7</f>
        <v>45339</v>
      </c>
      <c r="G1325" s="324">
        <f>F1325+22</f>
        <v>45361</v>
      </c>
      <c r="H1325" s="338"/>
    </row>
    <row r="1326" spans="1:8">
      <c r="A1326" s="338"/>
      <c r="B1326" s="348" t="s">
        <v>1061</v>
      </c>
      <c r="C1326" s="348"/>
      <c r="D1326" s="380"/>
      <c r="E1326" s="324">
        <f>F1326-4</f>
        <v>45342</v>
      </c>
      <c r="F1326" s="324">
        <f>F1325+7</f>
        <v>45346</v>
      </c>
      <c r="G1326" s="324">
        <f>F1326+22</f>
        <v>45368</v>
      </c>
      <c r="H1326" s="338"/>
    </row>
    <row r="1327" spans="1:8">
      <c r="A1327" s="338"/>
      <c r="B1327" s="348" t="s">
        <v>1060</v>
      </c>
      <c r="C1327" s="348" t="s">
        <v>1065</v>
      </c>
      <c r="D1327" s="379"/>
      <c r="E1327" s="324">
        <f>F1327-4</f>
        <v>45349</v>
      </c>
      <c r="F1327" s="324">
        <f>F1326+7</f>
        <v>45353</v>
      </c>
      <c r="G1327" s="324">
        <f>F1327+22</f>
        <v>45375</v>
      </c>
      <c r="H1327" s="338"/>
    </row>
    <row r="1328" spans="1:8">
      <c r="A1328" s="338"/>
      <c r="B1328" s="364"/>
      <c r="C1328" s="364"/>
      <c r="D1328" s="384"/>
      <c r="E1328" s="341"/>
      <c r="F1328" s="341"/>
      <c r="G1328" s="341"/>
      <c r="H1328" s="338"/>
    </row>
    <row r="1329" spans="1:10">
      <c r="A1329" s="351" t="s">
        <v>1064</v>
      </c>
      <c r="D1329" s="339"/>
      <c r="E1329" s="338"/>
      <c r="F1329" s="338"/>
      <c r="G1329" s="338"/>
      <c r="H1329" s="338"/>
    </row>
    <row r="1330" spans="1:10">
      <c r="A1330" s="338"/>
      <c r="B1330" s="337" t="s">
        <v>7</v>
      </c>
      <c r="C1330" s="337" t="s">
        <v>8</v>
      </c>
      <c r="D1330" s="336" t="s">
        <v>9</v>
      </c>
      <c r="E1330" s="333" t="s">
        <v>911</v>
      </c>
      <c r="F1330" s="333" t="s">
        <v>911</v>
      </c>
      <c r="G1330" s="383" t="s">
        <v>1064</v>
      </c>
      <c r="H1330" s="338"/>
      <c r="J1330" s="382"/>
    </row>
    <row r="1331" spans="1:10">
      <c r="A1331" s="338"/>
      <c r="B1331" s="335"/>
      <c r="C1331" s="335"/>
      <c r="D1331" s="334"/>
      <c r="E1331" s="333" t="s">
        <v>907</v>
      </c>
      <c r="F1331" s="333" t="s">
        <v>11</v>
      </c>
      <c r="G1331" s="333" t="s">
        <v>12</v>
      </c>
      <c r="H1331" s="338"/>
    </row>
    <row r="1332" spans="1:10">
      <c r="A1332" s="338"/>
      <c r="B1332" s="330" t="s">
        <v>1063</v>
      </c>
      <c r="C1332" s="330"/>
      <c r="D1332" s="381" t="s">
        <v>1062</v>
      </c>
      <c r="E1332" s="324">
        <f>F1332-4</f>
        <v>45321</v>
      </c>
      <c r="F1332" s="324">
        <v>45325</v>
      </c>
      <c r="G1332" s="324">
        <f>F1332+18</f>
        <v>45343</v>
      </c>
      <c r="H1332" s="338"/>
    </row>
    <row r="1333" spans="1:10">
      <c r="A1333" s="338"/>
      <c r="B1333" s="348" t="s">
        <v>1061</v>
      </c>
      <c r="C1333" s="348"/>
      <c r="D1333" s="380"/>
      <c r="E1333" s="324">
        <f>F1333-4</f>
        <v>45328</v>
      </c>
      <c r="F1333" s="324">
        <f>F1332+7</f>
        <v>45332</v>
      </c>
      <c r="G1333" s="324">
        <f>F1333+18</f>
        <v>45350</v>
      </c>
      <c r="H1333" s="338"/>
    </row>
    <row r="1334" spans="1:10">
      <c r="A1334" s="338"/>
      <c r="B1334" s="348" t="s">
        <v>1061</v>
      </c>
      <c r="C1334" s="348"/>
      <c r="D1334" s="380"/>
      <c r="E1334" s="324">
        <f>F1334-4</f>
        <v>45335</v>
      </c>
      <c r="F1334" s="324">
        <f>F1333+7</f>
        <v>45339</v>
      </c>
      <c r="G1334" s="324">
        <f>F1334+18</f>
        <v>45357</v>
      </c>
      <c r="H1334" s="338"/>
    </row>
    <row r="1335" spans="1:10">
      <c r="A1335" s="338"/>
      <c r="B1335" s="348" t="s">
        <v>1061</v>
      </c>
      <c r="C1335" s="348"/>
      <c r="D1335" s="380"/>
      <c r="E1335" s="324">
        <f>F1335-4</f>
        <v>45342</v>
      </c>
      <c r="F1335" s="324">
        <f>F1334+7</f>
        <v>45346</v>
      </c>
      <c r="G1335" s="324">
        <f>F1335+18</f>
        <v>45364</v>
      </c>
      <c r="H1335" s="338"/>
    </row>
    <row r="1336" spans="1:10">
      <c r="A1336" s="338"/>
      <c r="B1336" s="348" t="s">
        <v>923</v>
      </c>
      <c r="C1336" s="348" t="s">
        <v>1060</v>
      </c>
      <c r="D1336" s="379"/>
      <c r="E1336" s="324">
        <f>F1336-4</f>
        <v>45349</v>
      </c>
      <c r="F1336" s="324">
        <f>F1335+7</f>
        <v>45353</v>
      </c>
      <c r="G1336" s="324">
        <f>F1336+18</f>
        <v>45371</v>
      </c>
      <c r="H1336" s="338"/>
    </row>
    <row r="1337" spans="1:10">
      <c r="A1337" s="338"/>
      <c r="B1337" s="343"/>
      <c r="C1337" s="343"/>
      <c r="D1337" s="359"/>
      <c r="E1337" s="341"/>
      <c r="F1337" s="341"/>
      <c r="G1337" s="341"/>
      <c r="H1337" s="338"/>
    </row>
    <row r="1338" spans="1:10">
      <c r="B1338" s="378"/>
      <c r="C1338" s="378"/>
      <c r="E1338" s="341"/>
      <c r="F1338" s="341"/>
      <c r="G1338" s="341"/>
    </row>
    <row r="1340" spans="1:10">
      <c r="A1340" s="377" t="s">
        <v>62</v>
      </c>
      <c r="B1340" s="377"/>
      <c r="C1340" s="377"/>
      <c r="D1340" s="377"/>
      <c r="E1340" s="377"/>
      <c r="F1340" s="377"/>
      <c r="G1340" s="377"/>
      <c r="H1340" s="376"/>
    </row>
    <row r="1341" spans="1:10">
      <c r="A1341" s="351" t="s">
        <v>1059</v>
      </c>
      <c r="B1341" s="374"/>
      <c r="C1341" s="374"/>
      <c r="D1341" s="375"/>
      <c r="E1341" s="374"/>
      <c r="F1341" s="373"/>
      <c r="G1341" s="351"/>
      <c r="H1341" s="372"/>
    </row>
    <row r="1342" spans="1:10">
      <c r="A1342" s="338"/>
      <c r="B1342" s="343"/>
      <c r="C1342" s="370"/>
      <c r="D1342" s="342"/>
      <c r="E1342" s="341"/>
      <c r="F1342" s="341"/>
      <c r="G1342" s="341"/>
      <c r="H1342" s="338"/>
      <c r="I1342" s="371"/>
    </row>
    <row r="1343" spans="1:10">
      <c r="A1343" s="338"/>
      <c r="B1343" s="337" t="s">
        <v>7</v>
      </c>
      <c r="C1343" s="337" t="s">
        <v>8</v>
      </c>
      <c r="D1343" s="336" t="s">
        <v>9</v>
      </c>
      <c r="E1343" s="333" t="s">
        <v>911</v>
      </c>
      <c r="F1343" s="333" t="s">
        <v>911</v>
      </c>
      <c r="G1343" s="333" t="s">
        <v>1058</v>
      </c>
      <c r="H1343" s="338"/>
      <c r="I1343" s="371"/>
    </row>
    <row r="1344" spans="1:10">
      <c r="A1344" s="338"/>
      <c r="B1344" s="335"/>
      <c r="C1344" s="335"/>
      <c r="D1344" s="334"/>
      <c r="E1344" s="333" t="s">
        <v>907</v>
      </c>
      <c r="F1344" s="333" t="s">
        <v>11</v>
      </c>
      <c r="G1344" s="333" t="s">
        <v>12</v>
      </c>
      <c r="H1344" s="338"/>
      <c r="I1344" s="371"/>
    </row>
    <row r="1345" spans="1:8">
      <c r="A1345" s="338"/>
      <c r="B1345" s="348" t="s">
        <v>1057</v>
      </c>
      <c r="C1345" s="348" t="s">
        <v>1056</v>
      </c>
      <c r="D1345" s="332" t="s">
        <v>1055</v>
      </c>
      <c r="E1345" s="324">
        <f>F1345-4</f>
        <v>45324</v>
      </c>
      <c r="F1345" s="324">
        <v>45328</v>
      </c>
      <c r="G1345" s="324">
        <f>F1345+13</f>
        <v>45341</v>
      </c>
      <c r="H1345" s="338"/>
    </row>
    <row r="1346" spans="1:8">
      <c r="A1346" s="338"/>
      <c r="B1346" s="348" t="s">
        <v>1054</v>
      </c>
      <c r="C1346" s="348" t="s">
        <v>846</v>
      </c>
      <c r="D1346" s="329"/>
      <c r="E1346" s="324">
        <f>E1345+7</f>
        <v>45331</v>
      </c>
      <c r="F1346" s="324">
        <f>F1345+7</f>
        <v>45335</v>
      </c>
      <c r="G1346" s="324">
        <f>G1345+7</f>
        <v>45348</v>
      </c>
      <c r="H1346" s="338"/>
    </row>
    <row r="1347" spans="1:8">
      <c r="A1347" s="338"/>
      <c r="B1347" s="354" t="s">
        <v>933</v>
      </c>
      <c r="C1347" s="330"/>
      <c r="D1347" s="329"/>
      <c r="E1347" s="328">
        <f>E1346+7</f>
        <v>45338</v>
      </c>
      <c r="F1347" s="328">
        <f>F1346+7</f>
        <v>45342</v>
      </c>
      <c r="G1347" s="328">
        <f>G1346+7</f>
        <v>45355</v>
      </c>
      <c r="H1347" s="338"/>
    </row>
    <row r="1348" spans="1:8">
      <c r="A1348" s="338"/>
      <c r="B1348" s="348" t="s">
        <v>1053</v>
      </c>
      <c r="C1348" s="348" t="s">
        <v>1052</v>
      </c>
      <c r="D1348" s="329"/>
      <c r="E1348" s="324">
        <f>E1347+7</f>
        <v>45345</v>
      </c>
      <c r="F1348" s="324">
        <f>F1347+7</f>
        <v>45349</v>
      </c>
      <c r="G1348" s="324">
        <f>G1347+7</f>
        <v>45362</v>
      </c>
      <c r="H1348" s="338"/>
    </row>
    <row r="1349" spans="1:8">
      <c r="A1349" s="338"/>
      <c r="B1349" s="348" t="s">
        <v>1051</v>
      </c>
      <c r="C1349" s="348" t="s">
        <v>785</v>
      </c>
      <c r="D1349" s="325"/>
      <c r="E1349" s="324">
        <f>E1348+7</f>
        <v>45352</v>
      </c>
      <c r="F1349" s="324">
        <f>F1348+7</f>
        <v>45356</v>
      </c>
      <c r="G1349" s="324">
        <f>G1348+7</f>
        <v>45369</v>
      </c>
      <c r="H1349" s="338"/>
    </row>
    <row r="1350" spans="1:8">
      <c r="A1350" s="338"/>
      <c r="B1350" s="343"/>
      <c r="C1350" s="370"/>
      <c r="D1350" s="342"/>
      <c r="E1350" s="341"/>
      <c r="F1350" s="341"/>
      <c r="G1350" s="341"/>
      <c r="H1350" s="338"/>
    </row>
    <row r="1351" spans="1:8">
      <c r="A1351" s="338"/>
      <c r="B1351" s="337" t="s">
        <v>7</v>
      </c>
      <c r="C1351" s="337" t="s">
        <v>8</v>
      </c>
      <c r="D1351" s="336" t="s">
        <v>9</v>
      </c>
      <c r="E1351" s="333" t="s">
        <v>911</v>
      </c>
      <c r="F1351" s="333" t="s">
        <v>911</v>
      </c>
      <c r="G1351" s="333" t="s">
        <v>1040</v>
      </c>
      <c r="H1351" s="338"/>
    </row>
    <row r="1352" spans="1:8">
      <c r="A1352" s="338"/>
      <c r="B1352" s="335"/>
      <c r="C1352" s="335"/>
      <c r="D1352" s="334"/>
      <c r="E1352" s="333" t="s">
        <v>907</v>
      </c>
      <c r="F1352" s="333" t="s">
        <v>11</v>
      </c>
      <c r="G1352" s="333" t="s">
        <v>12</v>
      </c>
      <c r="H1352" s="338"/>
    </row>
    <row r="1353" spans="1:8">
      <c r="A1353" s="338"/>
      <c r="B1353" s="348" t="s">
        <v>1050</v>
      </c>
      <c r="C1353" s="348" t="s">
        <v>1049</v>
      </c>
      <c r="D1353" s="332" t="s">
        <v>1048</v>
      </c>
      <c r="E1353" s="324">
        <f>F1353-5</f>
        <v>45324</v>
      </c>
      <c r="F1353" s="324">
        <v>45329</v>
      </c>
      <c r="G1353" s="324">
        <f>F1353+11</f>
        <v>45340</v>
      </c>
      <c r="H1353" s="338"/>
    </row>
    <row r="1354" spans="1:8">
      <c r="A1354" s="338"/>
      <c r="B1354" s="348" t="s">
        <v>1047</v>
      </c>
      <c r="C1354" s="348" t="s">
        <v>886</v>
      </c>
      <c r="D1354" s="329"/>
      <c r="E1354" s="324">
        <f>E1353+7</f>
        <v>45331</v>
      </c>
      <c r="F1354" s="324">
        <f>F1353+7</f>
        <v>45336</v>
      </c>
      <c r="G1354" s="324">
        <f>G1353+7</f>
        <v>45347</v>
      </c>
      <c r="H1354" s="338"/>
    </row>
    <row r="1355" spans="1:8">
      <c r="A1355" s="338"/>
      <c r="B1355" s="349" t="s">
        <v>1046</v>
      </c>
      <c r="C1355" s="348" t="s">
        <v>1045</v>
      </c>
      <c r="D1355" s="329"/>
      <c r="E1355" s="324">
        <f>E1354+7</f>
        <v>45338</v>
      </c>
      <c r="F1355" s="324">
        <f>F1354+7</f>
        <v>45343</v>
      </c>
      <c r="G1355" s="324">
        <f>G1354+7</f>
        <v>45354</v>
      </c>
      <c r="H1355" s="338"/>
    </row>
    <row r="1356" spans="1:8">
      <c r="A1356" s="338"/>
      <c r="B1356" s="348" t="s">
        <v>1044</v>
      </c>
      <c r="C1356" s="348" t="s">
        <v>1043</v>
      </c>
      <c r="D1356" s="329"/>
      <c r="E1356" s="324">
        <f>E1355+7</f>
        <v>45345</v>
      </c>
      <c r="F1356" s="324">
        <f>F1355+7</f>
        <v>45350</v>
      </c>
      <c r="G1356" s="324">
        <f>G1355+7</f>
        <v>45361</v>
      </c>
      <c r="H1356" s="338"/>
    </row>
    <row r="1357" spans="1:8">
      <c r="A1357" s="338"/>
      <c r="B1357" s="348" t="s">
        <v>1042</v>
      </c>
      <c r="C1357" s="348" t="s">
        <v>1041</v>
      </c>
      <c r="D1357" s="325"/>
      <c r="E1357" s="324">
        <f>E1356+7</f>
        <v>45352</v>
      </c>
      <c r="F1357" s="324">
        <f>F1356+7</f>
        <v>45357</v>
      </c>
      <c r="G1357" s="324">
        <f>G1356+7</f>
        <v>45368</v>
      </c>
      <c r="H1357" s="338"/>
    </row>
    <row r="1358" spans="1:8" ht="18">
      <c r="A1358" s="338"/>
      <c r="B1358" s="369"/>
      <c r="C1358" s="343"/>
      <c r="D1358" s="342"/>
      <c r="E1358" s="341"/>
      <c r="F1358" s="341"/>
      <c r="G1358" s="341"/>
      <c r="H1358" s="338"/>
    </row>
    <row r="1359" spans="1:8">
      <c r="A1359" s="338"/>
      <c r="B1359" s="343"/>
      <c r="C1359" s="343"/>
      <c r="D1359" s="342"/>
      <c r="E1359" s="341"/>
      <c r="F1359" s="341"/>
      <c r="G1359" s="341"/>
      <c r="H1359" s="338"/>
    </row>
    <row r="1360" spans="1:8">
      <c r="A1360" s="338"/>
      <c r="B1360" s="337" t="s">
        <v>7</v>
      </c>
      <c r="C1360" s="337" t="s">
        <v>8</v>
      </c>
      <c r="D1360" s="336" t="s">
        <v>9</v>
      </c>
      <c r="E1360" s="333" t="s">
        <v>911</v>
      </c>
      <c r="F1360" s="333" t="s">
        <v>911</v>
      </c>
      <c r="G1360" s="333" t="s">
        <v>1040</v>
      </c>
      <c r="H1360" s="338"/>
    </row>
    <row r="1361" spans="1:8">
      <c r="A1361" s="338"/>
      <c r="B1361" s="335"/>
      <c r="C1361" s="335"/>
      <c r="D1361" s="334"/>
      <c r="E1361" s="333" t="s">
        <v>907</v>
      </c>
      <c r="F1361" s="333" t="s">
        <v>11</v>
      </c>
      <c r="G1361" s="333" t="s">
        <v>12</v>
      </c>
      <c r="H1361" s="338"/>
    </row>
    <row r="1362" spans="1:8" ht="16.5" customHeight="1">
      <c r="A1362" s="338"/>
      <c r="B1362" s="348" t="s">
        <v>1007</v>
      </c>
      <c r="C1362" s="348" t="s">
        <v>1006</v>
      </c>
      <c r="D1362" s="332" t="s">
        <v>1005</v>
      </c>
      <c r="E1362" s="324">
        <f>F1362-3</f>
        <v>45320</v>
      </c>
      <c r="F1362" s="324">
        <v>45323</v>
      </c>
      <c r="G1362" s="324">
        <f>F1362+14</f>
        <v>45337</v>
      </c>
      <c r="H1362" s="338"/>
    </row>
    <row r="1363" spans="1:8">
      <c r="A1363" s="338"/>
      <c r="B1363" s="348" t="s">
        <v>1004</v>
      </c>
      <c r="C1363" s="348" t="s">
        <v>1003</v>
      </c>
      <c r="D1363" s="329"/>
      <c r="E1363" s="324">
        <f>F1363-3</f>
        <v>45327</v>
      </c>
      <c r="F1363" s="324">
        <f>F1362+7</f>
        <v>45330</v>
      </c>
      <c r="G1363" s="324">
        <f>F1363+14</f>
        <v>45344</v>
      </c>
      <c r="H1363" s="338"/>
    </row>
    <row r="1364" spans="1:8">
      <c r="A1364" s="338"/>
      <c r="B1364" s="349" t="s">
        <v>1000</v>
      </c>
      <c r="C1364" s="348" t="s">
        <v>1039</v>
      </c>
      <c r="D1364" s="329"/>
      <c r="E1364" s="324">
        <f>F1364-3</f>
        <v>45334</v>
      </c>
      <c r="F1364" s="324">
        <f>F1363+7</f>
        <v>45337</v>
      </c>
      <c r="G1364" s="324">
        <f>F1364+14</f>
        <v>45351</v>
      </c>
      <c r="H1364" s="338"/>
    </row>
    <row r="1365" spans="1:8">
      <c r="A1365" s="338"/>
      <c r="B1365" s="348" t="s">
        <v>996</v>
      </c>
      <c r="C1365" s="348" t="s">
        <v>1013</v>
      </c>
      <c r="D1365" s="329"/>
      <c r="E1365" s="324">
        <f>F1365-3</f>
        <v>45341</v>
      </c>
      <c r="F1365" s="324">
        <f>F1364+7</f>
        <v>45344</v>
      </c>
      <c r="G1365" s="324">
        <f>F1365+14</f>
        <v>45358</v>
      </c>
      <c r="H1365" s="338"/>
    </row>
    <row r="1366" spans="1:8">
      <c r="A1366" s="338"/>
      <c r="B1366" s="348" t="s">
        <v>1012</v>
      </c>
      <c r="C1366" s="348" t="s">
        <v>1027</v>
      </c>
      <c r="D1366" s="325"/>
      <c r="E1366" s="324">
        <f>F1366-3</f>
        <v>45348</v>
      </c>
      <c r="F1366" s="324">
        <f>F1365+7</f>
        <v>45351</v>
      </c>
      <c r="G1366" s="324">
        <f>F1366+14</f>
        <v>45365</v>
      </c>
      <c r="H1366" s="338"/>
    </row>
    <row r="1367" spans="1:8">
      <c r="A1367" s="338"/>
      <c r="D1367" s="339"/>
      <c r="E1367" s="338"/>
      <c r="F1367" s="338"/>
      <c r="G1367" s="338"/>
      <c r="H1367" s="338"/>
    </row>
    <row r="1368" spans="1:8">
      <c r="A1368" s="338"/>
      <c r="B1368" s="337" t="s">
        <v>7</v>
      </c>
      <c r="C1368" s="337" t="s">
        <v>8</v>
      </c>
      <c r="D1368" s="336" t="s">
        <v>9</v>
      </c>
      <c r="E1368" s="333" t="s">
        <v>911</v>
      </c>
      <c r="F1368" s="333" t="s">
        <v>911</v>
      </c>
      <c r="G1368" s="333" t="s">
        <v>1038</v>
      </c>
      <c r="H1368" s="338"/>
    </row>
    <row r="1369" spans="1:8">
      <c r="A1369" s="338"/>
      <c r="B1369" s="335"/>
      <c r="C1369" s="335"/>
      <c r="D1369" s="334"/>
      <c r="E1369" s="333" t="s">
        <v>907</v>
      </c>
      <c r="F1369" s="333" t="s">
        <v>11</v>
      </c>
      <c r="G1369" s="333" t="s">
        <v>12</v>
      </c>
      <c r="H1369" s="338"/>
    </row>
    <row r="1370" spans="1:8">
      <c r="A1370" s="338"/>
      <c r="B1370" s="348" t="s">
        <v>1037</v>
      </c>
      <c r="C1370" s="348" t="s">
        <v>1036</v>
      </c>
      <c r="D1370" s="332" t="s">
        <v>1035</v>
      </c>
      <c r="E1370" s="324">
        <f>F1370-5</f>
        <v>45322</v>
      </c>
      <c r="F1370" s="324">
        <v>45327</v>
      </c>
      <c r="G1370" s="324">
        <v>44680</v>
      </c>
      <c r="H1370" s="338"/>
    </row>
    <row r="1371" spans="1:8">
      <c r="A1371" s="338"/>
      <c r="B1371" s="348" t="s">
        <v>1034</v>
      </c>
      <c r="C1371" s="348" t="s">
        <v>1033</v>
      </c>
      <c r="D1371" s="329"/>
      <c r="E1371" s="324">
        <f>F1371-5</f>
        <v>45329</v>
      </c>
      <c r="F1371" s="324">
        <f>F1370+7</f>
        <v>45334</v>
      </c>
      <c r="G1371" s="324">
        <v>44681</v>
      </c>
      <c r="H1371" s="338"/>
    </row>
    <row r="1372" spans="1:8">
      <c r="A1372" s="338"/>
      <c r="B1372" s="354" t="s">
        <v>933</v>
      </c>
      <c r="C1372" s="330"/>
      <c r="D1372" s="329"/>
      <c r="E1372" s="328">
        <f>F1372-5</f>
        <v>45336</v>
      </c>
      <c r="F1372" s="328">
        <f>F1371+7</f>
        <v>45341</v>
      </c>
      <c r="G1372" s="328">
        <v>44681</v>
      </c>
      <c r="H1372" s="338"/>
    </row>
    <row r="1373" spans="1:8">
      <c r="A1373" s="338"/>
      <c r="B1373" s="348" t="s">
        <v>1032</v>
      </c>
      <c r="C1373" s="348" t="s">
        <v>1031</v>
      </c>
      <c r="D1373" s="329"/>
      <c r="E1373" s="324">
        <f>F1373-5</f>
        <v>45343</v>
      </c>
      <c r="F1373" s="324">
        <f>F1372+7</f>
        <v>45348</v>
      </c>
      <c r="G1373" s="324">
        <v>44682</v>
      </c>
      <c r="H1373" s="338"/>
    </row>
    <row r="1374" spans="1:8">
      <c r="A1374" s="338"/>
      <c r="B1374" s="348" t="s">
        <v>1030</v>
      </c>
      <c r="C1374" s="348" t="s">
        <v>1029</v>
      </c>
      <c r="D1374" s="325"/>
      <c r="E1374" s="324">
        <f>F1374-5</f>
        <v>45350</v>
      </c>
      <c r="F1374" s="324">
        <f>F1373+7</f>
        <v>45355</v>
      </c>
      <c r="G1374" s="324">
        <v>44683</v>
      </c>
      <c r="H1374" s="338"/>
    </row>
    <row r="1375" spans="1:8">
      <c r="A1375" s="338"/>
      <c r="B1375" s="343"/>
      <c r="C1375" s="343"/>
      <c r="D1375" s="342"/>
      <c r="E1375" s="341"/>
      <c r="F1375" s="341"/>
      <c r="G1375" s="341"/>
      <c r="H1375" s="338"/>
    </row>
    <row r="1376" spans="1:8">
      <c r="A1376" s="338"/>
      <c r="B1376" s="368"/>
      <c r="C1376" s="368"/>
      <c r="D1376" s="359"/>
      <c r="E1376" s="358"/>
      <c r="F1376" s="357"/>
      <c r="G1376" s="357"/>
      <c r="H1376" s="338"/>
    </row>
    <row r="1377" spans="1:8">
      <c r="A1377" s="351" t="s">
        <v>1028</v>
      </c>
      <c r="C1377" s="360"/>
      <c r="D1377" s="359"/>
      <c r="E1377" s="358"/>
      <c r="F1377" s="367"/>
      <c r="G1377" s="367"/>
      <c r="H1377" s="338"/>
    </row>
    <row r="1378" spans="1:8">
      <c r="A1378" s="338"/>
      <c r="B1378" s="337" t="s">
        <v>7</v>
      </c>
      <c r="C1378" s="337" t="s">
        <v>8</v>
      </c>
      <c r="D1378" s="336" t="s">
        <v>9</v>
      </c>
      <c r="E1378" s="333" t="s">
        <v>911</v>
      </c>
      <c r="F1378" s="333" t="s">
        <v>911</v>
      </c>
      <c r="G1378" s="333" t="s">
        <v>1028</v>
      </c>
      <c r="H1378" s="338"/>
    </row>
    <row r="1379" spans="1:8">
      <c r="A1379" s="338"/>
      <c r="B1379" s="335"/>
      <c r="C1379" s="335"/>
      <c r="D1379" s="334"/>
      <c r="E1379" s="333" t="s">
        <v>907</v>
      </c>
      <c r="F1379" s="333" t="s">
        <v>11</v>
      </c>
      <c r="G1379" s="333" t="s">
        <v>12</v>
      </c>
      <c r="H1379" s="338"/>
    </row>
    <row r="1380" spans="1:8" ht="16.5" customHeight="1">
      <c r="A1380" s="338"/>
      <c r="B1380" s="348" t="s">
        <v>1007</v>
      </c>
      <c r="C1380" s="348" t="s">
        <v>1006</v>
      </c>
      <c r="D1380" s="332" t="s">
        <v>1005</v>
      </c>
      <c r="E1380" s="324">
        <f>F1380-3</f>
        <v>45320</v>
      </c>
      <c r="F1380" s="324">
        <v>45323</v>
      </c>
      <c r="G1380" s="324">
        <f>F1380+19</f>
        <v>45342</v>
      </c>
      <c r="H1380" s="338"/>
    </row>
    <row r="1381" spans="1:8">
      <c r="A1381" s="338"/>
      <c r="B1381" s="348" t="s">
        <v>1004</v>
      </c>
      <c r="C1381" s="348" t="s">
        <v>1003</v>
      </c>
      <c r="D1381" s="329"/>
      <c r="E1381" s="324">
        <f>F1381-3</f>
        <v>45327</v>
      </c>
      <c r="F1381" s="324">
        <f>F1380+7</f>
        <v>45330</v>
      </c>
      <c r="G1381" s="324">
        <f>F1381+19</f>
        <v>45349</v>
      </c>
      <c r="H1381" s="338"/>
    </row>
    <row r="1382" spans="1:8">
      <c r="A1382" s="338"/>
      <c r="B1382" s="349" t="s">
        <v>1000</v>
      </c>
      <c r="C1382" s="348" t="s">
        <v>1014</v>
      </c>
      <c r="D1382" s="329"/>
      <c r="E1382" s="324">
        <f>F1382-3</f>
        <v>45334</v>
      </c>
      <c r="F1382" s="324">
        <f>F1381+7</f>
        <v>45337</v>
      </c>
      <c r="G1382" s="324">
        <f>F1382+19</f>
        <v>45356</v>
      </c>
      <c r="H1382" s="338"/>
    </row>
    <row r="1383" spans="1:8">
      <c r="A1383" s="338"/>
      <c r="B1383" s="348" t="s">
        <v>996</v>
      </c>
      <c r="C1383" s="348" t="s">
        <v>1013</v>
      </c>
      <c r="D1383" s="329"/>
      <c r="E1383" s="324">
        <f>F1383-3</f>
        <v>45341</v>
      </c>
      <c r="F1383" s="324">
        <f>F1382+7</f>
        <v>45344</v>
      </c>
      <c r="G1383" s="324">
        <f>F1383+19</f>
        <v>45363</v>
      </c>
      <c r="H1383" s="338"/>
    </row>
    <row r="1384" spans="1:8">
      <c r="A1384" s="338"/>
      <c r="B1384" s="348" t="s">
        <v>1012</v>
      </c>
      <c r="C1384" s="348" t="s">
        <v>1027</v>
      </c>
      <c r="D1384" s="325"/>
      <c r="E1384" s="324">
        <f>F1384-3</f>
        <v>45348</v>
      </c>
      <c r="F1384" s="324">
        <f>F1383+7</f>
        <v>45351</v>
      </c>
      <c r="G1384" s="324">
        <f>F1384+19</f>
        <v>45370</v>
      </c>
      <c r="H1384" s="338"/>
    </row>
    <row r="1385" spans="1:8">
      <c r="A1385" s="338"/>
      <c r="B1385" s="343"/>
      <c r="C1385" s="362"/>
      <c r="D1385" s="342"/>
      <c r="E1385" s="341"/>
      <c r="F1385" s="341"/>
      <c r="G1385" s="341"/>
      <c r="H1385" s="365"/>
    </row>
    <row r="1386" spans="1:8">
      <c r="A1386" s="345" t="s">
        <v>1026</v>
      </c>
      <c r="B1386" s="343"/>
      <c r="C1386" s="343"/>
      <c r="D1386" s="342"/>
      <c r="E1386" s="341"/>
      <c r="F1386" s="341"/>
      <c r="G1386" s="341"/>
      <c r="H1386" s="341"/>
    </row>
    <row r="1387" spans="1:8">
      <c r="A1387" s="338"/>
      <c r="B1387" s="337" t="s">
        <v>7</v>
      </c>
      <c r="C1387" s="337" t="s">
        <v>8</v>
      </c>
      <c r="D1387" s="336" t="s">
        <v>9</v>
      </c>
      <c r="E1387" s="333" t="s">
        <v>911</v>
      </c>
      <c r="F1387" s="333" t="s">
        <v>911</v>
      </c>
      <c r="G1387" s="333" t="s">
        <v>1026</v>
      </c>
      <c r="H1387" s="341"/>
    </row>
    <row r="1388" spans="1:8">
      <c r="A1388" s="338"/>
      <c r="B1388" s="335"/>
      <c r="C1388" s="335"/>
      <c r="D1388" s="334"/>
      <c r="E1388" s="333" t="s">
        <v>907</v>
      </c>
      <c r="F1388" s="333" t="s">
        <v>11</v>
      </c>
      <c r="G1388" s="333" t="s">
        <v>12</v>
      </c>
      <c r="H1388" s="341"/>
    </row>
    <row r="1389" spans="1:8">
      <c r="A1389" s="338"/>
      <c r="B1389" s="348" t="s">
        <v>1025</v>
      </c>
      <c r="C1389" s="348" t="s">
        <v>503</v>
      </c>
      <c r="D1389" s="332" t="s">
        <v>1024</v>
      </c>
      <c r="E1389" s="324">
        <f>F1389-4</f>
        <v>45322</v>
      </c>
      <c r="F1389" s="324">
        <v>45326</v>
      </c>
      <c r="G1389" s="324">
        <f>F1389+16</f>
        <v>45342</v>
      </c>
      <c r="H1389" s="341"/>
    </row>
    <row r="1390" spans="1:8">
      <c r="A1390" s="351"/>
      <c r="B1390" s="348" t="s">
        <v>1023</v>
      </c>
      <c r="C1390" s="348" t="s">
        <v>1022</v>
      </c>
      <c r="D1390" s="329"/>
      <c r="E1390" s="324">
        <f>F1390-4</f>
        <v>45329</v>
      </c>
      <c r="F1390" s="324">
        <f>F1389+7</f>
        <v>45333</v>
      </c>
      <c r="G1390" s="324">
        <f>F1390+16</f>
        <v>45349</v>
      </c>
      <c r="H1390" s="357"/>
    </row>
    <row r="1391" spans="1:8">
      <c r="A1391" s="351"/>
      <c r="B1391" s="354" t="s">
        <v>1021</v>
      </c>
      <c r="C1391" s="330"/>
      <c r="D1391" s="329"/>
      <c r="E1391" s="328">
        <f>F1391-4</f>
        <v>45336</v>
      </c>
      <c r="F1391" s="328">
        <f>F1390+7</f>
        <v>45340</v>
      </c>
      <c r="G1391" s="328">
        <f>F1391+16</f>
        <v>45356</v>
      </c>
      <c r="H1391" s="357"/>
    </row>
    <row r="1392" spans="1:8">
      <c r="A1392" s="351"/>
      <c r="B1392" s="348" t="s">
        <v>1020</v>
      </c>
      <c r="C1392" s="348" t="s">
        <v>1018</v>
      </c>
      <c r="D1392" s="329"/>
      <c r="E1392" s="324">
        <f>F1392-4</f>
        <v>45343</v>
      </c>
      <c r="F1392" s="324">
        <f>F1391+7</f>
        <v>45347</v>
      </c>
      <c r="G1392" s="324">
        <f>F1392+16</f>
        <v>45363</v>
      </c>
      <c r="H1392" s="357"/>
    </row>
    <row r="1393" spans="1:8">
      <c r="A1393" s="351"/>
      <c r="B1393" s="348"/>
      <c r="C1393" s="348"/>
      <c r="D1393" s="325"/>
      <c r="E1393" s="324">
        <f>F1393-4</f>
        <v>45350</v>
      </c>
      <c r="F1393" s="324">
        <f>F1392+7</f>
        <v>45354</v>
      </c>
      <c r="G1393" s="324">
        <f>F1393+16</f>
        <v>45370</v>
      </c>
      <c r="H1393" s="357"/>
    </row>
    <row r="1394" spans="1:8">
      <c r="A1394" s="351"/>
      <c r="B1394" s="366"/>
      <c r="C1394" s="343"/>
      <c r="D1394" s="342"/>
      <c r="E1394" s="341"/>
      <c r="F1394" s="341"/>
      <c r="G1394" s="341"/>
      <c r="H1394" s="365"/>
    </row>
    <row r="1395" spans="1:8">
      <c r="A1395" s="351"/>
      <c r="B1395" s="364"/>
      <c r="C1395" s="364"/>
      <c r="D1395" s="342"/>
      <c r="E1395" s="341"/>
      <c r="F1395" s="341"/>
      <c r="G1395" s="323"/>
      <c r="H1395" s="363"/>
    </row>
    <row r="1396" spans="1:8">
      <c r="A1396" s="351" t="s">
        <v>1017</v>
      </c>
      <c r="D1396" s="342"/>
      <c r="E1396" s="341"/>
      <c r="F1396" s="341"/>
      <c r="G1396" s="323"/>
      <c r="H1396" s="363"/>
    </row>
    <row r="1397" spans="1:8">
      <c r="A1397" s="351"/>
      <c r="B1397" s="337" t="s">
        <v>7</v>
      </c>
      <c r="C1397" s="337" t="s">
        <v>8</v>
      </c>
      <c r="D1397" s="336" t="s">
        <v>9</v>
      </c>
      <c r="E1397" s="333" t="s">
        <v>911</v>
      </c>
      <c r="F1397" s="333" t="s">
        <v>911</v>
      </c>
      <c r="G1397" s="333" t="s">
        <v>1016</v>
      </c>
      <c r="H1397" s="333" t="s">
        <v>1015</v>
      </c>
    </row>
    <row r="1398" spans="1:8">
      <c r="A1398" s="351"/>
      <c r="B1398" s="335"/>
      <c r="C1398" s="335"/>
      <c r="D1398" s="334"/>
      <c r="E1398" s="333" t="s">
        <v>907</v>
      </c>
      <c r="F1398" s="333" t="s">
        <v>11</v>
      </c>
      <c r="G1398" s="333" t="s">
        <v>12</v>
      </c>
      <c r="H1398" s="333" t="s">
        <v>12</v>
      </c>
    </row>
    <row r="1399" spans="1:8" ht="16.5" customHeight="1">
      <c r="A1399" s="351"/>
      <c r="B1399" s="348" t="s">
        <v>1007</v>
      </c>
      <c r="C1399" s="348" t="s">
        <v>1006</v>
      </c>
      <c r="D1399" s="332" t="s">
        <v>1005</v>
      </c>
      <c r="E1399" s="324">
        <f>F1399-3</f>
        <v>45320</v>
      </c>
      <c r="F1399" s="324">
        <v>45323</v>
      </c>
      <c r="G1399" s="324">
        <f>F1399+14</f>
        <v>45337</v>
      </c>
      <c r="H1399" s="324" t="s">
        <v>990</v>
      </c>
    </row>
    <row r="1400" spans="1:8">
      <c r="A1400" s="338"/>
      <c r="B1400" s="348" t="s">
        <v>1004</v>
      </c>
      <c r="C1400" s="348" t="s">
        <v>1003</v>
      </c>
      <c r="D1400" s="329"/>
      <c r="E1400" s="324">
        <f>F1400-3</f>
        <v>45327</v>
      </c>
      <c r="F1400" s="324">
        <f>F1399+7</f>
        <v>45330</v>
      </c>
      <c r="G1400" s="324">
        <f>F1400+14</f>
        <v>45344</v>
      </c>
      <c r="H1400" s="324" t="s">
        <v>990</v>
      </c>
    </row>
    <row r="1401" spans="1:8">
      <c r="A1401" s="338"/>
      <c r="B1401" s="349" t="s">
        <v>1000</v>
      </c>
      <c r="C1401" s="348" t="s">
        <v>1014</v>
      </c>
      <c r="D1401" s="329"/>
      <c r="E1401" s="324">
        <f>F1401-3</f>
        <v>45334</v>
      </c>
      <c r="F1401" s="324">
        <f>F1400+7</f>
        <v>45337</v>
      </c>
      <c r="G1401" s="324">
        <f>F1401+14</f>
        <v>45351</v>
      </c>
      <c r="H1401" s="324" t="s">
        <v>990</v>
      </c>
    </row>
    <row r="1402" spans="1:8">
      <c r="A1402" s="338"/>
      <c r="B1402" s="348" t="s">
        <v>996</v>
      </c>
      <c r="C1402" s="348" t="s">
        <v>1013</v>
      </c>
      <c r="D1402" s="329"/>
      <c r="E1402" s="324">
        <f>F1402-3</f>
        <v>45341</v>
      </c>
      <c r="F1402" s="324">
        <f>F1401+7</f>
        <v>45344</v>
      </c>
      <c r="G1402" s="324">
        <f>F1402+14</f>
        <v>45358</v>
      </c>
      <c r="H1402" s="324" t="s">
        <v>990</v>
      </c>
    </row>
    <row r="1403" spans="1:8">
      <c r="A1403" s="338"/>
      <c r="B1403" s="348" t="s">
        <v>1012</v>
      </c>
      <c r="C1403" s="348" t="s">
        <v>1011</v>
      </c>
      <c r="D1403" s="325"/>
      <c r="E1403" s="324">
        <f>F1403-3</f>
        <v>45348</v>
      </c>
      <c r="F1403" s="324">
        <f>F1402+7</f>
        <v>45351</v>
      </c>
      <c r="G1403" s="324">
        <f>F1403+14</f>
        <v>45365</v>
      </c>
      <c r="H1403" s="324" t="s">
        <v>1010</v>
      </c>
    </row>
    <row r="1404" spans="1:8">
      <c r="A1404" s="338"/>
      <c r="B1404" s="343"/>
      <c r="C1404" s="362"/>
      <c r="D1404" s="342"/>
      <c r="E1404" s="341"/>
      <c r="F1404" s="341"/>
      <c r="G1404" s="341"/>
      <c r="H1404" s="341"/>
    </row>
    <row r="1405" spans="1:8">
      <c r="A1405" s="345" t="s">
        <v>1008</v>
      </c>
      <c r="B1405" s="361"/>
      <c r="C1405" s="360"/>
      <c r="D1405" s="359"/>
      <c r="E1405" s="358"/>
      <c r="F1405" s="357"/>
      <c r="G1405" s="358"/>
      <c r="H1405" s="357"/>
    </row>
    <row r="1406" spans="1:8">
      <c r="A1406" s="338"/>
      <c r="B1406" s="351"/>
      <c r="C1406" s="351"/>
      <c r="D1406" s="339"/>
      <c r="E1406" s="338"/>
      <c r="F1406" s="338"/>
      <c r="G1406" s="341"/>
    </row>
    <row r="1407" spans="1:8">
      <c r="A1407" s="338"/>
      <c r="B1407" s="337" t="s">
        <v>7</v>
      </c>
      <c r="C1407" s="337" t="s">
        <v>8</v>
      </c>
      <c r="D1407" s="336" t="s">
        <v>9</v>
      </c>
      <c r="E1407" s="333" t="s">
        <v>911</v>
      </c>
      <c r="F1407" s="333" t="s">
        <v>911</v>
      </c>
      <c r="G1407" s="333" t="s">
        <v>1009</v>
      </c>
      <c r="H1407" s="333" t="s">
        <v>1008</v>
      </c>
    </row>
    <row r="1408" spans="1:8">
      <c r="A1408" s="338"/>
      <c r="B1408" s="335"/>
      <c r="C1408" s="335"/>
      <c r="D1408" s="334"/>
      <c r="E1408" s="333" t="s">
        <v>907</v>
      </c>
      <c r="F1408" s="333" t="s">
        <v>11</v>
      </c>
      <c r="G1408" s="333" t="s">
        <v>12</v>
      </c>
      <c r="H1408" s="333" t="s">
        <v>12</v>
      </c>
    </row>
    <row r="1409" spans="1:8" ht="16.5" customHeight="1">
      <c r="A1409" s="338"/>
      <c r="B1409" s="348" t="s">
        <v>1007</v>
      </c>
      <c r="C1409" s="348" t="s">
        <v>1006</v>
      </c>
      <c r="D1409" s="332" t="s">
        <v>1005</v>
      </c>
      <c r="E1409" s="324">
        <f>F1409-3</f>
        <v>45320</v>
      </c>
      <c r="F1409" s="324">
        <v>45323</v>
      </c>
      <c r="G1409" s="324">
        <f>F1409+14</f>
        <v>45337</v>
      </c>
      <c r="H1409" s="324" t="s">
        <v>990</v>
      </c>
    </row>
    <row r="1410" spans="1:8">
      <c r="A1410" s="338"/>
      <c r="B1410" s="348" t="s">
        <v>1004</v>
      </c>
      <c r="C1410" s="348" t="s">
        <v>1003</v>
      </c>
      <c r="D1410" s="329"/>
      <c r="E1410" s="324">
        <f>F1410-3</f>
        <v>45327</v>
      </c>
      <c r="F1410" s="324">
        <f>F1409+7</f>
        <v>45330</v>
      </c>
      <c r="G1410" s="324">
        <f>F1410+14</f>
        <v>45344</v>
      </c>
      <c r="H1410" s="324" t="s">
        <v>1002</v>
      </c>
    </row>
    <row r="1411" spans="1:8">
      <c r="A1411" s="338"/>
      <c r="B1411" s="349" t="s">
        <v>1001</v>
      </c>
      <c r="C1411" s="348" t="s">
        <v>999</v>
      </c>
      <c r="D1411" s="329"/>
      <c r="E1411" s="324">
        <f>F1411-3</f>
        <v>45334</v>
      </c>
      <c r="F1411" s="324">
        <f>F1410+7</f>
        <v>45337</v>
      </c>
      <c r="G1411" s="324">
        <f>F1411+14</f>
        <v>45351</v>
      </c>
      <c r="H1411" s="324" t="s">
        <v>998</v>
      </c>
    </row>
    <row r="1412" spans="1:8">
      <c r="A1412" s="338"/>
      <c r="B1412" s="348" t="s">
        <v>997</v>
      </c>
      <c r="C1412" s="348" t="s">
        <v>995</v>
      </c>
      <c r="D1412" s="329"/>
      <c r="E1412" s="324">
        <f>F1412-3</f>
        <v>45341</v>
      </c>
      <c r="F1412" s="324">
        <f>F1411+7</f>
        <v>45344</v>
      </c>
      <c r="G1412" s="324">
        <f>F1412+14</f>
        <v>45358</v>
      </c>
      <c r="H1412" s="324" t="s">
        <v>994</v>
      </c>
    </row>
    <row r="1413" spans="1:8">
      <c r="A1413" s="338"/>
      <c r="B1413" s="348" t="s">
        <v>993</v>
      </c>
      <c r="C1413" s="348" t="s">
        <v>992</v>
      </c>
      <c r="D1413" s="325"/>
      <c r="E1413" s="324">
        <f>F1413-3</f>
        <v>45348</v>
      </c>
      <c r="F1413" s="324">
        <f>F1412+7</f>
        <v>45351</v>
      </c>
      <c r="G1413" s="324">
        <f>F1413+14</f>
        <v>45365</v>
      </c>
      <c r="H1413" s="324" t="s">
        <v>991</v>
      </c>
    </row>
    <row r="1414" spans="1:8">
      <c r="A1414" s="338"/>
      <c r="B1414" s="343"/>
      <c r="C1414" s="343"/>
      <c r="D1414" s="342"/>
      <c r="E1414" s="341"/>
      <c r="F1414" s="341"/>
      <c r="G1414" s="341"/>
      <c r="H1414" s="341"/>
    </row>
    <row r="1415" spans="1:8">
      <c r="A1415" s="338" t="s">
        <v>989</v>
      </c>
      <c r="B1415" s="343"/>
      <c r="C1415" s="343"/>
      <c r="D1415" s="342"/>
      <c r="E1415" s="341"/>
      <c r="F1415" s="341"/>
      <c r="G1415" s="341"/>
      <c r="H1415" s="341"/>
    </row>
    <row r="1416" spans="1:8">
      <c r="A1416" s="338"/>
      <c r="B1416" s="337" t="s">
        <v>7</v>
      </c>
      <c r="C1416" s="337" t="s">
        <v>8</v>
      </c>
      <c r="D1416" s="336" t="s">
        <v>9</v>
      </c>
      <c r="E1416" s="333" t="s">
        <v>911</v>
      </c>
      <c r="F1416" s="333" t="s">
        <v>911</v>
      </c>
      <c r="G1416" s="333" t="s">
        <v>989</v>
      </c>
      <c r="H1416" s="338"/>
    </row>
    <row r="1417" spans="1:8">
      <c r="A1417" s="338"/>
      <c r="B1417" s="335"/>
      <c r="C1417" s="335"/>
      <c r="D1417" s="334"/>
      <c r="E1417" s="333" t="s">
        <v>907</v>
      </c>
      <c r="F1417" s="333" t="s">
        <v>11</v>
      </c>
      <c r="G1417" s="333" t="s">
        <v>12</v>
      </c>
      <c r="H1417" s="338"/>
    </row>
    <row r="1418" spans="1:8" ht="16.5" customHeight="1">
      <c r="A1418" s="338"/>
      <c r="B1418" s="348" t="s">
        <v>988</v>
      </c>
      <c r="C1418" s="348" t="s">
        <v>987</v>
      </c>
      <c r="D1418" s="332" t="s">
        <v>986</v>
      </c>
      <c r="E1418" s="324">
        <f>F1418-4</f>
        <v>45324</v>
      </c>
      <c r="F1418" s="324">
        <v>45328</v>
      </c>
      <c r="G1418" s="324">
        <f>F1418+30</f>
        <v>45358</v>
      </c>
      <c r="H1418" s="338"/>
    </row>
    <row r="1419" spans="1:8" ht="16.5" customHeight="1">
      <c r="A1419" s="338"/>
      <c r="B1419" s="348" t="s">
        <v>985</v>
      </c>
      <c r="C1419" s="348" t="s">
        <v>984</v>
      </c>
      <c r="D1419" s="329"/>
      <c r="E1419" s="324">
        <f>F1419-4</f>
        <v>45331</v>
      </c>
      <c r="F1419" s="324">
        <f>F1418+7</f>
        <v>45335</v>
      </c>
      <c r="G1419" s="324">
        <f>F1419+30</f>
        <v>45365</v>
      </c>
      <c r="H1419" s="338"/>
    </row>
    <row r="1420" spans="1:8" ht="16.5" customHeight="1">
      <c r="A1420" s="338"/>
      <c r="B1420" s="354" t="s">
        <v>983</v>
      </c>
      <c r="C1420" s="330"/>
      <c r="D1420" s="329"/>
      <c r="E1420" s="328">
        <f>F1420-4</f>
        <v>45338</v>
      </c>
      <c r="F1420" s="328">
        <f>F1419+7</f>
        <v>45342</v>
      </c>
      <c r="G1420" s="328">
        <f>F1420+30</f>
        <v>45372</v>
      </c>
      <c r="H1420" s="338"/>
    </row>
    <row r="1421" spans="1:8">
      <c r="A1421" s="338"/>
      <c r="B1421" s="348" t="s">
        <v>982</v>
      </c>
      <c r="C1421" s="348" t="s">
        <v>981</v>
      </c>
      <c r="D1421" s="329"/>
      <c r="E1421" s="324">
        <f>F1421-4</f>
        <v>45345</v>
      </c>
      <c r="F1421" s="324">
        <f>F1420+7</f>
        <v>45349</v>
      </c>
      <c r="G1421" s="324">
        <f>F1421+30</f>
        <v>45379</v>
      </c>
      <c r="H1421" s="338"/>
    </row>
    <row r="1422" spans="1:8">
      <c r="A1422" s="338"/>
      <c r="B1422" s="348" t="s">
        <v>972</v>
      </c>
      <c r="C1422" s="348" t="s">
        <v>971</v>
      </c>
      <c r="D1422" s="325"/>
      <c r="E1422" s="324">
        <f>F1422-4</f>
        <v>45352</v>
      </c>
      <c r="F1422" s="324">
        <f>F1421+7</f>
        <v>45356</v>
      </c>
      <c r="G1422" s="324">
        <f>F1422+30</f>
        <v>45386</v>
      </c>
      <c r="H1422" s="338"/>
    </row>
    <row r="1423" spans="1:8">
      <c r="A1423" s="345" t="s">
        <v>980</v>
      </c>
      <c r="D1423" s="339"/>
      <c r="E1423" s="338"/>
      <c r="F1423" s="338"/>
      <c r="G1423" s="338"/>
      <c r="H1423" s="338"/>
    </row>
    <row r="1424" spans="1:8">
      <c r="A1424" s="338"/>
      <c r="B1424" s="337" t="s">
        <v>7</v>
      </c>
      <c r="C1424" s="337" t="s">
        <v>8</v>
      </c>
      <c r="D1424" s="336" t="s">
        <v>9</v>
      </c>
      <c r="E1424" s="333" t="s">
        <v>911</v>
      </c>
      <c r="F1424" s="333" t="s">
        <v>911</v>
      </c>
      <c r="G1424" s="333" t="s">
        <v>961</v>
      </c>
      <c r="H1424" s="338"/>
    </row>
    <row r="1425" spans="1:8">
      <c r="A1425" s="338"/>
      <c r="B1425" s="335"/>
      <c r="C1425" s="335"/>
      <c r="D1425" s="334"/>
      <c r="E1425" s="333" t="s">
        <v>907</v>
      </c>
      <c r="F1425" s="333" t="s">
        <v>11</v>
      </c>
      <c r="G1425" s="333" t="s">
        <v>12</v>
      </c>
      <c r="H1425" s="338"/>
    </row>
    <row r="1426" spans="1:8" ht="16.5" customHeight="1">
      <c r="A1426" s="338"/>
      <c r="B1426" s="348" t="s">
        <v>979</v>
      </c>
      <c r="C1426" s="348" t="s">
        <v>978</v>
      </c>
      <c r="D1426" s="332" t="s">
        <v>977</v>
      </c>
      <c r="E1426" s="324">
        <f>F1426-4</f>
        <v>45324</v>
      </c>
      <c r="F1426" s="324">
        <v>45328</v>
      </c>
      <c r="G1426" s="324">
        <f>F1426+29</f>
        <v>45357</v>
      </c>
      <c r="H1426" s="338"/>
    </row>
    <row r="1427" spans="1:8" ht="16.5" customHeight="1">
      <c r="A1427" s="338"/>
      <c r="B1427" s="348" t="s">
        <v>976</v>
      </c>
      <c r="C1427" s="348" t="s">
        <v>975</v>
      </c>
      <c r="D1427" s="329"/>
      <c r="E1427" s="324">
        <f>F1427-4</f>
        <v>45331</v>
      </c>
      <c r="F1427" s="324">
        <f>F1426+7</f>
        <v>45335</v>
      </c>
      <c r="G1427" s="324">
        <f>F1427+29</f>
        <v>45364</v>
      </c>
      <c r="H1427" s="338"/>
    </row>
    <row r="1428" spans="1:8" ht="16.5" customHeight="1">
      <c r="A1428" s="338"/>
      <c r="B1428" s="354" t="s">
        <v>933</v>
      </c>
      <c r="C1428" s="330"/>
      <c r="D1428" s="329"/>
      <c r="E1428" s="328">
        <f>F1428-4</f>
        <v>45338</v>
      </c>
      <c r="F1428" s="328">
        <f>F1427+7</f>
        <v>45342</v>
      </c>
      <c r="G1428" s="328">
        <f>F1428+29</f>
        <v>45371</v>
      </c>
      <c r="H1428" s="338"/>
    </row>
    <row r="1429" spans="1:8">
      <c r="A1429" s="338"/>
      <c r="B1429" s="348" t="s">
        <v>974</v>
      </c>
      <c r="C1429" s="348" t="s">
        <v>973</v>
      </c>
      <c r="D1429" s="329"/>
      <c r="E1429" s="324">
        <f>F1429-4</f>
        <v>45345</v>
      </c>
      <c r="F1429" s="324">
        <f>F1428+7</f>
        <v>45349</v>
      </c>
      <c r="G1429" s="324">
        <f>F1429+29</f>
        <v>45378</v>
      </c>
      <c r="H1429" s="338"/>
    </row>
    <row r="1430" spans="1:8">
      <c r="A1430" s="338"/>
      <c r="B1430" s="348" t="s">
        <v>972</v>
      </c>
      <c r="C1430" s="348" t="s">
        <v>971</v>
      </c>
      <c r="D1430" s="325"/>
      <c r="E1430" s="324">
        <f>F1430-4</f>
        <v>45352</v>
      </c>
      <c r="F1430" s="324">
        <f>F1429+7</f>
        <v>45356</v>
      </c>
      <c r="G1430" s="324">
        <f>F1430+29</f>
        <v>45385</v>
      </c>
      <c r="H1430" s="338"/>
    </row>
    <row r="1431" spans="1:8">
      <c r="A1431" s="338"/>
      <c r="B1431" s="343"/>
      <c r="C1431" s="356"/>
      <c r="D1431" s="342"/>
      <c r="E1431" s="341"/>
      <c r="F1431" s="341"/>
      <c r="G1431" s="341"/>
      <c r="H1431" s="338"/>
    </row>
    <row r="1432" spans="1:8">
      <c r="A1432" s="338"/>
      <c r="B1432" s="337" t="s">
        <v>7</v>
      </c>
      <c r="C1432" s="337" t="s">
        <v>8</v>
      </c>
      <c r="D1432" s="336" t="s">
        <v>9</v>
      </c>
      <c r="E1432" s="333" t="s">
        <v>911</v>
      </c>
      <c r="F1432" s="333" t="s">
        <v>911</v>
      </c>
      <c r="G1432" s="333" t="s">
        <v>961</v>
      </c>
      <c r="H1432" s="338"/>
    </row>
    <row r="1433" spans="1:8">
      <c r="A1433" s="338"/>
      <c r="B1433" s="335"/>
      <c r="C1433" s="335"/>
      <c r="D1433" s="334"/>
      <c r="E1433" s="333" t="s">
        <v>907</v>
      </c>
      <c r="F1433" s="333" t="s">
        <v>11</v>
      </c>
      <c r="G1433" s="333" t="s">
        <v>12</v>
      </c>
      <c r="H1433" s="338"/>
    </row>
    <row r="1434" spans="1:8" ht="16.5" customHeight="1">
      <c r="A1434" s="338"/>
      <c r="B1434" s="348" t="s">
        <v>970</v>
      </c>
      <c r="C1434" s="348" t="s">
        <v>969</v>
      </c>
      <c r="D1434" s="332" t="s">
        <v>968</v>
      </c>
      <c r="E1434" s="324">
        <f>F1434-4</f>
        <v>45319</v>
      </c>
      <c r="F1434" s="324">
        <v>45323</v>
      </c>
      <c r="G1434" s="324">
        <f>F1434+25</f>
        <v>45348</v>
      </c>
      <c r="H1434" s="338"/>
    </row>
    <row r="1435" spans="1:8">
      <c r="A1435" s="338"/>
      <c r="B1435" s="348" t="s">
        <v>967</v>
      </c>
      <c r="C1435" s="348" t="s">
        <v>966</v>
      </c>
      <c r="D1435" s="329"/>
      <c r="E1435" s="324">
        <f>F1435-4</f>
        <v>45326</v>
      </c>
      <c r="F1435" s="324">
        <f>F1434+7</f>
        <v>45330</v>
      </c>
      <c r="G1435" s="324">
        <f>F1435+25</f>
        <v>45355</v>
      </c>
      <c r="H1435" s="338"/>
    </row>
    <row r="1436" spans="1:8">
      <c r="A1436" s="338"/>
      <c r="B1436" s="349" t="s">
        <v>965</v>
      </c>
      <c r="C1436" s="348" t="s">
        <v>964</v>
      </c>
      <c r="D1436" s="329"/>
      <c r="E1436" s="324">
        <f>F1436-4</f>
        <v>45333</v>
      </c>
      <c r="F1436" s="324">
        <f>F1435+7</f>
        <v>45337</v>
      </c>
      <c r="G1436" s="324">
        <f>F1436+25</f>
        <v>45362</v>
      </c>
      <c r="H1436" s="338"/>
    </row>
    <row r="1437" spans="1:8">
      <c r="A1437" s="338"/>
      <c r="B1437" s="354" t="s">
        <v>956</v>
      </c>
      <c r="C1437" s="330"/>
      <c r="D1437" s="329"/>
      <c r="E1437" s="328">
        <f>F1437-4</f>
        <v>45340</v>
      </c>
      <c r="F1437" s="328">
        <f>F1436+7</f>
        <v>45344</v>
      </c>
      <c r="G1437" s="328">
        <f>F1437+25</f>
        <v>45369</v>
      </c>
      <c r="H1437" s="338"/>
    </row>
    <row r="1438" spans="1:8">
      <c r="A1438" s="338"/>
      <c r="B1438" s="348" t="s">
        <v>963</v>
      </c>
      <c r="C1438" s="348" t="s">
        <v>962</v>
      </c>
      <c r="D1438" s="325"/>
      <c r="E1438" s="324">
        <f>F1438-4</f>
        <v>45347</v>
      </c>
      <c r="F1438" s="324">
        <f>F1437+7</f>
        <v>45351</v>
      </c>
      <c r="G1438" s="324">
        <f>F1438+25</f>
        <v>45376</v>
      </c>
      <c r="H1438" s="338"/>
    </row>
    <row r="1439" spans="1:8">
      <c r="A1439" s="338"/>
      <c r="D1439" s="339"/>
      <c r="E1439" s="338"/>
      <c r="F1439" s="355"/>
      <c r="G1439" s="338"/>
      <c r="H1439" s="338"/>
    </row>
    <row r="1440" spans="1:8">
      <c r="A1440" s="338"/>
      <c r="B1440" s="337" t="s">
        <v>7</v>
      </c>
      <c r="C1440" s="337" t="s">
        <v>8</v>
      </c>
      <c r="D1440" s="336" t="s">
        <v>9</v>
      </c>
      <c r="E1440" s="333" t="s">
        <v>911</v>
      </c>
      <c r="F1440" s="333" t="s">
        <v>911</v>
      </c>
      <c r="G1440" s="333" t="s">
        <v>961</v>
      </c>
      <c r="H1440" s="338"/>
    </row>
    <row r="1441" spans="1:8">
      <c r="A1441" s="338"/>
      <c r="B1441" s="335"/>
      <c r="C1441" s="335"/>
      <c r="D1441" s="334"/>
      <c r="E1441" s="333" t="s">
        <v>907</v>
      </c>
      <c r="F1441" s="333" t="s">
        <v>11</v>
      </c>
      <c r="G1441" s="333" t="s">
        <v>12</v>
      </c>
      <c r="H1441" s="338"/>
    </row>
    <row r="1442" spans="1:8" ht="16.5" customHeight="1">
      <c r="A1442" s="338"/>
      <c r="B1442" s="348" t="s">
        <v>1</v>
      </c>
      <c r="C1442" s="348" t="s">
        <v>960</v>
      </c>
      <c r="D1442" s="332" t="s">
        <v>959</v>
      </c>
      <c r="E1442" s="324">
        <f>F1442-4</f>
        <v>45321</v>
      </c>
      <c r="F1442" s="324">
        <v>45325</v>
      </c>
      <c r="G1442" s="324">
        <f>F1442+26</f>
        <v>45351</v>
      </c>
      <c r="H1442" s="338"/>
    </row>
    <row r="1443" spans="1:8">
      <c r="A1443" s="338"/>
      <c r="B1443" s="348" t="s">
        <v>264</v>
      </c>
      <c r="C1443" s="348" t="s">
        <v>958</v>
      </c>
      <c r="D1443" s="329"/>
      <c r="E1443" s="324">
        <f>F1443-4</f>
        <v>45328</v>
      </c>
      <c r="F1443" s="324">
        <f>F1442+7</f>
        <v>45332</v>
      </c>
      <c r="G1443" s="324">
        <f>F1443+26</f>
        <v>45358</v>
      </c>
      <c r="H1443" s="338"/>
    </row>
    <row r="1444" spans="1:8">
      <c r="A1444" s="338"/>
      <c r="B1444" s="349" t="s">
        <v>74</v>
      </c>
      <c r="C1444" s="348" t="s">
        <v>957</v>
      </c>
      <c r="D1444" s="329"/>
      <c r="E1444" s="324">
        <f>F1444-4</f>
        <v>45335</v>
      </c>
      <c r="F1444" s="324">
        <f>F1443+7</f>
        <v>45339</v>
      </c>
      <c r="G1444" s="324">
        <f>F1444+26</f>
        <v>45365</v>
      </c>
      <c r="H1444" s="338"/>
    </row>
    <row r="1445" spans="1:8">
      <c r="A1445" s="338"/>
      <c r="B1445" s="354" t="s">
        <v>956</v>
      </c>
      <c r="C1445" s="330"/>
      <c r="D1445" s="329"/>
      <c r="E1445" s="328">
        <f>F1445-4</f>
        <v>45342</v>
      </c>
      <c r="F1445" s="328">
        <f>F1444+7</f>
        <v>45346</v>
      </c>
      <c r="G1445" s="328">
        <f>F1445+26</f>
        <v>45372</v>
      </c>
      <c r="H1445" s="338"/>
    </row>
    <row r="1446" spans="1:8">
      <c r="A1446" s="338"/>
      <c r="B1446" s="354" t="s">
        <v>933</v>
      </c>
      <c r="C1446" s="330"/>
      <c r="D1446" s="325"/>
      <c r="E1446" s="328">
        <f>F1446-4</f>
        <v>45349</v>
      </c>
      <c r="F1446" s="328">
        <f>F1445+7</f>
        <v>45353</v>
      </c>
      <c r="G1446" s="328">
        <f>F1446+26</f>
        <v>45379</v>
      </c>
      <c r="H1446" s="338"/>
    </row>
    <row r="1447" spans="1:8">
      <c r="A1447" s="338"/>
      <c r="B1447" s="353"/>
      <c r="C1447" s="352"/>
      <c r="D1447" s="342"/>
      <c r="E1447" s="341"/>
      <c r="F1447" s="341"/>
      <c r="G1447" s="341"/>
      <c r="H1447" s="338"/>
    </row>
    <row r="1448" spans="1:8">
      <c r="A1448" s="345" t="s">
        <v>955</v>
      </c>
      <c r="D1448" s="339"/>
      <c r="E1448" s="338"/>
      <c r="F1448" s="338"/>
      <c r="G1448" s="338"/>
      <c r="H1448" s="338"/>
    </row>
    <row r="1449" spans="1:8">
      <c r="A1449" s="338"/>
      <c r="B1449" s="337" t="s">
        <v>425</v>
      </c>
      <c r="C1449" s="337" t="s">
        <v>8</v>
      </c>
      <c r="D1449" s="336" t="s">
        <v>9</v>
      </c>
      <c r="E1449" s="333" t="s">
        <v>911</v>
      </c>
      <c r="F1449" s="333" t="s">
        <v>911</v>
      </c>
      <c r="G1449" s="333" t="s">
        <v>953</v>
      </c>
      <c r="H1449" s="338"/>
    </row>
    <row r="1450" spans="1:8">
      <c r="A1450" s="338"/>
      <c r="B1450" s="335"/>
      <c r="C1450" s="335"/>
      <c r="D1450" s="334"/>
      <c r="E1450" s="333" t="s">
        <v>907</v>
      </c>
      <c r="F1450" s="333" t="s">
        <v>11</v>
      </c>
      <c r="G1450" s="333" t="s">
        <v>12</v>
      </c>
      <c r="H1450" s="338"/>
    </row>
    <row r="1451" spans="1:8">
      <c r="A1451" s="338"/>
      <c r="B1451" s="349" t="s">
        <v>952</v>
      </c>
      <c r="C1451" s="348" t="s">
        <v>951</v>
      </c>
      <c r="D1451" s="332" t="s">
        <v>950</v>
      </c>
      <c r="E1451" s="324">
        <f>F1451-4</f>
        <v>45324</v>
      </c>
      <c r="F1451" s="324">
        <v>45328</v>
      </c>
      <c r="G1451" s="324">
        <f>F1451+36</f>
        <v>45364</v>
      </c>
      <c r="H1451" s="338"/>
    </row>
    <row r="1452" spans="1:8">
      <c r="A1452" s="338"/>
      <c r="B1452" s="348" t="s">
        <v>949</v>
      </c>
      <c r="C1452" s="348" t="s">
        <v>948</v>
      </c>
      <c r="D1452" s="329"/>
      <c r="E1452" s="324">
        <f>F1452-4</f>
        <v>45331</v>
      </c>
      <c r="F1452" s="324">
        <f>F1451+7</f>
        <v>45335</v>
      </c>
      <c r="G1452" s="324">
        <f>F1452+36</f>
        <v>45371</v>
      </c>
      <c r="H1452" s="338"/>
    </row>
    <row r="1453" spans="1:8">
      <c r="A1453" s="351"/>
      <c r="B1453" s="330" t="s">
        <v>933</v>
      </c>
      <c r="C1453" s="330"/>
      <c r="D1453" s="329"/>
      <c r="E1453" s="328">
        <f>F1453-4</f>
        <v>45338</v>
      </c>
      <c r="F1453" s="328">
        <f>F1452+7</f>
        <v>45342</v>
      </c>
      <c r="G1453" s="328">
        <f>F1453+36</f>
        <v>45378</v>
      </c>
      <c r="H1453" s="338"/>
    </row>
    <row r="1454" spans="1:8">
      <c r="A1454" s="351"/>
      <c r="B1454" s="348" t="s">
        <v>947</v>
      </c>
      <c r="C1454" s="348"/>
      <c r="D1454" s="329"/>
      <c r="E1454" s="324">
        <f>F1454-4</f>
        <v>45345</v>
      </c>
      <c r="F1454" s="324">
        <f>F1453+7</f>
        <v>45349</v>
      </c>
      <c r="G1454" s="324">
        <f>F1454+36</f>
        <v>45385</v>
      </c>
      <c r="H1454" s="338"/>
    </row>
    <row r="1455" spans="1:8">
      <c r="A1455" s="351"/>
      <c r="B1455" s="349" t="s">
        <v>946</v>
      </c>
      <c r="C1455" s="348" t="s">
        <v>945</v>
      </c>
      <c r="D1455" s="325"/>
      <c r="E1455" s="324">
        <f>F1455-4</f>
        <v>45352</v>
      </c>
      <c r="F1455" s="324">
        <f>F1454+7</f>
        <v>45356</v>
      </c>
      <c r="G1455" s="324">
        <f>F1455+36</f>
        <v>45392</v>
      </c>
      <c r="H1455" s="338"/>
    </row>
    <row r="1456" spans="1:8">
      <c r="A1456" s="351" t="s">
        <v>944</v>
      </c>
      <c r="B1456" s="343"/>
      <c r="C1456" s="343"/>
      <c r="D1456" s="342"/>
      <c r="E1456" s="341"/>
      <c r="F1456" s="341"/>
      <c r="G1456" s="341"/>
      <c r="H1456" s="338"/>
    </row>
    <row r="1457" spans="1:8">
      <c r="A1457" s="351"/>
      <c r="B1457" s="337" t="s">
        <v>7</v>
      </c>
      <c r="C1457" s="337" t="s">
        <v>8</v>
      </c>
      <c r="D1457" s="336" t="s">
        <v>9</v>
      </c>
      <c r="E1457" s="333" t="s">
        <v>911</v>
      </c>
      <c r="F1457" s="333" t="s">
        <v>911</v>
      </c>
      <c r="G1457" s="333" t="s">
        <v>944</v>
      </c>
      <c r="H1457" s="338"/>
    </row>
    <row r="1458" spans="1:8">
      <c r="A1458" s="351"/>
      <c r="B1458" s="335"/>
      <c r="C1458" s="335"/>
      <c r="D1458" s="334"/>
      <c r="E1458" s="333" t="s">
        <v>907</v>
      </c>
      <c r="F1458" s="333" t="s">
        <v>11</v>
      </c>
      <c r="G1458" s="333" t="s">
        <v>12</v>
      </c>
      <c r="H1458" s="338"/>
    </row>
    <row r="1459" spans="1:8" ht="16.5" customHeight="1">
      <c r="A1459" s="351"/>
      <c r="B1459" s="349" t="s">
        <v>943</v>
      </c>
      <c r="C1459" s="348" t="s">
        <v>942</v>
      </c>
      <c r="D1459" s="337" t="s">
        <v>941</v>
      </c>
      <c r="E1459" s="324">
        <f>F1459-3</f>
        <v>45324</v>
      </c>
      <c r="F1459" s="324">
        <v>45327</v>
      </c>
      <c r="G1459" s="324">
        <f>F1459+30</f>
        <v>45357</v>
      </c>
      <c r="H1459" s="338"/>
    </row>
    <row r="1460" spans="1:8">
      <c r="A1460" s="351"/>
      <c r="B1460" s="330" t="s">
        <v>933</v>
      </c>
      <c r="C1460" s="330"/>
      <c r="D1460" s="350"/>
      <c r="E1460" s="328">
        <f>F1460-3</f>
        <v>45331</v>
      </c>
      <c r="F1460" s="328">
        <f>F1459+7</f>
        <v>45334</v>
      </c>
      <c r="G1460" s="328">
        <f>F1460+30</f>
        <v>45364</v>
      </c>
      <c r="H1460" s="338"/>
    </row>
    <row r="1461" spans="1:8">
      <c r="A1461" s="351"/>
      <c r="B1461" s="348" t="s">
        <v>940</v>
      </c>
      <c r="C1461" s="348" t="s">
        <v>939</v>
      </c>
      <c r="D1461" s="350"/>
      <c r="E1461" s="324">
        <f>F1461-3</f>
        <v>45338</v>
      </c>
      <c r="F1461" s="324">
        <f>F1460+7</f>
        <v>45341</v>
      </c>
      <c r="G1461" s="324">
        <f>F1461+30</f>
        <v>45371</v>
      </c>
      <c r="H1461" s="338"/>
    </row>
    <row r="1462" spans="1:8">
      <c r="A1462" s="351"/>
      <c r="B1462" s="348" t="s">
        <v>938</v>
      </c>
      <c r="C1462" s="348" t="s">
        <v>937</v>
      </c>
      <c r="D1462" s="350"/>
      <c r="E1462" s="324">
        <f>F1462-3</f>
        <v>45345</v>
      </c>
      <c r="F1462" s="324">
        <f>F1461+7</f>
        <v>45348</v>
      </c>
      <c r="G1462" s="324">
        <f>F1462+30</f>
        <v>45378</v>
      </c>
      <c r="H1462" s="338"/>
    </row>
    <row r="1463" spans="1:8">
      <c r="A1463" s="338"/>
      <c r="B1463" s="349" t="s">
        <v>936</v>
      </c>
      <c r="C1463" s="348" t="s">
        <v>935</v>
      </c>
      <c r="D1463" s="335"/>
      <c r="E1463" s="324">
        <f>F1463-3</f>
        <v>45352</v>
      </c>
      <c r="F1463" s="324">
        <f>F1462+7</f>
        <v>45355</v>
      </c>
      <c r="G1463" s="324">
        <f>F1463+30</f>
        <v>45385</v>
      </c>
    </row>
    <row r="1464" spans="1:8">
      <c r="A1464" s="338"/>
      <c r="B1464" s="343"/>
      <c r="C1464" s="343"/>
      <c r="D1464" s="342"/>
      <c r="E1464" s="341"/>
      <c r="F1464" s="341"/>
      <c r="G1464" s="341"/>
    </row>
    <row r="1465" spans="1:8">
      <c r="A1465" s="345" t="s">
        <v>934</v>
      </c>
      <c r="B1465" s="343"/>
      <c r="C1465" s="343"/>
      <c r="D1465" s="342"/>
      <c r="E1465" s="341"/>
      <c r="F1465" s="341"/>
      <c r="G1465" s="341"/>
    </row>
    <row r="1466" spans="1:8">
      <c r="A1466" s="338"/>
      <c r="B1466" s="337" t="s">
        <v>7</v>
      </c>
      <c r="C1466" s="337" t="s">
        <v>8</v>
      </c>
      <c r="D1466" s="336" t="s">
        <v>9</v>
      </c>
      <c r="E1466" s="333" t="s">
        <v>911</v>
      </c>
      <c r="F1466" s="333" t="s">
        <v>911</v>
      </c>
      <c r="G1466" s="333" t="s">
        <v>934</v>
      </c>
    </row>
    <row r="1467" spans="1:8">
      <c r="A1467" s="338"/>
      <c r="B1467" s="335"/>
      <c r="C1467" s="335"/>
      <c r="D1467" s="334"/>
      <c r="E1467" s="333" t="s">
        <v>907</v>
      </c>
      <c r="F1467" s="333" t="s">
        <v>11</v>
      </c>
      <c r="G1467" s="333" t="s">
        <v>12</v>
      </c>
    </row>
    <row r="1468" spans="1:8">
      <c r="A1468" s="338"/>
      <c r="B1468" s="330" t="s">
        <v>933</v>
      </c>
      <c r="C1468" s="330"/>
      <c r="D1468" s="332" t="s">
        <v>932</v>
      </c>
      <c r="E1468" s="328">
        <f>F1468-3</f>
        <v>45321</v>
      </c>
      <c r="F1468" s="328">
        <v>45324</v>
      </c>
      <c r="G1468" s="328">
        <f>F1468+39</f>
        <v>45363</v>
      </c>
    </row>
    <row r="1469" spans="1:8">
      <c r="A1469" s="338"/>
      <c r="B1469" s="348" t="s">
        <v>931</v>
      </c>
      <c r="C1469" s="348" t="s">
        <v>930</v>
      </c>
      <c r="D1469" s="329"/>
      <c r="E1469" s="324">
        <f>F1469-3</f>
        <v>45328</v>
      </c>
      <c r="F1469" s="324">
        <f>F1468+7</f>
        <v>45331</v>
      </c>
      <c r="G1469" s="324">
        <f>F1469+39</f>
        <v>45370</v>
      </c>
    </row>
    <row r="1470" spans="1:8">
      <c r="A1470" s="338"/>
      <c r="B1470" s="349" t="s">
        <v>929</v>
      </c>
      <c r="C1470" s="348" t="s">
        <v>928</v>
      </c>
      <c r="D1470" s="329"/>
      <c r="E1470" s="324">
        <f>F1470-3</f>
        <v>45335</v>
      </c>
      <c r="F1470" s="324">
        <f>F1469+7</f>
        <v>45338</v>
      </c>
      <c r="G1470" s="324">
        <f>F1470+39</f>
        <v>45377</v>
      </c>
    </row>
    <row r="1471" spans="1:8">
      <c r="A1471" s="338"/>
      <c r="B1471" s="330" t="s">
        <v>926</v>
      </c>
      <c r="C1471" s="330"/>
      <c r="D1471" s="329"/>
      <c r="E1471" s="328">
        <f>F1471-3</f>
        <v>45342</v>
      </c>
      <c r="F1471" s="328">
        <f>F1470+7</f>
        <v>45345</v>
      </c>
      <c r="G1471" s="328">
        <f>F1471+39</f>
        <v>45384</v>
      </c>
    </row>
    <row r="1472" spans="1:8">
      <c r="A1472" s="338"/>
      <c r="B1472" s="349" t="s">
        <v>925</v>
      </c>
      <c r="C1472" s="348" t="s">
        <v>924</v>
      </c>
      <c r="D1472" s="325"/>
      <c r="E1472" s="324">
        <f>F1472-3</f>
        <v>45349</v>
      </c>
      <c r="F1472" s="324">
        <f>F1471+7</f>
        <v>45352</v>
      </c>
      <c r="G1472" s="324">
        <f>F1472+39</f>
        <v>45391</v>
      </c>
    </row>
    <row r="1473" spans="1:8">
      <c r="A1473" s="338"/>
      <c r="B1473" s="343"/>
      <c r="C1473" s="343"/>
      <c r="D1473" s="342"/>
      <c r="E1473" s="341"/>
      <c r="F1473" s="341"/>
      <c r="G1473" s="341"/>
    </row>
    <row r="1474" spans="1:8">
      <c r="A1474" s="338"/>
      <c r="B1474" s="343"/>
      <c r="C1474" s="343"/>
      <c r="D1474" s="342"/>
      <c r="E1474" s="341"/>
      <c r="F1474" s="341"/>
      <c r="G1474" s="341"/>
    </row>
    <row r="1475" spans="1:8">
      <c r="A1475" s="347" t="s">
        <v>922</v>
      </c>
      <c r="B1475" s="347"/>
      <c r="C1475" s="347"/>
      <c r="D1475" s="346"/>
      <c r="E1475" s="346"/>
      <c r="F1475" s="346"/>
      <c r="G1475" s="346"/>
    </row>
    <row r="1476" spans="1:8">
      <c r="A1476" s="345" t="s">
        <v>921</v>
      </c>
      <c r="D1476" s="339"/>
      <c r="E1476" s="338"/>
      <c r="F1476" s="338"/>
      <c r="G1476" s="338"/>
    </row>
    <row r="1477" spans="1:8">
      <c r="A1477" s="338"/>
      <c r="B1477" s="337" t="s">
        <v>7</v>
      </c>
      <c r="C1477" s="337" t="s">
        <v>8</v>
      </c>
      <c r="D1477" s="336" t="s">
        <v>9</v>
      </c>
      <c r="E1477" s="333" t="s">
        <v>911</v>
      </c>
      <c r="F1477" s="333" t="s">
        <v>911</v>
      </c>
      <c r="G1477" s="333" t="s">
        <v>919</v>
      </c>
    </row>
    <row r="1478" spans="1:8">
      <c r="A1478" s="338"/>
      <c r="B1478" s="335"/>
      <c r="C1478" s="335"/>
      <c r="D1478" s="334"/>
      <c r="E1478" s="333" t="s">
        <v>907</v>
      </c>
      <c r="F1478" s="324" t="s">
        <v>11</v>
      </c>
      <c r="G1478" s="333" t="s">
        <v>12</v>
      </c>
    </row>
    <row r="1479" spans="1:8">
      <c r="A1479" s="338"/>
      <c r="B1479" s="327" t="s">
        <v>918</v>
      </c>
      <c r="C1479" s="326" t="s">
        <v>915</v>
      </c>
      <c r="D1479" s="332" t="s">
        <v>917</v>
      </c>
      <c r="E1479" s="324">
        <f>F1479-3</f>
        <v>45323</v>
      </c>
      <c r="F1479" s="324">
        <v>45326</v>
      </c>
      <c r="G1479" s="324">
        <f>F1479+14</f>
        <v>45340</v>
      </c>
    </row>
    <row r="1480" spans="1:8">
      <c r="A1480" s="338"/>
      <c r="B1480" s="327" t="s">
        <v>916</v>
      </c>
      <c r="C1480" s="326" t="s">
        <v>915</v>
      </c>
      <c r="D1480" s="329"/>
      <c r="E1480" s="324">
        <f>F1480-3</f>
        <v>45330</v>
      </c>
      <c r="F1480" s="324">
        <f>7+F1479</f>
        <v>45333</v>
      </c>
      <c r="G1480" s="324">
        <f>F1480+14</f>
        <v>45347</v>
      </c>
    </row>
    <row r="1481" spans="1:8">
      <c r="A1481" s="338"/>
      <c r="B1481" s="330" t="s">
        <v>899</v>
      </c>
      <c r="C1481" s="330"/>
      <c r="D1481" s="329"/>
      <c r="E1481" s="328">
        <f>F1481-3</f>
        <v>45337</v>
      </c>
      <c r="F1481" s="328">
        <f>7+F1480</f>
        <v>45340</v>
      </c>
      <c r="G1481" s="328">
        <f>F1481+14</f>
        <v>45354</v>
      </c>
    </row>
    <row r="1482" spans="1:8">
      <c r="A1482" s="338"/>
      <c r="B1482" s="330" t="s">
        <v>899</v>
      </c>
      <c r="C1482" s="330"/>
      <c r="D1482" s="329"/>
      <c r="E1482" s="328">
        <f>F1482-3</f>
        <v>45344</v>
      </c>
      <c r="F1482" s="328">
        <f>7+F1481</f>
        <v>45347</v>
      </c>
      <c r="G1482" s="328">
        <f>F1482+14</f>
        <v>45361</v>
      </c>
    </row>
    <row r="1483" spans="1:8">
      <c r="A1483" s="338"/>
      <c r="B1483" s="327"/>
      <c r="C1483" s="326"/>
      <c r="D1483" s="325"/>
      <c r="E1483" s="324">
        <f>F1483-3</f>
        <v>45351</v>
      </c>
      <c r="F1483" s="324">
        <f>7+F1482</f>
        <v>45354</v>
      </c>
      <c r="G1483" s="324">
        <f>F1483+14</f>
        <v>45368</v>
      </c>
    </row>
    <row r="1484" spans="1:8">
      <c r="A1484" s="338"/>
      <c r="B1484" s="343"/>
      <c r="C1484" s="343"/>
      <c r="D1484" s="342"/>
      <c r="E1484" s="341"/>
      <c r="F1484" s="341" t="s">
        <v>914</v>
      </c>
      <c r="G1484" s="341"/>
    </row>
    <row r="1485" spans="1:8">
      <c r="A1485" s="345" t="s">
        <v>87</v>
      </c>
      <c r="B1485" s="343"/>
      <c r="C1485" s="344"/>
      <c r="D1485" s="339"/>
      <c r="E1485" s="338"/>
      <c r="F1485" s="338"/>
      <c r="G1485" s="338"/>
    </row>
    <row r="1486" spans="1:8">
      <c r="B1486" s="343"/>
      <c r="C1486" s="343"/>
      <c r="D1486" s="342"/>
      <c r="E1486" s="341"/>
      <c r="F1486" s="341"/>
      <c r="G1486" s="341"/>
      <c r="H1486" s="341"/>
    </row>
    <row r="1487" spans="1:8">
      <c r="B1487" s="337" t="s">
        <v>7</v>
      </c>
      <c r="C1487" s="337" t="s">
        <v>8</v>
      </c>
      <c r="D1487" s="336" t="s">
        <v>9</v>
      </c>
      <c r="E1487" s="333" t="s">
        <v>911</v>
      </c>
      <c r="F1487" s="333" t="s">
        <v>911</v>
      </c>
      <c r="G1487" s="333" t="s">
        <v>910</v>
      </c>
      <c r="H1487" s="333" t="s">
        <v>87</v>
      </c>
    </row>
    <row r="1488" spans="1:8">
      <c r="B1488" s="335"/>
      <c r="C1488" s="335"/>
      <c r="D1488" s="334"/>
      <c r="E1488" s="333" t="s">
        <v>907</v>
      </c>
      <c r="F1488" s="333" t="s">
        <v>11</v>
      </c>
      <c r="G1488" s="333" t="s">
        <v>12</v>
      </c>
      <c r="H1488" s="333" t="s">
        <v>12</v>
      </c>
    </row>
    <row r="1489" spans="1:8" ht="16.5" customHeight="1">
      <c r="B1489" s="327" t="s">
        <v>906</v>
      </c>
      <c r="C1489" s="326" t="s">
        <v>905</v>
      </c>
      <c r="D1489" s="332" t="s">
        <v>913</v>
      </c>
      <c r="E1489" s="324">
        <f>F1489-3</f>
        <v>45320</v>
      </c>
      <c r="F1489" s="324">
        <v>45323</v>
      </c>
      <c r="G1489" s="324">
        <f>F1489+12</f>
        <v>45335</v>
      </c>
      <c r="H1489" s="324" t="s">
        <v>896</v>
      </c>
    </row>
    <row r="1490" spans="1:8">
      <c r="B1490" s="327" t="s">
        <v>903</v>
      </c>
      <c r="C1490" s="326" t="s">
        <v>902</v>
      </c>
      <c r="D1490" s="329"/>
      <c r="E1490" s="331">
        <f>F1490-3</f>
        <v>45327</v>
      </c>
      <c r="F1490" s="331">
        <f>F1489+7</f>
        <v>45330</v>
      </c>
      <c r="G1490" s="331">
        <f>F1490+12</f>
        <v>45342</v>
      </c>
      <c r="H1490" s="331" t="s">
        <v>896</v>
      </c>
    </row>
    <row r="1491" spans="1:8" ht="16.5" customHeight="1">
      <c r="B1491" s="327" t="s">
        <v>901</v>
      </c>
      <c r="C1491" s="326" t="s">
        <v>900</v>
      </c>
      <c r="D1491" s="329"/>
      <c r="E1491" s="324">
        <f>F1491-3</f>
        <v>45334</v>
      </c>
      <c r="F1491" s="324">
        <f>F1490+7</f>
        <v>45337</v>
      </c>
      <c r="G1491" s="324">
        <f>F1491+12</f>
        <v>45349</v>
      </c>
      <c r="H1491" s="324" t="s">
        <v>896</v>
      </c>
    </row>
    <row r="1492" spans="1:8" ht="16.5" customHeight="1">
      <c r="B1492" s="330" t="s">
        <v>899</v>
      </c>
      <c r="C1492" s="330"/>
      <c r="D1492" s="329"/>
      <c r="E1492" s="328">
        <f>F1492-3</f>
        <v>45341</v>
      </c>
      <c r="F1492" s="328">
        <f>F1491+7</f>
        <v>45344</v>
      </c>
      <c r="G1492" s="328">
        <f>F1492+12</f>
        <v>45356</v>
      </c>
      <c r="H1492" s="328" t="s">
        <v>896</v>
      </c>
    </row>
    <row r="1493" spans="1:8">
      <c r="B1493" s="327" t="s">
        <v>898</v>
      </c>
      <c r="C1493" s="326" t="s">
        <v>897</v>
      </c>
      <c r="D1493" s="325"/>
      <c r="E1493" s="324">
        <f>F1493-3</f>
        <v>45348</v>
      </c>
      <c r="F1493" s="324">
        <f>F1492+7</f>
        <v>45351</v>
      </c>
      <c r="G1493" s="324">
        <f>F1493+12</f>
        <v>45363</v>
      </c>
      <c r="H1493" s="324" t="s">
        <v>896</v>
      </c>
    </row>
    <row r="1494" spans="1:8">
      <c r="B1494" s="343"/>
      <c r="C1494" s="343"/>
      <c r="D1494" s="342"/>
      <c r="E1494" s="341"/>
      <c r="F1494" s="341"/>
      <c r="G1494" s="341"/>
      <c r="H1494" s="341"/>
    </row>
    <row r="1495" spans="1:8">
      <c r="A1495" s="340" t="s">
        <v>912</v>
      </c>
      <c r="D1495" s="339"/>
      <c r="E1495" s="338"/>
      <c r="F1495" s="338"/>
      <c r="G1495" s="338"/>
    </row>
    <row r="1496" spans="1:8">
      <c r="D1496" s="339"/>
      <c r="E1496" s="338"/>
      <c r="F1496" s="338"/>
      <c r="G1496" s="338"/>
    </row>
    <row r="1497" spans="1:8">
      <c r="B1497" s="337" t="s">
        <v>7</v>
      </c>
      <c r="C1497" s="337" t="s">
        <v>8</v>
      </c>
      <c r="D1497" s="336" t="s">
        <v>9</v>
      </c>
      <c r="E1497" s="333" t="s">
        <v>911</v>
      </c>
      <c r="F1497" s="333" t="s">
        <v>911</v>
      </c>
      <c r="G1497" s="333" t="s">
        <v>910</v>
      </c>
      <c r="H1497" s="333" t="s">
        <v>909</v>
      </c>
    </row>
    <row r="1498" spans="1:8">
      <c r="B1498" s="335"/>
      <c r="C1498" s="335"/>
      <c r="D1498" s="334"/>
      <c r="E1498" s="333" t="s">
        <v>907</v>
      </c>
      <c r="F1498" s="333" t="s">
        <v>11</v>
      </c>
      <c r="G1498" s="333" t="s">
        <v>12</v>
      </c>
      <c r="H1498" s="333" t="s">
        <v>12</v>
      </c>
    </row>
    <row r="1499" spans="1:8" ht="16.5" customHeight="1">
      <c r="B1499" s="327" t="s">
        <v>906</v>
      </c>
      <c r="C1499" s="326" t="s">
        <v>905</v>
      </c>
      <c r="D1499" s="332" t="s">
        <v>904</v>
      </c>
      <c r="E1499" s="324">
        <f>F1499-3</f>
        <v>45320</v>
      </c>
      <c r="F1499" s="324">
        <v>45323</v>
      </c>
      <c r="G1499" s="324">
        <f>F1499+12</f>
        <v>45335</v>
      </c>
      <c r="H1499" s="324" t="s">
        <v>896</v>
      </c>
    </row>
    <row r="1500" spans="1:8" ht="16.5" customHeight="1">
      <c r="B1500" s="327" t="s">
        <v>903</v>
      </c>
      <c r="C1500" s="326" t="s">
        <v>902</v>
      </c>
      <c r="D1500" s="329"/>
      <c r="E1500" s="331">
        <f>F1500-3</f>
        <v>45327</v>
      </c>
      <c r="F1500" s="331">
        <f>F1499+7</f>
        <v>45330</v>
      </c>
      <c r="G1500" s="331">
        <f>F1500+12</f>
        <v>45342</v>
      </c>
      <c r="H1500" s="324" t="s">
        <v>896</v>
      </c>
    </row>
    <row r="1501" spans="1:8" ht="16.5" customHeight="1">
      <c r="B1501" s="327" t="s">
        <v>901</v>
      </c>
      <c r="C1501" s="326" t="s">
        <v>900</v>
      </c>
      <c r="D1501" s="329"/>
      <c r="E1501" s="324">
        <f>F1501-3</f>
        <v>45334</v>
      </c>
      <c r="F1501" s="324">
        <f>F1500+7</f>
        <v>45337</v>
      </c>
      <c r="G1501" s="324">
        <f>F1501+12</f>
        <v>45349</v>
      </c>
      <c r="H1501" s="324" t="s">
        <v>896</v>
      </c>
    </row>
    <row r="1502" spans="1:8">
      <c r="B1502" s="330" t="s">
        <v>899</v>
      </c>
      <c r="C1502" s="330"/>
      <c r="D1502" s="329"/>
      <c r="E1502" s="328">
        <f>F1502-3</f>
        <v>45341</v>
      </c>
      <c r="F1502" s="328">
        <f>F1501+7</f>
        <v>45344</v>
      </c>
      <c r="G1502" s="328">
        <f>F1502+12</f>
        <v>45356</v>
      </c>
      <c r="H1502" s="328" t="s">
        <v>896</v>
      </c>
    </row>
    <row r="1503" spans="1:8">
      <c r="B1503" s="327" t="s">
        <v>898</v>
      </c>
      <c r="C1503" s="326" t="s">
        <v>897</v>
      </c>
      <c r="D1503" s="325"/>
      <c r="E1503" s="324">
        <f>F1503-3</f>
        <v>45348</v>
      </c>
      <c r="F1503" s="324">
        <f>F1502+7</f>
        <v>45351</v>
      </c>
      <c r="G1503" s="324">
        <f>F1503+12</f>
        <v>45363</v>
      </c>
      <c r="H1503" s="324" t="s">
        <v>896</v>
      </c>
    </row>
  </sheetData>
  <mergeCells count="699">
    <mergeCell ref="D133:D134"/>
    <mergeCell ref="D572:D573"/>
    <mergeCell ref="A365:C365"/>
    <mergeCell ref="D368:D372"/>
    <mergeCell ref="D366:D367"/>
    <mergeCell ref="C408:C409"/>
    <mergeCell ref="B366:B367"/>
    <mergeCell ref="B425:B426"/>
    <mergeCell ref="D16:D20"/>
    <mergeCell ref="D588:D589"/>
    <mergeCell ref="D590:D594"/>
    <mergeCell ref="C547:C548"/>
    <mergeCell ref="B256:B257"/>
    <mergeCell ref="C256:C257"/>
    <mergeCell ref="D256:D257"/>
    <mergeCell ref="D258:D262"/>
    <mergeCell ref="B310:B311"/>
    <mergeCell ref="B374:B375"/>
    <mergeCell ref="C511:C512"/>
    <mergeCell ref="D511:D512"/>
    <mergeCell ref="B493:B494"/>
    <mergeCell ref="B476:B477"/>
    <mergeCell ref="D624:D628"/>
    <mergeCell ref="B580:B581"/>
    <mergeCell ref="B598:B599"/>
    <mergeCell ref="D574:D578"/>
    <mergeCell ref="D582:D586"/>
    <mergeCell ref="C564:C565"/>
    <mergeCell ref="C529:C530"/>
    <mergeCell ref="B529:B530"/>
    <mergeCell ref="B537:B538"/>
    <mergeCell ref="D537:D538"/>
    <mergeCell ref="D539:D543"/>
    <mergeCell ref="C476:C477"/>
    <mergeCell ref="D476:D477"/>
    <mergeCell ref="C614:C615"/>
    <mergeCell ref="B572:B573"/>
    <mergeCell ref="D435:D439"/>
    <mergeCell ref="D433:D434"/>
    <mergeCell ref="C485:C486"/>
    <mergeCell ref="D485:D486"/>
    <mergeCell ref="D487:D491"/>
    <mergeCell ref="C493:C494"/>
    <mergeCell ref="D459:D460"/>
    <mergeCell ref="D468:D469"/>
    <mergeCell ref="D470:D474"/>
    <mergeCell ref="D444:D448"/>
    <mergeCell ref="C459:C460"/>
    <mergeCell ref="D312:D316"/>
    <mergeCell ref="D318:D319"/>
    <mergeCell ref="D386:D390"/>
    <mergeCell ref="D384:D385"/>
    <mergeCell ref="C425:C426"/>
    <mergeCell ref="D216:D220"/>
    <mergeCell ref="D301:D302"/>
    <mergeCell ref="D478:D482"/>
    <mergeCell ref="C248:C249"/>
    <mergeCell ref="D392:D393"/>
    <mergeCell ref="D442:D443"/>
    <mergeCell ref="D417:D418"/>
    <mergeCell ref="C374:C375"/>
    <mergeCell ref="D357:D361"/>
    <mergeCell ref="D267:D271"/>
    <mergeCell ref="D394:D398"/>
    <mergeCell ref="D647:D648"/>
    <mergeCell ref="D292:D293"/>
    <mergeCell ref="B283:B284"/>
    <mergeCell ref="C292:C293"/>
    <mergeCell ref="D250:D254"/>
    <mergeCell ref="D276:D280"/>
    <mergeCell ref="D285:D289"/>
    <mergeCell ref="D329:D333"/>
    <mergeCell ref="C318:C319"/>
    <mergeCell ref="C400:C401"/>
    <mergeCell ref="D400:D401"/>
    <mergeCell ref="C433:C434"/>
    <mergeCell ref="B433:B434"/>
    <mergeCell ref="B442:B443"/>
    <mergeCell ref="C417:C418"/>
    <mergeCell ref="B400:B401"/>
    <mergeCell ref="B408:B409"/>
    <mergeCell ref="D425:D426"/>
    <mergeCell ref="D520:D521"/>
    <mergeCell ref="D214:D215"/>
    <mergeCell ref="B214:B215"/>
    <mergeCell ref="A230:B230"/>
    <mergeCell ref="D231:D232"/>
    <mergeCell ref="C231:C232"/>
    <mergeCell ref="D419:D423"/>
    <mergeCell ref="B459:B460"/>
    <mergeCell ref="D374:D375"/>
    <mergeCell ref="C392:C393"/>
    <mergeCell ref="B979:B980"/>
    <mergeCell ref="C979:C980"/>
    <mergeCell ref="B1186:B1187"/>
    <mergeCell ref="B1195:B1196"/>
    <mergeCell ref="B1213:B1214"/>
    <mergeCell ref="B1169:B1170"/>
    <mergeCell ref="B1487:B1488"/>
    <mergeCell ref="C1487:C1488"/>
    <mergeCell ref="C1416:C1417"/>
    <mergeCell ref="B1432:B1433"/>
    <mergeCell ref="C1432:C1433"/>
    <mergeCell ref="D1432:D1433"/>
    <mergeCell ref="D1434:D1438"/>
    <mergeCell ref="B1440:B1441"/>
    <mergeCell ref="C1440:C1441"/>
    <mergeCell ref="D1442:D1446"/>
    <mergeCell ref="B265:B266"/>
    <mergeCell ref="B292:B293"/>
    <mergeCell ref="B301:B302"/>
    <mergeCell ref="B274:B275"/>
    <mergeCell ref="C274:C275"/>
    <mergeCell ref="C283:C284"/>
    <mergeCell ref="D1468:D1472"/>
    <mergeCell ref="B1457:B1458"/>
    <mergeCell ref="C1457:C1458"/>
    <mergeCell ref="D1457:D1458"/>
    <mergeCell ref="D1459:D1463"/>
    <mergeCell ref="D1479:D1483"/>
    <mergeCell ref="B1343:B1344"/>
    <mergeCell ref="D1345:D1349"/>
    <mergeCell ref="D1353:D1357"/>
    <mergeCell ref="D1487:D1488"/>
    <mergeCell ref="B1449:B1450"/>
    <mergeCell ref="C1449:C1450"/>
    <mergeCell ref="D1449:D1450"/>
    <mergeCell ref="B1466:B1467"/>
    <mergeCell ref="C1466:C1467"/>
    <mergeCell ref="D1466:D1467"/>
    <mergeCell ref="D1197:D1201"/>
    <mergeCell ref="C1261:C1262"/>
    <mergeCell ref="D1370:D1374"/>
    <mergeCell ref="B1360:B1361"/>
    <mergeCell ref="C1360:C1361"/>
    <mergeCell ref="D1360:D1361"/>
    <mergeCell ref="D1362:D1366"/>
    <mergeCell ref="B1368:B1369"/>
    <mergeCell ref="C1368:C1369"/>
    <mergeCell ref="D1368:D1369"/>
    <mergeCell ref="B1351:B1352"/>
    <mergeCell ref="B1270:B1271"/>
    <mergeCell ref="B1177:B1178"/>
    <mergeCell ref="D1177:D1178"/>
    <mergeCell ref="D1416:D1417"/>
    <mergeCell ref="D1409:D1413"/>
    <mergeCell ref="B1416:B1417"/>
    <mergeCell ref="D1306:D1310"/>
    <mergeCell ref="D1323:D1327"/>
    <mergeCell ref="D1280:D1284"/>
    <mergeCell ref="D1332:D1336"/>
    <mergeCell ref="A1340:G1340"/>
    <mergeCell ref="C1343:C1344"/>
    <mergeCell ref="B1287:B1288"/>
    <mergeCell ref="C1287:C1288"/>
    <mergeCell ref="D1272:D1276"/>
    <mergeCell ref="D1287:D1288"/>
    <mergeCell ref="B1321:B1322"/>
    <mergeCell ref="C1321:C1322"/>
    <mergeCell ref="D1321:D1322"/>
    <mergeCell ref="B1477:B1478"/>
    <mergeCell ref="C1477:C1478"/>
    <mergeCell ref="D1477:D1478"/>
    <mergeCell ref="B1278:B1279"/>
    <mergeCell ref="C1278:C1279"/>
    <mergeCell ref="D1278:D1279"/>
    <mergeCell ref="D1314:D1318"/>
    <mergeCell ref="C1304:C1305"/>
    <mergeCell ref="D1304:D1305"/>
    <mergeCell ref="D1418:D1422"/>
    <mergeCell ref="D1206:D1210"/>
    <mergeCell ref="C1204:C1205"/>
    <mergeCell ref="D1008:D1012"/>
    <mergeCell ref="D1074:D1078"/>
    <mergeCell ref="D1127:D1131"/>
    <mergeCell ref="D963:D967"/>
    <mergeCell ref="D1169:D1170"/>
    <mergeCell ref="D1171:D1175"/>
    <mergeCell ref="C1177:C1178"/>
    <mergeCell ref="D1195:D1196"/>
    <mergeCell ref="D1234:D1235"/>
    <mergeCell ref="C1169:C1170"/>
    <mergeCell ref="D820:D824"/>
    <mergeCell ref="D1179:D1183"/>
    <mergeCell ref="D954:D958"/>
    <mergeCell ref="D988:D989"/>
    <mergeCell ref="D1153:D1157"/>
    <mergeCell ref="D1022:D1023"/>
    <mergeCell ref="D1082:D1086"/>
    <mergeCell ref="C1031:C1032"/>
    <mergeCell ref="B1006:B1007"/>
    <mergeCell ref="C1006:C1007"/>
    <mergeCell ref="D1006:D1007"/>
    <mergeCell ref="D990:D994"/>
    <mergeCell ref="B988:B989"/>
    <mergeCell ref="C988:C989"/>
    <mergeCell ref="D999:D1003"/>
    <mergeCell ref="A1005:B1005"/>
    <mergeCell ref="D694:D698"/>
    <mergeCell ref="D730:D734"/>
    <mergeCell ref="D710:D711"/>
    <mergeCell ref="B997:B998"/>
    <mergeCell ref="C997:C998"/>
    <mergeCell ref="D997:D998"/>
    <mergeCell ref="D979:D980"/>
    <mergeCell ref="D981:D985"/>
    <mergeCell ref="D973:D977"/>
    <mergeCell ref="D811:D815"/>
    <mergeCell ref="B710:B711"/>
    <mergeCell ref="C710:C711"/>
    <mergeCell ref="B719:B720"/>
    <mergeCell ref="D721:D725"/>
    <mergeCell ref="D712:D716"/>
    <mergeCell ref="D719:D720"/>
    <mergeCell ref="D818:D819"/>
    <mergeCell ref="C692:C693"/>
    <mergeCell ref="C701:C702"/>
    <mergeCell ref="D728:D729"/>
    <mergeCell ref="D641:D645"/>
    <mergeCell ref="C683:C684"/>
    <mergeCell ref="D666:D667"/>
    <mergeCell ref="D668:D672"/>
    <mergeCell ref="D692:D693"/>
    <mergeCell ref="D701:D702"/>
    <mergeCell ref="B622:B623"/>
    <mergeCell ref="C622:C623"/>
    <mergeCell ref="D622:D623"/>
    <mergeCell ref="D649:D653"/>
    <mergeCell ref="B639:B640"/>
    <mergeCell ref="B630:B631"/>
    <mergeCell ref="C630:C631"/>
    <mergeCell ref="D630:D631"/>
    <mergeCell ref="D632:D636"/>
    <mergeCell ref="B647:B648"/>
    <mergeCell ref="B701:B702"/>
    <mergeCell ref="C647:C648"/>
    <mergeCell ref="B675:B676"/>
    <mergeCell ref="C675:C676"/>
    <mergeCell ref="B692:B693"/>
    <mergeCell ref="B657:B658"/>
    <mergeCell ref="C598:C599"/>
    <mergeCell ref="D639:D640"/>
    <mergeCell ref="D616:D620"/>
    <mergeCell ref="B683:B684"/>
    <mergeCell ref="C666:C667"/>
    <mergeCell ref="D600:D604"/>
    <mergeCell ref="D614:D615"/>
    <mergeCell ref="D606:D607"/>
    <mergeCell ref="D608:D612"/>
    <mergeCell ref="C639:C640"/>
    <mergeCell ref="D294:D298"/>
    <mergeCell ref="D283:D284"/>
    <mergeCell ref="D265:D266"/>
    <mergeCell ref="C265:C266"/>
    <mergeCell ref="C310:C311"/>
    <mergeCell ref="D310:D311"/>
    <mergeCell ref="C301:C302"/>
    <mergeCell ref="D274:D275"/>
    <mergeCell ref="B318:B319"/>
    <mergeCell ref="D347:D348"/>
    <mergeCell ref="D355:D356"/>
    <mergeCell ref="D303:D307"/>
    <mergeCell ref="D320:D324"/>
    <mergeCell ref="C327:C328"/>
    <mergeCell ref="C336:C337"/>
    <mergeCell ref="D349:D353"/>
    <mergeCell ref="B248:B249"/>
    <mergeCell ref="D248:D249"/>
    <mergeCell ref="B231:B232"/>
    <mergeCell ref="D233:D237"/>
    <mergeCell ref="B222:B223"/>
    <mergeCell ref="C222:C223"/>
    <mergeCell ref="D222:D223"/>
    <mergeCell ref="D224:D228"/>
    <mergeCell ref="D450:D451"/>
    <mergeCell ref="D402:D406"/>
    <mergeCell ref="D427:D431"/>
    <mergeCell ref="B417:B418"/>
    <mergeCell ref="C442:C443"/>
    <mergeCell ref="B327:B328"/>
    <mergeCell ref="C366:C367"/>
    <mergeCell ref="B392:B393"/>
    <mergeCell ref="A382:G382"/>
    <mergeCell ref="D376:D380"/>
    <mergeCell ref="D493:D494"/>
    <mergeCell ref="B485:B486"/>
    <mergeCell ref="D207:D211"/>
    <mergeCell ref="B239:B240"/>
    <mergeCell ref="C239:C240"/>
    <mergeCell ref="D239:D240"/>
    <mergeCell ref="D241:D245"/>
    <mergeCell ref="C214:C215"/>
    <mergeCell ref="B384:B385"/>
    <mergeCell ref="C384:C385"/>
    <mergeCell ref="C187:C188"/>
    <mergeCell ref="D197:D198"/>
    <mergeCell ref="B450:B451"/>
    <mergeCell ref="D461:D465"/>
    <mergeCell ref="C468:C469"/>
    <mergeCell ref="B468:B469"/>
    <mergeCell ref="D452:D456"/>
    <mergeCell ref="D408:D409"/>
    <mergeCell ref="D410:D414"/>
    <mergeCell ref="C450:C451"/>
    <mergeCell ref="B205:B206"/>
    <mergeCell ref="C205:C206"/>
    <mergeCell ref="D205:D206"/>
    <mergeCell ref="D189:D193"/>
    <mergeCell ref="B197:B198"/>
    <mergeCell ref="D178:D179"/>
    <mergeCell ref="D187:D188"/>
    <mergeCell ref="D199:D203"/>
    <mergeCell ref="D180:D184"/>
    <mergeCell ref="C197:C198"/>
    <mergeCell ref="D108:D109"/>
    <mergeCell ref="C116:C117"/>
    <mergeCell ref="D116:D117"/>
    <mergeCell ref="D169:D170"/>
    <mergeCell ref="B187:B188"/>
    <mergeCell ref="B178:B179"/>
    <mergeCell ref="B169:B170"/>
    <mergeCell ref="D171:D175"/>
    <mergeCell ref="C169:C170"/>
    <mergeCell ref="C178:C179"/>
    <mergeCell ref="D127:D131"/>
    <mergeCell ref="D151:D152"/>
    <mergeCell ref="D118:D122"/>
    <mergeCell ref="B160:B161"/>
    <mergeCell ref="D66:D70"/>
    <mergeCell ref="D90:D91"/>
    <mergeCell ref="D92:D96"/>
    <mergeCell ref="C90:C91"/>
    <mergeCell ref="D73:D74"/>
    <mergeCell ref="D83:D87"/>
    <mergeCell ref="D162:D166"/>
    <mergeCell ref="A159:B159"/>
    <mergeCell ref="D125:D126"/>
    <mergeCell ref="D160:D161"/>
    <mergeCell ref="D110:D114"/>
    <mergeCell ref="D142:D143"/>
    <mergeCell ref="D144:D148"/>
    <mergeCell ref="D153:D157"/>
    <mergeCell ref="B133:B134"/>
    <mergeCell ref="B116:B117"/>
    <mergeCell ref="B64:B65"/>
    <mergeCell ref="C64:C65"/>
    <mergeCell ref="D64:D65"/>
    <mergeCell ref="D135:D139"/>
    <mergeCell ref="C125:C126"/>
    <mergeCell ref="C160:C161"/>
    <mergeCell ref="B90:B91"/>
    <mergeCell ref="B142:B143"/>
    <mergeCell ref="B151:B152"/>
    <mergeCell ref="B125:B126"/>
    <mergeCell ref="D22:D23"/>
    <mergeCell ref="B108:B109"/>
    <mergeCell ref="B99:B100"/>
    <mergeCell ref="D99:D100"/>
    <mergeCell ref="D101:D105"/>
    <mergeCell ref="B30:B31"/>
    <mergeCell ref="C30:C31"/>
    <mergeCell ref="D30:D31"/>
    <mergeCell ref="D32:D36"/>
    <mergeCell ref="B38:B39"/>
    <mergeCell ref="C14:C15"/>
    <mergeCell ref="C47:C48"/>
    <mergeCell ref="C142:C143"/>
    <mergeCell ref="C151:C152"/>
    <mergeCell ref="C22:C23"/>
    <mergeCell ref="C56:C57"/>
    <mergeCell ref="C38:C39"/>
    <mergeCell ref="C108:C109"/>
    <mergeCell ref="C99:C100"/>
    <mergeCell ref="C133:C134"/>
    <mergeCell ref="D58:D62"/>
    <mergeCell ref="D75:D79"/>
    <mergeCell ref="C81:C82"/>
    <mergeCell ref="D24:D28"/>
    <mergeCell ref="D56:D57"/>
    <mergeCell ref="D49:D53"/>
    <mergeCell ref="C73:C74"/>
    <mergeCell ref="D38:D39"/>
    <mergeCell ref="D40:D44"/>
    <mergeCell ref="D47:D48"/>
    <mergeCell ref="D14:D15"/>
    <mergeCell ref="B73:B74"/>
    <mergeCell ref="B81:B82"/>
    <mergeCell ref="C6:C7"/>
    <mergeCell ref="B6:B7"/>
    <mergeCell ref="B14:B15"/>
    <mergeCell ref="B22:B23"/>
    <mergeCell ref="B47:B48"/>
    <mergeCell ref="D81:D82"/>
    <mergeCell ref="D8:D12"/>
    <mergeCell ref="C555:C556"/>
    <mergeCell ref="D555:D556"/>
    <mergeCell ref="D564:D565"/>
    <mergeCell ref="C537:C538"/>
    <mergeCell ref="J1:K1"/>
    <mergeCell ref="A1:G1"/>
    <mergeCell ref="A2:B2"/>
    <mergeCell ref="A3:G3"/>
    <mergeCell ref="D6:D7"/>
    <mergeCell ref="B56:B57"/>
    <mergeCell ref="C580:C581"/>
    <mergeCell ref="D566:D570"/>
    <mergeCell ref="D547:D548"/>
    <mergeCell ref="D513:D517"/>
    <mergeCell ref="B520:B521"/>
    <mergeCell ref="B555:B556"/>
    <mergeCell ref="D531:D535"/>
    <mergeCell ref="D549:D553"/>
    <mergeCell ref="B547:B548"/>
    <mergeCell ref="C572:C573"/>
    <mergeCell ref="D557:D561"/>
    <mergeCell ref="B511:B512"/>
    <mergeCell ref="D529:D530"/>
    <mergeCell ref="B564:B565"/>
    <mergeCell ref="B503:B504"/>
    <mergeCell ref="C503:C504"/>
    <mergeCell ref="D503:D504"/>
    <mergeCell ref="D522:D526"/>
    <mergeCell ref="C520:C521"/>
    <mergeCell ref="D505:D509"/>
    <mergeCell ref="D773:D774"/>
    <mergeCell ref="B791:B792"/>
    <mergeCell ref="D793:D797"/>
    <mergeCell ref="A807:G807"/>
    <mergeCell ref="D767:D771"/>
    <mergeCell ref="C728:C729"/>
    <mergeCell ref="B737:B738"/>
    <mergeCell ref="D737:D738"/>
    <mergeCell ref="D784:D788"/>
    <mergeCell ref="B588:B589"/>
    <mergeCell ref="B606:B607"/>
    <mergeCell ref="C588:C589"/>
    <mergeCell ref="D683:D684"/>
    <mergeCell ref="C765:C766"/>
    <mergeCell ref="D765:D766"/>
    <mergeCell ref="D703:D707"/>
    <mergeCell ref="D685:D689"/>
    <mergeCell ref="C719:C720"/>
    <mergeCell ref="B614:B615"/>
    <mergeCell ref="D755:D756"/>
    <mergeCell ref="D757:D761"/>
    <mergeCell ref="C737:C738"/>
    <mergeCell ref="B747:B748"/>
    <mergeCell ref="C747:C748"/>
    <mergeCell ref="C755:C756"/>
    <mergeCell ref="D747:D748"/>
    <mergeCell ref="B755:B756"/>
    <mergeCell ref="D739:D743"/>
    <mergeCell ref="A745:G745"/>
    <mergeCell ref="B666:B667"/>
    <mergeCell ref="D749:D753"/>
    <mergeCell ref="D495:D499"/>
    <mergeCell ref="C657:C658"/>
    <mergeCell ref="D657:D658"/>
    <mergeCell ref="D659:D663"/>
    <mergeCell ref="B728:B729"/>
    <mergeCell ref="C606:C607"/>
    <mergeCell ref="D580:D581"/>
    <mergeCell ref="D598:D599"/>
    <mergeCell ref="D775:D779"/>
    <mergeCell ref="B799:B800"/>
    <mergeCell ref="C799:C800"/>
    <mergeCell ref="D799:D800"/>
    <mergeCell ref="D801:D805"/>
    <mergeCell ref="D809:D810"/>
    <mergeCell ref="B809:B810"/>
    <mergeCell ref="C809:C810"/>
    <mergeCell ref="B773:B774"/>
    <mergeCell ref="B782:B783"/>
    <mergeCell ref="C773:C774"/>
    <mergeCell ref="C782:C783"/>
    <mergeCell ref="B1424:B1425"/>
    <mergeCell ref="C1424:C1425"/>
    <mergeCell ref="D1424:D1425"/>
    <mergeCell ref="D1426:D1430"/>
    <mergeCell ref="C1497:C1498"/>
    <mergeCell ref="D1497:D1498"/>
    <mergeCell ref="B1497:B1498"/>
    <mergeCell ref="D1440:D1441"/>
    <mergeCell ref="D1451:D1455"/>
    <mergeCell ref="D1489:D1493"/>
    <mergeCell ref="C1407:C1408"/>
    <mergeCell ref="D1407:D1408"/>
    <mergeCell ref="B1387:B1388"/>
    <mergeCell ref="C1387:C1388"/>
    <mergeCell ref="D1387:D1388"/>
    <mergeCell ref="D1389:D1393"/>
    <mergeCell ref="B1397:B1398"/>
    <mergeCell ref="D1242:D1243"/>
    <mergeCell ref="D1244:D1248"/>
    <mergeCell ref="D1263:D1267"/>
    <mergeCell ref="D1499:D1503"/>
    <mergeCell ref="B1378:B1379"/>
    <mergeCell ref="C1378:C1379"/>
    <mergeCell ref="D1378:D1379"/>
    <mergeCell ref="D1380:D1384"/>
    <mergeCell ref="D1399:D1403"/>
    <mergeCell ref="B1407:B1408"/>
    <mergeCell ref="D1253:D1254"/>
    <mergeCell ref="C1295:C1296"/>
    <mergeCell ref="D1295:D1296"/>
    <mergeCell ref="D1297:D1301"/>
    <mergeCell ref="B1304:B1305"/>
    <mergeCell ref="D1255:D1259"/>
    <mergeCell ref="B1261:B1262"/>
    <mergeCell ref="C1270:C1271"/>
    <mergeCell ref="C1330:C1331"/>
    <mergeCell ref="D1330:D1331"/>
    <mergeCell ref="B1330:B1331"/>
    <mergeCell ref="B1234:B1235"/>
    <mergeCell ref="C1234:C1235"/>
    <mergeCell ref="D1213:D1214"/>
    <mergeCell ref="B1222:B1223"/>
    <mergeCell ref="C1222:C1223"/>
    <mergeCell ref="D1222:D1223"/>
    <mergeCell ref="D1224:D1228"/>
    <mergeCell ref="B1056:B1057"/>
    <mergeCell ref="C1056:C1057"/>
    <mergeCell ref="B1047:B1048"/>
    <mergeCell ref="C1047:C1048"/>
    <mergeCell ref="D1047:D1048"/>
    <mergeCell ref="B1014:B1015"/>
    <mergeCell ref="D1016:D1020"/>
    <mergeCell ref="D1033:D1037"/>
    <mergeCell ref="B1031:B1032"/>
    <mergeCell ref="B1022:B1023"/>
    <mergeCell ref="C1186:C1187"/>
    <mergeCell ref="D1186:D1187"/>
    <mergeCell ref="D1188:D1192"/>
    <mergeCell ref="D1162:D1166"/>
    <mergeCell ref="D1312:D1313"/>
    <mergeCell ref="B1080:B1081"/>
    <mergeCell ref="C1080:C1081"/>
    <mergeCell ref="D1080:D1081"/>
    <mergeCell ref="A1212:B1212"/>
    <mergeCell ref="B1253:B1254"/>
    <mergeCell ref="C1397:C1398"/>
    <mergeCell ref="D1397:D1398"/>
    <mergeCell ref="C1097:C1098"/>
    <mergeCell ref="D1097:D1098"/>
    <mergeCell ref="D1099:D1103"/>
    <mergeCell ref="D1107:D1111"/>
    <mergeCell ref="D1105:D1106"/>
    <mergeCell ref="D1115:D1119"/>
    <mergeCell ref="C1312:C1313"/>
    <mergeCell ref="D1236:D1240"/>
    <mergeCell ref="B1242:B1243"/>
    <mergeCell ref="C1242:C1243"/>
    <mergeCell ref="B1295:B1296"/>
    <mergeCell ref="B1312:B1313"/>
    <mergeCell ref="B1204:B1205"/>
    <mergeCell ref="D1204:D1205"/>
    <mergeCell ref="D1289:D1293"/>
    <mergeCell ref="D1215:D1219"/>
    <mergeCell ref="C1213:C1214"/>
    <mergeCell ref="C1253:C1254"/>
    <mergeCell ref="D327:D328"/>
    <mergeCell ref="D1261:D1262"/>
    <mergeCell ref="C1351:C1352"/>
    <mergeCell ref="D1351:D1352"/>
    <mergeCell ref="D1343:D1344"/>
    <mergeCell ref="D1270:D1271"/>
    <mergeCell ref="D1049:D1053"/>
    <mergeCell ref="D1056:D1057"/>
    <mergeCell ref="D1058:D1062"/>
    <mergeCell ref="C1195:C1196"/>
    <mergeCell ref="B355:B356"/>
    <mergeCell ref="D336:D337"/>
    <mergeCell ref="A345:G345"/>
    <mergeCell ref="B336:B337"/>
    <mergeCell ref="D338:D342"/>
    <mergeCell ref="B347:B348"/>
    <mergeCell ref="C347:C348"/>
    <mergeCell ref="C355:C356"/>
    <mergeCell ref="D1091:D1095"/>
    <mergeCell ref="B1097:B1098"/>
    <mergeCell ref="B1064:B1065"/>
    <mergeCell ref="C1064:C1065"/>
    <mergeCell ref="D1064:D1065"/>
    <mergeCell ref="B1072:B1073"/>
    <mergeCell ref="D1066:D1070"/>
    <mergeCell ref="C1072:C1073"/>
    <mergeCell ref="D1072:D1073"/>
    <mergeCell ref="B1133:B1134"/>
    <mergeCell ref="B1125:B1126"/>
    <mergeCell ref="D1041:D1045"/>
    <mergeCell ref="B1089:B1090"/>
    <mergeCell ref="C1089:C1090"/>
    <mergeCell ref="D1089:D1090"/>
    <mergeCell ref="C1105:C1106"/>
    <mergeCell ref="B1113:B1114"/>
    <mergeCell ref="C1113:C1114"/>
    <mergeCell ref="D1113:D1114"/>
    <mergeCell ref="B1151:B1152"/>
    <mergeCell ref="C1151:C1152"/>
    <mergeCell ref="D1151:D1152"/>
    <mergeCell ref="B1160:B1161"/>
    <mergeCell ref="B1142:B1143"/>
    <mergeCell ref="C1142:C1143"/>
    <mergeCell ref="D1142:D1143"/>
    <mergeCell ref="C1160:C1161"/>
    <mergeCell ref="D1160:D1161"/>
    <mergeCell ref="D1144:D1148"/>
    <mergeCell ref="C791:C792"/>
    <mergeCell ref="D791:D792"/>
    <mergeCell ref="D782:D783"/>
    <mergeCell ref="D1024:D1028"/>
    <mergeCell ref="D838:D842"/>
    <mergeCell ref="C1022:C1023"/>
    <mergeCell ref="C1014:C1015"/>
    <mergeCell ref="D1014:D1015"/>
    <mergeCell ref="C828:C829"/>
    <mergeCell ref="D971:D972"/>
    <mergeCell ref="D675:D676"/>
    <mergeCell ref="D677:D681"/>
    <mergeCell ref="D1031:D1032"/>
    <mergeCell ref="C1133:C1134"/>
    <mergeCell ref="D1133:D1134"/>
    <mergeCell ref="D1135:D1139"/>
    <mergeCell ref="C1125:C1126"/>
    <mergeCell ref="D1125:D1126"/>
    <mergeCell ref="C1039:C1040"/>
    <mergeCell ref="D1039:D1040"/>
    <mergeCell ref="C925:C926"/>
    <mergeCell ref="D899:D900"/>
    <mergeCell ref="D908:D909"/>
    <mergeCell ref="A880:B880"/>
    <mergeCell ref="C881:C882"/>
    <mergeCell ref="B1105:B1106"/>
    <mergeCell ref="D961:D962"/>
    <mergeCell ref="D945:D949"/>
    <mergeCell ref="C961:C962"/>
    <mergeCell ref="B1039:B1040"/>
    <mergeCell ref="D892:D896"/>
    <mergeCell ref="D901:D905"/>
    <mergeCell ref="D910:D914"/>
    <mergeCell ref="D845:D846"/>
    <mergeCell ref="C845:C846"/>
    <mergeCell ref="D874:D878"/>
    <mergeCell ref="C908:C909"/>
    <mergeCell ref="B925:B926"/>
    <mergeCell ref="B828:B829"/>
    <mergeCell ref="D836:D837"/>
    <mergeCell ref="D830:D834"/>
    <mergeCell ref="B836:B837"/>
    <mergeCell ref="C836:C837"/>
    <mergeCell ref="D828:D829"/>
    <mergeCell ref="D917:D918"/>
    <mergeCell ref="D925:D926"/>
    <mergeCell ref="B952:B953"/>
    <mergeCell ref="C952:C953"/>
    <mergeCell ref="D952:D953"/>
    <mergeCell ref="B890:B891"/>
    <mergeCell ref="D927:D931"/>
    <mergeCell ref="D919:D923"/>
    <mergeCell ref="B917:B918"/>
    <mergeCell ref="B899:B900"/>
    <mergeCell ref="C899:C900"/>
    <mergeCell ref="B908:B909"/>
    <mergeCell ref="B845:B846"/>
    <mergeCell ref="D863:D864"/>
    <mergeCell ref="D865:D869"/>
    <mergeCell ref="C854:C855"/>
    <mergeCell ref="D847:D851"/>
    <mergeCell ref="D872:D873"/>
    <mergeCell ref="D943:D944"/>
    <mergeCell ref="A951:B951"/>
    <mergeCell ref="A871:B871"/>
    <mergeCell ref="B872:B873"/>
    <mergeCell ref="C872:C873"/>
    <mergeCell ref="C971:C972"/>
    <mergeCell ref="B934:B935"/>
    <mergeCell ref="C934:C935"/>
    <mergeCell ref="D934:D935"/>
    <mergeCell ref="A969:G969"/>
    <mergeCell ref="D890:D891"/>
    <mergeCell ref="C917:C918"/>
    <mergeCell ref="D936:D940"/>
    <mergeCell ref="D854:D855"/>
    <mergeCell ref="B863:B864"/>
    <mergeCell ref="C863:C864"/>
    <mergeCell ref="B854:B855"/>
    <mergeCell ref="D856:D860"/>
    <mergeCell ref="D881:D882"/>
    <mergeCell ref="D883:D887"/>
    <mergeCell ref="B818:B819"/>
    <mergeCell ref="C818:C819"/>
    <mergeCell ref="B765:B766"/>
    <mergeCell ref="B971:B972"/>
    <mergeCell ref="A960:B960"/>
    <mergeCell ref="B961:B962"/>
    <mergeCell ref="B881:B882"/>
    <mergeCell ref="C890:C891"/>
    <mergeCell ref="B943:B944"/>
    <mergeCell ref="C943:C944"/>
  </mergeCells>
  <phoneticPr fontId="9" type="noConversion"/>
  <hyperlinks>
    <hyperlink ref="B1362" r:id="rId1" display="http://www.yangming.com/e-service/Vessel_Tracking/vessel_tracking_detail.aspx?vessel=HNJR&amp;func=current"/>
    <hyperlink ref="B1363" r:id="rId2" display="http://www.yangming.com/e-service/Vessel_Tracking/vessel_tracking_detail.aspx?vessel=HNMR&amp;func=current"/>
    <hyperlink ref="B1364" r:id="rId3" display="http://www.yangming.com/e-service/Vessel_Tracking/vessel_tracking_detail.aspx?vessel=HNDP&amp;func=current"/>
    <hyperlink ref="B1365" r:id="rId4" display="http://www.yangming.com/e-service/Vessel_Tracking/vessel_tracking_detail.aspx?vessel=HNEH&amp;func=current"/>
    <hyperlink ref="B1380" r:id="rId5" display="http://www.yangming.com/e-service/Vessel_Tracking/vessel_tracking_detail.aspx?vessel=HNJR&amp;func=current"/>
    <hyperlink ref="B1381" r:id="rId6" display="http://www.yangming.com/e-service/Vessel_Tracking/vessel_tracking_detail.aspx?vessel=HNMR&amp;func=current"/>
    <hyperlink ref="B1382" r:id="rId7" display="http://www.yangming.com/e-service/Vessel_Tracking/vessel_tracking_detail.aspx?vessel=HNDP&amp;func=current"/>
    <hyperlink ref="B1383" r:id="rId8" display="http://www.yangming.com/e-service/Vessel_Tracking/vessel_tracking_detail.aspx?vessel=HNEH&amp;func=current"/>
    <hyperlink ref="B1399" r:id="rId9" display="http://www.yangming.com/e-service/Vessel_Tracking/vessel_tracking_detail.aspx?vessel=HNJR&amp;func=current"/>
    <hyperlink ref="B1400" r:id="rId10" display="http://www.yangming.com/e-service/Vessel_Tracking/vessel_tracking_detail.aspx?vessel=HNMR&amp;func=current"/>
    <hyperlink ref="B1401" r:id="rId11" display="http://www.yangming.com/e-service/Vessel_Tracking/vessel_tracking_detail.aspx?vessel=HNDP&amp;func=current"/>
    <hyperlink ref="B1402" r:id="rId12" display="http://www.yangming.com/e-service/Vessel_Tracking/vessel_tracking_detail.aspx?vessel=HNEH&amp;func=current"/>
    <hyperlink ref="B1409" r:id="rId13" display="http://www.yangming.com/e-service/Vessel_Tracking/vessel_tracking_detail.aspx?vessel=HNJR&amp;func=current"/>
    <hyperlink ref="B1410" r:id="rId14" display="http://www.yangming.com/e-service/Vessel_Tracking/vessel_tracking_detail.aspx?vessel=HNMR&amp;func=current"/>
    <hyperlink ref="B1411" r:id="rId15" display="http://www.yangming.com/e-service/Vessel_Tracking/vessel_tracking_detail.aspx?vessel=HNDP&amp;func=current"/>
    <hyperlink ref="B1412" r:id="rId16" display="http://www.yangming.com/e-service/Vessel_Tracking/vessel_tracking_detail.aspx?vessel=HNEH&amp;func=current"/>
  </hyperlinks>
  <pageMargins left="0.69930555555555596" right="0.69930555555555596" top="0.75" bottom="0.75" header="0.3" footer="0.3"/>
  <pageSetup paperSize="9" orientation="portrait" horizontalDpi="200" verticalDpi="300" r:id="rId17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workbookViewId="0">
      <selection activeCell="I15" sqref="I15"/>
    </sheetView>
  </sheetViews>
  <sheetFormatPr defaultRowHeight="12.75"/>
  <cols>
    <col min="1" max="1" width="18.125" style="526" customWidth="1"/>
    <col min="2" max="2" width="29" style="526" customWidth="1"/>
    <col min="3" max="3" width="15.125" style="526" customWidth="1"/>
    <col min="4" max="4" width="18.375" style="526" customWidth="1"/>
    <col min="5" max="5" width="16" style="526" customWidth="1"/>
    <col min="6" max="6" width="23.625" style="526" customWidth="1"/>
    <col min="7" max="7" width="22.75" style="526" customWidth="1"/>
    <col min="8" max="16384" width="9" style="526"/>
  </cols>
  <sheetData>
    <row r="1" spans="1:7" ht="51" customHeight="1">
      <c r="A1" s="646" t="s">
        <v>2626</v>
      </c>
      <c r="B1" s="646"/>
      <c r="C1" s="646"/>
      <c r="D1" s="646"/>
      <c r="E1" s="646"/>
      <c r="F1" s="646"/>
      <c r="G1" s="646"/>
    </row>
    <row r="2" spans="1:7" ht="18.75">
      <c r="A2" s="645" t="s">
        <v>5</v>
      </c>
      <c r="B2" s="644"/>
      <c r="C2" s="640"/>
      <c r="D2" s="640"/>
      <c r="E2" s="643"/>
      <c r="F2" s="640"/>
      <c r="G2" s="642" t="s">
        <v>2625</v>
      </c>
    </row>
    <row r="3" spans="1:7">
      <c r="A3" s="641"/>
      <c r="B3" s="640"/>
      <c r="C3" s="640"/>
      <c r="D3" s="640"/>
      <c r="E3" s="640"/>
      <c r="F3" s="640"/>
      <c r="G3" s="640"/>
    </row>
    <row r="4" spans="1:7" ht="15.75">
      <c r="A4" s="639" t="s">
        <v>2624</v>
      </c>
      <c r="B4" s="639"/>
      <c r="C4" s="639"/>
      <c r="D4" s="639"/>
      <c r="E4" s="639"/>
      <c r="F4" s="639"/>
      <c r="G4" s="639"/>
    </row>
    <row r="5" spans="1:7">
      <c r="A5" s="540"/>
      <c r="B5" s="542" t="s">
        <v>2623</v>
      </c>
      <c r="C5" s="587"/>
      <c r="D5" s="637"/>
      <c r="E5" s="638"/>
      <c r="F5" s="637"/>
      <c r="G5" s="636"/>
    </row>
    <row r="6" spans="1:7">
      <c r="B6" s="542"/>
      <c r="C6" s="587"/>
      <c r="D6" s="637"/>
      <c r="E6" s="638"/>
      <c r="F6" s="637"/>
      <c r="G6" s="636"/>
    </row>
    <row r="7" spans="1:7">
      <c r="A7" s="540" t="s">
        <v>115</v>
      </c>
      <c r="B7" s="603" t="s">
        <v>2612</v>
      </c>
      <c r="C7" s="603" t="s">
        <v>2611</v>
      </c>
      <c r="D7" s="603" t="s">
        <v>2610</v>
      </c>
      <c r="E7" s="603" t="s">
        <v>2341</v>
      </c>
      <c r="F7" s="581" t="s">
        <v>2609</v>
      </c>
      <c r="G7" s="581" t="s">
        <v>2622</v>
      </c>
    </row>
    <row r="8" spans="1:7" ht="15.75" customHeight="1">
      <c r="A8" s="540" t="s">
        <v>2410</v>
      </c>
      <c r="B8" s="601"/>
      <c r="C8" s="601"/>
      <c r="D8" s="601"/>
      <c r="E8" s="601"/>
      <c r="F8" s="581" t="s">
        <v>2607</v>
      </c>
      <c r="G8" s="581" t="s">
        <v>2606</v>
      </c>
    </row>
    <row r="9" spans="1:7" ht="13.5" customHeight="1">
      <c r="A9" s="635"/>
      <c r="B9" s="625" t="s">
        <v>2621</v>
      </c>
      <c r="C9" s="625" t="s">
        <v>2620</v>
      </c>
      <c r="D9" s="634" t="s">
        <v>2371</v>
      </c>
      <c r="E9" s="625">
        <v>45322</v>
      </c>
      <c r="F9" s="625">
        <v>45329</v>
      </c>
      <c r="G9" s="625">
        <v>45358</v>
      </c>
    </row>
    <row r="10" spans="1:7" ht="13.5" customHeight="1">
      <c r="A10" s="635"/>
      <c r="B10" s="625" t="s">
        <v>2619</v>
      </c>
      <c r="C10" s="625" t="s">
        <v>2618</v>
      </c>
      <c r="D10" s="634" t="s">
        <v>2371</v>
      </c>
      <c r="E10" s="625">
        <v>45329</v>
      </c>
      <c r="F10" s="625">
        <v>45336</v>
      </c>
      <c r="G10" s="625">
        <v>45365</v>
      </c>
    </row>
    <row r="11" spans="1:7" ht="13.5" customHeight="1">
      <c r="A11" s="635"/>
      <c r="B11" s="625" t="s">
        <v>2617</v>
      </c>
      <c r="C11" s="625" t="s">
        <v>2616</v>
      </c>
      <c r="D11" s="634" t="s">
        <v>2371</v>
      </c>
      <c r="E11" s="625">
        <v>45336</v>
      </c>
      <c r="F11" s="625">
        <v>45343</v>
      </c>
      <c r="G11" s="625">
        <v>45372</v>
      </c>
    </row>
    <row r="12" spans="1:7" ht="13.5" customHeight="1">
      <c r="A12" s="635"/>
      <c r="B12" s="625" t="s">
        <v>2615</v>
      </c>
      <c r="C12" s="625" t="s">
        <v>2614</v>
      </c>
      <c r="D12" s="634" t="s">
        <v>2371</v>
      </c>
      <c r="E12" s="625">
        <v>45343</v>
      </c>
      <c r="F12" s="625">
        <v>45350</v>
      </c>
      <c r="G12" s="625">
        <v>45379</v>
      </c>
    </row>
    <row r="13" spans="1:7" ht="13.5" customHeight="1">
      <c r="A13" s="635"/>
      <c r="B13" s="625"/>
      <c r="C13" s="625"/>
      <c r="D13" s="634" t="s">
        <v>2385</v>
      </c>
      <c r="E13" s="625">
        <v>45350</v>
      </c>
      <c r="F13" s="625">
        <v>45357</v>
      </c>
      <c r="G13" s="625">
        <v>45386</v>
      </c>
    </row>
    <row r="14" spans="1:7" s="633" customFormat="1" ht="13.5"/>
    <row r="15" spans="1:7" ht="13.5" customHeight="1">
      <c r="A15" s="540" t="s">
        <v>2613</v>
      </c>
      <c r="B15" s="603" t="s">
        <v>2612</v>
      </c>
      <c r="C15" s="603" t="s">
        <v>2611</v>
      </c>
      <c r="D15" s="603" t="s">
        <v>2610</v>
      </c>
      <c r="E15" s="603" t="s">
        <v>2341</v>
      </c>
      <c r="F15" s="581" t="s">
        <v>2609</v>
      </c>
      <c r="G15" s="581" t="s">
        <v>2608</v>
      </c>
    </row>
    <row r="16" spans="1:7" ht="13.5" customHeight="1">
      <c r="A16" s="632"/>
      <c r="B16" s="601"/>
      <c r="C16" s="601"/>
      <c r="D16" s="601"/>
      <c r="E16" s="601"/>
      <c r="F16" s="581" t="s">
        <v>2607</v>
      </c>
      <c r="G16" s="581" t="s">
        <v>2606</v>
      </c>
    </row>
    <row r="17" spans="1:7" ht="13.5" customHeight="1">
      <c r="A17" s="631"/>
      <c r="B17" s="626" t="s">
        <v>2605</v>
      </c>
      <c r="C17" s="626" t="s">
        <v>2588</v>
      </c>
      <c r="D17" s="581" t="s">
        <v>2583</v>
      </c>
      <c r="E17" s="625">
        <v>45317</v>
      </c>
      <c r="F17" s="625">
        <v>45326</v>
      </c>
      <c r="G17" s="625">
        <v>45355</v>
      </c>
    </row>
    <row r="18" spans="1:7" ht="13.5" customHeight="1">
      <c r="A18" s="631" t="s">
        <v>2604</v>
      </c>
      <c r="B18" s="626" t="s">
        <v>2603</v>
      </c>
      <c r="C18" s="626" t="s">
        <v>2241</v>
      </c>
      <c r="D18" s="581" t="s">
        <v>2583</v>
      </c>
      <c r="E18" s="625">
        <v>45324</v>
      </c>
      <c r="F18" s="625">
        <v>45333</v>
      </c>
      <c r="G18" s="625">
        <v>45362</v>
      </c>
    </row>
    <row r="19" spans="1:7" ht="13.5" customHeight="1">
      <c r="A19" s="631" t="s">
        <v>2602</v>
      </c>
      <c r="B19" s="626" t="s">
        <v>2601</v>
      </c>
      <c r="C19" s="626" t="s">
        <v>2585</v>
      </c>
      <c r="D19" s="581" t="s">
        <v>2600</v>
      </c>
      <c r="E19" s="625">
        <v>45331</v>
      </c>
      <c r="F19" s="625">
        <v>45340</v>
      </c>
      <c r="G19" s="625">
        <v>45369</v>
      </c>
    </row>
    <row r="20" spans="1:7" ht="13.5" customHeight="1">
      <c r="A20" s="631"/>
      <c r="B20" s="626"/>
      <c r="C20" s="626"/>
      <c r="D20" s="581" t="s">
        <v>2583</v>
      </c>
      <c r="E20" s="625">
        <v>45338</v>
      </c>
      <c r="F20" s="625">
        <v>45347</v>
      </c>
      <c r="G20" s="625">
        <v>45376</v>
      </c>
    </row>
    <row r="21" spans="1:7" ht="13.5" customHeight="1">
      <c r="A21" s="631"/>
      <c r="B21" s="626" t="s">
        <v>2584</v>
      </c>
      <c r="C21" s="626" t="s">
        <v>2239</v>
      </c>
      <c r="D21" s="581" t="s">
        <v>2583</v>
      </c>
      <c r="E21" s="625">
        <v>45345</v>
      </c>
      <c r="F21" s="625">
        <v>45354</v>
      </c>
      <c r="G21" s="625">
        <v>45383</v>
      </c>
    </row>
    <row r="23" spans="1:7" ht="12.75" customHeight="1">
      <c r="A23" s="629" t="s">
        <v>2269</v>
      </c>
      <c r="B23" s="606" t="s">
        <v>7</v>
      </c>
      <c r="C23" s="606" t="s">
        <v>8</v>
      </c>
      <c r="D23" s="606" t="s">
        <v>9</v>
      </c>
      <c r="E23" s="606" t="s">
        <v>2341</v>
      </c>
      <c r="F23" s="630" t="s">
        <v>2284</v>
      </c>
      <c r="G23" s="630" t="s">
        <v>16</v>
      </c>
    </row>
    <row r="24" spans="1:7" ht="14.25" customHeight="1">
      <c r="A24" s="629" t="s">
        <v>2549</v>
      </c>
      <c r="B24" s="606"/>
      <c r="C24" s="606"/>
      <c r="D24" s="606"/>
      <c r="E24" s="606"/>
      <c r="F24" s="625" t="s">
        <v>11</v>
      </c>
      <c r="G24" s="625" t="s">
        <v>12</v>
      </c>
    </row>
    <row r="25" spans="1:7" ht="13.5" customHeight="1">
      <c r="A25" s="629"/>
      <c r="B25" s="625" t="s">
        <v>2599</v>
      </c>
      <c r="C25" s="625" t="s">
        <v>1440</v>
      </c>
      <c r="D25" s="581" t="s">
        <v>2427</v>
      </c>
      <c r="E25" s="625">
        <v>45321</v>
      </c>
      <c r="F25" s="625">
        <v>45327</v>
      </c>
      <c r="G25" s="625">
        <v>45350</v>
      </c>
    </row>
    <row r="26" spans="1:7" ht="13.5" customHeight="1">
      <c r="A26" s="629"/>
      <c r="B26" s="625" t="s">
        <v>302</v>
      </c>
      <c r="C26" s="625" t="s">
        <v>1440</v>
      </c>
      <c r="D26" s="581" t="s">
        <v>2598</v>
      </c>
      <c r="E26" s="625">
        <v>45328</v>
      </c>
      <c r="F26" s="625">
        <v>45334</v>
      </c>
      <c r="G26" s="625">
        <v>45357</v>
      </c>
    </row>
    <row r="27" spans="1:7" ht="13.5" customHeight="1">
      <c r="A27" s="629"/>
      <c r="B27" s="625" t="s">
        <v>2597</v>
      </c>
      <c r="C27" s="625" t="s">
        <v>2596</v>
      </c>
      <c r="D27" s="581" t="s">
        <v>2595</v>
      </c>
      <c r="E27" s="625">
        <v>45335</v>
      </c>
      <c r="F27" s="625">
        <v>45341</v>
      </c>
      <c r="G27" s="625">
        <v>45364</v>
      </c>
    </row>
    <row r="28" spans="1:7" ht="13.5" customHeight="1">
      <c r="A28" s="629"/>
      <c r="B28" s="625" t="s">
        <v>303</v>
      </c>
      <c r="C28" s="625" t="s">
        <v>2134</v>
      </c>
      <c r="D28" s="581" t="s">
        <v>2594</v>
      </c>
      <c r="E28" s="625">
        <v>45342</v>
      </c>
      <c r="F28" s="625">
        <v>45348</v>
      </c>
      <c r="G28" s="625">
        <v>45371</v>
      </c>
    </row>
    <row r="29" spans="1:7" ht="13.5" customHeight="1">
      <c r="A29" s="629"/>
      <c r="B29" s="625"/>
      <c r="C29" s="625"/>
      <c r="D29" s="581" t="s">
        <v>2427</v>
      </c>
      <c r="E29" s="625">
        <v>45349</v>
      </c>
      <c r="F29" s="625">
        <v>45355</v>
      </c>
      <c r="G29" s="625">
        <v>45378</v>
      </c>
    </row>
    <row r="30" spans="1:7" ht="12.75" customHeight="1"/>
    <row r="31" spans="1:7">
      <c r="A31" s="628" t="s">
        <v>2593</v>
      </c>
      <c r="B31" s="606" t="s">
        <v>7</v>
      </c>
      <c r="C31" s="583" t="s">
        <v>8</v>
      </c>
      <c r="D31" s="583" t="s">
        <v>9</v>
      </c>
      <c r="E31" s="583" t="s">
        <v>2592</v>
      </c>
      <c r="F31" s="581" t="s">
        <v>2284</v>
      </c>
      <c r="G31" s="581" t="s">
        <v>2591</v>
      </c>
    </row>
    <row r="32" spans="1:7">
      <c r="A32" s="540" t="s">
        <v>2590</v>
      </c>
      <c r="B32" s="606"/>
      <c r="C32" s="582"/>
      <c r="D32" s="582"/>
      <c r="E32" s="582"/>
      <c r="F32" s="626" t="s">
        <v>11</v>
      </c>
      <c r="G32" s="626" t="s">
        <v>12</v>
      </c>
    </row>
    <row r="33" spans="1:7" ht="13.5" customHeight="1">
      <c r="B33" s="626" t="s">
        <v>2589</v>
      </c>
      <c r="C33" s="626" t="s">
        <v>2588</v>
      </c>
      <c r="D33" s="581" t="s">
        <v>2583</v>
      </c>
      <c r="E33" s="626">
        <v>45320</v>
      </c>
      <c r="F33" s="626">
        <v>45326</v>
      </c>
      <c r="G33" s="626">
        <v>45349</v>
      </c>
    </row>
    <row r="34" spans="1:7" ht="13.5" customHeight="1">
      <c r="B34" s="626" t="s">
        <v>2587</v>
      </c>
      <c r="C34" s="626" t="s">
        <v>2241</v>
      </c>
      <c r="D34" s="581" t="s">
        <v>2583</v>
      </c>
      <c r="E34" s="626">
        <v>45327</v>
      </c>
      <c r="F34" s="626">
        <v>45333</v>
      </c>
      <c r="G34" s="626">
        <v>45356</v>
      </c>
    </row>
    <row r="35" spans="1:7" ht="13.5" customHeight="1">
      <c r="B35" s="626" t="s">
        <v>2586</v>
      </c>
      <c r="C35" s="626" t="s">
        <v>2585</v>
      </c>
      <c r="D35" s="581" t="s">
        <v>2583</v>
      </c>
      <c r="E35" s="626">
        <v>45334</v>
      </c>
      <c r="F35" s="626">
        <v>45340</v>
      </c>
      <c r="G35" s="626">
        <v>45363</v>
      </c>
    </row>
    <row r="36" spans="1:7" ht="13.5" customHeight="1">
      <c r="B36" s="626"/>
      <c r="C36" s="626"/>
      <c r="D36" s="581" t="s">
        <v>2349</v>
      </c>
      <c r="E36" s="626">
        <v>45341</v>
      </c>
      <c r="F36" s="626">
        <v>45347</v>
      </c>
      <c r="G36" s="626">
        <v>45370</v>
      </c>
    </row>
    <row r="37" spans="1:7" ht="13.5" customHeight="1">
      <c r="B37" s="626" t="s">
        <v>2584</v>
      </c>
      <c r="C37" s="626" t="s">
        <v>2239</v>
      </c>
      <c r="D37" s="581" t="s">
        <v>2583</v>
      </c>
      <c r="E37" s="626">
        <v>45348</v>
      </c>
      <c r="F37" s="626">
        <v>45354</v>
      </c>
      <c r="G37" s="626">
        <v>45377</v>
      </c>
    </row>
    <row r="38" spans="1:7" ht="13.5" customHeight="1">
      <c r="A38" s="540" t="s">
        <v>2582</v>
      </c>
      <c r="B38" s="599"/>
      <c r="C38" s="599"/>
      <c r="D38" s="605"/>
      <c r="E38" s="599"/>
      <c r="F38" s="599"/>
      <c r="G38" s="599"/>
    </row>
    <row r="39" spans="1:7" ht="13.5" customHeight="1">
      <c r="A39" s="540" t="s">
        <v>2581</v>
      </c>
      <c r="B39" s="606" t="s">
        <v>7</v>
      </c>
      <c r="C39" s="606" t="s">
        <v>8</v>
      </c>
      <c r="D39" s="606" t="s">
        <v>9</v>
      </c>
      <c r="E39" s="606" t="s">
        <v>2341</v>
      </c>
      <c r="F39" s="581" t="s">
        <v>2284</v>
      </c>
      <c r="G39" s="581" t="s">
        <v>24</v>
      </c>
    </row>
    <row r="40" spans="1:7" ht="13.5" customHeight="1">
      <c r="A40" s="540"/>
      <c r="B40" s="606"/>
      <c r="C40" s="606"/>
      <c r="D40" s="606"/>
      <c r="E40" s="606"/>
      <c r="F40" s="626" t="s">
        <v>11</v>
      </c>
      <c r="G40" s="626" t="s">
        <v>12</v>
      </c>
    </row>
    <row r="41" spans="1:7" ht="13.5" customHeight="1">
      <c r="A41" s="540"/>
      <c r="B41" s="626" t="s">
        <v>2580</v>
      </c>
      <c r="C41" s="626" t="s">
        <v>2579</v>
      </c>
      <c r="D41" s="581" t="s">
        <v>2552</v>
      </c>
      <c r="E41" s="625">
        <v>45317</v>
      </c>
      <c r="F41" s="626">
        <v>45325</v>
      </c>
      <c r="G41" s="626">
        <v>45348</v>
      </c>
    </row>
    <row r="42" spans="1:7" ht="13.5" customHeight="1">
      <c r="A42" s="540"/>
      <c r="B42" s="626" t="s">
        <v>2578</v>
      </c>
      <c r="C42" s="626" t="s">
        <v>2577</v>
      </c>
      <c r="D42" s="581" t="s">
        <v>2557</v>
      </c>
      <c r="E42" s="625">
        <v>45324</v>
      </c>
      <c r="F42" s="626">
        <v>45332</v>
      </c>
      <c r="G42" s="626">
        <v>45355</v>
      </c>
    </row>
    <row r="43" spans="1:7" ht="13.5" customHeight="1">
      <c r="A43" s="540"/>
      <c r="B43" s="626" t="s">
        <v>2576</v>
      </c>
      <c r="C43" s="626" t="s">
        <v>2575</v>
      </c>
      <c r="D43" s="581" t="s">
        <v>2552</v>
      </c>
      <c r="E43" s="625">
        <v>45331</v>
      </c>
      <c r="F43" s="626">
        <v>45339</v>
      </c>
      <c r="G43" s="626">
        <v>45362</v>
      </c>
    </row>
    <row r="44" spans="1:7" ht="13.5" customHeight="1">
      <c r="A44" s="540"/>
      <c r="B44" s="626"/>
      <c r="C44" s="626"/>
      <c r="D44" s="581" t="s">
        <v>2552</v>
      </c>
      <c r="E44" s="625">
        <v>45338</v>
      </c>
      <c r="F44" s="626">
        <v>45346</v>
      </c>
      <c r="G44" s="626">
        <v>45369</v>
      </c>
    </row>
    <row r="45" spans="1:7" ht="13.5" customHeight="1">
      <c r="A45" s="540"/>
      <c r="B45" s="626"/>
      <c r="C45" s="626"/>
      <c r="D45" s="581" t="s">
        <v>2574</v>
      </c>
      <c r="E45" s="625">
        <v>45345</v>
      </c>
      <c r="F45" s="626">
        <v>45353</v>
      </c>
      <c r="G45" s="626">
        <v>45376</v>
      </c>
    </row>
    <row r="46" spans="1:7" ht="13.5" customHeight="1">
      <c r="A46" s="540"/>
      <c r="B46" s="599"/>
      <c r="C46" s="599"/>
      <c r="D46" s="605"/>
      <c r="E46" s="599"/>
      <c r="F46" s="599"/>
      <c r="G46" s="599"/>
    </row>
    <row r="47" spans="1:7" ht="13.5" customHeight="1">
      <c r="A47" s="627" t="s">
        <v>2573</v>
      </c>
      <c r="B47" s="606" t="s">
        <v>7</v>
      </c>
      <c r="C47" s="606" t="s">
        <v>8</v>
      </c>
      <c r="D47" s="606" t="s">
        <v>9</v>
      </c>
      <c r="E47" s="606" t="s">
        <v>2341</v>
      </c>
      <c r="F47" s="581" t="s">
        <v>2284</v>
      </c>
      <c r="G47" s="581" t="s">
        <v>2572</v>
      </c>
    </row>
    <row r="48" spans="1:7" ht="13.5" customHeight="1">
      <c r="A48" s="540"/>
      <c r="B48" s="606"/>
      <c r="C48" s="606"/>
      <c r="D48" s="606"/>
      <c r="E48" s="606"/>
      <c r="F48" s="626" t="s">
        <v>11</v>
      </c>
      <c r="G48" s="626" t="s">
        <v>12</v>
      </c>
    </row>
    <row r="49" spans="1:7" ht="13.5" customHeight="1">
      <c r="A49" s="540"/>
      <c r="B49" s="626" t="s">
        <v>2571</v>
      </c>
      <c r="C49" s="626" t="s">
        <v>2134</v>
      </c>
      <c r="D49" s="581" t="s">
        <v>2570</v>
      </c>
      <c r="E49" s="625">
        <v>45313</v>
      </c>
      <c r="F49" s="625">
        <v>45323</v>
      </c>
      <c r="G49" s="625">
        <v>45342</v>
      </c>
    </row>
    <row r="50" spans="1:7" ht="13.5" customHeight="1">
      <c r="A50" s="540"/>
      <c r="B50" s="626" t="s">
        <v>2569</v>
      </c>
      <c r="C50" s="626" t="s">
        <v>2568</v>
      </c>
      <c r="D50" s="581" t="s">
        <v>2561</v>
      </c>
      <c r="E50" s="625">
        <v>45320</v>
      </c>
      <c r="F50" s="626">
        <v>45330</v>
      </c>
      <c r="G50" s="626">
        <v>45349</v>
      </c>
    </row>
    <row r="51" spans="1:7" ht="13.5" customHeight="1">
      <c r="A51" s="540"/>
      <c r="B51" s="626" t="s">
        <v>2567</v>
      </c>
      <c r="C51" s="626" t="s">
        <v>2566</v>
      </c>
      <c r="D51" s="581" t="s">
        <v>2561</v>
      </c>
      <c r="E51" s="625">
        <v>45327</v>
      </c>
      <c r="F51" s="626">
        <v>45337</v>
      </c>
      <c r="G51" s="626">
        <v>45356</v>
      </c>
    </row>
    <row r="52" spans="1:7" ht="13.5" customHeight="1">
      <c r="A52" s="540"/>
      <c r="B52" s="626" t="s">
        <v>2565</v>
      </c>
      <c r="C52" s="626" t="s">
        <v>2564</v>
      </c>
      <c r="D52" s="581" t="s">
        <v>2561</v>
      </c>
      <c r="E52" s="625">
        <v>45334</v>
      </c>
      <c r="F52" s="626">
        <v>45344</v>
      </c>
      <c r="G52" s="626">
        <v>45363</v>
      </c>
    </row>
    <row r="53" spans="1:7" ht="13.5" customHeight="1">
      <c r="A53" s="540"/>
      <c r="B53" s="626"/>
      <c r="C53" s="626"/>
      <c r="D53" s="581" t="s">
        <v>2561</v>
      </c>
      <c r="E53" s="625">
        <v>45341</v>
      </c>
      <c r="F53" s="626">
        <v>45351</v>
      </c>
      <c r="G53" s="626">
        <v>45370</v>
      </c>
    </row>
    <row r="54" spans="1:7" ht="13.5" customHeight="1">
      <c r="A54" s="540"/>
      <c r="B54" s="626" t="s">
        <v>2563</v>
      </c>
      <c r="C54" s="626" t="s">
        <v>2562</v>
      </c>
      <c r="D54" s="581" t="s">
        <v>2561</v>
      </c>
      <c r="E54" s="625">
        <v>45348</v>
      </c>
      <c r="F54" s="626">
        <v>45358</v>
      </c>
      <c r="G54" s="626">
        <v>45377</v>
      </c>
    </row>
    <row r="55" spans="1:7" ht="13.5" customHeight="1">
      <c r="B55" s="599"/>
      <c r="C55" s="599"/>
      <c r="D55" s="599"/>
      <c r="E55" s="599"/>
      <c r="F55" s="599"/>
      <c r="G55" s="599"/>
    </row>
    <row r="56" spans="1:7" ht="13.5" customHeight="1">
      <c r="A56" s="540" t="s">
        <v>2193</v>
      </c>
      <c r="B56" s="606" t="s">
        <v>7</v>
      </c>
      <c r="C56" s="606" t="s">
        <v>8</v>
      </c>
      <c r="D56" s="606" t="s">
        <v>9</v>
      </c>
      <c r="E56" s="606" t="s">
        <v>2341</v>
      </c>
      <c r="F56" s="581" t="s">
        <v>2284</v>
      </c>
      <c r="G56" s="581" t="s">
        <v>2560</v>
      </c>
    </row>
    <row r="57" spans="1:7" ht="13.5" customHeight="1">
      <c r="A57" s="540" t="s">
        <v>2380</v>
      </c>
      <c r="B57" s="606"/>
      <c r="C57" s="606"/>
      <c r="D57" s="606"/>
      <c r="E57" s="606"/>
      <c r="F57" s="581" t="s">
        <v>11</v>
      </c>
      <c r="G57" s="581" t="s">
        <v>12</v>
      </c>
    </row>
    <row r="58" spans="1:7" ht="13.5" customHeight="1">
      <c r="A58" s="540"/>
      <c r="B58" s="625" t="s">
        <v>2559</v>
      </c>
      <c r="C58" s="625" t="s">
        <v>2558</v>
      </c>
      <c r="D58" s="625" t="s">
        <v>2557</v>
      </c>
      <c r="E58" s="625">
        <v>45321</v>
      </c>
      <c r="F58" s="625">
        <v>45328</v>
      </c>
      <c r="G58" s="625">
        <v>45351</v>
      </c>
    </row>
    <row r="59" spans="1:7" ht="13.5" customHeight="1">
      <c r="A59" s="540"/>
      <c r="B59" s="625" t="s">
        <v>2556</v>
      </c>
      <c r="C59" s="625" t="s">
        <v>2555</v>
      </c>
      <c r="D59" s="625" t="s">
        <v>2552</v>
      </c>
      <c r="E59" s="625">
        <v>45328</v>
      </c>
      <c r="F59" s="625">
        <v>45335</v>
      </c>
      <c r="G59" s="625">
        <v>45358</v>
      </c>
    </row>
    <row r="60" spans="1:7" ht="13.5" customHeight="1">
      <c r="A60" s="540"/>
      <c r="B60" s="625"/>
      <c r="C60" s="625"/>
      <c r="D60" s="625" t="s">
        <v>2552</v>
      </c>
      <c r="E60" s="625">
        <v>45335</v>
      </c>
      <c r="F60" s="625">
        <v>45342</v>
      </c>
      <c r="G60" s="625">
        <v>45365</v>
      </c>
    </row>
    <row r="61" spans="1:7" ht="13.5" customHeight="1">
      <c r="A61" s="540"/>
      <c r="B61" s="625"/>
      <c r="C61" s="625"/>
      <c r="D61" s="625" t="s">
        <v>2552</v>
      </c>
      <c r="E61" s="625">
        <v>45342</v>
      </c>
      <c r="F61" s="625">
        <v>45349</v>
      </c>
      <c r="G61" s="625">
        <v>45372</v>
      </c>
    </row>
    <row r="62" spans="1:7" ht="13.5" customHeight="1">
      <c r="A62" s="540"/>
      <c r="B62" s="625" t="s">
        <v>2554</v>
      </c>
      <c r="C62" s="625" t="s">
        <v>2553</v>
      </c>
      <c r="D62" s="625" t="s">
        <v>2552</v>
      </c>
      <c r="E62" s="625">
        <v>45349</v>
      </c>
      <c r="F62" s="625">
        <v>45356</v>
      </c>
      <c r="G62" s="625">
        <v>45379</v>
      </c>
    </row>
    <row r="63" spans="1:7">
      <c r="A63" s="540"/>
      <c r="B63" s="599"/>
      <c r="C63" s="599"/>
      <c r="D63" s="605"/>
      <c r="E63" s="599"/>
      <c r="F63" s="599"/>
      <c r="G63" s="599"/>
    </row>
    <row r="64" spans="1:7" ht="15.75">
      <c r="A64" s="607" t="s">
        <v>2551</v>
      </c>
      <c r="B64" s="607"/>
      <c r="C64" s="607"/>
      <c r="D64" s="607"/>
      <c r="E64" s="607"/>
      <c r="F64" s="607"/>
      <c r="G64" s="607"/>
    </row>
    <row r="65" spans="1:7">
      <c r="A65" s="619" t="s">
        <v>1248</v>
      </c>
      <c r="B65" s="595" t="s">
        <v>7</v>
      </c>
      <c r="C65" s="595" t="s">
        <v>8</v>
      </c>
      <c r="D65" s="595" t="s">
        <v>406</v>
      </c>
      <c r="E65" s="595" t="s">
        <v>2341</v>
      </c>
      <c r="F65" s="589" t="s">
        <v>2284</v>
      </c>
      <c r="G65" s="589" t="s">
        <v>2550</v>
      </c>
    </row>
    <row r="66" spans="1:7">
      <c r="A66" s="620" t="s">
        <v>2549</v>
      </c>
      <c r="B66" s="593"/>
      <c r="C66" s="593"/>
      <c r="D66" s="593"/>
      <c r="E66" s="593"/>
      <c r="F66" s="589" t="s">
        <v>2548</v>
      </c>
      <c r="G66" s="589" t="s">
        <v>863</v>
      </c>
    </row>
    <row r="67" spans="1:7">
      <c r="A67" s="619"/>
      <c r="B67" s="577" t="s">
        <v>102</v>
      </c>
      <c r="C67" s="577" t="s">
        <v>2402</v>
      </c>
      <c r="D67" s="589" t="s">
        <v>2544</v>
      </c>
      <c r="E67" s="577">
        <v>45320</v>
      </c>
      <c r="F67" s="577">
        <v>45327</v>
      </c>
      <c r="G67" s="577">
        <v>45335</v>
      </c>
    </row>
    <row r="68" spans="1:7">
      <c r="A68" s="619"/>
      <c r="B68" s="577" t="s">
        <v>2547</v>
      </c>
      <c r="C68" s="577" t="s">
        <v>1744</v>
      </c>
      <c r="D68" s="589" t="s">
        <v>2544</v>
      </c>
      <c r="E68" s="577">
        <v>45327</v>
      </c>
      <c r="F68" s="577">
        <v>45334</v>
      </c>
      <c r="G68" s="577">
        <v>45342</v>
      </c>
    </row>
    <row r="69" spans="1:7">
      <c r="A69" s="619"/>
      <c r="B69" s="577" t="s">
        <v>2546</v>
      </c>
      <c r="C69" s="577" t="s">
        <v>1742</v>
      </c>
      <c r="D69" s="589" t="s">
        <v>2544</v>
      </c>
      <c r="E69" s="577">
        <v>45334</v>
      </c>
      <c r="F69" s="577">
        <v>45341</v>
      </c>
      <c r="G69" s="577">
        <v>45349</v>
      </c>
    </row>
    <row r="70" spans="1:7">
      <c r="A70" s="619"/>
      <c r="B70" s="577" t="s">
        <v>2545</v>
      </c>
      <c r="C70" s="577" t="s">
        <v>1740</v>
      </c>
      <c r="D70" s="589" t="s">
        <v>2544</v>
      </c>
      <c r="E70" s="577">
        <v>45341</v>
      </c>
      <c r="F70" s="577">
        <v>45348</v>
      </c>
      <c r="G70" s="577">
        <v>45356</v>
      </c>
    </row>
    <row r="71" spans="1:7">
      <c r="A71" s="619"/>
      <c r="B71" s="577"/>
      <c r="C71" s="577"/>
      <c r="D71" s="589" t="s">
        <v>2544</v>
      </c>
      <c r="E71" s="577">
        <v>45348</v>
      </c>
      <c r="F71" s="577">
        <v>45355</v>
      </c>
      <c r="G71" s="577">
        <v>45363</v>
      </c>
    </row>
    <row r="72" spans="1:7">
      <c r="A72" s="536"/>
      <c r="B72" s="624"/>
      <c r="C72" s="623"/>
      <c r="D72" s="622"/>
      <c r="E72" s="621"/>
      <c r="F72" s="621"/>
      <c r="G72" s="621"/>
    </row>
    <row r="73" spans="1:7">
      <c r="A73" s="619" t="s">
        <v>2543</v>
      </c>
      <c r="B73" s="570" t="s">
        <v>7</v>
      </c>
      <c r="C73" s="570" t="s">
        <v>8</v>
      </c>
      <c r="D73" s="570" t="s">
        <v>9</v>
      </c>
      <c r="E73" s="570" t="s">
        <v>2341</v>
      </c>
      <c r="F73" s="531" t="s">
        <v>2284</v>
      </c>
      <c r="G73" s="531" t="s">
        <v>2542</v>
      </c>
    </row>
    <row r="74" spans="1:7">
      <c r="A74" s="620" t="s">
        <v>2541</v>
      </c>
      <c r="B74" s="569"/>
      <c r="C74" s="569"/>
      <c r="D74" s="569"/>
      <c r="E74" s="569"/>
      <c r="F74" s="531" t="s">
        <v>11</v>
      </c>
      <c r="G74" s="531" t="s">
        <v>12</v>
      </c>
    </row>
    <row r="75" spans="1:7">
      <c r="A75" s="619" t="s">
        <v>2228</v>
      </c>
      <c r="B75" s="577" t="s">
        <v>2540</v>
      </c>
      <c r="C75" s="577" t="s">
        <v>2539</v>
      </c>
      <c r="D75" s="589" t="s">
        <v>2535</v>
      </c>
      <c r="E75" s="577">
        <v>45323</v>
      </c>
      <c r="F75" s="577">
        <v>45329</v>
      </c>
      <c r="G75" s="577">
        <v>45334</v>
      </c>
    </row>
    <row r="76" spans="1:7">
      <c r="A76" s="619" t="s">
        <v>2228</v>
      </c>
      <c r="B76" s="577" t="s">
        <v>2538</v>
      </c>
      <c r="C76" s="577" t="s">
        <v>2537</v>
      </c>
      <c r="D76" s="589" t="s">
        <v>2535</v>
      </c>
      <c r="E76" s="577">
        <v>45330</v>
      </c>
      <c r="F76" s="577">
        <v>45336</v>
      </c>
      <c r="G76" s="577">
        <v>45341</v>
      </c>
    </row>
    <row r="77" spans="1:7">
      <c r="A77" s="619" t="s">
        <v>2228</v>
      </c>
      <c r="B77" s="577" t="s">
        <v>2536</v>
      </c>
      <c r="C77" s="577" t="s">
        <v>2533</v>
      </c>
      <c r="D77" s="589" t="s">
        <v>2535</v>
      </c>
      <c r="E77" s="577">
        <v>45337</v>
      </c>
      <c r="F77" s="577">
        <v>45343</v>
      </c>
      <c r="G77" s="577">
        <v>45348</v>
      </c>
    </row>
    <row r="78" spans="1:7">
      <c r="A78" s="619" t="s">
        <v>2228</v>
      </c>
      <c r="B78" s="577" t="s">
        <v>2534</v>
      </c>
      <c r="C78" s="577" t="s">
        <v>2533</v>
      </c>
      <c r="D78" s="589" t="s">
        <v>2532</v>
      </c>
      <c r="E78" s="577">
        <v>45344</v>
      </c>
      <c r="F78" s="577">
        <v>45350</v>
      </c>
      <c r="G78" s="577">
        <v>45355</v>
      </c>
    </row>
    <row r="79" spans="1:7">
      <c r="A79" s="619" t="s">
        <v>2228</v>
      </c>
      <c r="B79" s="577"/>
      <c r="C79" s="577"/>
      <c r="D79" s="589" t="s">
        <v>2531</v>
      </c>
      <c r="E79" s="577">
        <v>45351</v>
      </c>
      <c r="F79" s="577">
        <v>45357</v>
      </c>
      <c r="G79" s="577">
        <v>45362</v>
      </c>
    </row>
    <row r="80" spans="1:7">
      <c r="E80" s="616"/>
      <c r="F80" s="616"/>
      <c r="G80" s="616"/>
    </row>
    <row r="81" spans="1:7">
      <c r="A81" s="540" t="s">
        <v>2530</v>
      </c>
      <c r="B81" s="583" t="s">
        <v>7</v>
      </c>
      <c r="C81" s="583" t="s">
        <v>8</v>
      </c>
      <c r="D81" s="583" t="s">
        <v>9</v>
      </c>
      <c r="E81" s="583" t="s">
        <v>2341</v>
      </c>
      <c r="F81" s="581" t="s">
        <v>2284</v>
      </c>
      <c r="G81" s="581" t="s">
        <v>2529</v>
      </c>
    </row>
    <row r="82" spans="1:7">
      <c r="A82" s="540" t="s">
        <v>2528</v>
      </c>
      <c r="B82" s="585"/>
      <c r="C82" s="585"/>
      <c r="D82" s="582"/>
      <c r="E82" s="582"/>
      <c r="F82" s="581" t="s">
        <v>11</v>
      </c>
      <c r="G82" s="581" t="s">
        <v>12</v>
      </c>
    </row>
    <row r="83" spans="1:7" ht="13.5" customHeight="1">
      <c r="B83" s="577" t="s">
        <v>2522</v>
      </c>
      <c r="C83" s="577" t="s">
        <v>2527</v>
      </c>
      <c r="D83" s="603" t="s">
        <v>2442</v>
      </c>
      <c r="E83" s="577">
        <v>45320</v>
      </c>
      <c r="F83" s="577">
        <v>45327</v>
      </c>
      <c r="G83" s="577">
        <v>45331</v>
      </c>
    </row>
    <row r="84" spans="1:7" ht="13.5" customHeight="1">
      <c r="B84" s="577" t="s">
        <v>2526</v>
      </c>
      <c r="C84" s="577" t="s">
        <v>2525</v>
      </c>
      <c r="D84" s="602"/>
      <c r="E84" s="577">
        <v>45327</v>
      </c>
      <c r="F84" s="577">
        <v>45334</v>
      </c>
      <c r="G84" s="577">
        <v>45338</v>
      </c>
    </row>
    <row r="85" spans="1:7" ht="13.5" customHeight="1">
      <c r="B85" s="577" t="s">
        <v>2524</v>
      </c>
      <c r="C85" s="577" t="s">
        <v>2523</v>
      </c>
      <c r="D85" s="602"/>
      <c r="E85" s="577">
        <v>45334</v>
      </c>
      <c r="F85" s="577">
        <v>45341</v>
      </c>
      <c r="G85" s="577">
        <v>45345</v>
      </c>
    </row>
    <row r="86" spans="1:7" ht="13.5" customHeight="1">
      <c r="B86" s="577" t="s">
        <v>2522</v>
      </c>
      <c r="C86" s="577" t="s">
        <v>2521</v>
      </c>
      <c r="D86" s="602"/>
      <c r="E86" s="577">
        <v>45341</v>
      </c>
      <c r="F86" s="577">
        <v>45348</v>
      </c>
      <c r="G86" s="577">
        <v>45352</v>
      </c>
    </row>
    <row r="87" spans="1:7" ht="13.5" customHeight="1">
      <c r="B87" s="577"/>
      <c r="C87" s="577"/>
      <c r="D87" s="601"/>
      <c r="E87" s="577">
        <v>45348</v>
      </c>
      <c r="F87" s="577">
        <v>45355</v>
      </c>
      <c r="G87" s="577">
        <v>45359</v>
      </c>
    </row>
    <row r="89" spans="1:7">
      <c r="A89" s="540" t="s">
        <v>2520</v>
      </c>
      <c r="B89" s="534" t="s">
        <v>7</v>
      </c>
      <c r="C89" s="538" t="s">
        <v>8</v>
      </c>
      <c r="D89" s="535" t="s">
        <v>9</v>
      </c>
      <c r="E89" s="535" t="s">
        <v>2341</v>
      </c>
      <c r="F89" s="531" t="s">
        <v>2284</v>
      </c>
      <c r="G89" s="531" t="s">
        <v>2519</v>
      </c>
    </row>
    <row r="90" spans="1:7">
      <c r="A90" s="540" t="s">
        <v>2518</v>
      </c>
      <c r="B90" s="618"/>
      <c r="C90" s="538"/>
      <c r="D90" s="535"/>
      <c r="E90" s="535"/>
      <c r="F90" s="531" t="s">
        <v>11</v>
      </c>
      <c r="G90" s="531" t="s">
        <v>12</v>
      </c>
    </row>
    <row r="91" spans="1:7" ht="15" customHeight="1">
      <c r="A91" s="526" t="s">
        <v>2517</v>
      </c>
      <c r="B91" s="562" t="s">
        <v>2516</v>
      </c>
      <c r="C91" s="562" t="s">
        <v>2515</v>
      </c>
      <c r="D91" s="575" t="s">
        <v>2442</v>
      </c>
      <c r="E91" s="562">
        <v>45320</v>
      </c>
      <c r="F91" s="562">
        <v>45326</v>
      </c>
      <c r="G91" s="562">
        <v>45332</v>
      </c>
    </row>
    <row r="92" spans="1:7" ht="13.5" customHeight="1">
      <c r="B92" s="562" t="s">
        <v>101</v>
      </c>
      <c r="C92" s="562" t="s">
        <v>2514</v>
      </c>
      <c r="D92" s="574"/>
      <c r="E92" s="562">
        <v>45327</v>
      </c>
      <c r="F92" s="562">
        <v>45333</v>
      </c>
      <c r="G92" s="562">
        <v>45339</v>
      </c>
    </row>
    <row r="93" spans="1:7" ht="13.5" customHeight="1">
      <c r="B93" s="562" t="s">
        <v>2513</v>
      </c>
      <c r="C93" s="562" t="s">
        <v>2512</v>
      </c>
      <c r="D93" s="574"/>
      <c r="E93" s="562">
        <v>45334</v>
      </c>
      <c r="F93" s="562">
        <v>45340</v>
      </c>
      <c r="G93" s="562">
        <v>45346</v>
      </c>
    </row>
    <row r="94" spans="1:7" ht="13.5" customHeight="1">
      <c r="B94" s="562" t="s">
        <v>91</v>
      </c>
      <c r="C94" s="562" t="s">
        <v>2465</v>
      </c>
      <c r="D94" s="574"/>
      <c r="E94" s="562">
        <v>45341</v>
      </c>
      <c r="F94" s="562">
        <v>45347</v>
      </c>
      <c r="G94" s="562">
        <v>45353</v>
      </c>
    </row>
    <row r="95" spans="1:7" ht="13.5" customHeight="1">
      <c r="B95" s="562"/>
      <c r="C95" s="562"/>
      <c r="D95" s="572"/>
      <c r="E95" s="562">
        <v>45348</v>
      </c>
      <c r="F95" s="562">
        <v>45354</v>
      </c>
      <c r="G95" s="562">
        <v>45360</v>
      </c>
    </row>
    <row r="96" spans="1:7" ht="13.5" customHeight="1">
      <c r="B96" s="616"/>
      <c r="C96" s="616"/>
      <c r="D96" s="617"/>
      <c r="E96" s="616"/>
      <c r="F96" s="616"/>
      <c r="G96" s="616"/>
    </row>
    <row r="97" spans="1:7" ht="13.5" customHeight="1">
      <c r="A97" s="540" t="s">
        <v>2511</v>
      </c>
      <c r="B97" s="535" t="s">
        <v>7</v>
      </c>
      <c r="C97" s="535" t="s">
        <v>8</v>
      </c>
      <c r="D97" s="535" t="s">
        <v>9</v>
      </c>
      <c r="E97" s="535" t="s">
        <v>2341</v>
      </c>
      <c r="F97" s="531" t="s">
        <v>2284</v>
      </c>
      <c r="G97" s="531" t="s">
        <v>2510</v>
      </c>
    </row>
    <row r="98" spans="1:7" ht="13.5" customHeight="1">
      <c r="A98" s="540" t="s">
        <v>2509</v>
      </c>
      <c r="B98" s="535"/>
      <c r="C98" s="535"/>
      <c r="D98" s="535"/>
      <c r="E98" s="535"/>
      <c r="F98" s="531" t="s">
        <v>11</v>
      </c>
      <c r="G98" s="531" t="s">
        <v>12</v>
      </c>
    </row>
    <row r="99" spans="1:7" ht="13.5" customHeight="1">
      <c r="A99" s="540"/>
      <c r="B99" s="562" t="s">
        <v>2508</v>
      </c>
      <c r="C99" s="562" t="s">
        <v>2507</v>
      </c>
      <c r="D99" s="611" t="s">
        <v>2480</v>
      </c>
      <c r="E99" s="562">
        <v>44957</v>
      </c>
      <c r="F99" s="562">
        <v>45329</v>
      </c>
      <c r="G99" s="562">
        <v>45335</v>
      </c>
    </row>
    <row r="100" spans="1:7" ht="13.5" customHeight="1">
      <c r="A100" s="540"/>
      <c r="B100" s="562" t="s">
        <v>2506</v>
      </c>
      <c r="C100" s="562" t="s">
        <v>2505</v>
      </c>
      <c r="D100" s="611" t="s">
        <v>2502</v>
      </c>
      <c r="E100" s="562">
        <v>44964</v>
      </c>
      <c r="F100" s="562">
        <v>45336</v>
      </c>
      <c r="G100" s="562">
        <v>45342</v>
      </c>
    </row>
    <row r="101" spans="1:7" ht="13.5" customHeight="1">
      <c r="A101" s="540"/>
      <c r="B101" s="562" t="s">
        <v>2504</v>
      </c>
      <c r="C101" s="562" t="s">
        <v>2503</v>
      </c>
      <c r="D101" s="611" t="s">
        <v>2502</v>
      </c>
      <c r="E101" s="562">
        <v>44971</v>
      </c>
      <c r="F101" s="562">
        <v>45343</v>
      </c>
      <c r="G101" s="562">
        <v>45349</v>
      </c>
    </row>
    <row r="102" spans="1:7" ht="13.5" customHeight="1">
      <c r="A102" s="540"/>
      <c r="B102" s="562" t="s">
        <v>2501</v>
      </c>
      <c r="C102" s="562" t="s">
        <v>2500</v>
      </c>
      <c r="D102" s="611" t="s">
        <v>2480</v>
      </c>
      <c r="E102" s="562">
        <v>44978</v>
      </c>
      <c r="F102" s="562">
        <v>45350</v>
      </c>
      <c r="G102" s="562">
        <v>45356</v>
      </c>
    </row>
    <row r="103" spans="1:7" ht="13.5" customHeight="1">
      <c r="A103" s="540"/>
      <c r="B103" s="562"/>
      <c r="C103" s="562"/>
      <c r="D103" s="611" t="s">
        <v>2316</v>
      </c>
      <c r="E103" s="562">
        <v>44985</v>
      </c>
      <c r="F103" s="562">
        <v>45357</v>
      </c>
      <c r="G103" s="562">
        <v>45363</v>
      </c>
    </row>
    <row r="104" spans="1:7" ht="13.5" customHeight="1">
      <c r="A104" s="540"/>
      <c r="B104" s="612"/>
      <c r="C104" s="612"/>
      <c r="D104" s="613"/>
      <c r="E104" s="612"/>
      <c r="F104" s="612"/>
      <c r="G104" s="612"/>
    </row>
    <row r="105" spans="1:7" ht="13.5" customHeight="1" thickBot="1">
      <c r="A105" s="615" t="s">
        <v>2499</v>
      </c>
      <c r="B105" s="535" t="s">
        <v>7</v>
      </c>
      <c r="C105" s="535" t="s">
        <v>8</v>
      </c>
      <c r="D105" s="535" t="s">
        <v>9</v>
      </c>
      <c r="E105" s="535" t="s">
        <v>2341</v>
      </c>
      <c r="F105" s="531" t="s">
        <v>2284</v>
      </c>
      <c r="G105" s="531" t="s">
        <v>2498</v>
      </c>
    </row>
    <row r="106" spans="1:7" ht="13.5" customHeight="1">
      <c r="A106" s="540" t="s">
        <v>2497</v>
      </c>
      <c r="B106" s="535"/>
      <c r="C106" s="535"/>
      <c r="D106" s="535"/>
      <c r="E106" s="535"/>
      <c r="F106" s="531" t="s">
        <v>11</v>
      </c>
      <c r="G106" s="531" t="s">
        <v>12</v>
      </c>
    </row>
    <row r="107" spans="1:7" ht="13.5" customHeight="1">
      <c r="A107" s="540"/>
      <c r="B107" s="562" t="s">
        <v>2496</v>
      </c>
      <c r="C107" s="562" t="s">
        <v>2495</v>
      </c>
      <c r="D107" s="575" t="s">
        <v>2494</v>
      </c>
      <c r="E107" s="562">
        <v>45316</v>
      </c>
      <c r="F107" s="562">
        <v>45323</v>
      </c>
      <c r="G107" s="562">
        <v>45359</v>
      </c>
    </row>
    <row r="108" spans="1:7" ht="13.5" customHeight="1">
      <c r="A108" s="540"/>
      <c r="B108" s="562" t="s">
        <v>2493</v>
      </c>
      <c r="C108" s="562" t="s">
        <v>2149</v>
      </c>
      <c r="D108" s="574"/>
      <c r="E108" s="562">
        <v>45323</v>
      </c>
      <c r="F108" s="562">
        <v>45330</v>
      </c>
      <c r="G108" s="562">
        <v>45366</v>
      </c>
    </row>
    <row r="109" spans="1:7" ht="13.5" customHeight="1">
      <c r="A109" s="540"/>
      <c r="B109" s="562" t="s">
        <v>2492</v>
      </c>
      <c r="C109" s="562" t="s">
        <v>2491</v>
      </c>
      <c r="D109" s="574"/>
      <c r="E109" s="562">
        <v>45330</v>
      </c>
      <c r="F109" s="562">
        <v>45337</v>
      </c>
      <c r="G109" s="562">
        <v>45373</v>
      </c>
    </row>
    <row r="110" spans="1:7" ht="13.5" customHeight="1">
      <c r="A110" s="540"/>
      <c r="B110" s="562" t="s">
        <v>2490</v>
      </c>
      <c r="C110" s="562" t="s">
        <v>2489</v>
      </c>
      <c r="D110" s="574"/>
      <c r="E110" s="562">
        <v>45337</v>
      </c>
      <c r="F110" s="562">
        <v>45344</v>
      </c>
      <c r="G110" s="562">
        <v>45380</v>
      </c>
    </row>
    <row r="111" spans="1:7" ht="13.5" customHeight="1">
      <c r="A111" s="540"/>
      <c r="B111" s="562" t="s">
        <v>2488</v>
      </c>
      <c r="C111" s="562" t="s">
        <v>1184</v>
      </c>
      <c r="D111" s="574"/>
      <c r="E111" s="562">
        <v>45344</v>
      </c>
      <c r="F111" s="562">
        <v>45351</v>
      </c>
      <c r="G111" s="562">
        <v>45387</v>
      </c>
    </row>
    <row r="112" spans="1:7" ht="13.5" customHeight="1">
      <c r="A112" s="540"/>
      <c r="B112" s="562"/>
      <c r="C112" s="562"/>
      <c r="D112" s="572"/>
      <c r="E112" s="562">
        <v>45351</v>
      </c>
      <c r="F112" s="562">
        <v>45358</v>
      </c>
      <c r="G112" s="562">
        <v>45394</v>
      </c>
    </row>
    <row r="113" spans="1:7">
      <c r="A113" s="540"/>
      <c r="B113" s="540"/>
      <c r="C113" s="540"/>
      <c r="D113" s="540"/>
      <c r="E113" s="614"/>
      <c r="F113" s="614"/>
      <c r="G113" s="614"/>
    </row>
    <row r="114" spans="1:7">
      <c r="A114" s="540" t="s">
        <v>2487</v>
      </c>
      <c r="B114" s="534" t="s">
        <v>7</v>
      </c>
      <c r="C114" s="534" t="s">
        <v>8</v>
      </c>
      <c r="D114" s="570" t="s">
        <v>9</v>
      </c>
      <c r="E114" s="570" t="s">
        <v>2341</v>
      </c>
      <c r="F114" s="531" t="s">
        <v>2284</v>
      </c>
      <c r="G114" s="531" t="s">
        <v>54</v>
      </c>
    </row>
    <row r="115" spans="1:7">
      <c r="A115" s="540" t="s">
        <v>2486</v>
      </c>
      <c r="B115" s="533"/>
      <c r="C115" s="533"/>
      <c r="D115" s="569"/>
      <c r="E115" s="569"/>
      <c r="F115" s="531" t="s">
        <v>11</v>
      </c>
      <c r="G115" s="531" t="s">
        <v>12</v>
      </c>
    </row>
    <row r="116" spans="1:7" ht="12.75" customHeight="1">
      <c r="A116" s="540"/>
      <c r="B116" s="562" t="s">
        <v>2485</v>
      </c>
      <c r="C116" s="562" t="s">
        <v>192</v>
      </c>
      <c r="D116" s="611" t="s">
        <v>2316</v>
      </c>
      <c r="E116" s="562">
        <v>45323</v>
      </c>
      <c r="F116" s="562">
        <v>45329</v>
      </c>
      <c r="G116" s="562">
        <v>45343</v>
      </c>
    </row>
    <row r="117" spans="1:7" ht="12.75" customHeight="1">
      <c r="A117" s="540"/>
      <c r="B117" s="562" t="s">
        <v>2484</v>
      </c>
      <c r="C117" s="562" t="s">
        <v>81</v>
      </c>
      <c r="D117" s="611" t="s">
        <v>2316</v>
      </c>
      <c r="E117" s="562">
        <v>45330</v>
      </c>
      <c r="F117" s="562">
        <v>45336</v>
      </c>
      <c r="G117" s="562">
        <v>45350</v>
      </c>
    </row>
    <row r="118" spans="1:7" ht="13.5" customHeight="1">
      <c r="A118" s="540"/>
      <c r="B118" s="562" t="s">
        <v>2483</v>
      </c>
      <c r="C118" s="562" t="s">
        <v>193</v>
      </c>
      <c r="D118" s="611" t="s">
        <v>2316</v>
      </c>
      <c r="E118" s="562">
        <v>45337</v>
      </c>
      <c r="F118" s="562">
        <v>45343</v>
      </c>
      <c r="G118" s="562">
        <v>45357</v>
      </c>
    </row>
    <row r="119" spans="1:7" ht="12" customHeight="1">
      <c r="A119" s="540"/>
      <c r="B119" s="562" t="s">
        <v>2482</v>
      </c>
      <c r="C119" s="562" t="s">
        <v>192</v>
      </c>
      <c r="D119" s="611" t="s">
        <v>2481</v>
      </c>
      <c r="E119" s="562">
        <v>45344</v>
      </c>
      <c r="F119" s="562">
        <v>45350</v>
      </c>
      <c r="G119" s="562">
        <v>45364</v>
      </c>
    </row>
    <row r="120" spans="1:7">
      <c r="A120" s="540"/>
      <c r="B120" s="562"/>
      <c r="C120" s="562"/>
      <c r="D120" s="611" t="s">
        <v>2480</v>
      </c>
      <c r="E120" s="562">
        <v>45351</v>
      </c>
      <c r="F120" s="562">
        <v>45357</v>
      </c>
      <c r="G120" s="562">
        <v>45371</v>
      </c>
    </row>
    <row r="122" spans="1:7">
      <c r="A122" s="540" t="s">
        <v>2451</v>
      </c>
      <c r="B122" s="534" t="s">
        <v>7</v>
      </c>
      <c r="C122" s="534" t="s">
        <v>8</v>
      </c>
      <c r="D122" s="570" t="s">
        <v>406</v>
      </c>
      <c r="E122" s="570" t="s">
        <v>2341</v>
      </c>
      <c r="F122" s="531" t="s">
        <v>2284</v>
      </c>
      <c r="G122" s="531" t="s">
        <v>2479</v>
      </c>
    </row>
    <row r="123" spans="1:7">
      <c r="A123" s="540"/>
      <c r="B123" s="533"/>
      <c r="C123" s="533"/>
      <c r="D123" s="569"/>
      <c r="E123" s="569"/>
      <c r="F123" s="531" t="s">
        <v>11</v>
      </c>
      <c r="G123" s="531" t="s">
        <v>12</v>
      </c>
    </row>
    <row r="124" spans="1:7" ht="13.5" customHeight="1">
      <c r="A124" s="540"/>
      <c r="B124" s="562" t="s">
        <v>2478</v>
      </c>
      <c r="C124" s="562" t="s">
        <v>2477</v>
      </c>
      <c r="D124" s="611" t="s">
        <v>2442</v>
      </c>
      <c r="E124" s="562">
        <v>45320</v>
      </c>
      <c r="F124" s="562">
        <v>45325</v>
      </c>
      <c r="G124" s="562">
        <v>45338</v>
      </c>
    </row>
    <row r="125" spans="1:7" ht="13.5" customHeight="1">
      <c r="A125" s="540"/>
      <c r="B125" s="562" t="s">
        <v>247</v>
      </c>
      <c r="C125" s="562" t="s">
        <v>576</v>
      </c>
      <c r="D125" s="611" t="s">
        <v>2442</v>
      </c>
      <c r="E125" s="562">
        <v>45327</v>
      </c>
      <c r="F125" s="562">
        <v>45332</v>
      </c>
      <c r="G125" s="562">
        <v>45345</v>
      </c>
    </row>
    <row r="126" spans="1:7" ht="13.5" customHeight="1">
      <c r="A126" s="540"/>
      <c r="B126" s="562" t="s">
        <v>2476</v>
      </c>
      <c r="C126" s="562" t="s">
        <v>1072</v>
      </c>
      <c r="D126" s="611" t="s">
        <v>2442</v>
      </c>
      <c r="E126" s="562">
        <v>45334</v>
      </c>
      <c r="F126" s="562">
        <v>45339</v>
      </c>
      <c r="G126" s="562">
        <v>45352</v>
      </c>
    </row>
    <row r="127" spans="1:7" ht="13.5" customHeight="1">
      <c r="A127" s="540"/>
      <c r="B127" s="562" t="s">
        <v>77</v>
      </c>
      <c r="C127" s="562" t="s">
        <v>2475</v>
      </c>
      <c r="D127" s="611" t="s">
        <v>2474</v>
      </c>
      <c r="E127" s="562">
        <v>45341</v>
      </c>
      <c r="F127" s="562">
        <v>45346</v>
      </c>
      <c r="G127" s="562">
        <v>45359</v>
      </c>
    </row>
    <row r="128" spans="1:7" ht="13.5" customHeight="1">
      <c r="A128" s="540"/>
      <c r="B128" s="562"/>
      <c r="C128" s="562"/>
      <c r="D128" s="611" t="s">
        <v>2442</v>
      </c>
      <c r="E128" s="562">
        <v>45348</v>
      </c>
      <c r="F128" s="562">
        <v>45353</v>
      </c>
      <c r="G128" s="562">
        <v>45366</v>
      </c>
    </row>
    <row r="129" spans="1:7" ht="13.5" customHeight="1">
      <c r="A129" s="540"/>
      <c r="B129" s="612"/>
      <c r="C129" s="612"/>
      <c r="D129" s="613"/>
      <c r="E129" s="612"/>
      <c r="F129" s="612"/>
      <c r="G129" s="612"/>
    </row>
    <row r="130" spans="1:7" ht="13.5" customHeight="1">
      <c r="A130" s="540" t="s">
        <v>2473</v>
      </c>
      <c r="B130" s="534" t="s">
        <v>7</v>
      </c>
      <c r="C130" s="534" t="s">
        <v>8</v>
      </c>
      <c r="D130" s="570" t="s">
        <v>2472</v>
      </c>
      <c r="E130" s="570" t="s">
        <v>2341</v>
      </c>
      <c r="F130" s="531" t="s">
        <v>2284</v>
      </c>
      <c r="G130" s="531" t="s">
        <v>2471</v>
      </c>
    </row>
    <row r="131" spans="1:7" ht="13.5" customHeight="1">
      <c r="A131" s="540" t="s">
        <v>2373</v>
      </c>
      <c r="B131" s="533"/>
      <c r="C131" s="533"/>
      <c r="D131" s="569"/>
      <c r="E131" s="569"/>
      <c r="F131" s="531" t="s">
        <v>11</v>
      </c>
      <c r="G131" s="531" t="s">
        <v>12</v>
      </c>
    </row>
    <row r="132" spans="1:7" ht="13.5" customHeight="1">
      <c r="A132" s="540"/>
      <c r="B132" s="562" t="s">
        <v>2470</v>
      </c>
      <c r="C132" s="562" t="s">
        <v>2469</v>
      </c>
      <c r="D132" s="611" t="s">
        <v>2468</v>
      </c>
      <c r="E132" s="562">
        <v>45321</v>
      </c>
      <c r="F132" s="562">
        <v>45327</v>
      </c>
      <c r="G132" s="562">
        <v>45338</v>
      </c>
    </row>
    <row r="133" spans="1:7" ht="13.5" customHeight="1">
      <c r="A133" s="540"/>
      <c r="B133" s="562" t="s">
        <v>2467</v>
      </c>
      <c r="C133" s="562" t="s">
        <v>2466</v>
      </c>
      <c r="D133" s="611" t="s">
        <v>2442</v>
      </c>
      <c r="E133" s="562">
        <v>45328</v>
      </c>
      <c r="F133" s="562">
        <v>45334</v>
      </c>
      <c r="G133" s="562">
        <v>45345</v>
      </c>
    </row>
    <row r="134" spans="1:7" ht="13.5" customHeight="1">
      <c r="A134" s="540"/>
      <c r="B134" s="562" t="s">
        <v>95</v>
      </c>
      <c r="C134" s="562" t="s">
        <v>536</v>
      </c>
      <c r="D134" s="611" t="s">
        <v>2442</v>
      </c>
      <c r="E134" s="562">
        <v>45335</v>
      </c>
      <c r="F134" s="562">
        <v>45341</v>
      </c>
      <c r="G134" s="562">
        <v>45352</v>
      </c>
    </row>
    <row r="135" spans="1:7" ht="13.5" customHeight="1">
      <c r="A135" s="540"/>
      <c r="B135" s="562" t="s">
        <v>91</v>
      </c>
      <c r="C135" s="562" t="s">
        <v>2465</v>
      </c>
      <c r="D135" s="611" t="s">
        <v>2464</v>
      </c>
      <c r="E135" s="562">
        <v>45342</v>
      </c>
      <c r="F135" s="562">
        <v>45348</v>
      </c>
      <c r="G135" s="562">
        <v>45359</v>
      </c>
    </row>
    <row r="136" spans="1:7" ht="13.5" customHeight="1">
      <c r="A136" s="540"/>
      <c r="B136" s="562"/>
      <c r="C136" s="562"/>
      <c r="D136" s="611" t="s">
        <v>2463</v>
      </c>
      <c r="E136" s="562">
        <v>45349</v>
      </c>
      <c r="F136" s="562">
        <v>45355</v>
      </c>
      <c r="G136" s="562">
        <v>45366</v>
      </c>
    </row>
    <row r="137" spans="1:7">
      <c r="F137" s="571"/>
      <c r="G137" s="571"/>
    </row>
    <row r="138" spans="1:7">
      <c r="A138" s="546" t="s">
        <v>1204</v>
      </c>
      <c r="B138" s="583" t="s">
        <v>7</v>
      </c>
      <c r="C138" s="583" t="s">
        <v>8</v>
      </c>
      <c r="D138" s="583" t="s">
        <v>9</v>
      </c>
      <c r="E138" s="583" t="s">
        <v>2341</v>
      </c>
      <c r="F138" s="581" t="s">
        <v>2284</v>
      </c>
      <c r="G138" s="581" t="s">
        <v>2462</v>
      </c>
    </row>
    <row r="139" spans="1:7">
      <c r="A139" s="540" t="s">
        <v>2461</v>
      </c>
      <c r="B139" s="582"/>
      <c r="C139" s="582"/>
      <c r="D139" s="582"/>
      <c r="E139" s="582"/>
      <c r="F139" s="581" t="s">
        <v>11</v>
      </c>
      <c r="G139" s="581" t="s">
        <v>12</v>
      </c>
    </row>
    <row r="140" spans="1:7" ht="12.75" customHeight="1">
      <c r="A140" s="540"/>
      <c r="B140" s="608" t="s">
        <v>2460</v>
      </c>
      <c r="C140" s="608" t="s">
        <v>2459</v>
      </c>
      <c r="D140" s="610" t="s">
        <v>2453</v>
      </c>
      <c r="E140" s="608">
        <v>45322</v>
      </c>
      <c r="F140" s="608">
        <v>45327</v>
      </c>
      <c r="G140" s="608">
        <v>45337</v>
      </c>
    </row>
    <row r="141" spans="1:7" ht="12.75" customHeight="1">
      <c r="A141" s="540"/>
      <c r="B141" s="608" t="s">
        <v>2458</v>
      </c>
      <c r="C141" s="608" t="s">
        <v>2457</v>
      </c>
      <c r="D141" s="610" t="s">
        <v>2453</v>
      </c>
      <c r="E141" s="608">
        <v>45329</v>
      </c>
      <c r="F141" s="608">
        <v>45334</v>
      </c>
      <c r="G141" s="608">
        <v>45344</v>
      </c>
    </row>
    <row r="142" spans="1:7" ht="12.75" customHeight="1">
      <c r="A142" s="540"/>
      <c r="B142" s="608" t="s">
        <v>2456</v>
      </c>
      <c r="C142" s="608" t="s">
        <v>2455</v>
      </c>
      <c r="D142" s="610" t="s">
        <v>2453</v>
      </c>
      <c r="E142" s="608">
        <v>45336</v>
      </c>
      <c r="F142" s="608">
        <v>45341</v>
      </c>
      <c r="G142" s="608">
        <v>45351</v>
      </c>
    </row>
    <row r="143" spans="1:7" ht="13.5" customHeight="1">
      <c r="A143" s="540"/>
      <c r="B143" s="608" t="s">
        <v>2454</v>
      </c>
      <c r="C143" s="608" t="s">
        <v>1207</v>
      </c>
      <c r="D143" s="610" t="s">
        <v>2453</v>
      </c>
      <c r="E143" s="608">
        <v>45343</v>
      </c>
      <c r="F143" s="608">
        <v>45348</v>
      </c>
      <c r="G143" s="608">
        <v>45358</v>
      </c>
    </row>
    <row r="144" spans="1:7" ht="13.5" customHeight="1">
      <c r="A144" s="540"/>
      <c r="B144" s="608"/>
      <c r="C144" s="608"/>
      <c r="D144" s="610" t="s">
        <v>2452</v>
      </c>
      <c r="E144" s="608">
        <v>45350</v>
      </c>
      <c r="F144" s="608">
        <v>45355</v>
      </c>
      <c r="G144" s="608">
        <v>45365</v>
      </c>
    </row>
    <row r="145" spans="1:7">
      <c r="A145" s="609"/>
      <c r="B145" s="609"/>
      <c r="C145" s="609"/>
      <c r="D145" s="609"/>
      <c r="E145" s="609"/>
      <c r="F145" s="609"/>
      <c r="G145" s="599"/>
    </row>
    <row r="146" spans="1:7" ht="15.75">
      <c r="A146" s="607" t="s">
        <v>50</v>
      </c>
      <c r="B146" s="607"/>
      <c r="C146" s="607"/>
      <c r="D146" s="607"/>
      <c r="E146" s="607"/>
      <c r="F146" s="607"/>
      <c r="G146" s="607"/>
    </row>
    <row r="147" spans="1:7" ht="14.1" customHeight="1">
      <c r="A147" s="540" t="s">
        <v>1196</v>
      </c>
      <c r="B147" s="583" t="s">
        <v>7</v>
      </c>
      <c r="C147" s="583" t="s">
        <v>8</v>
      </c>
      <c r="D147" s="583" t="s">
        <v>9</v>
      </c>
      <c r="E147" s="583" t="s">
        <v>2341</v>
      </c>
      <c r="F147" s="581" t="s">
        <v>2284</v>
      </c>
      <c r="G147" s="581" t="s">
        <v>1196</v>
      </c>
    </row>
    <row r="148" spans="1:7" ht="14.1" customHeight="1">
      <c r="A148" s="540" t="s">
        <v>2451</v>
      </c>
      <c r="B148" s="585"/>
      <c r="C148" s="582"/>
      <c r="D148" s="582"/>
      <c r="E148" s="582"/>
      <c r="F148" s="581" t="s">
        <v>11</v>
      </c>
      <c r="G148" s="581" t="s">
        <v>12</v>
      </c>
    </row>
    <row r="149" spans="1:7" ht="14.1" customHeight="1">
      <c r="A149" s="540"/>
      <c r="B149" s="608" t="s">
        <v>2450</v>
      </c>
      <c r="C149" s="608" t="s">
        <v>2449</v>
      </c>
      <c r="D149" s="608" t="s">
        <v>2442</v>
      </c>
      <c r="E149" s="608">
        <v>45320</v>
      </c>
      <c r="F149" s="608">
        <v>45325</v>
      </c>
      <c r="G149" s="608">
        <v>45340</v>
      </c>
    </row>
    <row r="150" spans="1:7" ht="13.5" customHeight="1">
      <c r="A150" s="540"/>
      <c r="B150" s="608" t="s">
        <v>2448</v>
      </c>
      <c r="C150" s="608" t="s">
        <v>2447</v>
      </c>
      <c r="D150" s="608" t="s">
        <v>2302</v>
      </c>
      <c r="E150" s="608">
        <v>45327</v>
      </c>
      <c r="F150" s="608">
        <v>45332</v>
      </c>
      <c r="G150" s="608">
        <v>45347</v>
      </c>
    </row>
    <row r="151" spans="1:7" ht="13.5" customHeight="1">
      <c r="A151" s="540"/>
      <c r="B151" s="608" t="s">
        <v>2446</v>
      </c>
      <c r="C151" s="608" t="s">
        <v>2445</v>
      </c>
      <c r="D151" s="608" t="s">
        <v>2442</v>
      </c>
      <c r="E151" s="608">
        <v>45334</v>
      </c>
      <c r="F151" s="608">
        <v>45339</v>
      </c>
      <c r="G151" s="608">
        <v>45354</v>
      </c>
    </row>
    <row r="152" spans="1:7" ht="13.5" customHeight="1">
      <c r="A152" s="540"/>
      <c r="B152" s="608" t="s">
        <v>2444</v>
      </c>
      <c r="C152" s="608" t="s">
        <v>2443</v>
      </c>
      <c r="D152" s="608" t="s">
        <v>2442</v>
      </c>
      <c r="E152" s="608">
        <v>45341</v>
      </c>
      <c r="F152" s="608">
        <v>45346</v>
      </c>
      <c r="G152" s="608">
        <v>45361</v>
      </c>
    </row>
    <row r="153" spans="1:7" ht="14.1" customHeight="1">
      <c r="A153" s="540"/>
      <c r="B153" s="608"/>
      <c r="C153" s="608"/>
      <c r="D153" s="608" t="s">
        <v>2302</v>
      </c>
      <c r="E153" s="608">
        <v>45348</v>
      </c>
      <c r="F153" s="608">
        <v>45353</v>
      </c>
      <c r="G153" s="608">
        <v>45368</v>
      </c>
    </row>
    <row r="154" spans="1:7" ht="13.5" customHeight="1">
      <c r="A154" s="540"/>
      <c r="B154" s="571"/>
      <c r="C154" s="571"/>
      <c r="D154" s="571"/>
      <c r="E154" s="571"/>
      <c r="F154" s="571"/>
      <c r="G154" s="571"/>
    </row>
    <row r="155" spans="1:7" ht="13.5" customHeight="1">
      <c r="A155" s="540" t="s">
        <v>2441</v>
      </c>
      <c r="B155" s="583" t="s">
        <v>7</v>
      </c>
      <c r="C155" s="583" t="s">
        <v>8</v>
      </c>
      <c r="D155" s="583" t="s">
        <v>9</v>
      </c>
      <c r="E155" s="583" t="s">
        <v>2341</v>
      </c>
      <c r="F155" s="581" t="s">
        <v>2284</v>
      </c>
      <c r="G155" s="581" t="s">
        <v>2440</v>
      </c>
    </row>
    <row r="156" spans="1:7" ht="13.5" customHeight="1">
      <c r="A156" s="540" t="s">
        <v>2439</v>
      </c>
      <c r="B156" s="585"/>
      <c r="C156" s="582"/>
      <c r="D156" s="582"/>
      <c r="E156" s="582"/>
      <c r="F156" s="581" t="s">
        <v>11</v>
      </c>
      <c r="G156" s="581" t="s">
        <v>12</v>
      </c>
    </row>
    <row r="157" spans="1:7" ht="13.5" customHeight="1">
      <c r="A157" s="540"/>
      <c r="B157" s="608" t="s">
        <v>2438</v>
      </c>
      <c r="C157" s="608" t="s">
        <v>2437</v>
      </c>
      <c r="D157" s="608" t="s">
        <v>2430</v>
      </c>
      <c r="E157" s="608">
        <v>45322</v>
      </c>
      <c r="F157" s="608">
        <v>45328</v>
      </c>
      <c r="G157" s="608">
        <v>45343</v>
      </c>
    </row>
    <row r="158" spans="1:7" ht="13.5" customHeight="1">
      <c r="A158" s="540"/>
      <c r="B158" s="608" t="s">
        <v>2436</v>
      </c>
      <c r="C158" s="608" t="s">
        <v>2435</v>
      </c>
      <c r="D158" s="608" t="s">
        <v>2430</v>
      </c>
      <c r="E158" s="608">
        <f>E157+7</f>
        <v>45329</v>
      </c>
      <c r="F158" s="608">
        <f>F157+7</f>
        <v>45335</v>
      </c>
      <c r="G158" s="608">
        <f>G157+7</f>
        <v>45350</v>
      </c>
    </row>
    <row r="159" spans="1:7">
      <c r="A159" s="540"/>
      <c r="B159" s="608" t="s">
        <v>2434</v>
      </c>
      <c r="C159" s="608" t="s">
        <v>2433</v>
      </c>
      <c r="D159" s="608" t="s">
        <v>2430</v>
      </c>
      <c r="E159" s="608">
        <f>E158+7</f>
        <v>45336</v>
      </c>
      <c r="F159" s="608">
        <f>F158+7</f>
        <v>45342</v>
      </c>
      <c r="G159" s="608">
        <f>G158+7</f>
        <v>45357</v>
      </c>
    </row>
    <row r="160" spans="1:7" ht="13.5" customHeight="1">
      <c r="A160" s="540"/>
      <c r="B160" s="608" t="s">
        <v>2432</v>
      </c>
      <c r="C160" s="608" t="s">
        <v>2431</v>
      </c>
      <c r="D160" s="608" t="s">
        <v>2430</v>
      </c>
      <c r="E160" s="608">
        <f>E159+7</f>
        <v>45343</v>
      </c>
      <c r="F160" s="608">
        <f>F159+7</f>
        <v>45349</v>
      </c>
      <c r="G160" s="608">
        <f>G159+7</f>
        <v>45364</v>
      </c>
    </row>
    <row r="161" spans="1:7" ht="13.5" customHeight="1">
      <c r="A161" s="540"/>
      <c r="B161" s="608"/>
      <c r="C161" s="608"/>
      <c r="D161" s="608" t="s">
        <v>2430</v>
      </c>
      <c r="E161" s="608">
        <f>E160+7</f>
        <v>45350</v>
      </c>
      <c r="F161" s="608">
        <f>F160+7</f>
        <v>45356</v>
      </c>
      <c r="G161" s="608">
        <f>G160+7</f>
        <v>45371</v>
      </c>
    </row>
    <row r="162" spans="1:7">
      <c r="A162" s="540"/>
      <c r="B162" s="571"/>
      <c r="C162" s="571"/>
      <c r="D162" s="571"/>
      <c r="E162" s="571"/>
      <c r="F162" s="571"/>
      <c r="G162" s="571"/>
    </row>
    <row r="163" spans="1:7" ht="15.75">
      <c r="A163" s="607" t="s">
        <v>1578</v>
      </c>
      <c r="B163" s="607"/>
      <c r="C163" s="607"/>
      <c r="D163" s="607"/>
      <c r="E163" s="607"/>
      <c r="F163" s="607"/>
      <c r="G163" s="607"/>
    </row>
    <row r="164" spans="1:7">
      <c r="A164" s="540" t="s">
        <v>2429</v>
      </c>
      <c r="B164" s="583" t="s">
        <v>7</v>
      </c>
      <c r="C164" s="583" t="s">
        <v>8</v>
      </c>
      <c r="D164" s="583" t="s">
        <v>9</v>
      </c>
      <c r="E164" s="583" t="s">
        <v>2341</v>
      </c>
      <c r="F164" s="581" t="s">
        <v>2284</v>
      </c>
      <c r="G164" s="581" t="s">
        <v>60</v>
      </c>
    </row>
    <row r="165" spans="1:7">
      <c r="A165" s="539" t="s">
        <v>2428</v>
      </c>
      <c r="B165" s="582"/>
      <c r="C165" s="582"/>
      <c r="D165" s="582"/>
      <c r="E165" s="582"/>
      <c r="F165" s="581" t="s">
        <v>11</v>
      </c>
      <c r="G165" s="581" t="s">
        <v>12</v>
      </c>
    </row>
    <row r="166" spans="1:7" ht="13.5" customHeight="1">
      <c r="A166" s="540"/>
      <c r="B166" s="577" t="s">
        <v>2379</v>
      </c>
      <c r="C166" s="577" t="s">
        <v>2378</v>
      </c>
      <c r="D166" s="581" t="s">
        <v>2427</v>
      </c>
      <c r="E166" s="577">
        <v>45321</v>
      </c>
      <c r="F166" s="577">
        <v>45328</v>
      </c>
      <c r="G166" s="577">
        <v>45351</v>
      </c>
    </row>
    <row r="167" spans="1:7" ht="13.5" customHeight="1">
      <c r="A167" s="540"/>
      <c r="B167" s="577" t="s">
        <v>2377</v>
      </c>
      <c r="C167" s="577" t="s">
        <v>2377</v>
      </c>
      <c r="D167" s="581" t="s">
        <v>2427</v>
      </c>
      <c r="E167" s="577">
        <v>45328</v>
      </c>
      <c r="F167" s="577">
        <v>45335</v>
      </c>
      <c r="G167" s="577">
        <v>45358</v>
      </c>
    </row>
    <row r="168" spans="1:7" ht="13.5" customHeight="1">
      <c r="A168" s="540"/>
      <c r="B168" s="577" t="s">
        <v>2377</v>
      </c>
      <c r="C168" s="577" t="s">
        <v>2377</v>
      </c>
      <c r="D168" s="581" t="s">
        <v>2427</v>
      </c>
      <c r="E168" s="577">
        <v>45335</v>
      </c>
      <c r="F168" s="577">
        <v>45342</v>
      </c>
      <c r="G168" s="577">
        <v>45365</v>
      </c>
    </row>
    <row r="169" spans="1:7" ht="13.5" customHeight="1">
      <c r="A169" s="540"/>
      <c r="B169" s="577" t="s">
        <v>2376</v>
      </c>
      <c r="C169" s="577" t="s">
        <v>960</v>
      </c>
      <c r="D169" s="581" t="s">
        <v>2427</v>
      </c>
      <c r="E169" s="577">
        <v>45342</v>
      </c>
      <c r="F169" s="577">
        <v>45349</v>
      </c>
      <c r="G169" s="577">
        <v>45372</v>
      </c>
    </row>
    <row r="170" spans="1:7" ht="13.5" customHeight="1">
      <c r="A170" s="540"/>
      <c r="B170" s="577"/>
      <c r="C170" s="577"/>
      <c r="D170" s="581" t="s">
        <v>2426</v>
      </c>
      <c r="E170" s="577">
        <v>45349</v>
      </c>
      <c r="F170" s="577">
        <v>45356</v>
      </c>
      <c r="G170" s="577">
        <v>45379</v>
      </c>
    </row>
    <row r="172" spans="1:7">
      <c r="A172" s="540" t="s">
        <v>2425</v>
      </c>
      <c r="B172" s="606" t="s">
        <v>7</v>
      </c>
      <c r="C172" s="583" t="s">
        <v>8</v>
      </c>
      <c r="D172" s="583" t="s">
        <v>9</v>
      </c>
      <c r="E172" s="583" t="s">
        <v>2341</v>
      </c>
      <c r="F172" s="581" t="s">
        <v>2284</v>
      </c>
      <c r="G172" s="581" t="s">
        <v>2424</v>
      </c>
    </row>
    <row r="173" spans="1:7">
      <c r="A173" s="540" t="s">
        <v>2423</v>
      </c>
      <c r="B173" s="606"/>
      <c r="C173" s="582"/>
      <c r="D173" s="582"/>
      <c r="E173" s="582"/>
      <c r="F173" s="581" t="s">
        <v>11</v>
      </c>
      <c r="G173" s="581" t="s">
        <v>12</v>
      </c>
    </row>
    <row r="174" spans="1:7" ht="13.5" customHeight="1">
      <c r="A174" s="573"/>
      <c r="B174" s="600" t="s">
        <v>2413</v>
      </c>
      <c r="C174" s="600" t="s">
        <v>1440</v>
      </c>
      <c r="D174" s="603" t="s">
        <v>2371</v>
      </c>
      <c r="E174" s="600">
        <v>45322</v>
      </c>
      <c r="F174" s="600">
        <v>45329</v>
      </c>
      <c r="G174" s="600">
        <v>45364</v>
      </c>
    </row>
    <row r="175" spans="1:7" ht="13.5" customHeight="1">
      <c r="A175" s="573"/>
      <c r="B175" s="600"/>
      <c r="C175" s="600"/>
      <c r="D175" s="602"/>
      <c r="E175" s="600">
        <v>45329</v>
      </c>
      <c r="F175" s="600">
        <v>45336</v>
      </c>
      <c r="G175" s="600">
        <v>45371</v>
      </c>
    </row>
    <row r="176" spans="1:7" ht="13.5" customHeight="1">
      <c r="A176" s="540"/>
      <c r="B176" s="600" t="s">
        <v>2408</v>
      </c>
      <c r="C176" s="600" t="s">
        <v>2407</v>
      </c>
      <c r="D176" s="602"/>
      <c r="E176" s="600">
        <v>45336</v>
      </c>
      <c r="F176" s="600">
        <v>45343</v>
      </c>
      <c r="G176" s="600">
        <v>45378</v>
      </c>
    </row>
    <row r="177" spans="1:7" ht="13.5" customHeight="1">
      <c r="A177" s="540"/>
      <c r="B177" s="600" t="s">
        <v>346</v>
      </c>
      <c r="C177" s="600" t="s">
        <v>1433</v>
      </c>
      <c r="D177" s="602"/>
      <c r="E177" s="600">
        <v>45343</v>
      </c>
      <c r="F177" s="600">
        <v>45350</v>
      </c>
      <c r="G177" s="600">
        <v>45385</v>
      </c>
    </row>
    <row r="178" spans="1:7" ht="13.5" customHeight="1">
      <c r="A178" s="540"/>
      <c r="B178" s="600"/>
      <c r="C178" s="600"/>
      <c r="D178" s="601"/>
      <c r="E178" s="600">
        <v>45350</v>
      </c>
      <c r="F178" s="600">
        <v>45357</v>
      </c>
      <c r="G178" s="600">
        <v>45392</v>
      </c>
    </row>
    <row r="179" spans="1:7" ht="13.5" customHeight="1">
      <c r="A179" s="540"/>
      <c r="B179" s="604"/>
      <c r="C179" s="604"/>
      <c r="D179" s="605"/>
      <c r="E179" s="604"/>
      <c r="F179" s="604"/>
      <c r="G179" s="604"/>
    </row>
    <row r="180" spans="1:7" ht="13.5" customHeight="1">
      <c r="A180" s="540" t="s">
        <v>2422</v>
      </c>
      <c r="B180" s="606" t="s">
        <v>7</v>
      </c>
      <c r="C180" s="583" t="s">
        <v>8</v>
      </c>
      <c r="D180" s="583" t="s">
        <v>9</v>
      </c>
      <c r="E180" s="583" t="s">
        <v>2341</v>
      </c>
      <c r="F180" s="581" t="s">
        <v>2284</v>
      </c>
      <c r="G180" s="581" t="s">
        <v>2421</v>
      </c>
    </row>
    <row r="181" spans="1:7" ht="13.5" customHeight="1">
      <c r="A181" s="540"/>
      <c r="B181" s="606"/>
      <c r="C181" s="582"/>
      <c r="D181" s="582"/>
      <c r="E181" s="582"/>
      <c r="F181" s="581" t="s">
        <v>11</v>
      </c>
      <c r="G181" s="581" t="s">
        <v>12</v>
      </c>
    </row>
    <row r="182" spans="1:7" ht="13.5" customHeight="1">
      <c r="A182" s="540"/>
      <c r="B182" s="600" t="s">
        <v>2405</v>
      </c>
      <c r="C182" s="600" t="s">
        <v>2295</v>
      </c>
      <c r="D182" s="603" t="s">
        <v>2420</v>
      </c>
      <c r="E182" s="600">
        <v>45316</v>
      </c>
      <c r="F182" s="600">
        <v>45323</v>
      </c>
      <c r="G182" s="600">
        <v>45364</v>
      </c>
    </row>
    <row r="183" spans="1:7" ht="13.5" customHeight="1">
      <c r="A183" s="540"/>
      <c r="B183" s="600" t="s">
        <v>2403</v>
      </c>
      <c r="C183" s="600" t="s">
        <v>2402</v>
      </c>
      <c r="D183" s="602"/>
      <c r="E183" s="600">
        <v>45323</v>
      </c>
      <c r="F183" s="600">
        <v>45330</v>
      </c>
      <c r="G183" s="600">
        <v>45371</v>
      </c>
    </row>
    <row r="184" spans="1:7" ht="13.5" customHeight="1">
      <c r="A184" s="540"/>
      <c r="B184" s="600" t="s">
        <v>2401</v>
      </c>
      <c r="C184" s="600" t="s">
        <v>2400</v>
      </c>
      <c r="D184" s="602"/>
      <c r="E184" s="600">
        <v>45330</v>
      </c>
      <c r="F184" s="600">
        <v>45337</v>
      </c>
      <c r="G184" s="600">
        <v>45378</v>
      </c>
    </row>
    <row r="185" spans="1:7" ht="13.5" customHeight="1">
      <c r="A185" s="540"/>
      <c r="B185" s="600" t="s">
        <v>2399</v>
      </c>
      <c r="C185" s="600" t="s">
        <v>1742</v>
      </c>
      <c r="D185" s="602"/>
      <c r="E185" s="600">
        <v>45337</v>
      </c>
      <c r="F185" s="600">
        <v>45344</v>
      </c>
      <c r="G185" s="600">
        <v>45385</v>
      </c>
    </row>
    <row r="186" spans="1:7" ht="13.5" customHeight="1">
      <c r="A186" s="540"/>
      <c r="B186" s="600" t="s">
        <v>2398</v>
      </c>
      <c r="C186" s="600" t="s">
        <v>1740</v>
      </c>
      <c r="D186" s="602"/>
      <c r="E186" s="600">
        <v>45344</v>
      </c>
      <c r="F186" s="600">
        <v>45351</v>
      </c>
      <c r="G186" s="600">
        <v>45392</v>
      </c>
    </row>
    <row r="187" spans="1:7" ht="13.5" customHeight="1">
      <c r="A187" s="540"/>
      <c r="B187" s="600"/>
      <c r="C187" s="600"/>
      <c r="D187" s="601"/>
      <c r="E187" s="600">
        <v>45351</v>
      </c>
      <c r="F187" s="600">
        <v>45358</v>
      </c>
      <c r="G187" s="600">
        <v>45399</v>
      </c>
    </row>
    <row r="188" spans="1:7" ht="13.5" customHeight="1">
      <c r="A188" s="540" t="s">
        <v>2419</v>
      </c>
      <c r="B188" s="600"/>
      <c r="C188" s="600"/>
      <c r="D188" s="605"/>
      <c r="E188" s="604"/>
      <c r="F188" s="604"/>
      <c r="G188" s="604"/>
    </row>
    <row r="189" spans="1:7" ht="13.5" customHeight="1">
      <c r="A189" s="540" t="s">
        <v>2418</v>
      </c>
      <c r="B189" s="583" t="s">
        <v>7</v>
      </c>
      <c r="C189" s="583" t="s">
        <v>8</v>
      </c>
      <c r="D189" s="583" t="s">
        <v>9</v>
      </c>
      <c r="E189" s="583" t="s">
        <v>2341</v>
      </c>
      <c r="F189" s="581" t="s">
        <v>2284</v>
      </c>
      <c r="G189" s="581" t="s">
        <v>2417</v>
      </c>
    </row>
    <row r="190" spans="1:7" ht="13.5" customHeight="1">
      <c r="A190" s="540"/>
      <c r="B190" s="582"/>
      <c r="C190" s="582"/>
      <c r="D190" s="582"/>
      <c r="E190" s="582"/>
      <c r="F190" s="581" t="s">
        <v>11</v>
      </c>
      <c r="G190" s="581" t="s">
        <v>12</v>
      </c>
    </row>
    <row r="191" spans="1:7" ht="13.5" customHeight="1">
      <c r="A191" s="540"/>
      <c r="B191" s="600" t="s">
        <v>2409</v>
      </c>
      <c r="C191" s="600" t="s">
        <v>1440</v>
      </c>
      <c r="D191" s="603" t="s">
        <v>2416</v>
      </c>
      <c r="E191" s="600">
        <v>45325</v>
      </c>
      <c r="F191" s="600">
        <v>45329</v>
      </c>
      <c r="G191" s="600">
        <v>45359</v>
      </c>
    </row>
    <row r="192" spans="1:7" ht="13.5" customHeight="1">
      <c r="A192" s="540"/>
      <c r="B192" s="600"/>
      <c r="C192" s="600"/>
      <c r="D192" s="602"/>
      <c r="E192" s="600">
        <v>45332</v>
      </c>
      <c r="F192" s="600">
        <v>45336</v>
      </c>
      <c r="G192" s="600">
        <v>45366</v>
      </c>
    </row>
    <row r="193" spans="1:7" ht="13.5" customHeight="1">
      <c r="A193" s="540"/>
      <c r="B193" s="600" t="s">
        <v>2408</v>
      </c>
      <c r="C193" s="600" t="s">
        <v>2407</v>
      </c>
      <c r="D193" s="602"/>
      <c r="E193" s="600">
        <v>45339</v>
      </c>
      <c r="F193" s="600">
        <v>45343</v>
      </c>
      <c r="G193" s="600">
        <v>45373</v>
      </c>
    </row>
    <row r="194" spans="1:7" ht="13.5" customHeight="1">
      <c r="A194" s="540"/>
      <c r="B194" s="600" t="s">
        <v>346</v>
      </c>
      <c r="C194" s="600" t="s">
        <v>1433</v>
      </c>
      <c r="D194" s="602"/>
      <c r="E194" s="600">
        <v>45346</v>
      </c>
      <c r="F194" s="600">
        <v>45350</v>
      </c>
      <c r="G194" s="600">
        <v>45380</v>
      </c>
    </row>
    <row r="195" spans="1:7" ht="13.5" customHeight="1">
      <c r="A195" s="540"/>
      <c r="B195" s="600"/>
      <c r="C195" s="600"/>
      <c r="D195" s="601"/>
      <c r="E195" s="600">
        <v>45353</v>
      </c>
      <c r="F195" s="600">
        <v>45357</v>
      </c>
      <c r="G195" s="600">
        <v>45387</v>
      </c>
    </row>
    <row r="196" spans="1:7" ht="13.5" customHeight="1">
      <c r="A196" s="604"/>
      <c r="B196" s="604"/>
      <c r="C196" s="604"/>
      <c r="D196" s="604"/>
      <c r="E196" s="604"/>
      <c r="F196" s="604"/>
      <c r="G196" s="604"/>
    </row>
    <row r="197" spans="1:7" ht="13.5" customHeight="1">
      <c r="A197" s="540" t="s">
        <v>2415</v>
      </c>
      <c r="B197" s="583" t="s">
        <v>7</v>
      </c>
      <c r="C197" s="583" t="s">
        <v>8</v>
      </c>
      <c r="D197" s="583" t="s">
        <v>9</v>
      </c>
      <c r="E197" s="583" t="s">
        <v>2341</v>
      </c>
      <c r="F197" s="581" t="s">
        <v>2284</v>
      </c>
      <c r="G197" s="581" t="s">
        <v>1447</v>
      </c>
    </row>
    <row r="198" spans="1:7" ht="13.5" customHeight="1">
      <c r="A198" s="540" t="s">
        <v>2414</v>
      </c>
      <c r="B198" s="582"/>
      <c r="C198" s="582"/>
      <c r="D198" s="582"/>
      <c r="E198" s="582"/>
      <c r="F198" s="581" t="s">
        <v>11</v>
      </c>
      <c r="G198" s="581" t="s">
        <v>12</v>
      </c>
    </row>
    <row r="199" spans="1:7" ht="13.5" customHeight="1">
      <c r="A199" s="573"/>
      <c r="B199" s="600" t="s">
        <v>2413</v>
      </c>
      <c r="C199" s="600" t="s">
        <v>1440</v>
      </c>
      <c r="D199" s="603" t="s">
        <v>2371</v>
      </c>
      <c r="E199" s="600">
        <v>45322</v>
      </c>
      <c r="F199" s="600">
        <v>45329</v>
      </c>
      <c r="G199" s="600">
        <v>45366</v>
      </c>
    </row>
    <row r="200" spans="1:7" ht="13.5" customHeight="1">
      <c r="A200" s="573"/>
      <c r="B200" s="600"/>
      <c r="C200" s="600"/>
      <c r="D200" s="602"/>
      <c r="E200" s="600">
        <v>45329</v>
      </c>
      <c r="F200" s="600">
        <v>45336</v>
      </c>
      <c r="G200" s="600">
        <v>45373</v>
      </c>
    </row>
    <row r="201" spans="1:7" ht="13.5" customHeight="1">
      <c r="A201" s="573"/>
      <c r="B201" s="600" t="s">
        <v>2408</v>
      </c>
      <c r="C201" s="600" t="s">
        <v>2407</v>
      </c>
      <c r="D201" s="602"/>
      <c r="E201" s="600">
        <v>45336</v>
      </c>
      <c r="F201" s="600">
        <v>45343</v>
      </c>
      <c r="G201" s="600">
        <v>45380</v>
      </c>
    </row>
    <row r="202" spans="1:7" ht="13.5" customHeight="1">
      <c r="A202" s="573"/>
      <c r="B202" s="600" t="s">
        <v>346</v>
      </c>
      <c r="C202" s="600" t="s">
        <v>1433</v>
      </c>
      <c r="D202" s="602"/>
      <c r="E202" s="600">
        <v>45343</v>
      </c>
      <c r="F202" s="600">
        <v>45350</v>
      </c>
      <c r="G202" s="600">
        <v>45387</v>
      </c>
    </row>
    <row r="203" spans="1:7" ht="13.5" customHeight="1">
      <c r="A203" s="573"/>
      <c r="B203" s="600"/>
      <c r="C203" s="600"/>
      <c r="D203" s="601"/>
      <c r="E203" s="600">
        <v>45350</v>
      </c>
      <c r="F203" s="600">
        <v>45357</v>
      </c>
      <c r="G203" s="600">
        <v>45394</v>
      </c>
    </row>
    <row r="204" spans="1:7" ht="13.5" customHeight="1">
      <c r="A204" s="573"/>
      <c r="B204" s="600"/>
      <c r="C204" s="600"/>
      <c r="D204" s="605"/>
      <c r="E204" s="604"/>
      <c r="F204" s="604"/>
      <c r="G204" s="604"/>
    </row>
    <row r="205" spans="1:7" ht="13.5" customHeight="1">
      <c r="A205" s="540" t="s">
        <v>2412</v>
      </c>
      <c r="B205" s="583" t="s">
        <v>7</v>
      </c>
      <c r="C205" s="583" t="s">
        <v>8</v>
      </c>
      <c r="D205" s="583" t="s">
        <v>9</v>
      </c>
      <c r="E205" s="583" t="s">
        <v>2341</v>
      </c>
      <c r="F205" s="581" t="s">
        <v>2284</v>
      </c>
      <c r="G205" s="581" t="s">
        <v>2411</v>
      </c>
    </row>
    <row r="206" spans="1:7" ht="13.5" customHeight="1">
      <c r="A206" s="540" t="s">
        <v>2410</v>
      </c>
      <c r="B206" s="582"/>
      <c r="C206" s="582"/>
      <c r="D206" s="582"/>
      <c r="E206" s="582"/>
      <c r="F206" s="581" t="s">
        <v>11</v>
      </c>
      <c r="G206" s="581" t="s">
        <v>12</v>
      </c>
    </row>
    <row r="207" spans="1:7" ht="13.5" customHeight="1">
      <c r="A207" s="573"/>
      <c r="B207" s="600" t="s">
        <v>2409</v>
      </c>
      <c r="C207" s="600" t="s">
        <v>1440</v>
      </c>
      <c r="D207" s="603" t="s">
        <v>2371</v>
      </c>
      <c r="E207" s="600">
        <v>45322</v>
      </c>
      <c r="F207" s="600">
        <v>45329</v>
      </c>
      <c r="G207" s="600">
        <v>45361</v>
      </c>
    </row>
    <row r="208" spans="1:7" ht="13.5" customHeight="1">
      <c r="A208" s="573"/>
      <c r="B208" s="600"/>
      <c r="C208" s="600"/>
      <c r="D208" s="602"/>
      <c r="E208" s="600">
        <v>45329</v>
      </c>
      <c r="F208" s="600">
        <v>45336</v>
      </c>
      <c r="G208" s="600">
        <v>45368</v>
      </c>
    </row>
    <row r="209" spans="1:7" ht="13.5" customHeight="1">
      <c r="A209" s="573"/>
      <c r="B209" s="600" t="s">
        <v>2408</v>
      </c>
      <c r="C209" s="600" t="s">
        <v>2407</v>
      </c>
      <c r="D209" s="602"/>
      <c r="E209" s="600">
        <v>45336</v>
      </c>
      <c r="F209" s="600">
        <v>45343</v>
      </c>
      <c r="G209" s="600">
        <v>45375</v>
      </c>
    </row>
    <row r="210" spans="1:7" ht="13.5" customHeight="1">
      <c r="A210" s="573"/>
      <c r="B210" s="600" t="s">
        <v>346</v>
      </c>
      <c r="C210" s="600" t="s">
        <v>1433</v>
      </c>
      <c r="D210" s="602"/>
      <c r="E210" s="600">
        <v>45343</v>
      </c>
      <c r="F210" s="600">
        <v>45350</v>
      </c>
      <c r="G210" s="600">
        <v>45382</v>
      </c>
    </row>
    <row r="211" spans="1:7" ht="13.5" customHeight="1">
      <c r="A211" s="573"/>
      <c r="B211" s="600"/>
      <c r="C211" s="600"/>
      <c r="D211" s="601"/>
      <c r="E211" s="600">
        <v>45350</v>
      </c>
      <c r="F211" s="600">
        <v>45357</v>
      </c>
      <c r="G211" s="600">
        <v>45389</v>
      </c>
    </row>
    <row r="212" spans="1:7" ht="13.5" customHeight="1">
      <c r="A212" s="540"/>
      <c r="B212" s="604"/>
      <c r="C212" s="604"/>
    </row>
    <row r="213" spans="1:7" ht="13.5" customHeight="1">
      <c r="A213" s="540" t="s">
        <v>2406</v>
      </c>
      <c r="B213" s="583" t="s">
        <v>7</v>
      </c>
      <c r="C213" s="583" t="s">
        <v>8</v>
      </c>
      <c r="D213" s="583" t="s">
        <v>9</v>
      </c>
      <c r="E213" s="583" t="s">
        <v>2341</v>
      </c>
      <c r="F213" s="581" t="s">
        <v>2284</v>
      </c>
      <c r="G213" s="581" t="s">
        <v>1447</v>
      </c>
    </row>
    <row r="214" spans="1:7" ht="13.5" customHeight="1">
      <c r="A214" s="540"/>
      <c r="B214" s="582"/>
      <c r="C214" s="582"/>
      <c r="D214" s="582"/>
      <c r="E214" s="582"/>
      <c r="F214" s="581" t="s">
        <v>11</v>
      </c>
      <c r="G214" s="581" t="s">
        <v>12</v>
      </c>
    </row>
    <row r="215" spans="1:7" ht="13.5" customHeight="1">
      <c r="A215" s="540"/>
      <c r="B215" s="600" t="s">
        <v>2405</v>
      </c>
      <c r="C215" s="600" t="s">
        <v>2295</v>
      </c>
      <c r="D215" s="603" t="s">
        <v>2404</v>
      </c>
      <c r="E215" s="600">
        <v>45316</v>
      </c>
      <c r="F215" s="600">
        <v>45323</v>
      </c>
      <c r="G215" s="600">
        <v>45361</v>
      </c>
    </row>
    <row r="216" spans="1:7" ht="13.5" customHeight="1">
      <c r="A216" s="540"/>
      <c r="B216" s="600" t="s">
        <v>2403</v>
      </c>
      <c r="C216" s="600" t="s">
        <v>2402</v>
      </c>
      <c r="D216" s="602"/>
      <c r="E216" s="600">
        <f>E215+7</f>
        <v>45323</v>
      </c>
      <c r="F216" s="600">
        <f>F215+7</f>
        <v>45330</v>
      </c>
      <c r="G216" s="600">
        <f>G215+7</f>
        <v>45368</v>
      </c>
    </row>
    <row r="217" spans="1:7" ht="13.5" customHeight="1">
      <c r="A217" s="540"/>
      <c r="B217" s="600" t="s">
        <v>2401</v>
      </c>
      <c r="C217" s="600" t="s">
        <v>2400</v>
      </c>
      <c r="D217" s="602"/>
      <c r="E217" s="600">
        <f>E216+7</f>
        <v>45330</v>
      </c>
      <c r="F217" s="600">
        <f>F216+7</f>
        <v>45337</v>
      </c>
      <c r="G217" s="600">
        <f>G216+7</f>
        <v>45375</v>
      </c>
    </row>
    <row r="218" spans="1:7" ht="13.5" customHeight="1">
      <c r="A218" s="540"/>
      <c r="B218" s="600" t="s">
        <v>2399</v>
      </c>
      <c r="C218" s="600" t="s">
        <v>1742</v>
      </c>
      <c r="D218" s="602"/>
      <c r="E218" s="600">
        <f>E217+7</f>
        <v>45337</v>
      </c>
      <c r="F218" s="600">
        <f>F217+7</f>
        <v>45344</v>
      </c>
      <c r="G218" s="600">
        <f>G217+7</f>
        <v>45382</v>
      </c>
    </row>
    <row r="219" spans="1:7" ht="13.5" customHeight="1">
      <c r="A219" s="540"/>
      <c r="B219" s="600" t="s">
        <v>2398</v>
      </c>
      <c r="C219" s="600" t="s">
        <v>1740</v>
      </c>
      <c r="D219" s="602"/>
      <c r="E219" s="600">
        <f>E218+7</f>
        <v>45344</v>
      </c>
      <c r="F219" s="600">
        <f>F218+7</f>
        <v>45351</v>
      </c>
      <c r="G219" s="600">
        <f>G218+7</f>
        <v>45389</v>
      </c>
    </row>
    <row r="220" spans="1:7" ht="13.5" customHeight="1">
      <c r="A220" s="540"/>
      <c r="B220" s="600"/>
      <c r="C220" s="600"/>
      <c r="D220" s="601"/>
      <c r="E220" s="600">
        <f>E219+7</f>
        <v>45351</v>
      </c>
      <c r="F220" s="600">
        <f>F219+7</f>
        <v>45358</v>
      </c>
      <c r="G220" s="600">
        <f>G219+7</f>
        <v>45396</v>
      </c>
    </row>
    <row r="221" spans="1:7">
      <c r="B221" s="600"/>
      <c r="C221" s="600"/>
      <c r="F221" s="599"/>
      <c r="G221" s="599"/>
    </row>
    <row r="222" spans="1:7">
      <c r="A222" s="540" t="s">
        <v>2397</v>
      </c>
      <c r="B222" s="570" t="s">
        <v>7</v>
      </c>
      <c r="C222" s="570" t="s">
        <v>8</v>
      </c>
      <c r="D222" s="570" t="s">
        <v>9</v>
      </c>
      <c r="E222" s="570" t="s">
        <v>2341</v>
      </c>
      <c r="F222" s="531" t="s">
        <v>2284</v>
      </c>
      <c r="G222" s="531" t="s">
        <v>2396</v>
      </c>
    </row>
    <row r="223" spans="1:7">
      <c r="A223" s="540" t="s">
        <v>2395</v>
      </c>
      <c r="B223" s="569"/>
      <c r="C223" s="569"/>
      <c r="D223" s="569"/>
      <c r="E223" s="569"/>
      <c r="F223" s="598" t="s">
        <v>11</v>
      </c>
      <c r="G223" s="598" t="s">
        <v>12</v>
      </c>
    </row>
    <row r="224" spans="1:7" ht="13.5" customHeight="1">
      <c r="B224" s="589" t="s">
        <v>2394</v>
      </c>
      <c r="C224" s="589" t="s">
        <v>2393</v>
      </c>
      <c r="D224" s="597" t="s">
        <v>2371</v>
      </c>
      <c r="E224" s="589">
        <v>45321</v>
      </c>
      <c r="F224" s="589">
        <v>45327</v>
      </c>
      <c r="G224" s="589">
        <v>45363</v>
      </c>
    </row>
    <row r="225" spans="1:7" ht="13.5" customHeight="1">
      <c r="B225" s="589" t="s">
        <v>2392</v>
      </c>
      <c r="C225" s="589" t="s">
        <v>2307</v>
      </c>
      <c r="D225" s="597" t="s">
        <v>2371</v>
      </c>
      <c r="E225" s="589">
        <v>45328</v>
      </c>
      <c r="F225" s="589">
        <v>45334</v>
      </c>
      <c r="G225" s="589">
        <v>45370</v>
      </c>
    </row>
    <row r="226" spans="1:7" ht="13.5" customHeight="1">
      <c r="B226" s="589" t="s">
        <v>2391</v>
      </c>
      <c r="C226" s="589" t="s">
        <v>2390</v>
      </c>
      <c r="D226" s="597" t="s">
        <v>2389</v>
      </c>
      <c r="E226" s="589">
        <v>45335</v>
      </c>
      <c r="F226" s="589">
        <v>45341</v>
      </c>
      <c r="G226" s="589">
        <v>45377</v>
      </c>
    </row>
    <row r="227" spans="1:7" ht="13.5" customHeight="1">
      <c r="B227" s="589" t="s">
        <v>2388</v>
      </c>
      <c r="C227" s="589" t="s">
        <v>2387</v>
      </c>
      <c r="D227" s="597" t="s">
        <v>2279</v>
      </c>
      <c r="E227" s="589">
        <v>45342</v>
      </c>
      <c r="F227" s="589">
        <v>45348</v>
      </c>
      <c r="G227" s="589">
        <v>45384</v>
      </c>
    </row>
    <row r="228" spans="1:7">
      <c r="A228" s="540"/>
      <c r="B228" s="589"/>
      <c r="C228" s="589"/>
      <c r="D228" s="597" t="s">
        <v>2279</v>
      </c>
      <c r="E228" s="589">
        <v>45349</v>
      </c>
      <c r="F228" s="589">
        <v>45355</v>
      </c>
      <c r="G228" s="589">
        <v>45391</v>
      </c>
    </row>
    <row r="230" spans="1:7" s="541" customFormat="1">
      <c r="A230" s="540" t="s">
        <v>58</v>
      </c>
      <c r="B230" s="535" t="s">
        <v>7</v>
      </c>
      <c r="C230" s="535" t="s">
        <v>8</v>
      </c>
      <c r="D230" s="535" t="s">
        <v>9</v>
      </c>
      <c r="E230" s="535" t="s">
        <v>2341</v>
      </c>
      <c r="F230" s="531" t="s">
        <v>2284</v>
      </c>
      <c r="G230" s="531" t="s">
        <v>58</v>
      </c>
    </row>
    <row r="231" spans="1:7">
      <c r="A231" s="596" t="s">
        <v>2386</v>
      </c>
      <c r="B231" s="535"/>
      <c r="C231" s="535"/>
      <c r="D231" s="535"/>
      <c r="E231" s="535"/>
      <c r="F231" s="531" t="s">
        <v>11</v>
      </c>
      <c r="G231" s="531" t="s">
        <v>12</v>
      </c>
    </row>
    <row r="232" spans="1:7" ht="13.5" customHeight="1">
      <c r="B232" s="577" t="s">
        <v>2379</v>
      </c>
      <c r="C232" s="577" t="s">
        <v>2378</v>
      </c>
      <c r="D232" s="595" t="s">
        <v>2385</v>
      </c>
      <c r="E232" s="589">
        <v>45321</v>
      </c>
      <c r="F232" s="589">
        <v>45328</v>
      </c>
      <c r="G232" s="562">
        <v>45364</v>
      </c>
    </row>
    <row r="233" spans="1:7" ht="13.5" customHeight="1">
      <c r="B233" s="577" t="s">
        <v>2377</v>
      </c>
      <c r="C233" s="577" t="s">
        <v>2377</v>
      </c>
      <c r="D233" s="594"/>
      <c r="E233" s="589">
        <f>E232+7</f>
        <v>45328</v>
      </c>
      <c r="F233" s="589">
        <f>F232+7</f>
        <v>45335</v>
      </c>
      <c r="G233" s="562">
        <f>G232+7</f>
        <v>45371</v>
      </c>
    </row>
    <row r="234" spans="1:7" ht="13.5" customHeight="1">
      <c r="B234" s="577" t="s">
        <v>2377</v>
      </c>
      <c r="C234" s="577" t="s">
        <v>2377</v>
      </c>
      <c r="D234" s="594"/>
      <c r="E234" s="589">
        <f>E233+7</f>
        <v>45335</v>
      </c>
      <c r="F234" s="589">
        <f>F233+7</f>
        <v>45342</v>
      </c>
      <c r="G234" s="562">
        <f>G233+7</f>
        <v>45378</v>
      </c>
    </row>
    <row r="235" spans="1:7" ht="13.5" customHeight="1">
      <c r="B235" s="577" t="s">
        <v>2376</v>
      </c>
      <c r="C235" s="577" t="s">
        <v>960</v>
      </c>
      <c r="D235" s="594"/>
      <c r="E235" s="589">
        <f>E234+7</f>
        <v>45342</v>
      </c>
      <c r="F235" s="589">
        <f>F234+7</f>
        <v>45349</v>
      </c>
      <c r="G235" s="562">
        <f>G234+7</f>
        <v>45385</v>
      </c>
    </row>
    <row r="236" spans="1:7" ht="13.5" customHeight="1">
      <c r="B236" s="577"/>
      <c r="C236" s="577"/>
      <c r="D236" s="593"/>
      <c r="E236" s="589">
        <f>E235+7</f>
        <v>45349</v>
      </c>
      <c r="F236" s="589">
        <f>F235+7</f>
        <v>45356</v>
      </c>
      <c r="G236" s="562">
        <f>G235+7</f>
        <v>45392</v>
      </c>
    </row>
    <row r="237" spans="1:7">
      <c r="A237" s="540"/>
      <c r="B237" s="540"/>
      <c r="C237" s="591"/>
      <c r="D237" s="587"/>
      <c r="E237" s="587"/>
      <c r="F237" s="587"/>
      <c r="G237" s="587"/>
    </row>
    <row r="238" spans="1:7">
      <c r="A238" s="536" t="s">
        <v>1570</v>
      </c>
      <c r="B238" s="568" t="s">
        <v>7</v>
      </c>
      <c r="C238" s="568" t="s">
        <v>8</v>
      </c>
      <c r="D238" s="570" t="s">
        <v>9</v>
      </c>
      <c r="E238" s="570" t="s">
        <v>2341</v>
      </c>
      <c r="F238" s="531" t="s">
        <v>2284</v>
      </c>
      <c r="G238" s="531" t="s">
        <v>2384</v>
      </c>
    </row>
    <row r="239" spans="1:7">
      <c r="A239" s="592" t="s">
        <v>2383</v>
      </c>
      <c r="B239" s="566"/>
      <c r="C239" s="566"/>
      <c r="D239" s="569"/>
      <c r="E239" s="569"/>
      <c r="F239" s="531" t="s">
        <v>11</v>
      </c>
      <c r="G239" s="531" t="s">
        <v>12</v>
      </c>
    </row>
    <row r="240" spans="1:7" s="543" customFormat="1" ht="13.5" customHeight="1">
      <c r="A240" s="590"/>
      <c r="B240" s="577" t="s">
        <v>2379</v>
      </c>
      <c r="C240" s="577" t="s">
        <v>2378</v>
      </c>
      <c r="D240" s="548" t="s">
        <v>2382</v>
      </c>
      <c r="E240" s="588">
        <v>45320</v>
      </c>
      <c r="F240" s="588">
        <v>45328</v>
      </c>
      <c r="G240" s="588">
        <v>45369</v>
      </c>
    </row>
    <row r="241" spans="1:7" s="543" customFormat="1" ht="13.5" customHeight="1">
      <c r="A241" s="590"/>
      <c r="B241" s="577" t="s">
        <v>2377</v>
      </c>
      <c r="C241" s="577" t="s">
        <v>2377</v>
      </c>
      <c r="D241" s="547"/>
      <c r="E241" s="588">
        <v>45327</v>
      </c>
      <c r="F241" s="588">
        <v>45335</v>
      </c>
      <c r="G241" s="588">
        <v>45376</v>
      </c>
    </row>
    <row r="242" spans="1:7" s="543" customFormat="1" ht="13.5" customHeight="1">
      <c r="A242" s="590"/>
      <c r="B242" s="577" t="s">
        <v>2377</v>
      </c>
      <c r="C242" s="577" t="s">
        <v>2377</v>
      </c>
      <c r="D242" s="547"/>
      <c r="E242" s="588">
        <v>45334</v>
      </c>
      <c r="F242" s="588">
        <v>45342</v>
      </c>
      <c r="G242" s="588">
        <v>45383</v>
      </c>
    </row>
    <row r="243" spans="1:7" s="543" customFormat="1" ht="13.5" customHeight="1">
      <c r="A243" s="590"/>
      <c r="B243" s="577" t="s">
        <v>2376</v>
      </c>
      <c r="C243" s="577" t="s">
        <v>960</v>
      </c>
      <c r="D243" s="547"/>
      <c r="E243" s="588">
        <v>45341</v>
      </c>
      <c r="F243" s="588">
        <v>45349</v>
      </c>
      <c r="G243" s="588">
        <v>45390</v>
      </c>
    </row>
    <row r="244" spans="1:7" s="543" customFormat="1" ht="13.5" customHeight="1">
      <c r="A244" s="590"/>
      <c r="B244" s="577"/>
      <c r="C244" s="577"/>
      <c r="D244" s="545"/>
      <c r="E244" s="588">
        <v>45348</v>
      </c>
      <c r="F244" s="588">
        <v>45356</v>
      </c>
      <c r="G244" s="588">
        <v>45397</v>
      </c>
    </row>
    <row r="245" spans="1:7" s="543" customFormat="1" ht="13.5" customHeight="1">
      <c r="A245" s="590"/>
      <c r="B245" s="540"/>
      <c r="C245" s="591"/>
    </row>
    <row r="246" spans="1:7" s="543" customFormat="1" ht="13.5" customHeight="1">
      <c r="A246" s="590" t="s">
        <v>2381</v>
      </c>
      <c r="B246" s="568" t="s">
        <v>7</v>
      </c>
      <c r="C246" s="568" t="s">
        <v>8</v>
      </c>
      <c r="D246" s="570" t="s">
        <v>9</v>
      </c>
      <c r="E246" s="570" t="s">
        <v>2341</v>
      </c>
      <c r="F246" s="531" t="s">
        <v>2284</v>
      </c>
      <c r="G246" s="531" t="s">
        <v>2381</v>
      </c>
    </row>
    <row r="247" spans="1:7" s="543" customFormat="1" ht="13.5" customHeight="1">
      <c r="A247" s="590" t="s">
        <v>2380</v>
      </c>
      <c r="B247" s="566"/>
      <c r="C247" s="566"/>
      <c r="D247" s="569"/>
      <c r="E247" s="569"/>
      <c r="F247" s="531" t="s">
        <v>11</v>
      </c>
      <c r="G247" s="531" t="s">
        <v>12</v>
      </c>
    </row>
    <row r="248" spans="1:7" s="543" customFormat="1" ht="13.5" customHeight="1">
      <c r="A248" s="590"/>
      <c r="B248" s="577" t="s">
        <v>2379</v>
      </c>
      <c r="C248" s="577" t="s">
        <v>2378</v>
      </c>
      <c r="D248" s="548" t="s">
        <v>2279</v>
      </c>
      <c r="E248" s="589">
        <v>45321</v>
      </c>
      <c r="F248" s="589">
        <v>45328</v>
      </c>
      <c r="G248" s="588">
        <v>45358</v>
      </c>
    </row>
    <row r="249" spans="1:7" s="543" customFormat="1" ht="13.5" customHeight="1">
      <c r="A249" s="590"/>
      <c r="B249" s="577" t="s">
        <v>2377</v>
      </c>
      <c r="C249" s="577" t="s">
        <v>2377</v>
      </c>
      <c r="D249" s="547"/>
      <c r="E249" s="589">
        <v>45328</v>
      </c>
      <c r="F249" s="589">
        <v>45335</v>
      </c>
      <c r="G249" s="588">
        <v>45365</v>
      </c>
    </row>
    <row r="250" spans="1:7" s="543" customFormat="1" ht="13.5" customHeight="1">
      <c r="A250" s="590"/>
      <c r="B250" s="577" t="s">
        <v>2377</v>
      </c>
      <c r="C250" s="577" t="s">
        <v>2377</v>
      </c>
      <c r="D250" s="547"/>
      <c r="E250" s="589">
        <v>45335</v>
      </c>
      <c r="F250" s="589">
        <v>45342</v>
      </c>
      <c r="G250" s="588">
        <v>45372</v>
      </c>
    </row>
    <row r="251" spans="1:7" s="543" customFormat="1" ht="13.5" customHeight="1">
      <c r="A251" s="590"/>
      <c r="B251" s="577" t="s">
        <v>2376</v>
      </c>
      <c r="C251" s="577" t="s">
        <v>960</v>
      </c>
      <c r="D251" s="547"/>
      <c r="E251" s="589">
        <v>45342</v>
      </c>
      <c r="F251" s="589">
        <v>45349</v>
      </c>
      <c r="G251" s="588">
        <v>45379</v>
      </c>
    </row>
    <row r="252" spans="1:7" s="543" customFormat="1" ht="13.5" customHeight="1">
      <c r="A252" s="590"/>
      <c r="B252" s="577"/>
      <c r="C252" s="577"/>
      <c r="D252" s="545"/>
      <c r="E252" s="589">
        <v>45349</v>
      </c>
      <c r="F252" s="589">
        <v>45356</v>
      </c>
      <c r="G252" s="588">
        <v>45386</v>
      </c>
    </row>
    <row r="253" spans="1:7">
      <c r="B253" s="587"/>
      <c r="C253" s="587"/>
      <c r="D253" s="587"/>
      <c r="E253" s="587"/>
      <c r="F253" s="586"/>
      <c r="G253" s="586"/>
    </row>
    <row r="254" spans="1:7">
      <c r="A254" s="540" t="s">
        <v>2375</v>
      </c>
      <c r="B254" s="583" t="s">
        <v>7</v>
      </c>
      <c r="C254" s="583" t="s">
        <v>8</v>
      </c>
      <c r="D254" s="583" t="s">
        <v>9</v>
      </c>
      <c r="E254" s="583" t="s">
        <v>2341</v>
      </c>
      <c r="F254" s="581" t="s">
        <v>2284</v>
      </c>
      <c r="G254" s="581" t="s">
        <v>2374</v>
      </c>
    </row>
    <row r="255" spans="1:7">
      <c r="A255" s="540" t="s">
        <v>2373</v>
      </c>
      <c r="B255" s="585"/>
      <c r="C255" s="585"/>
      <c r="D255" s="582"/>
      <c r="E255" s="582"/>
      <c r="F255" s="581" t="s">
        <v>11</v>
      </c>
      <c r="G255" s="581" t="s">
        <v>12</v>
      </c>
    </row>
    <row r="256" spans="1:7" ht="13.5" customHeight="1">
      <c r="A256" s="526" t="s">
        <v>2228</v>
      </c>
      <c r="B256" s="577" t="s">
        <v>2311</v>
      </c>
      <c r="C256" s="577" t="s">
        <v>966</v>
      </c>
      <c r="D256" s="584" t="s">
        <v>2371</v>
      </c>
      <c r="E256" s="577">
        <v>45321</v>
      </c>
      <c r="F256" s="577">
        <v>45327</v>
      </c>
      <c r="G256" s="577">
        <v>45358</v>
      </c>
    </row>
    <row r="257" spans="1:7" ht="13.5" customHeight="1">
      <c r="A257" s="526" t="s">
        <v>2228</v>
      </c>
      <c r="B257" s="577" t="s">
        <v>2310</v>
      </c>
      <c r="C257" s="577" t="s">
        <v>964</v>
      </c>
      <c r="D257" s="584" t="s">
        <v>2372</v>
      </c>
      <c r="E257" s="577">
        <v>45328</v>
      </c>
      <c r="F257" s="577">
        <v>45334</v>
      </c>
      <c r="G257" s="577">
        <v>45365</v>
      </c>
    </row>
    <row r="258" spans="1:7" ht="13.5" customHeight="1">
      <c r="A258" s="526" t="s">
        <v>2228</v>
      </c>
      <c r="B258" s="577" t="s">
        <v>2309</v>
      </c>
      <c r="C258" s="577" t="s">
        <v>962</v>
      </c>
      <c r="D258" s="584" t="s">
        <v>2371</v>
      </c>
      <c r="E258" s="577">
        <v>45335</v>
      </c>
      <c r="F258" s="577">
        <v>45341</v>
      </c>
      <c r="G258" s="577">
        <v>45372</v>
      </c>
    </row>
    <row r="259" spans="1:7" ht="13.5" customHeight="1">
      <c r="A259" s="526" t="s">
        <v>2228</v>
      </c>
      <c r="B259" s="577" t="s">
        <v>2308</v>
      </c>
      <c r="C259" s="577" t="s">
        <v>2307</v>
      </c>
      <c r="D259" s="584" t="s">
        <v>2279</v>
      </c>
      <c r="E259" s="577">
        <v>45342</v>
      </c>
      <c r="F259" s="577">
        <v>45348</v>
      </c>
      <c r="G259" s="577">
        <v>45379</v>
      </c>
    </row>
    <row r="260" spans="1:7" ht="13.5" customHeight="1">
      <c r="A260" s="526" t="s">
        <v>2228</v>
      </c>
      <c r="B260" s="577"/>
      <c r="C260" s="577"/>
      <c r="D260" s="584" t="s">
        <v>2279</v>
      </c>
      <c r="E260" s="577">
        <v>45349</v>
      </c>
      <c r="F260" s="577">
        <v>45355</v>
      </c>
      <c r="G260" s="577">
        <v>45386</v>
      </c>
    </row>
    <row r="262" spans="1:7" ht="13.5" customHeight="1">
      <c r="A262" s="540" t="s">
        <v>2370</v>
      </c>
      <c r="B262" s="583" t="s">
        <v>7</v>
      </c>
      <c r="C262" s="583" t="s">
        <v>8</v>
      </c>
      <c r="D262" s="583" t="s">
        <v>9</v>
      </c>
      <c r="E262" s="583" t="s">
        <v>2341</v>
      </c>
      <c r="F262" s="581" t="s">
        <v>2284</v>
      </c>
      <c r="G262" s="581" t="s">
        <v>2370</v>
      </c>
    </row>
    <row r="263" spans="1:7" ht="13.5" customHeight="1">
      <c r="A263" s="540" t="s">
        <v>2369</v>
      </c>
      <c r="B263" s="582"/>
      <c r="C263" s="582"/>
      <c r="D263" s="582"/>
      <c r="E263" s="582"/>
      <c r="F263" s="581" t="s">
        <v>11</v>
      </c>
      <c r="G263" s="581" t="s">
        <v>12</v>
      </c>
    </row>
    <row r="264" spans="1:7" ht="13.5" customHeight="1">
      <c r="B264" s="577" t="s">
        <v>2368</v>
      </c>
      <c r="C264" s="577" t="s">
        <v>2367</v>
      </c>
      <c r="D264" s="580" t="s">
        <v>2366</v>
      </c>
      <c r="E264" s="577">
        <v>45321</v>
      </c>
      <c r="F264" s="577">
        <v>45327</v>
      </c>
      <c r="G264" s="577">
        <v>45371</v>
      </c>
    </row>
    <row r="265" spans="1:7" ht="13.5" customHeight="1">
      <c r="B265" s="577"/>
      <c r="C265" s="577"/>
      <c r="D265" s="579"/>
      <c r="E265" s="577">
        <f>E264+7</f>
        <v>45328</v>
      </c>
      <c r="F265" s="577">
        <f>F264+7</f>
        <v>45334</v>
      </c>
      <c r="G265" s="577">
        <f>G264+7</f>
        <v>45378</v>
      </c>
    </row>
    <row r="266" spans="1:7" ht="13.5" customHeight="1">
      <c r="B266" s="577" t="s">
        <v>2365</v>
      </c>
      <c r="C266" s="577" t="s">
        <v>2364</v>
      </c>
      <c r="D266" s="579"/>
      <c r="E266" s="577">
        <f>E265+7</f>
        <v>45335</v>
      </c>
      <c r="F266" s="577">
        <f>F265+7</f>
        <v>45341</v>
      </c>
      <c r="G266" s="577">
        <f>G265+7</f>
        <v>45385</v>
      </c>
    </row>
    <row r="267" spans="1:7" ht="13.5" customHeight="1">
      <c r="B267" s="577"/>
      <c r="C267" s="577"/>
      <c r="D267" s="579"/>
      <c r="E267" s="577">
        <f>E266+7</f>
        <v>45342</v>
      </c>
      <c r="F267" s="577">
        <f>F266+7</f>
        <v>45348</v>
      </c>
      <c r="G267" s="577">
        <f>G266+7</f>
        <v>45392</v>
      </c>
    </row>
    <row r="268" spans="1:7" ht="12.75" customHeight="1">
      <c r="B268" s="577" t="s">
        <v>2363</v>
      </c>
      <c r="C268" s="577" t="s">
        <v>2362</v>
      </c>
      <c r="D268" s="578"/>
      <c r="E268" s="577">
        <f>E267+7</f>
        <v>45349</v>
      </c>
      <c r="F268" s="577">
        <f>F267+7</f>
        <v>45355</v>
      </c>
      <c r="G268" s="577">
        <f>G267+7</f>
        <v>45399</v>
      </c>
    </row>
    <row r="269" spans="1:7" ht="13.5" customHeight="1">
      <c r="B269" s="577"/>
      <c r="C269" s="577"/>
    </row>
    <row r="270" spans="1:7">
      <c r="A270" s="540" t="s">
        <v>2353</v>
      </c>
      <c r="B270" s="570" t="s">
        <v>7</v>
      </c>
      <c r="C270" s="570" t="s">
        <v>8</v>
      </c>
      <c r="D270" s="570" t="s">
        <v>9</v>
      </c>
      <c r="E270" s="570" t="s">
        <v>2341</v>
      </c>
      <c r="F270" s="531" t="s">
        <v>2284</v>
      </c>
      <c r="G270" s="531" t="s">
        <v>64</v>
      </c>
    </row>
    <row r="271" spans="1:7">
      <c r="A271" s="539" t="s">
        <v>2361</v>
      </c>
      <c r="B271" s="576"/>
      <c r="C271" s="576"/>
      <c r="D271" s="576"/>
      <c r="E271" s="576"/>
      <c r="F271" s="531"/>
      <c r="G271" s="531"/>
    </row>
    <row r="272" spans="1:7">
      <c r="B272" s="569"/>
      <c r="C272" s="569"/>
      <c r="D272" s="569"/>
      <c r="E272" s="569"/>
      <c r="F272" s="531" t="s">
        <v>11</v>
      </c>
      <c r="G272" s="531" t="s">
        <v>12</v>
      </c>
    </row>
    <row r="273" spans="1:7" ht="12.75" customHeight="1">
      <c r="A273" s="573"/>
      <c r="B273" s="562" t="s">
        <v>2360</v>
      </c>
      <c r="C273" s="562" t="s">
        <v>2359</v>
      </c>
      <c r="D273" s="575" t="s">
        <v>2358</v>
      </c>
      <c r="E273" s="562">
        <v>45320</v>
      </c>
      <c r="F273" s="562">
        <v>45326</v>
      </c>
      <c r="G273" s="562">
        <v>45341</v>
      </c>
    </row>
    <row r="274" spans="1:7" ht="12.75" customHeight="1">
      <c r="A274" s="573"/>
      <c r="B274" s="562" t="s">
        <v>2357</v>
      </c>
      <c r="C274" s="562" t="s">
        <v>2356</v>
      </c>
      <c r="D274" s="574"/>
      <c r="E274" s="562">
        <v>45327</v>
      </c>
      <c r="F274" s="562">
        <v>45333</v>
      </c>
      <c r="G274" s="562">
        <v>45348</v>
      </c>
    </row>
    <row r="275" spans="1:7" ht="12.75" customHeight="1">
      <c r="A275" s="573"/>
      <c r="B275" s="562"/>
      <c r="C275" s="562"/>
      <c r="D275" s="574"/>
      <c r="E275" s="562">
        <v>45334</v>
      </c>
      <c r="F275" s="562">
        <v>45340</v>
      </c>
      <c r="G275" s="562">
        <v>45355</v>
      </c>
    </row>
    <row r="276" spans="1:7" ht="12.75" customHeight="1">
      <c r="A276" s="573"/>
      <c r="B276" s="562" t="s">
        <v>2355</v>
      </c>
      <c r="C276" s="562" t="s">
        <v>2354</v>
      </c>
      <c r="D276" s="574"/>
      <c r="E276" s="562">
        <v>45341</v>
      </c>
      <c r="F276" s="562">
        <v>45347</v>
      </c>
      <c r="G276" s="562">
        <v>45362</v>
      </c>
    </row>
    <row r="277" spans="1:7" ht="12.75" customHeight="1">
      <c r="A277" s="573"/>
      <c r="B277" s="562"/>
      <c r="C277" s="562"/>
      <c r="D277" s="572"/>
      <c r="E277" s="562">
        <v>45348</v>
      </c>
      <c r="F277" s="562">
        <v>45354</v>
      </c>
      <c r="G277" s="562">
        <v>45369</v>
      </c>
    </row>
    <row r="278" spans="1:7">
      <c r="A278" s="540"/>
      <c r="B278" s="562"/>
      <c r="C278" s="562"/>
      <c r="E278" s="571"/>
    </row>
    <row r="279" spans="1:7" ht="12.75" customHeight="1">
      <c r="A279" s="540" t="s">
        <v>2353</v>
      </c>
      <c r="B279" s="570" t="s">
        <v>7</v>
      </c>
      <c r="C279" s="570" t="s">
        <v>8</v>
      </c>
      <c r="D279" s="570" t="s">
        <v>9</v>
      </c>
      <c r="E279" s="570" t="s">
        <v>2341</v>
      </c>
      <c r="F279" s="531" t="s">
        <v>2284</v>
      </c>
      <c r="G279" s="531" t="s">
        <v>64</v>
      </c>
    </row>
    <row r="280" spans="1:7" ht="12.75" customHeight="1">
      <c r="A280" s="540" t="s">
        <v>2352</v>
      </c>
      <c r="B280" s="569"/>
      <c r="C280" s="569"/>
      <c r="D280" s="569"/>
      <c r="E280" s="569"/>
      <c r="F280" s="531" t="s">
        <v>11</v>
      </c>
      <c r="G280" s="531" t="s">
        <v>12</v>
      </c>
    </row>
    <row r="281" spans="1:7" ht="12.75" customHeight="1">
      <c r="A281" s="540"/>
      <c r="B281" s="562" t="s">
        <v>2351</v>
      </c>
      <c r="C281" s="562" t="s">
        <v>2350</v>
      </c>
      <c r="D281" s="565" t="s">
        <v>2349</v>
      </c>
      <c r="E281" s="562">
        <v>45321</v>
      </c>
      <c r="F281" s="562">
        <v>45327</v>
      </c>
      <c r="G281" s="562">
        <v>45342</v>
      </c>
    </row>
    <row r="282" spans="1:7" ht="12.75" customHeight="1">
      <c r="A282" s="540"/>
      <c r="B282" s="562" t="s">
        <v>2348</v>
      </c>
      <c r="C282" s="562" t="s">
        <v>2347</v>
      </c>
      <c r="D282" s="564"/>
      <c r="E282" s="562">
        <v>45328</v>
      </c>
      <c r="F282" s="562">
        <v>45334</v>
      </c>
      <c r="G282" s="562">
        <v>45349</v>
      </c>
    </row>
    <row r="283" spans="1:7" ht="12.75" customHeight="1">
      <c r="A283" s="540"/>
      <c r="B283" s="562" t="s">
        <v>2346</v>
      </c>
      <c r="C283" s="562" t="s">
        <v>2345</v>
      </c>
      <c r="D283" s="564"/>
      <c r="E283" s="562">
        <v>45335</v>
      </c>
      <c r="F283" s="562">
        <v>45341</v>
      </c>
      <c r="G283" s="562">
        <v>45356</v>
      </c>
    </row>
    <row r="284" spans="1:7" ht="13.5" customHeight="1">
      <c r="B284" s="562" t="s">
        <v>2344</v>
      </c>
      <c r="C284" s="562" t="s">
        <v>2343</v>
      </c>
      <c r="D284" s="564"/>
      <c r="E284" s="562">
        <v>45342</v>
      </c>
      <c r="F284" s="562">
        <v>45348</v>
      </c>
      <c r="G284" s="562">
        <v>45363</v>
      </c>
    </row>
    <row r="285" spans="1:7" ht="13.5" customHeight="1">
      <c r="B285" s="562"/>
      <c r="C285" s="562"/>
      <c r="D285" s="563"/>
      <c r="E285" s="562">
        <v>45349</v>
      </c>
      <c r="F285" s="562">
        <v>45355</v>
      </c>
      <c r="G285" s="562">
        <v>45370</v>
      </c>
    </row>
    <row r="286" spans="1:7" ht="12.75" customHeight="1"/>
    <row r="287" spans="1:7">
      <c r="A287" s="567" t="s">
        <v>2342</v>
      </c>
      <c r="B287" s="530" t="s">
        <v>7</v>
      </c>
      <c r="C287" s="530" t="s">
        <v>8</v>
      </c>
      <c r="D287" s="530" t="s">
        <v>9</v>
      </c>
      <c r="E287" s="568" t="s">
        <v>2341</v>
      </c>
      <c r="F287" s="562" t="s">
        <v>2284</v>
      </c>
      <c r="G287" s="562" t="s">
        <v>64</v>
      </c>
    </row>
    <row r="288" spans="1:7" ht="12" customHeight="1">
      <c r="A288" s="567"/>
      <c r="B288" s="528"/>
      <c r="C288" s="528"/>
      <c r="D288" s="528"/>
      <c r="E288" s="566"/>
      <c r="F288" s="558" t="s">
        <v>11</v>
      </c>
      <c r="G288" s="531" t="s">
        <v>12</v>
      </c>
    </row>
    <row r="289" spans="1:7" ht="13.5" customHeight="1">
      <c r="B289" s="562" t="s">
        <v>2340</v>
      </c>
      <c r="C289" s="562" t="s">
        <v>2339</v>
      </c>
      <c r="D289" s="565" t="s">
        <v>2279</v>
      </c>
      <c r="E289" s="562">
        <v>45317</v>
      </c>
      <c r="F289" s="562">
        <v>45324</v>
      </c>
      <c r="G289" s="562">
        <v>45339</v>
      </c>
    </row>
    <row r="290" spans="1:7" ht="13.5" customHeight="1">
      <c r="B290" s="562" t="s">
        <v>2338</v>
      </c>
      <c r="C290" s="562" t="s">
        <v>2337</v>
      </c>
      <c r="D290" s="564"/>
      <c r="E290" s="562">
        <f>E289+7</f>
        <v>45324</v>
      </c>
      <c r="F290" s="562">
        <f>F289+7</f>
        <v>45331</v>
      </c>
      <c r="G290" s="562">
        <f>G289+7</f>
        <v>45346</v>
      </c>
    </row>
    <row r="291" spans="1:7" ht="13.5" customHeight="1">
      <c r="B291" s="562" t="s">
        <v>2336</v>
      </c>
      <c r="C291" s="562" t="s">
        <v>2335</v>
      </c>
      <c r="D291" s="564"/>
      <c r="E291" s="562">
        <f>E290+7</f>
        <v>45331</v>
      </c>
      <c r="F291" s="562">
        <f>F290+7</f>
        <v>45338</v>
      </c>
      <c r="G291" s="562">
        <f>G290+7</f>
        <v>45353</v>
      </c>
    </row>
    <row r="292" spans="1:7" ht="13.5" customHeight="1">
      <c r="B292" s="562" t="s">
        <v>2334</v>
      </c>
      <c r="C292" s="562" t="s">
        <v>2333</v>
      </c>
      <c r="D292" s="564"/>
      <c r="E292" s="562">
        <f>E291+7</f>
        <v>45338</v>
      </c>
      <c r="F292" s="562">
        <f>F291+7</f>
        <v>45345</v>
      </c>
      <c r="G292" s="562">
        <f>G291+7</f>
        <v>45360</v>
      </c>
    </row>
    <row r="293" spans="1:7" ht="13.5" customHeight="1">
      <c r="B293" s="562"/>
      <c r="C293" s="562"/>
      <c r="D293" s="563"/>
      <c r="E293" s="562">
        <f>E292+7</f>
        <v>45345</v>
      </c>
      <c r="F293" s="562">
        <f>F292+7</f>
        <v>45352</v>
      </c>
      <c r="G293" s="562">
        <f>G292+7</f>
        <v>45367</v>
      </c>
    </row>
    <row r="294" spans="1:7" s="543" customFormat="1" ht="12.75" customHeight="1">
      <c r="B294" s="552"/>
    </row>
    <row r="295" spans="1:7" s="543" customFormat="1" ht="12.75" customHeight="1">
      <c r="A295" s="546" t="s">
        <v>2332</v>
      </c>
      <c r="B295" s="556" t="s">
        <v>7</v>
      </c>
      <c r="C295" s="556" t="s">
        <v>8</v>
      </c>
      <c r="D295" s="556" t="s">
        <v>9</v>
      </c>
      <c r="E295" s="556" t="s">
        <v>2285</v>
      </c>
      <c r="F295" s="557" t="s">
        <v>2284</v>
      </c>
      <c r="G295" s="557" t="s">
        <v>2331</v>
      </c>
    </row>
    <row r="296" spans="1:7" s="543" customFormat="1" ht="12.75" customHeight="1">
      <c r="A296" s="546" t="s">
        <v>2319</v>
      </c>
      <c r="B296" s="554"/>
      <c r="C296" s="554"/>
      <c r="D296" s="554"/>
      <c r="E296" s="554"/>
      <c r="F296" s="557" t="s">
        <v>11</v>
      </c>
      <c r="G296" s="557" t="s">
        <v>12</v>
      </c>
    </row>
    <row r="297" spans="1:7" s="543" customFormat="1" ht="12.75" customHeight="1">
      <c r="A297" s="546"/>
      <c r="B297" s="553" t="s">
        <v>2330</v>
      </c>
      <c r="C297" s="553" t="s">
        <v>2329</v>
      </c>
      <c r="D297" s="561" t="s">
        <v>2328</v>
      </c>
      <c r="E297" s="553">
        <v>45321</v>
      </c>
      <c r="F297" s="553">
        <v>45328</v>
      </c>
      <c r="G297" s="553">
        <v>45348</v>
      </c>
    </row>
    <row r="298" spans="1:7" s="543" customFormat="1" ht="12.75" customHeight="1">
      <c r="A298" s="546"/>
      <c r="B298" s="553" t="s">
        <v>2327</v>
      </c>
      <c r="C298" s="553" t="s">
        <v>2326</v>
      </c>
      <c r="D298" s="560"/>
      <c r="E298" s="553">
        <f>E297+7</f>
        <v>45328</v>
      </c>
      <c r="F298" s="553">
        <f>F297+7</f>
        <v>45335</v>
      </c>
      <c r="G298" s="553">
        <f>G297+7</f>
        <v>45355</v>
      </c>
    </row>
    <row r="299" spans="1:7" s="543" customFormat="1" ht="12.75" customHeight="1">
      <c r="A299" s="546"/>
      <c r="B299" s="553" t="s">
        <v>2325</v>
      </c>
      <c r="C299" s="553" t="s">
        <v>2324</v>
      </c>
      <c r="D299" s="560"/>
      <c r="E299" s="553">
        <f>E298+7</f>
        <v>45335</v>
      </c>
      <c r="F299" s="553">
        <f>F298+7</f>
        <v>45342</v>
      </c>
      <c r="G299" s="553">
        <f>G298+7</f>
        <v>45362</v>
      </c>
    </row>
    <row r="300" spans="1:7" s="543" customFormat="1" ht="12.75" customHeight="1">
      <c r="A300" s="546"/>
      <c r="B300" s="553" t="s">
        <v>2323</v>
      </c>
      <c r="C300" s="553" t="s">
        <v>2322</v>
      </c>
      <c r="D300" s="560"/>
      <c r="E300" s="553">
        <f>E299+7</f>
        <v>45342</v>
      </c>
      <c r="F300" s="553">
        <f>F299+7</f>
        <v>45349</v>
      </c>
      <c r="G300" s="553">
        <f>G299+7</f>
        <v>45369</v>
      </c>
    </row>
    <row r="301" spans="1:7" s="543" customFormat="1" ht="12.75" customHeight="1">
      <c r="A301" s="546"/>
      <c r="B301" s="553"/>
      <c r="C301" s="553"/>
      <c r="D301" s="559"/>
      <c r="E301" s="553">
        <f>E300+7</f>
        <v>45349</v>
      </c>
      <c r="F301" s="553">
        <f>F300+7</f>
        <v>45356</v>
      </c>
      <c r="G301" s="553">
        <f>G300+7</f>
        <v>45376</v>
      </c>
    </row>
    <row r="302" spans="1:7" s="543" customFormat="1" ht="12.75" customHeight="1">
      <c r="A302" s="552"/>
      <c r="B302" s="558"/>
      <c r="C302" s="558"/>
      <c r="D302" s="552"/>
      <c r="E302" s="552"/>
      <c r="F302" s="552"/>
      <c r="G302" s="552"/>
    </row>
    <row r="303" spans="1:7" s="543" customFormat="1" ht="12.75" customHeight="1">
      <c r="A303" s="546" t="s">
        <v>2321</v>
      </c>
      <c r="B303" s="556" t="s">
        <v>7</v>
      </c>
      <c r="C303" s="556" t="s">
        <v>8</v>
      </c>
      <c r="D303" s="556" t="s">
        <v>9</v>
      </c>
      <c r="E303" s="556" t="s">
        <v>2285</v>
      </c>
      <c r="F303" s="557" t="s">
        <v>2284</v>
      </c>
      <c r="G303" s="557" t="s">
        <v>2320</v>
      </c>
    </row>
    <row r="304" spans="1:7" s="543" customFormat="1" ht="12.75" customHeight="1">
      <c r="A304" s="546" t="s">
        <v>2319</v>
      </c>
      <c r="B304" s="554"/>
      <c r="C304" s="554"/>
      <c r="D304" s="554"/>
      <c r="E304" s="554"/>
      <c r="F304" s="557" t="s">
        <v>11</v>
      </c>
      <c r="G304" s="557" t="s">
        <v>12</v>
      </c>
    </row>
    <row r="305" spans="1:7" s="543" customFormat="1" ht="12.75" customHeight="1">
      <c r="A305" s="546"/>
      <c r="B305" s="553" t="s">
        <v>2318</v>
      </c>
      <c r="C305" s="553" t="s">
        <v>2317</v>
      </c>
      <c r="D305" s="556" t="s">
        <v>2316</v>
      </c>
      <c r="E305" s="553">
        <v>45321</v>
      </c>
      <c r="F305" s="553">
        <v>45328</v>
      </c>
      <c r="G305" s="553">
        <v>45314</v>
      </c>
    </row>
    <row r="306" spans="1:7" s="543" customFormat="1" ht="12.75" customHeight="1">
      <c r="A306" s="546"/>
      <c r="B306" s="553" t="s">
        <v>2315</v>
      </c>
      <c r="C306" s="553" t="s">
        <v>2314</v>
      </c>
      <c r="D306" s="555"/>
      <c r="E306" s="553">
        <f>E305+7</f>
        <v>45328</v>
      </c>
      <c r="F306" s="553">
        <f>F305+7</f>
        <v>45335</v>
      </c>
      <c r="G306" s="553">
        <f>G305+7</f>
        <v>45321</v>
      </c>
    </row>
    <row r="307" spans="1:7" s="543" customFormat="1" ht="12.75" customHeight="1">
      <c r="A307" s="546"/>
      <c r="B307" s="553"/>
      <c r="C307" s="553"/>
      <c r="D307" s="555"/>
      <c r="E307" s="553">
        <f>E306+7</f>
        <v>45335</v>
      </c>
      <c r="F307" s="553">
        <f>F306+7</f>
        <v>45342</v>
      </c>
      <c r="G307" s="553">
        <f>G306+7</f>
        <v>45328</v>
      </c>
    </row>
    <row r="308" spans="1:7" s="543" customFormat="1" ht="12.75" customHeight="1">
      <c r="A308" s="546"/>
      <c r="B308" s="553"/>
      <c r="C308" s="553"/>
      <c r="D308" s="555"/>
      <c r="E308" s="553">
        <f>E307+7</f>
        <v>45342</v>
      </c>
      <c r="F308" s="553">
        <f>F307+7</f>
        <v>45349</v>
      </c>
      <c r="G308" s="553">
        <f>G307+7</f>
        <v>45335</v>
      </c>
    </row>
    <row r="309" spans="1:7" s="543" customFormat="1" ht="12.75" customHeight="1">
      <c r="A309" s="546"/>
      <c r="B309" s="553" t="s">
        <v>2313</v>
      </c>
      <c r="C309" s="553" t="s">
        <v>2312</v>
      </c>
      <c r="D309" s="554"/>
      <c r="E309" s="553">
        <f>E308+7</f>
        <v>45349</v>
      </c>
      <c r="F309" s="553">
        <f>F308+7</f>
        <v>45356</v>
      </c>
      <c r="G309" s="553">
        <f>G308+7</f>
        <v>45342</v>
      </c>
    </row>
    <row r="310" spans="1:7" s="543" customFormat="1" ht="12.75" customHeight="1">
      <c r="A310" s="546"/>
      <c r="B310" s="546"/>
      <c r="C310" s="546"/>
      <c r="D310" s="546"/>
      <c r="E310" s="552"/>
      <c r="F310" s="552"/>
      <c r="G310" s="552"/>
    </row>
    <row r="311" spans="1:7" s="543" customFormat="1" ht="12.75" customHeight="1">
      <c r="A311" s="546" t="s">
        <v>2306</v>
      </c>
      <c r="B311" s="534" t="s">
        <v>7</v>
      </c>
      <c r="C311" s="534" t="s">
        <v>8</v>
      </c>
      <c r="D311" s="538" t="s">
        <v>9</v>
      </c>
      <c r="E311" s="538" t="s">
        <v>2285</v>
      </c>
      <c r="F311" s="549" t="s">
        <v>2284</v>
      </c>
      <c r="G311" s="549" t="s">
        <v>66</v>
      </c>
    </row>
    <row r="312" spans="1:7" s="543" customFormat="1" ht="12.75" customHeight="1">
      <c r="A312" s="546" t="s">
        <v>2305</v>
      </c>
      <c r="B312" s="533"/>
      <c r="C312" s="533"/>
      <c r="D312" s="538"/>
      <c r="E312" s="538"/>
      <c r="F312" s="549" t="s">
        <v>11</v>
      </c>
      <c r="G312" s="549" t="s">
        <v>12</v>
      </c>
    </row>
    <row r="313" spans="1:7" s="543" customFormat="1" ht="12.75" customHeight="1">
      <c r="A313" s="546"/>
      <c r="B313" s="544" t="s">
        <v>2311</v>
      </c>
      <c r="C313" s="544" t="s">
        <v>966</v>
      </c>
      <c r="D313" s="548" t="s">
        <v>2279</v>
      </c>
      <c r="E313" s="544">
        <v>45322</v>
      </c>
      <c r="F313" s="544">
        <v>45329</v>
      </c>
      <c r="G313" s="544">
        <v>45360</v>
      </c>
    </row>
    <row r="314" spans="1:7" s="543" customFormat="1" ht="12.75" customHeight="1">
      <c r="A314" s="546"/>
      <c r="B314" s="544" t="s">
        <v>2310</v>
      </c>
      <c r="C314" s="544" t="s">
        <v>964</v>
      </c>
      <c r="D314" s="547"/>
      <c r="E314" s="544">
        <f>E313+7</f>
        <v>45329</v>
      </c>
      <c r="F314" s="544">
        <f>F313+7</f>
        <v>45336</v>
      </c>
      <c r="G314" s="544">
        <f>G313+7</f>
        <v>45367</v>
      </c>
    </row>
    <row r="315" spans="1:7" s="543" customFormat="1" ht="12.75" customHeight="1">
      <c r="A315" s="546"/>
      <c r="B315" s="544" t="s">
        <v>2309</v>
      </c>
      <c r="C315" s="544" t="s">
        <v>962</v>
      </c>
      <c r="D315" s="547"/>
      <c r="E315" s="544">
        <f>E314+7</f>
        <v>45336</v>
      </c>
      <c r="F315" s="544">
        <f>F314+7</f>
        <v>45343</v>
      </c>
      <c r="G315" s="544">
        <f>G314+7</f>
        <v>45374</v>
      </c>
    </row>
    <row r="316" spans="1:7" s="543" customFormat="1" ht="12.75" customHeight="1">
      <c r="A316" s="546"/>
      <c r="B316" s="544" t="s">
        <v>2308</v>
      </c>
      <c r="C316" s="544" t="s">
        <v>2307</v>
      </c>
      <c r="D316" s="547"/>
      <c r="E316" s="544">
        <f>E315+7</f>
        <v>45343</v>
      </c>
      <c r="F316" s="544">
        <f>F315+7</f>
        <v>45350</v>
      </c>
      <c r="G316" s="544">
        <f>G315+7</f>
        <v>45381</v>
      </c>
    </row>
    <row r="317" spans="1:7" s="543" customFormat="1" ht="12.75" customHeight="1">
      <c r="A317" s="546"/>
      <c r="B317" s="544"/>
      <c r="C317" s="544"/>
      <c r="D317" s="545"/>
      <c r="E317" s="544">
        <f>E316+7</f>
        <v>45350</v>
      </c>
      <c r="F317" s="544">
        <f>F316+7</f>
        <v>45357</v>
      </c>
      <c r="G317" s="544">
        <f>G316+7</f>
        <v>45388</v>
      </c>
    </row>
    <row r="318" spans="1:7" s="543" customFormat="1" ht="12.75" customHeight="1">
      <c r="A318" s="546"/>
      <c r="B318" s="550"/>
      <c r="C318" s="550"/>
      <c r="D318" s="551"/>
      <c r="E318" s="550"/>
      <c r="F318" s="550"/>
      <c r="G318" s="550"/>
    </row>
    <row r="319" spans="1:7" s="543" customFormat="1" ht="12.75" customHeight="1">
      <c r="A319" s="546" t="s">
        <v>2306</v>
      </c>
      <c r="B319" s="534" t="s">
        <v>7</v>
      </c>
      <c r="C319" s="534" t="s">
        <v>8</v>
      </c>
      <c r="D319" s="538" t="s">
        <v>9</v>
      </c>
      <c r="E319" s="538" t="s">
        <v>2285</v>
      </c>
      <c r="F319" s="549" t="s">
        <v>2284</v>
      </c>
      <c r="G319" s="549" t="s">
        <v>66</v>
      </c>
    </row>
    <row r="320" spans="1:7" s="543" customFormat="1" ht="12.75" customHeight="1">
      <c r="A320" s="546" t="s">
        <v>2305</v>
      </c>
      <c r="B320" s="533"/>
      <c r="C320" s="533"/>
      <c r="D320" s="538"/>
      <c r="E320" s="538"/>
      <c r="F320" s="549" t="s">
        <v>11</v>
      </c>
      <c r="G320" s="549" t="s">
        <v>12</v>
      </c>
    </row>
    <row r="321" spans="1:7" s="543" customFormat="1" ht="12.75" customHeight="1">
      <c r="A321" s="546"/>
      <c r="B321" s="544" t="s">
        <v>2304</v>
      </c>
      <c r="C321" s="544" t="s">
        <v>2303</v>
      </c>
      <c r="D321" s="548" t="s">
        <v>2302</v>
      </c>
      <c r="E321" s="544">
        <v>45322</v>
      </c>
      <c r="F321" s="544">
        <v>45329</v>
      </c>
      <c r="G321" s="544">
        <v>45360</v>
      </c>
    </row>
    <row r="322" spans="1:7" s="543" customFormat="1" ht="12.75" customHeight="1">
      <c r="A322" s="546"/>
      <c r="B322" s="544" t="s">
        <v>2301</v>
      </c>
      <c r="C322" s="544" t="s">
        <v>2300</v>
      </c>
      <c r="D322" s="547"/>
      <c r="E322" s="544">
        <v>45329</v>
      </c>
      <c r="F322" s="544">
        <v>45336</v>
      </c>
      <c r="G322" s="544">
        <v>45367</v>
      </c>
    </row>
    <row r="323" spans="1:7" s="543" customFormat="1" ht="12.75" customHeight="1">
      <c r="A323" s="546"/>
      <c r="B323" s="544"/>
      <c r="C323" s="544"/>
      <c r="D323" s="547"/>
      <c r="E323" s="544">
        <v>45336</v>
      </c>
      <c r="F323" s="544">
        <v>45343</v>
      </c>
      <c r="G323" s="544">
        <v>45374</v>
      </c>
    </row>
    <row r="324" spans="1:7" s="543" customFormat="1" ht="12.75" customHeight="1">
      <c r="A324" s="546"/>
      <c r="B324" s="544" t="s">
        <v>2299</v>
      </c>
      <c r="C324" s="544" t="s">
        <v>2298</v>
      </c>
      <c r="D324" s="547"/>
      <c r="E324" s="544">
        <v>45343</v>
      </c>
      <c r="F324" s="544">
        <v>45350</v>
      </c>
      <c r="G324" s="544">
        <v>45381</v>
      </c>
    </row>
    <row r="325" spans="1:7" s="543" customFormat="1" ht="12.75" customHeight="1">
      <c r="A325" s="546"/>
      <c r="B325" s="544"/>
      <c r="C325" s="544"/>
      <c r="D325" s="545"/>
      <c r="E325" s="544">
        <v>45350</v>
      </c>
      <c r="F325" s="544">
        <v>45357</v>
      </c>
      <c r="G325" s="544">
        <v>45388</v>
      </c>
    </row>
    <row r="326" spans="1:7">
      <c r="C326" s="542"/>
      <c r="D326" s="542"/>
      <c r="E326" s="542"/>
      <c r="G326" s="541"/>
    </row>
    <row r="327" spans="1:7">
      <c r="A327" s="540" t="s">
        <v>955</v>
      </c>
      <c r="B327" s="534" t="s">
        <v>7</v>
      </c>
      <c r="C327" s="538" t="s">
        <v>8</v>
      </c>
      <c r="D327" s="532" t="s">
        <v>9</v>
      </c>
      <c r="E327" s="532" t="s">
        <v>2285</v>
      </c>
      <c r="F327" s="531" t="s">
        <v>2284</v>
      </c>
      <c r="G327" s="531" t="s">
        <v>953</v>
      </c>
    </row>
    <row r="328" spans="1:7">
      <c r="A328" s="539" t="s">
        <v>2297</v>
      </c>
      <c r="B328" s="533"/>
      <c r="C328" s="538"/>
      <c r="D328" s="532"/>
      <c r="E328" s="532"/>
      <c r="F328" s="531" t="s">
        <v>11</v>
      </c>
      <c r="G328" s="531" t="s">
        <v>12</v>
      </c>
    </row>
    <row r="329" spans="1:7" ht="13.5" customHeight="1">
      <c r="B329" s="527" t="s">
        <v>2296</v>
      </c>
      <c r="C329" s="527" t="s">
        <v>2295</v>
      </c>
      <c r="D329" s="530" t="s">
        <v>2294</v>
      </c>
      <c r="E329" s="527">
        <v>45316</v>
      </c>
      <c r="F329" s="527">
        <v>45323</v>
      </c>
      <c r="G329" s="527">
        <v>45365</v>
      </c>
    </row>
    <row r="330" spans="1:7" ht="13.5" customHeight="1">
      <c r="B330" s="527" t="s">
        <v>2293</v>
      </c>
      <c r="C330" s="527" t="s">
        <v>1744</v>
      </c>
      <c r="D330" s="529"/>
      <c r="E330" s="527">
        <v>45323</v>
      </c>
      <c r="F330" s="527">
        <v>45330</v>
      </c>
      <c r="G330" s="527">
        <v>45372</v>
      </c>
    </row>
    <row r="331" spans="1:7" ht="13.5" customHeight="1">
      <c r="B331" s="527" t="s">
        <v>2292</v>
      </c>
      <c r="C331" s="527" t="s">
        <v>1742</v>
      </c>
      <c r="D331" s="529"/>
      <c r="E331" s="527">
        <v>45330</v>
      </c>
      <c r="F331" s="527">
        <v>45337</v>
      </c>
      <c r="G331" s="527">
        <v>45379</v>
      </c>
    </row>
    <row r="332" spans="1:7" ht="13.5" customHeight="1">
      <c r="B332" s="527"/>
      <c r="C332" s="527"/>
      <c r="D332" s="529"/>
      <c r="E332" s="527">
        <v>45337</v>
      </c>
      <c r="F332" s="527">
        <v>45344</v>
      </c>
      <c r="G332" s="527">
        <v>45386</v>
      </c>
    </row>
    <row r="333" spans="1:7" ht="13.5" customHeight="1">
      <c r="B333" s="527" t="s">
        <v>2291</v>
      </c>
      <c r="C333" s="527" t="s">
        <v>1740</v>
      </c>
      <c r="D333" s="529"/>
      <c r="E333" s="527">
        <v>45344</v>
      </c>
      <c r="F333" s="527">
        <v>45351</v>
      </c>
      <c r="G333" s="527">
        <v>45393</v>
      </c>
    </row>
    <row r="334" spans="1:7" ht="13.5" customHeight="1">
      <c r="B334" s="527"/>
      <c r="C334" s="527"/>
      <c r="D334" s="528"/>
      <c r="E334" s="527">
        <v>45351</v>
      </c>
      <c r="F334" s="527">
        <v>45358</v>
      </c>
      <c r="G334" s="527">
        <v>45400</v>
      </c>
    </row>
    <row r="336" spans="1:7">
      <c r="A336" s="526" t="s">
        <v>2290</v>
      </c>
      <c r="B336" s="535" t="s">
        <v>7</v>
      </c>
      <c r="C336" s="535" t="s">
        <v>8</v>
      </c>
      <c r="D336" s="535" t="s">
        <v>9</v>
      </c>
      <c r="E336" s="535" t="s">
        <v>2285</v>
      </c>
      <c r="F336" s="531" t="s">
        <v>2284</v>
      </c>
      <c r="G336" s="531" t="s">
        <v>2290</v>
      </c>
    </row>
    <row r="337" spans="1:7">
      <c r="A337" s="526" t="s">
        <v>2289</v>
      </c>
      <c r="B337" s="535"/>
      <c r="C337" s="535"/>
      <c r="D337" s="535"/>
      <c r="E337" s="535"/>
      <c r="F337" s="531" t="s">
        <v>11</v>
      </c>
      <c r="G337" s="531" t="s">
        <v>12</v>
      </c>
    </row>
    <row r="338" spans="1:7" ht="13.5" customHeight="1">
      <c r="A338" s="537"/>
      <c r="B338" s="527" t="s">
        <v>2281</v>
      </c>
      <c r="C338" s="527" t="s">
        <v>2280</v>
      </c>
      <c r="D338" s="530" t="s">
        <v>2286</v>
      </c>
      <c r="E338" s="527">
        <v>45322</v>
      </c>
      <c r="F338" s="527">
        <v>45327</v>
      </c>
      <c r="G338" s="527">
        <v>45339</v>
      </c>
    </row>
    <row r="339" spans="1:7" ht="13.5" customHeight="1">
      <c r="A339" s="537"/>
      <c r="B339" s="527"/>
      <c r="C339" s="527"/>
      <c r="D339" s="529"/>
      <c r="E339" s="527">
        <v>45329</v>
      </c>
      <c r="F339" s="527">
        <v>45334</v>
      </c>
      <c r="G339" s="527">
        <v>45346</v>
      </c>
    </row>
    <row r="340" spans="1:7" ht="13.5" customHeight="1">
      <c r="A340" s="537"/>
      <c r="B340" s="527" t="s">
        <v>2278</v>
      </c>
      <c r="C340" s="527" t="s">
        <v>2277</v>
      </c>
      <c r="D340" s="529"/>
      <c r="E340" s="527">
        <v>45336</v>
      </c>
      <c r="F340" s="527">
        <v>45341</v>
      </c>
      <c r="G340" s="527">
        <v>45353</v>
      </c>
    </row>
    <row r="341" spans="1:7" ht="13.5" customHeight="1">
      <c r="A341" s="537"/>
      <c r="B341" s="527" t="s">
        <v>2276</v>
      </c>
      <c r="C341" s="527" t="s">
        <v>2275</v>
      </c>
      <c r="D341" s="529"/>
      <c r="E341" s="527">
        <v>45343</v>
      </c>
      <c r="F341" s="527">
        <v>45348</v>
      </c>
      <c r="G341" s="527">
        <v>45360</v>
      </c>
    </row>
    <row r="342" spans="1:7" ht="13.5" customHeight="1">
      <c r="A342" s="537"/>
      <c r="B342" s="527"/>
      <c r="C342" s="527"/>
      <c r="D342" s="528"/>
      <c r="E342" s="527">
        <v>45350</v>
      </c>
      <c r="F342" s="527">
        <v>45355</v>
      </c>
      <c r="G342" s="527">
        <v>45367</v>
      </c>
    </row>
    <row r="343" spans="1:7">
      <c r="B343" s="527"/>
      <c r="C343" s="527"/>
      <c r="D343" s="536"/>
      <c r="E343" s="536"/>
      <c r="F343" s="536"/>
      <c r="G343" s="536"/>
    </row>
    <row r="344" spans="1:7">
      <c r="A344" s="526" t="s">
        <v>2288</v>
      </c>
      <c r="B344" s="535" t="s">
        <v>7</v>
      </c>
      <c r="C344" s="535" t="s">
        <v>8</v>
      </c>
      <c r="D344" s="535" t="s">
        <v>9</v>
      </c>
      <c r="E344" s="535" t="s">
        <v>2285</v>
      </c>
      <c r="F344" s="531" t="s">
        <v>2284</v>
      </c>
      <c r="G344" s="531" t="s">
        <v>30</v>
      </c>
    </row>
    <row r="345" spans="1:7">
      <c r="A345" s="526" t="s">
        <v>2287</v>
      </c>
      <c r="B345" s="535"/>
      <c r="C345" s="535"/>
      <c r="D345" s="535"/>
      <c r="E345" s="535"/>
      <c r="F345" s="531" t="s">
        <v>11</v>
      </c>
      <c r="G345" s="531" t="s">
        <v>12</v>
      </c>
    </row>
    <row r="346" spans="1:7" ht="14.25" customHeight="1">
      <c r="B346" s="527" t="s">
        <v>2281</v>
      </c>
      <c r="C346" s="527" t="s">
        <v>2280</v>
      </c>
      <c r="D346" s="530" t="s">
        <v>2286</v>
      </c>
      <c r="E346" s="527">
        <v>45322</v>
      </c>
      <c r="F346" s="527">
        <v>45327</v>
      </c>
      <c r="G346" s="527">
        <v>45343</v>
      </c>
    </row>
    <row r="347" spans="1:7" ht="14.25" customHeight="1">
      <c r="B347" s="527"/>
      <c r="C347" s="527"/>
      <c r="D347" s="529"/>
      <c r="E347" s="527">
        <v>45329</v>
      </c>
      <c r="F347" s="527">
        <v>45334</v>
      </c>
      <c r="G347" s="527">
        <v>45350</v>
      </c>
    </row>
    <row r="348" spans="1:7" ht="14.25" customHeight="1">
      <c r="B348" s="527" t="s">
        <v>2278</v>
      </c>
      <c r="C348" s="527" t="s">
        <v>2277</v>
      </c>
      <c r="D348" s="529"/>
      <c r="E348" s="527">
        <v>45336</v>
      </c>
      <c r="F348" s="527">
        <v>45341</v>
      </c>
      <c r="G348" s="527">
        <v>45357</v>
      </c>
    </row>
    <row r="349" spans="1:7" ht="13.5" customHeight="1">
      <c r="B349" s="527" t="s">
        <v>2276</v>
      </c>
      <c r="C349" s="527" t="s">
        <v>2275</v>
      </c>
      <c r="D349" s="529"/>
      <c r="E349" s="527">
        <v>45343</v>
      </c>
      <c r="F349" s="527">
        <v>45348</v>
      </c>
      <c r="G349" s="527">
        <v>45364</v>
      </c>
    </row>
    <row r="350" spans="1:7" ht="13.5" customHeight="1">
      <c r="B350" s="527"/>
      <c r="C350" s="527"/>
      <c r="D350" s="528"/>
      <c r="E350" s="527">
        <v>45350</v>
      </c>
      <c r="F350" s="527">
        <v>45355</v>
      </c>
      <c r="G350" s="527">
        <v>45371</v>
      </c>
    </row>
    <row r="352" spans="1:7">
      <c r="A352" s="526" t="s">
        <v>2283</v>
      </c>
      <c r="B352" s="534" t="s">
        <v>7</v>
      </c>
      <c r="C352" s="534" t="s">
        <v>8</v>
      </c>
      <c r="D352" s="532" t="s">
        <v>9</v>
      </c>
      <c r="E352" s="532" t="s">
        <v>2285</v>
      </c>
      <c r="F352" s="531" t="s">
        <v>2284</v>
      </c>
      <c r="G352" s="531" t="s">
        <v>2283</v>
      </c>
    </row>
    <row r="353" spans="1:7">
      <c r="A353" s="526" t="s">
        <v>2282</v>
      </c>
      <c r="B353" s="533"/>
      <c r="C353" s="533"/>
      <c r="D353" s="532"/>
      <c r="E353" s="532"/>
      <c r="F353" s="531" t="s">
        <v>11</v>
      </c>
      <c r="G353" s="531" t="s">
        <v>12</v>
      </c>
    </row>
    <row r="354" spans="1:7" ht="13.5" customHeight="1">
      <c r="B354" s="527" t="s">
        <v>2281</v>
      </c>
      <c r="C354" s="527" t="s">
        <v>2280</v>
      </c>
      <c r="D354" s="530" t="s">
        <v>2279</v>
      </c>
      <c r="E354" s="527">
        <v>45323</v>
      </c>
      <c r="F354" s="527">
        <v>45329</v>
      </c>
      <c r="G354" s="527">
        <v>45344</v>
      </c>
    </row>
    <row r="355" spans="1:7" ht="13.5" customHeight="1">
      <c r="B355" s="527"/>
      <c r="C355" s="527"/>
      <c r="D355" s="529"/>
      <c r="E355" s="527">
        <f>E354+7</f>
        <v>45330</v>
      </c>
      <c r="F355" s="527">
        <f>F354+7</f>
        <v>45336</v>
      </c>
      <c r="G355" s="527">
        <f>G354+7</f>
        <v>45351</v>
      </c>
    </row>
    <row r="356" spans="1:7" ht="13.5" customHeight="1">
      <c r="B356" s="527" t="s">
        <v>2278</v>
      </c>
      <c r="C356" s="527" t="s">
        <v>2277</v>
      </c>
      <c r="D356" s="529"/>
      <c r="E356" s="527">
        <f>E355+7</f>
        <v>45337</v>
      </c>
      <c r="F356" s="527">
        <f>F355+7</f>
        <v>45343</v>
      </c>
      <c r="G356" s="527">
        <f>G355+7</f>
        <v>45358</v>
      </c>
    </row>
    <row r="357" spans="1:7" ht="13.5" customHeight="1">
      <c r="B357" s="527" t="s">
        <v>2276</v>
      </c>
      <c r="C357" s="527" t="s">
        <v>2275</v>
      </c>
      <c r="D357" s="529"/>
      <c r="E357" s="527">
        <f>E356+7</f>
        <v>45344</v>
      </c>
      <c r="F357" s="527">
        <f>F356+7</f>
        <v>45350</v>
      </c>
      <c r="G357" s="527">
        <f>G356+7</f>
        <v>45365</v>
      </c>
    </row>
    <row r="358" spans="1:7" ht="13.5" customHeight="1">
      <c r="B358" s="527"/>
      <c r="C358" s="527"/>
      <c r="D358" s="528"/>
      <c r="E358" s="527">
        <f>E357+7</f>
        <v>45351</v>
      </c>
      <c r="F358" s="527">
        <f>F357+7</f>
        <v>45357</v>
      </c>
      <c r="G358" s="527">
        <f>G357+7</f>
        <v>45372</v>
      </c>
    </row>
  </sheetData>
  <mergeCells count="198">
    <mergeCell ref="D172:D173"/>
    <mergeCell ref="D197:D198"/>
    <mergeCell ref="D189:D190"/>
    <mergeCell ref="E147:E148"/>
    <mergeCell ref="C138:C139"/>
    <mergeCell ref="D238:D239"/>
    <mergeCell ref="D230:D231"/>
    <mergeCell ref="E180:E181"/>
    <mergeCell ref="E213:E214"/>
    <mergeCell ref="E222:E223"/>
    <mergeCell ref="E197:E198"/>
    <mergeCell ref="D147:D148"/>
    <mergeCell ref="D164:D165"/>
    <mergeCell ref="E352:E353"/>
    <mergeCell ref="E344:E345"/>
    <mergeCell ref="E138:E139"/>
    <mergeCell ref="D138:D139"/>
    <mergeCell ref="C254:C255"/>
    <mergeCell ref="E295:E296"/>
    <mergeCell ref="E270:E272"/>
    <mergeCell ref="E262:E263"/>
    <mergeCell ref="E230:E231"/>
    <mergeCell ref="E189:E190"/>
    <mergeCell ref="B319:B320"/>
    <mergeCell ref="C319:C320"/>
    <mergeCell ref="D319:D320"/>
    <mergeCell ref="B344:B345"/>
    <mergeCell ref="E319:E320"/>
    <mergeCell ref="D329:D334"/>
    <mergeCell ref="D338:D342"/>
    <mergeCell ref="C327:C328"/>
    <mergeCell ref="E303:E304"/>
    <mergeCell ref="C295:C296"/>
    <mergeCell ref="D254:D255"/>
    <mergeCell ref="E279:E280"/>
    <mergeCell ref="E336:E337"/>
    <mergeCell ref="E327:E328"/>
    <mergeCell ref="E311:E312"/>
    <mergeCell ref="E287:E288"/>
    <mergeCell ref="D262:D263"/>
    <mergeCell ref="E254:E255"/>
    <mergeCell ref="C279:C280"/>
    <mergeCell ref="D222:D223"/>
    <mergeCell ref="D213:D214"/>
    <mergeCell ref="C344:C345"/>
    <mergeCell ref="B352:B353"/>
    <mergeCell ref="C352:C353"/>
    <mergeCell ref="D344:D345"/>
    <mergeCell ref="D352:D353"/>
    <mergeCell ref="B270:B272"/>
    <mergeCell ref="B279:B280"/>
    <mergeCell ref="B246:B247"/>
    <mergeCell ref="B287:B288"/>
    <mergeCell ref="B262:B263"/>
    <mergeCell ref="C311:C312"/>
    <mergeCell ref="C270:C272"/>
    <mergeCell ref="D303:D304"/>
    <mergeCell ref="C303:C304"/>
    <mergeCell ref="C246:C247"/>
    <mergeCell ref="C262:C263"/>
    <mergeCell ref="C287:C288"/>
    <mergeCell ref="B197:B198"/>
    <mergeCell ref="B205:B206"/>
    <mergeCell ref="B311:B312"/>
    <mergeCell ref="B303:B304"/>
    <mergeCell ref="B295:B296"/>
    <mergeCell ref="D327:D328"/>
    <mergeCell ref="D205:D206"/>
    <mergeCell ref="B254:B255"/>
    <mergeCell ref="C238:C239"/>
    <mergeCell ref="B238:B239"/>
    <mergeCell ref="C130:C131"/>
    <mergeCell ref="D130:D131"/>
    <mergeCell ref="B164:B165"/>
    <mergeCell ref="B180:B181"/>
    <mergeCell ref="C213:C214"/>
    <mergeCell ref="C222:C223"/>
    <mergeCell ref="B189:B190"/>
    <mergeCell ref="C164:C165"/>
    <mergeCell ref="C172:C173"/>
    <mergeCell ref="C197:C198"/>
    <mergeCell ref="D56:D57"/>
    <mergeCell ref="C65:C66"/>
    <mergeCell ref="D73:D74"/>
    <mergeCell ref="D65:D66"/>
    <mergeCell ref="C73:C74"/>
    <mergeCell ref="B47:B48"/>
    <mergeCell ref="C47:C48"/>
    <mergeCell ref="D47:D48"/>
    <mergeCell ref="D155:D156"/>
    <mergeCell ref="C205:C206"/>
    <mergeCell ref="E31:E32"/>
    <mergeCell ref="B31:B32"/>
    <mergeCell ref="E39:E40"/>
    <mergeCell ref="D39:D40"/>
    <mergeCell ref="E73:E74"/>
    <mergeCell ref="E47:E48"/>
    <mergeCell ref="C39:C40"/>
    <mergeCell ref="B39:B40"/>
    <mergeCell ref="D23:D24"/>
    <mergeCell ref="C15:C16"/>
    <mergeCell ref="E15:E16"/>
    <mergeCell ref="E23:E24"/>
    <mergeCell ref="B15:B16"/>
    <mergeCell ref="D15:D16"/>
    <mergeCell ref="B23:B24"/>
    <mergeCell ref="C23:C24"/>
    <mergeCell ref="A1:G1"/>
    <mergeCell ref="A4:G4"/>
    <mergeCell ref="B7:B8"/>
    <mergeCell ref="E7:E8"/>
    <mergeCell ref="C7:C8"/>
    <mergeCell ref="D7:D8"/>
    <mergeCell ref="D31:D32"/>
    <mergeCell ref="C31:C32"/>
    <mergeCell ref="B130:B131"/>
    <mergeCell ref="B65:B66"/>
    <mergeCell ref="D97:D98"/>
    <mergeCell ref="C122:C123"/>
    <mergeCell ref="C105:C106"/>
    <mergeCell ref="D105:D106"/>
    <mergeCell ref="D114:D115"/>
    <mergeCell ref="C89:C90"/>
    <mergeCell ref="E89:E90"/>
    <mergeCell ref="D83:D87"/>
    <mergeCell ref="D91:D95"/>
    <mergeCell ref="D107:D112"/>
    <mergeCell ref="C114:C115"/>
    <mergeCell ref="B122:B123"/>
    <mergeCell ref="C97:C98"/>
    <mergeCell ref="D122:D123"/>
    <mergeCell ref="C81:C82"/>
    <mergeCell ref="D81:D82"/>
    <mergeCell ref="D89:D90"/>
    <mergeCell ref="B81:B82"/>
    <mergeCell ref="B114:B115"/>
    <mergeCell ref="B89:B90"/>
    <mergeCell ref="B105:B106"/>
    <mergeCell ref="B97:B98"/>
    <mergeCell ref="B230:B231"/>
    <mergeCell ref="C189:C190"/>
    <mergeCell ref="D287:D288"/>
    <mergeCell ref="C230:C231"/>
    <mergeCell ref="C180:C181"/>
    <mergeCell ref="B147:B148"/>
    <mergeCell ref="C147:C148"/>
    <mergeCell ref="B172:B173"/>
    <mergeCell ref="B155:B156"/>
    <mergeCell ref="C155:C156"/>
    <mergeCell ref="B56:B57"/>
    <mergeCell ref="C56:C57"/>
    <mergeCell ref="B73:B74"/>
    <mergeCell ref="E56:E57"/>
    <mergeCell ref="B213:B214"/>
    <mergeCell ref="E81:E82"/>
    <mergeCell ref="E105:E106"/>
    <mergeCell ref="B138:B139"/>
    <mergeCell ref="E114:E115"/>
    <mergeCell ref="E65:E66"/>
    <mergeCell ref="E130:E131"/>
    <mergeCell ref="E122:E123"/>
    <mergeCell ref="E97:E98"/>
    <mergeCell ref="B336:B337"/>
    <mergeCell ref="C336:C337"/>
    <mergeCell ref="D336:D337"/>
    <mergeCell ref="D311:D312"/>
    <mergeCell ref="D295:D296"/>
    <mergeCell ref="B327:B328"/>
    <mergeCell ref="B222:B223"/>
    <mergeCell ref="E246:E247"/>
    <mergeCell ref="D174:D178"/>
    <mergeCell ref="D182:D187"/>
    <mergeCell ref="D199:D203"/>
    <mergeCell ref="D207:D211"/>
    <mergeCell ref="D215:D220"/>
    <mergeCell ref="D232:D236"/>
    <mergeCell ref="D240:D244"/>
    <mergeCell ref="D246:D247"/>
    <mergeCell ref="D313:D317"/>
    <mergeCell ref="D321:D325"/>
    <mergeCell ref="E155:E156"/>
    <mergeCell ref="D279:D280"/>
    <mergeCell ref="D270:D272"/>
    <mergeCell ref="E205:E206"/>
    <mergeCell ref="E164:E165"/>
    <mergeCell ref="E172:E173"/>
    <mergeCell ref="D180:D181"/>
    <mergeCell ref="E238:E239"/>
    <mergeCell ref="D346:D350"/>
    <mergeCell ref="D354:D358"/>
    <mergeCell ref="D191:D195"/>
    <mergeCell ref="D248:D252"/>
    <mergeCell ref="D264:D268"/>
    <mergeCell ref="D273:D277"/>
    <mergeCell ref="D281:D285"/>
    <mergeCell ref="D289:D293"/>
    <mergeCell ref="D297:D301"/>
    <mergeCell ref="D305:D309"/>
  </mergeCells>
  <phoneticPr fontId="9" type="noConversion"/>
  <hyperlinks>
    <hyperlink ref="A105" r:id="rId1" display="https://www.cma-cgm.com/ebusiness/schedules/port/detail?POLDescription=PIPAVAV%20%3B%20IN%20%3B%20INPAV&amp;ActualPOLDescription=PIPAVAV%20%3B%20IN%20%3B%20INPAV"/>
    <hyperlink ref="B182" r:id="rId2" display="https://www.maersk.com.cn/schedules/vesselSchedules?vesselCode=717&amp;fromDate=2024-02-01"/>
    <hyperlink ref="B183" r:id="rId3" display="https://www.maersk.com.cn/schedules/vesselSchedules?vesselCode=579&amp;fromDate=2024-02-01"/>
    <hyperlink ref="B184" r:id="rId4" display="https://www.maersk.com.cn/schedules/vesselSchedules?vesselCode=BR3&amp;fromDate=2024-02-01"/>
    <hyperlink ref="B185" r:id="rId5" display="https://www.maersk.com.cn/schedules/vesselSchedules?vesselCode=1CM&amp;fromDate=2024-02-01"/>
    <hyperlink ref="B186" r:id="rId6" display="https://www.maersk.com.cn/schedules/vesselSchedules?vesselCode=H7H&amp;fromDate=2024-02-29"/>
    <hyperlink ref="B215" r:id="rId7" display="https://www.maersk.com.cn/schedules/vesselSchedules?vesselCode=717&amp;fromDate=2024-02-01"/>
    <hyperlink ref="B216" r:id="rId8" display="https://www.maersk.com.cn/schedules/vesselSchedules?vesselCode=579&amp;fromDate=2024-02-01"/>
    <hyperlink ref="B217" r:id="rId9" display="https://www.maersk.com.cn/schedules/vesselSchedules?vesselCode=BR3&amp;fromDate=2024-02-01"/>
    <hyperlink ref="B218" r:id="rId10" display="https://www.maersk.com.cn/schedules/vesselSchedules?vesselCode=1CM&amp;fromDate=2024-02-01"/>
    <hyperlink ref="B219" r:id="rId11" display="https://www.maersk.com.cn/schedules/vesselSchedules?vesselCode=H7H&amp;fromDate=2024-02-29"/>
    <hyperlink ref="B321" r:id="rId12" location="/schedule?portname=WAN%20HAI%20A07" display="https://cn.wanhai.com/cec/ - /schedule?portname=WAN%20HAI%20A07"/>
    <hyperlink ref="B322" r:id="rId13" location="/schedule?portname=COCHRANE" display="https://cn.wanhai.com/cec/ - /schedule?portname=COCHRANE"/>
    <hyperlink ref="B324" r:id="rId14" location="/schedule?portname=WAN%20HAI%20622" display="https://cn.wanhai.com/cec/ - /schedule?portname=WAN%20HAI%20622"/>
    <hyperlink ref="B149" r:id="rId15" location="/schedule?portname=WAN%20HAI%20502" display="https://cn.wanhai.com/cec/ - /schedule?portname=WAN%20HAI%20502"/>
    <hyperlink ref="B150" r:id="rId16" location="/schedule?portname=WAN%20HAI%20507" display="https://cn.wanhai.com/cec/ - /schedule?portname=WAN%20HAI%20507"/>
    <hyperlink ref="B151" r:id="rId17" location="/schedule?portname=CELSIUS%20NAIROBI" display="https://cn.wanhai.com/cec/ - /schedule?portname=CELSIUS%20NAIROBI"/>
    <hyperlink ref="B152" r:id="rId18" location="/schedule?portname=WAN%20HAI%20521" display="https://cn.wanhai.com/cec/ - /schedule?portname=WAN%20HAI%20521"/>
    <hyperlink ref="B158" r:id="rId19" location="/schedule?portname=WAN%20HAI%20316" display="https://cn.wanhai.com/cec/ - /schedule?portname=WAN%20HAI%20316"/>
    <hyperlink ref="B159" r:id="rId20" location="/schedule?portname=EVER%20UNITY" display="https://cn.wanhai.com/cec/ - /schedule?portname=EVER%20UNITY"/>
    <hyperlink ref="B160" r:id="rId21" location="/schedule?portname=WAN%20HAI%20332" display="https://cn.wanhai.com/cec/ - /schedule?portname=WAN%20HAI%20332"/>
    <hyperlink ref="B132" r:id="rId22" location="/schedule?portname=INTERASIA%20ENHANCE" display="https://cn.wanhai.com/cec/ - /schedule?portname=INTERASIA%20ENHANCE"/>
    <hyperlink ref="B133" r:id="rId23" location="/schedule?portname=INTERASIA%20ENGAGE" display="https://cn.wanhai.com/cec/ - /schedule?portname=INTERASIA%20ENGAGE"/>
    <hyperlink ref="B134" r:id="rId24" location="/schedule?portname=INTERASIA%20HORIZON" display="https://cn.wanhai.com/cec/ - /schedule?portname=INTERASIA%20HORIZON"/>
    <hyperlink ref="B135" r:id="rId25" location="/schedule?portname=XIN%20WEN%20ZHOU" display="https://cn.wanhai.com/cec/ - /schedule?portname=XIN%20WEN%20ZHOU"/>
    <hyperlink ref="B124" r:id="rId26" location="/schedule?portname=WAN%20HAI%20627" display="https://cn.wanhai.com/cec/ - /schedule?portname=WAN%20HAI%20627"/>
    <hyperlink ref="B125" r:id="rId27" location="/schedule?portname=WAN%20HAI%20721" display="https://cn.wanhai.com/cec/ - /schedule?portname=WAN%20HAI%20721"/>
    <hyperlink ref="B126" r:id="rId28" location="/schedule?portname=WAN%20HAI%20611" display="https://cn.wanhai.com/cec/ - /schedule?portname=WAN%20HAI%20611"/>
    <hyperlink ref="B127" r:id="rId29" location="/schedule?portname=EVER%20USEFUL" display="https://cn.wanhai.com/cec/ - /schedule?portname=EVER%20USEFUL"/>
    <hyperlink ref="B92" r:id="rId30" location="/schedule?portname=OOCL%20SAVANNAH" display="https://cn.wanhai.com/cec/ - /schedule?portname=OOCL%20SAVANNAH"/>
    <hyperlink ref="B93" r:id="rId31" location="/schedule?portname=WAN%20HAI%20327" display="https://cn.wanhai.com/cec/ - /schedule?portname=WAN%20HAI%20327"/>
    <hyperlink ref="B94" r:id="rId32" location="/schedule?portname=XIN%20WEN%20ZHOU" display="https://cn.wanhai.com/cec/ - /schedule?portname=XIN%20WEN%20ZHOU"/>
    <hyperlink ref="B83" r:id="rId33" location="/schedule?portname=INTERASIA%20ADVANCE" display="https://cn.wanhai.com/cec/ - /schedule?portname=INTERASIA%20ADVANCE"/>
    <hyperlink ref="B84" r:id="rId34" location="/schedule?portname=INTERASIA%20ELEVATE" display="https://cn.wanhai.com/cec/ - /schedule?portname=INTERASIA%20ELEVATE"/>
    <hyperlink ref="B85" r:id="rId35" location="/schedule?portname=HORAI%20BRIDGE" display="https://cn.wanhai.com/cec/ - /schedule?portname=HORAI%20BRIDGE"/>
    <hyperlink ref="B86" r:id="rId36" location="/schedule?portname=INTERASIA%20ADVANCE" display="https://cn.wanhai.com/cec/ - /schedule?portname=INTERASIA%20ADVANCE"/>
    <hyperlink ref="B75" r:id="rId37" location="/schedule?portname=WAN%20HAI%20278" display="https://cn.wanhai.com/cec/ - /schedule?portname=WAN%20HAI%20278"/>
    <hyperlink ref="B76" r:id="rId38" location="/schedule?portname=WAN%20HAI%20178" display="https://cn.wanhai.com/cec/ - /schedule?portname=WAN%20HAI%20178"/>
    <hyperlink ref="B77" r:id="rId39" location="/schedule?portname=WAN%20HAI%20276" display="https://cn.wanhai.com/cec/ - /schedule?portname=WAN%20HAI%20276"/>
    <hyperlink ref="B78" r:id="rId40" location="/schedule?portname=WAN%20HAI%20177" display="https://cn.wanhai.com/cec/ - /schedule?portname=WAN%20HAI%20177"/>
    <hyperlink ref="B67" r:id="rId41" display="https://www.maersk.com.cn/schedules/vesselSchedules?vesselCode=EO4&amp;fromDate=2024-02-01"/>
    <hyperlink ref="B68" r:id="rId42" display="https://www.maersk.com.cn/schedules/vesselSchedules?vesselCode=EF8&amp;fromDate=2024-02-01"/>
    <hyperlink ref="B69" r:id="rId43" display="https://www.maersk.com.cn/schedules/vesselSchedules?vesselCode=EQ1&amp;fromDate=2024-02-01"/>
    <hyperlink ref="B70" r:id="rId44" display="https://www.maersk.com.cn/schedules/vesselSchedules?vesselCode=EQ4&amp;fromDate=2024-02-01"/>
    <hyperlink ref="B305" r:id="rId45" display="javascript:void(0);"/>
    <hyperlink ref="C305" r:id="rId46" display="javascript:void(0);"/>
    <hyperlink ref="B306" r:id="rId47" display="javascript:void(0);"/>
    <hyperlink ref="C306" r:id="rId48" display="javascript:void(0);"/>
    <hyperlink ref="B309" r:id="rId49" display="javascript:void(0);"/>
    <hyperlink ref="C309" r:id="rId50" display="javascript:void(0);"/>
  </hyperlinks>
  <pageMargins left="0.69930555555555596" right="0.69930555555555596" top="0.75" bottom="0.75" header="0.3" footer="0.3"/>
  <pageSetup paperSize="9" orientation="portrait" horizontalDpi="200" verticalDpi="300" r:id="rId51"/>
  <drawing r:id="rId5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60"/>
  <sheetViews>
    <sheetView zoomScaleNormal="100" workbookViewId="0">
      <selection activeCell="H28" sqref="H28"/>
    </sheetView>
  </sheetViews>
  <sheetFormatPr defaultRowHeight="15.75"/>
  <cols>
    <col min="1" max="1" width="4.375" style="736" customWidth="1"/>
    <col min="2" max="2" width="43.875" style="694" customWidth="1"/>
    <col min="3" max="3" width="15.125" style="658" customWidth="1"/>
    <col min="4" max="4" width="13.75" style="649" bestFit="1" customWidth="1"/>
    <col min="5" max="5" width="14.875" style="649" customWidth="1"/>
    <col min="6" max="6" width="13.125" style="649" customWidth="1"/>
    <col min="7" max="7" width="18.625" style="649" customWidth="1"/>
    <col min="8" max="8" width="23.25" style="649" customWidth="1"/>
    <col min="9" max="16384" width="9" style="649"/>
  </cols>
  <sheetData>
    <row r="1" spans="1:8" ht="67.5" customHeight="1">
      <c r="A1" s="647" t="s">
        <v>2627</v>
      </c>
      <c r="B1" s="648"/>
      <c r="C1" s="647"/>
      <c r="D1" s="647"/>
      <c r="E1" s="647"/>
      <c r="F1" s="648"/>
      <c r="G1" s="647"/>
    </row>
    <row r="2" spans="1:8" ht="33.75" customHeight="1">
      <c r="A2" s="650" t="s">
        <v>5</v>
      </c>
      <c r="B2" s="651"/>
      <c r="C2" s="652"/>
      <c r="D2" s="653"/>
      <c r="E2" s="653"/>
      <c r="F2" s="653"/>
      <c r="G2" s="654">
        <v>45323</v>
      </c>
    </row>
    <row r="3" spans="1:8" s="658" customFormat="1" ht="21.75" customHeight="1">
      <c r="A3" s="655"/>
      <c r="B3" s="656"/>
      <c r="C3" s="657"/>
      <c r="D3" s="657"/>
      <c r="E3" s="657"/>
      <c r="F3" s="657"/>
      <c r="G3" s="657"/>
      <c r="H3" s="649"/>
    </row>
    <row r="4" spans="1:8" s="658" customFormat="1" ht="15" customHeight="1">
      <c r="A4" s="659" t="s">
        <v>2624</v>
      </c>
      <c r="B4" s="659"/>
      <c r="C4" s="659"/>
      <c r="D4" s="659"/>
      <c r="E4" s="659"/>
      <c r="F4" s="659"/>
      <c r="G4" s="659"/>
    </row>
    <row r="5" spans="1:8" s="664" customFormat="1" ht="15" customHeight="1">
      <c r="A5" s="660" t="s">
        <v>2246</v>
      </c>
      <c r="B5" s="660"/>
      <c r="C5" s="661"/>
      <c r="D5" s="662"/>
      <c r="E5" s="662"/>
      <c r="F5" s="663"/>
      <c r="G5" s="663"/>
    </row>
    <row r="6" spans="1:8" s="670" customFormat="1" ht="15" customHeight="1">
      <c r="A6" s="665"/>
      <c r="B6" s="666" t="s">
        <v>425</v>
      </c>
      <c r="C6" s="667" t="s">
        <v>8</v>
      </c>
      <c r="D6" s="667" t="s">
        <v>2628</v>
      </c>
      <c r="E6" s="668" t="s">
        <v>2629</v>
      </c>
      <c r="F6" s="669" t="s">
        <v>2630</v>
      </c>
      <c r="G6" s="668" t="s">
        <v>2631</v>
      </c>
    </row>
    <row r="7" spans="1:8" s="670" customFormat="1" ht="15" customHeight="1">
      <c r="A7" s="665"/>
      <c r="B7" s="666"/>
      <c r="C7" s="667"/>
      <c r="D7" s="667"/>
      <c r="E7" s="668" t="s">
        <v>2632</v>
      </c>
      <c r="F7" s="669" t="s">
        <v>11</v>
      </c>
      <c r="G7" s="668" t="s">
        <v>12</v>
      </c>
    </row>
    <row r="8" spans="1:8" s="670" customFormat="1" ht="15" customHeight="1">
      <c r="A8" s="665"/>
      <c r="B8" s="671" t="s">
        <v>2633</v>
      </c>
      <c r="C8" s="671" t="s">
        <v>387</v>
      </c>
      <c r="D8" s="672" t="s">
        <v>2634</v>
      </c>
      <c r="E8" s="673">
        <f>F8-6</f>
        <v>45318</v>
      </c>
      <c r="F8" s="674">
        <v>45324</v>
      </c>
      <c r="G8" s="674">
        <f>F8+40</f>
        <v>45364</v>
      </c>
    </row>
    <row r="9" spans="1:8" s="670" customFormat="1" ht="15" customHeight="1">
      <c r="A9" s="665"/>
      <c r="B9" s="671" t="s">
        <v>2135</v>
      </c>
      <c r="C9" s="671" t="s">
        <v>2635</v>
      </c>
      <c r="D9" s="675"/>
      <c r="E9" s="673">
        <f>F9-6</f>
        <v>45325</v>
      </c>
      <c r="F9" s="674">
        <f>F8+7</f>
        <v>45331</v>
      </c>
      <c r="G9" s="674">
        <f>F9+40</f>
        <v>45371</v>
      </c>
    </row>
    <row r="10" spans="1:8" s="670" customFormat="1" ht="15" customHeight="1">
      <c r="A10" s="665"/>
      <c r="B10" s="671" t="s">
        <v>2636</v>
      </c>
      <c r="C10" s="671" t="s">
        <v>387</v>
      </c>
      <c r="D10" s="675"/>
      <c r="E10" s="673">
        <f>F10-6</f>
        <v>45332</v>
      </c>
      <c r="F10" s="674">
        <f>F9+7</f>
        <v>45338</v>
      </c>
      <c r="G10" s="674">
        <f>F10+40</f>
        <v>45378</v>
      </c>
    </row>
    <row r="11" spans="1:8" s="670" customFormat="1" ht="15" customHeight="1">
      <c r="A11" s="665"/>
      <c r="B11" s="671" t="s">
        <v>1061</v>
      </c>
      <c r="C11" s="671" t="s">
        <v>2637</v>
      </c>
      <c r="D11" s="675"/>
      <c r="E11" s="673">
        <f>F11-6</f>
        <v>45339</v>
      </c>
      <c r="F11" s="674">
        <f>F10+7</f>
        <v>45345</v>
      </c>
      <c r="G11" s="674">
        <f>F11+40</f>
        <v>45385</v>
      </c>
    </row>
    <row r="12" spans="1:8" s="670" customFormat="1" ht="15" customHeight="1">
      <c r="A12" s="665"/>
      <c r="B12" s="671" t="s">
        <v>2638</v>
      </c>
      <c r="C12" s="671" t="s">
        <v>2639</v>
      </c>
      <c r="D12" s="676"/>
      <c r="E12" s="673">
        <f>F12-6</f>
        <v>45346</v>
      </c>
      <c r="F12" s="674">
        <f>F11+7</f>
        <v>45352</v>
      </c>
      <c r="G12" s="674">
        <f>F12+40</f>
        <v>45392</v>
      </c>
    </row>
    <row r="13" spans="1:8" s="681" customFormat="1" ht="15" customHeight="1">
      <c r="A13" s="677" t="s">
        <v>2640</v>
      </c>
      <c r="B13" s="677"/>
      <c r="C13" s="678"/>
      <c r="D13" s="678"/>
      <c r="E13" s="679"/>
      <c r="F13" s="680"/>
      <c r="G13" s="680"/>
    </row>
    <row r="14" spans="1:8" s="670" customFormat="1" ht="15" customHeight="1">
      <c r="A14" s="665"/>
      <c r="B14" s="682" t="s">
        <v>425</v>
      </c>
      <c r="C14" s="667" t="s">
        <v>8</v>
      </c>
      <c r="D14" s="667" t="s">
        <v>2641</v>
      </c>
      <c r="E14" s="668" t="s">
        <v>2629</v>
      </c>
      <c r="F14" s="669" t="s">
        <v>2630</v>
      </c>
      <c r="G14" s="668" t="s">
        <v>2642</v>
      </c>
    </row>
    <row r="15" spans="1:8" s="670" customFormat="1" ht="15" customHeight="1">
      <c r="A15" s="665"/>
      <c r="B15" s="682"/>
      <c r="C15" s="667"/>
      <c r="D15" s="667"/>
      <c r="E15" s="668" t="s">
        <v>2632</v>
      </c>
      <c r="F15" s="669" t="s">
        <v>11</v>
      </c>
      <c r="G15" s="668" t="s">
        <v>12</v>
      </c>
    </row>
    <row r="16" spans="1:8" s="670" customFormat="1" ht="15" customHeight="1">
      <c r="A16" s="665"/>
      <c r="B16" s="671" t="s">
        <v>2633</v>
      </c>
      <c r="C16" s="671" t="s">
        <v>387</v>
      </c>
      <c r="D16" s="683" t="s">
        <v>2643</v>
      </c>
      <c r="E16" s="684">
        <f>F16-6</f>
        <v>45318</v>
      </c>
      <c r="F16" s="674">
        <v>45324</v>
      </c>
      <c r="G16" s="685">
        <f>F16+45</f>
        <v>45369</v>
      </c>
    </row>
    <row r="17" spans="1:7" s="670" customFormat="1" ht="15" customHeight="1">
      <c r="A17" s="665"/>
      <c r="B17" s="671" t="s">
        <v>2135</v>
      </c>
      <c r="C17" s="671" t="s">
        <v>390</v>
      </c>
      <c r="D17" s="683"/>
      <c r="E17" s="684">
        <f>F17-6</f>
        <v>45325</v>
      </c>
      <c r="F17" s="685">
        <f>F16+7</f>
        <v>45331</v>
      </c>
      <c r="G17" s="685">
        <f>F17+45</f>
        <v>45376</v>
      </c>
    </row>
    <row r="18" spans="1:7" s="670" customFormat="1" ht="15" customHeight="1">
      <c r="A18" s="665"/>
      <c r="B18" s="671" t="s">
        <v>2636</v>
      </c>
      <c r="C18" s="671" t="s">
        <v>2644</v>
      </c>
      <c r="D18" s="683"/>
      <c r="E18" s="684">
        <f>F18-6</f>
        <v>45332</v>
      </c>
      <c r="F18" s="685">
        <f>F17+7</f>
        <v>45338</v>
      </c>
      <c r="G18" s="685">
        <f>F18+45</f>
        <v>45383</v>
      </c>
    </row>
    <row r="19" spans="1:7" s="686" customFormat="1" ht="15" customHeight="1">
      <c r="A19" s="665"/>
      <c r="B19" s="671" t="s">
        <v>2645</v>
      </c>
      <c r="C19" s="671" t="s">
        <v>2646</v>
      </c>
      <c r="D19" s="683"/>
      <c r="E19" s="684">
        <f>F19-6</f>
        <v>45339</v>
      </c>
      <c r="F19" s="685">
        <f>F18+7</f>
        <v>45345</v>
      </c>
      <c r="G19" s="685">
        <f>F19+45</f>
        <v>45390</v>
      </c>
    </row>
    <row r="20" spans="1:7" s="686" customFormat="1" ht="15" customHeight="1">
      <c r="A20" s="665"/>
      <c r="B20" s="671" t="s">
        <v>2647</v>
      </c>
      <c r="C20" s="671" t="s">
        <v>2639</v>
      </c>
      <c r="D20" s="683"/>
      <c r="E20" s="684">
        <f>F20-6</f>
        <v>45346</v>
      </c>
      <c r="F20" s="685">
        <f>F19+7</f>
        <v>45352</v>
      </c>
      <c r="G20" s="685">
        <f>F20+45</f>
        <v>45397</v>
      </c>
    </row>
    <row r="21" spans="1:7" s="670" customFormat="1" ht="15" hidden="1" customHeight="1">
      <c r="A21" s="665"/>
      <c r="B21" s="687" t="s">
        <v>7</v>
      </c>
      <c r="C21" s="688" t="s">
        <v>2648</v>
      </c>
      <c r="D21" s="688" t="s">
        <v>2641</v>
      </c>
      <c r="E21" s="689" t="s">
        <v>2629</v>
      </c>
      <c r="F21" s="690" t="s">
        <v>2630</v>
      </c>
      <c r="G21" s="689" t="s">
        <v>2649</v>
      </c>
    </row>
    <row r="22" spans="1:7" s="670" customFormat="1" ht="15" hidden="1" customHeight="1">
      <c r="A22" s="665"/>
      <c r="B22" s="691"/>
      <c r="C22" s="667"/>
      <c r="D22" s="667"/>
      <c r="E22" s="668" t="s">
        <v>2632</v>
      </c>
      <c r="F22" s="669" t="s">
        <v>11</v>
      </c>
      <c r="G22" s="668" t="s">
        <v>12</v>
      </c>
    </row>
    <row r="23" spans="1:7" s="670" customFormat="1" ht="15" hidden="1" customHeight="1">
      <c r="A23" s="665"/>
      <c r="B23" s="671" t="s">
        <v>2645</v>
      </c>
      <c r="C23" s="671" t="s">
        <v>2646</v>
      </c>
      <c r="D23" s="683" t="s">
        <v>2650</v>
      </c>
      <c r="E23" s="684">
        <f>F23-5</f>
        <v>43950</v>
      </c>
      <c r="F23" s="674">
        <v>43955</v>
      </c>
      <c r="G23" s="685">
        <f>F23+35</f>
        <v>43990</v>
      </c>
    </row>
    <row r="24" spans="1:7" s="670" customFormat="1" ht="15" hidden="1" customHeight="1">
      <c r="A24" s="665"/>
      <c r="B24" s="671" t="s">
        <v>2651</v>
      </c>
      <c r="C24" s="671" t="s">
        <v>2652</v>
      </c>
      <c r="D24" s="683"/>
      <c r="E24" s="684">
        <f>F24-5</f>
        <v>43957</v>
      </c>
      <c r="F24" s="685">
        <f>F23+7</f>
        <v>43962</v>
      </c>
      <c r="G24" s="685">
        <f>F24+35</f>
        <v>43997</v>
      </c>
    </row>
    <row r="25" spans="1:7" s="670" customFormat="1" ht="15" hidden="1" customHeight="1">
      <c r="A25" s="665"/>
      <c r="B25" s="671" t="s">
        <v>2645</v>
      </c>
      <c r="C25" s="671" t="s">
        <v>2646</v>
      </c>
      <c r="D25" s="683"/>
      <c r="E25" s="684">
        <f>F25-5</f>
        <v>43964</v>
      </c>
      <c r="F25" s="685">
        <f>F24+7</f>
        <v>43969</v>
      </c>
      <c r="G25" s="685">
        <f>F25+35</f>
        <v>44004</v>
      </c>
    </row>
    <row r="26" spans="1:7" s="693" customFormat="1" ht="15" hidden="1" customHeight="1">
      <c r="A26" s="665"/>
      <c r="B26" s="671" t="s">
        <v>2653</v>
      </c>
      <c r="C26" s="692" t="s">
        <v>2652</v>
      </c>
      <c r="D26" s="683"/>
      <c r="E26" s="684">
        <f>F26-5</f>
        <v>43971</v>
      </c>
      <c r="F26" s="685">
        <f>F25+7</f>
        <v>43976</v>
      </c>
      <c r="G26" s="685">
        <f>F26+35</f>
        <v>44011</v>
      </c>
    </row>
    <row r="27" spans="1:7" s="694" customFormat="1" ht="15" customHeight="1">
      <c r="A27" s="677" t="s">
        <v>2654</v>
      </c>
      <c r="B27" s="677"/>
      <c r="C27" s="678"/>
      <c r="D27" s="679"/>
      <c r="E27" s="679"/>
      <c r="F27" s="680"/>
      <c r="G27" s="680"/>
    </row>
    <row r="28" spans="1:7" s="670" customFormat="1" ht="15" customHeight="1">
      <c r="A28" s="665"/>
      <c r="B28" s="666" t="s">
        <v>2655</v>
      </c>
      <c r="C28" s="667" t="s">
        <v>8</v>
      </c>
      <c r="D28" s="695" t="s">
        <v>2641</v>
      </c>
      <c r="E28" s="668" t="s">
        <v>2629</v>
      </c>
      <c r="F28" s="669" t="s">
        <v>2630</v>
      </c>
      <c r="G28" s="696" t="s">
        <v>2654</v>
      </c>
    </row>
    <row r="29" spans="1:7" s="670" customFormat="1" ht="15" customHeight="1">
      <c r="A29" s="665"/>
      <c r="B29" s="666"/>
      <c r="C29" s="667"/>
      <c r="D29" s="688"/>
      <c r="E29" s="668" t="s">
        <v>2632</v>
      </c>
      <c r="F29" s="697" t="s">
        <v>11</v>
      </c>
      <c r="G29" s="668" t="s">
        <v>12</v>
      </c>
    </row>
    <row r="30" spans="1:7" s="670" customFormat="1" ht="15" customHeight="1">
      <c r="A30" s="665"/>
      <c r="B30" s="671" t="s">
        <v>2656</v>
      </c>
      <c r="C30" s="671" t="s">
        <v>2644</v>
      </c>
      <c r="D30" s="683" t="s">
        <v>2657</v>
      </c>
      <c r="E30" s="684">
        <f>F30-6</f>
        <v>45318</v>
      </c>
      <c r="F30" s="674">
        <v>45324</v>
      </c>
      <c r="G30" s="685">
        <f>F30+42</f>
        <v>45366</v>
      </c>
    </row>
    <row r="31" spans="1:7" s="670" customFormat="1" ht="15" customHeight="1">
      <c r="A31" s="665"/>
      <c r="B31" s="671" t="s">
        <v>2658</v>
      </c>
      <c r="C31" s="671" t="s">
        <v>2659</v>
      </c>
      <c r="D31" s="683"/>
      <c r="E31" s="684">
        <f>F31-6</f>
        <v>45325</v>
      </c>
      <c r="F31" s="685">
        <f>F30+7</f>
        <v>45331</v>
      </c>
      <c r="G31" s="685">
        <f>F31+42</f>
        <v>45373</v>
      </c>
    </row>
    <row r="32" spans="1:7" s="670" customFormat="1" ht="15" customHeight="1">
      <c r="A32" s="665"/>
      <c r="B32" s="671" t="s">
        <v>2636</v>
      </c>
      <c r="C32" s="671" t="s">
        <v>2644</v>
      </c>
      <c r="D32" s="683"/>
      <c r="E32" s="684">
        <f>F32-6</f>
        <v>45332</v>
      </c>
      <c r="F32" s="685">
        <f>F31+7</f>
        <v>45338</v>
      </c>
      <c r="G32" s="685">
        <f>F32+42</f>
        <v>45380</v>
      </c>
    </row>
    <row r="33" spans="1:7" s="670" customFormat="1" ht="15.95" customHeight="1">
      <c r="A33" s="665"/>
      <c r="B33" s="671" t="s">
        <v>2645</v>
      </c>
      <c r="C33" s="671" t="s">
        <v>2646</v>
      </c>
      <c r="D33" s="683"/>
      <c r="E33" s="684">
        <f>F33-6</f>
        <v>45339</v>
      </c>
      <c r="F33" s="685">
        <f>F32+7</f>
        <v>45345</v>
      </c>
      <c r="G33" s="685">
        <f>F33+42</f>
        <v>45387</v>
      </c>
    </row>
    <row r="34" spans="1:7" s="670" customFormat="1" ht="15" customHeight="1">
      <c r="A34" s="665"/>
      <c r="B34" s="671" t="s">
        <v>2647</v>
      </c>
      <c r="C34" s="671" t="s">
        <v>2639</v>
      </c>
      <c r="D34" s="683"/>
      <c r="E34" s="684">
        <f>F34-6</f>
        <v>45346</v>
      </c>
      <c r="F34" s="685">
        <f>F33+7</f>
        <v>45352</v>
      </c>
      <c r="G34" s="685">
        <f>F34+42</f>
        <v>45394</v>
      </c>
    </row>
    <row r="35" spans="1:7" s="681" customFormat="1" ht="15" customHeight="1">
      <c r="A35" s="677" t="s">
        <v>2660</v>
      </c>
      <c r="B35" s="677"/>
      <c r="C35" s="678"/>
      <c r="D35" s="679"/>
      <c r="E35" s="679"/>
      <c r="F35" s="680"/>
      <c r="G35" s="680"/>
    </row>
    <row r="36" spans="1:7" s="670" customFormat="1" ht="15" customHeight="1">
      <c r="A36" s="665"/>
      <c r="B36" s="666" t="s">
        <v>2655</v>
      </c>
      <c r="C36" s="667" t="s">
        <v>8</v>
      </c>
      <c r="D36" s="695" t="s">
        <v>2641</v>
      </c>
      <c r="E36" s="668" t="s">
        <v>2629</v>
      </c>
      <c r="F36" s="669" t="s">
        <v>2630</v>
      </c>
      <c r="G36" s="696" t="s">
        <v>2224</v>
      </c>
    </row>
    <row r="37" spans="1:7" s="670" customFormat="1" ht="15" customHeight="1">
      <c r="A37" s="665"/>
      <c r="B37" s="666"/>
      <c r="C37" s="667"/>
      <c r="D37" s="698"/>
      <c r="E37" s="668" t="s">
        <v>2632</v>
      </c>
      <c r="F37" s="697" t="s">
        <v>11</v>
      </c>
      <c r="G37" s="668" t="s">
        <v>12</v>
      </c>
    </row>
    <row r="38" spans="1:7" s="670" customFormat="1" ht="15" customHeight="1">
      <c r="A38" s="665"/>
      <c r="B38" s="671" t="s">
        <v>2656</v>
      </c>
      <c r="C38" s="671" t="s">
        <v>2644</v>
      </c>
      <c r="D38" s="672" t="s">
        <v>2643</v>
      </c>
      <c r="E38" s="684">
        <f>F38-6</f>
        <v>45318</v>
      </c>
      <c r="F38" s="674">
        <v>45324</v>
      </c>
      <c r="G38" s="685">
        <f>F38+41</f>
        <v>45365</v>
      </c>
    </row>
    <row r="39" spans="1:7" s="670" customFormat="1" ht="14.25" customHeight="1">
      <c r="A39" s="665"/>
      <c r="B39" s="671" t="s">
        <v>2658</v>
      </c>
      <c r="C39" s="671" t="s">
        <v>2659</v>
      </c>
      <c r="D39" s="675"/>
      <c r="E39" s="684">
        <f>F39-6</f>
        <v>45325</v>
      </c>
      <c r="F39" s="685">
        <f>F38+7</f>
        <v>45331</v>
      </c>
      <c r="G39" s="685">
        <f>F39+41</f>
        <v>45372</v>
      </c>
    </row>
    <row r="40" spans="1:7" s="670" customFormat="1" ht="15" customHeight="1">
      <c r="A40" s="665"/>
      <c r="B40" s="671" t="s">
        <v>2636</v>
      </c>
      <c r="C40" s="671" t="s">
        <v>2644</v>
      </c>
      <c r="D40" s="675"/>
      <c r="E40" s="684">
        <f>F40-6</f>
        <v>45332</v>
      </c>
      <c r="F40" s="685">
        <f>F39+7</f>
        <v>45338</v>
      </c>
      <c r="G40" s="685">
        <f>F40+41</f>
        <v>45379</v>
      </c>
    </row>
    <row r="41" spans="1:7" s="670" customFormat="1" ht="15" customHeight="1">
      <c r="A41" s="665"/>
      <c r="B41" s="671" t="s">
        <v>2645</v>
      </c>
      <c r="C41" s="671" t="s">
        <v>2646</v>
      </c>
      <c r="D41" s="675"/>
      <c r="E41" s="684">
        <f>F41-6</f>
        <v>45339</v>
      </c>
      <c r="F41" s="685">
        <f>F40+7</f>
        <v>45345</v>
      </c>
      <c r="G41" s="685">
        <f>F41+41</f>
        <v>45386</v>
      </c>
    </row>
    <row r="42" spans="1:7" s="670" customFormat="1" ht="15" customHeight="1">
      <c r="A42" s="665"/>
      <c r="B42" s="671" t="s">
        <v>2647</v>
      </c>
      <c r="C42" s="671" t="s">
        <v>2639</v>
      </c>
      <c r="D42" s="676"/>
      <c r="E42" s="684">
        <f>F42-6</f>
        <v>45346</v>
      </c>
      <c r="F42" s="685">
        <f>F41+7</f>
        <v>45352</v>
      </c>
      <c r="G42" s="685">
        <f>F42+41</f>
        <v>45393</v>
      </c>
    </row>
    <row r="43" spans="1:7" s="681" customFormat="1" ht="14.1" customHeight="1">
      <c r="A43" s="677" t="s">
        <v>2661</v>
      </c>
      <c r="B43" s="677"/>
      <c r="C43" s="678"/>
      <c r="D43" s="678"/>
      <c r="E43" s="679"/>
      <c r="F43" s="680"/>
      <c r="G43" s="680"/>
    </row>
    <row r="44" spans="1:7" s="670" customFormat="1" ht="15" customHeight="1">
      <c r="A44" s="665"/>
      <c r="B44" s="666" t="s">
        <v>2655</v>
      </c>
      <c r="C44" s="667" t="s">
        <v>8</v>
      </c>
      <c r="D44" s="667" t="s">
        <v>2641</v>
      </c>
      <c r="E44" s="668" t="s">
        <v>2629</v>
      </c>
      <c r="F44" s="669" t="s">
        <v>2630</v>
      </c>
      <c r="G44" s="668" t="s">
        <v>2234</v>
      </c>
    </row>
    <row r="45" spans="1:7" s="670" customFormat="1" ht="15" customHeight="1">
      <c r="A45" s="665"/>
      <c r="B45" s="666"/>
      <c r="C45" s="667"/>
      <c r="D45" s="667"/>
      <c r="E45" s="668" t="s">
        <v>2632</v>
      </c>
      <c r="F45" s="669" t="s">
        <v>11</v>
      </c>
      <c r="G45" s="668" t="s">
        <v>12</v>
      </c>
    </row>
    <row r="46" spans="1:7" s="670" customFormat="1" ht="15" customHeight="1">
      <c r="A46" s="665"/>
      <c r="B46" s="671" t="s">
        <v>2656</v>
      </c>
      <c r="C46" s="671" t="s">
        <v>2644</v>
      </c>
      <c r="D46" s="672" t="s">
        <v>2662</v>
      </c>
      <c r="E46" s="684">
        <f>F46-6</f>
        <v>45318</v>
      </c>
      <c r="F46" s="674">
        <v>45324</v>
      </c>
      <c r="G46" s="685">
        <f>F46+42</f>
        <v>45366</v>
      </c>
    </row>
    <row r="47" spans="1:7" s="670" customFormat="1" ht="15" customHeight="1">
      <c r="A47" s="665"/>
      <c r="B47" s="671" t="s">
        <v>2658</v>
      </c>
      <c r="C47" s="671" t="s">
        <v>2659</v>
      </c>
      <c r="D47" s="675"/>
      <c r="E47" s="684">
        <f>F47-6</f>
        <v>45325</v>
      </c>
      <c r="F47" s="685">
        <f>F46+7</f>
        <v>45331</v>
      </c>
      <c r="G47" s="685">
        <f>F47+42</f>
        <v>45373</v>
      </c>
    </row>
    <row r="48" spans="1:7" s="670" customFormat="1" ht="15" customHeight="1">
      <c r="A48" s="665"/>
      <c r="B48" s="671" t="s">
        <v>2636</v>
      </c>
      <c r="C48" s="671" t="s">
        <v>2644</v>
      </c>
      <c r="D48" s="675"/>
      <c r="E48" s="684">
        <f>F48-6</f>
        <v>45332</v>
      </c>
      <c r="F48" s="685">
        <f>F47+7</f>
        <v>45338</v>
      </c>
      <c r="G48" s="685">
        <f>F48+42</f>
        <v>45380</v>
      </c>
    </row>
    <row r="49" spans="1:56" s="693" customFormat="1" ht="15" customHeight="1">
      <c r="A49" s="665"/>
      <c r="B49" s="671" t="s">
        <v>2645</v>
      </c>
      <c r="C49" s="671" t="s">
        <v>2646</v>
      </c>
      <c r="D49" s="675"/>
      <c r="E49" s="684">
        <f>F49-6</f>
        <v>45339</v>
      </c>
      <c r="F49" s="685">
        <f>F48+7</f>
        <v>45345</v>
      </c>
      <c r="G49" s="685">
        <f>F49+42</f>
        <v>45387</v>
      </c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  <c r="V49" s="670"/>
      <c r="W49" s="670"/>
      <c r="X49" s="670"/>
      <c r="Y49" s="670"/>
      <c r="Z49" s="670"/>
      <c r="AA49" s="670"/>
      <c r="AB49" s="670"/>
      <c r="AC49" s="670"/>
      <c r="AD49" s="670"/>
      <c r="AE49" s="670"/>
      <c r="AF49" s="670"/>
      <c r="AG49" s="670"/>
      <c r="AH49" s="670"/>
      <c r="AI49" s="670"/>
      <c r="AJ49" s="670"/>
      <c r="AK49" s="670"/>
      <c r="AL49" s="670"/>
      <c r="AM49" s="670"/>
      <c r="AN49" s="670"/>
      <c r="AO49" s="670"/>
      <c r="AP49" s="670"/>
      <c r="AQ49" s="670"/>
      <c r="AR49" s="670"/>
      <c r="AS49" s="670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</row>
    <row r="50" spans="1:56" s="686" customFormat="1" ht="15" customHeight="1">
      <c r="A50" s="665"/>
      <c r="B50" s="671" t="s">
        <v>2647</v>
      </c>
      <c r="C50" s="671" t="s">
        <v>2639</v>
      </c>
      <c r="D50" s="676"/>
      <c r="E50" s="684">
        <f>F50-6</f>
        <v>45346</v>
      </c>
      <c r="F50" s="685">
        <f>F49+7</f>
        <v>45352</v>
      </c>
      <c r="G50" s="685">
        <f>F50+42</f>
        <v>45394</v>
      </c>
      <c r="H50" s="670"/>
      <c r="J50" s="670"/>
    </row>
    <row r="51" spans="1:56" s="681" customFormat="1" ht="15" customHeight="1">
      <c r="A51" s="677" t="s">
        <v>2663</v>
      </c>
      <c r="B51" s="677"/>
      <c r="C51" s="679"/>
      <c r="D51" s="680"/>
      <c r="E51" s="680"/>
      <c r="F51" s="680"/>
      <c r="G51" s="699"/>
      <c r="J51" s="670"/>
    </row>
    <row r="52" spans="1:56" s="670" customFormat="1" ht="15" customHeight="1">
      <c r="A52" s="700"/>
      <c r="B52" s="666" t="s">
        <v>2655</v>
      </c>
      <c r="C52" s="667" t="s">
        <v>8</v>
      </c>
      <c r="D52" s="667" t="s">
        <v>2641</v>
      </c>
      <c r="E52" s="668" t="s">
        <v>2629</v>
      </c>
      <c r="F52" s="669" t="s">
        <v>2630</v>
      </c>
      <c r="G52" s="668" t="s">
        <v>6</v>
      </c>
    </row>
    <row r="53" spans="1:56" s="670" customFormat="1" ht="15" customHeight="1">
      <c r="A53" s="700"/>
      <c r="B53" s="666"/>
      <c r="C53" s="667"/>
      <c r="D53" s="667"/>
      <c r="E53" s="668" t="s">
        <v>2632</v>
      </c>
      <c r="F53" s="669" t="s">
        <v>11</v>
      </c>
      <c r="G53" s="668" t="s">
        <v>12</v>
      </c>
    </row>
    <row r="54" spans="1:56" s="670" customFormat="1" ht="15" customHeight="1">
      <c r="A54" s="665"/>
      <c r="B54" s="671" t="s">
        <v>2656</v>
      </c>
      <c r="C54" s="671" t="s">
        <v>2644</v>
      </c>
      <c r="D54" s="672" t="s">
        <v>2664</v>
      </c>
      <c r="E54" s="684">
        <f>F54-6</f>
        <v>45318</v>
      </c>
      <c r="F54" s="674">
        <v>45324</v>
      </c>
      <c r="G54" s="685">
        <f>F54+37</f>
        <v>45361</v>
      </c>
    </row>
    <row r="55" spans="1:56" s="670" customFormat="1" ht="15" customHeight="1">
      <c r="A55" s="665"/>
      <c r="B55" s="671" t="s">
        <v>2658</v>
      </c>
      <c r="C55" s="671" t="s">
        <v>2659</v>
      </c>
      <c r="D55" s="675"/>
      <c r="E55" s="684">
        <f>F55-6</f>
        <v>45325</v>
      </c>
      <c r="F55" s="685">
        <f>F54+7</f>
        <v>45331</v>
      </c>
      <c r="G55" s="685">
        <f>F55+37</f>
        <v>45368</v>
      </c>
    </row>
    <row r="56" spans="1:56" s="670" customFormat="1" ht="15" customHeight="1">
      <c r="A56" s="665"/>
      <c r="B56" s="671" t="s">
        <v>2636</v>
      </c>
      <c r="C56" s="671" t="s">
        <v>2644</v>
      </c>
      <c r="D56" s="675"/>
      <c r="E56" s="684">
        <f>F56-6</f>
        <v>45332</v>
      </c>
      <c r="F56" s="685">
        <f>F55+7</f>
        <v>45338</v>
      </c>
      <c r="G56" s="685">
        <f>F56+37</f>
        <v>45375</v>
      </c>
    </row>
    <row r="57" spans="1:56" s="670" customFormat="1" ht="14.25" customHeight="1">
      <c r="A57" s="665"/>
      <c r="B57" s="671" t="s">
        <v>2645</v>
      </c>
      <c r="C57" s="671" t="s">
        <v>2646</v>
      </c>
      <c r="D57" s="675"/>
      <c r="E57" s="684">
        <f>F57-6</f>
        <v>45339</v>
      </c>
      <c r="F57" s="685">
        <f>F56+7</f>
        <v>45345</v>
      </c>
      <c r="G57" s="685">
        <f>F57+37</f>
        <v>45382</v>
      </c>
    </row>
    <row r="58" spans="1:56" s="670" customFormat="1" ht="14.25" customHeight="1">
      <c r="A58" s="665"/>
      <c r="B58" s="671" t="s">
        <v>2647</v>
      </c>
      <c r="C58" s="671" t="s">
        <v>2639</v>
      </c>
      <c r="D58" s="676"/>
      <c r="E58" s="684">
        <f>F58-6</f>
        <v>45346</v>
      </c>
      <c r="F58" s="685">
        <f>F57+7</f>
        <v>45352</v>
      </c>
      <c r="G58" s="685">
        <f>F58+37</f>
        <v>45389</v>
      </c>
    </row>
    <row r="59" spans="1:56" s="681" customFormat="1" ht="15">
      <c r="A59" s="677" t="s">
        <v>2665</v>
      </c>
      <c r="B59" s="677"/>
      <c r="C59" s="678"/>
      <c r="D59" s="679"/>
      <c r="E59" s="679"/>
      <c r="F59" s="680"/>
      <c r="G59" s="680"/>
    </row>
    <row r="60" spans="1:56" s="670" customFormat="1" ht="15" hidden="1" customHeight="1">
      <c r="A60" s="700"/>
      <c r="B60" s="701" t="s">
        <v>7</v>
      </c>
      <c r="C60" s="667" t="s">
        <v>8</v>
      </c>
      <c r="D60" s="667" t="s">
        <v>2641</v>
      </c>
      <c r="E60" s="668" t="s">
        <v>2629</v>
      </c>
      <c r="F60" s="669" t="s">
        <v>2630</v>
      </c>
      <c r="G60" s="668" t="s">
        <v>16</v>
      </c>
    </row>
    <row r="61" spans="1:56" s="670" customFormat="1" ht="15" hidden="1" customHeight="1">
      <c r="A61" s="700"/>
      <c r="B61" s="701"/>
      <c r="C61" s="667"/>
      <c r="D61" s="667"/>
      <c r="E61" s="668" t="s">
        <v>2632</v>
      </c>
      <c r="F61" s="669" t="s">
        <v>11</v>
      </c>
      <c r="G61" s="668" t="s">
        <v>12</v>
      </c>
    </row>
    <row r="62" spans="1:56" s="670" customFormat="1" ht="15" hidden="1" customHeight="1">
      <c r="A62" s="665"/>
      <c r="B62" s="671" t="s">
        <v>2656</v>
      </c>
      <c r="C62" s="671" t="s">
        <v>2666</v>
      </c>
      <c r="D62" s="672" t="s">
        <v>2667</v>
      </c>
      <c r="E62" s="684">
        <f>F62-5</f>
        <v>43554</v>
      </c>
      <c r="F62" s="674">
        <v>43559</v>
      </c>
      <c r="G62" s="685">
        <f>F62+33</f>
        <v>43592</v>
      </c>
    </row>
    <row r="63" spans="1:56" s="670" customFormat="1" ht="15" hidden="1" customHeight="1">
      <c r="A63" s="665"/>
      <c r="B63" s="671" t="s">
        <v>2668</v>
      </c>
      <c r="C63" s="671" t="s">
        <v>2669</v>
      </c>
      <c r="D63" s="675"/>
      <c r="E63" s="684">
        <f>F63-5</f>
        <v>43561</v>
      </c>
      <c r="F63" s="685">
        <f>F62+7</f>
        <v>43566</v>
      </c>
      <c r="G63" s="685">
        <f>F63+33</f>
        <v>43599</v>
      </c>
    </row>
    <row r="64" spans="1:56" s="670" customFormat="1" ht="15" hidden="1" customHeight="1">
      <c r="A64" s="665"/>
      <c r="B64" s="702" t="s">
        <v>2636</v>
      </c>
      <c r="C64" s="671" t="s">
        <v>2666</v>
      </c>
      <c r="D64" s="675"/>
      <c r="E64" s="684">
        <f>F64-5</f>
        <v>43568</v>
      </c>
      <c r="F64" s="685">
        <f>F63+7</f>
        <v>43573</v>
      </c>
      <c r="G64" s="685">
        <f>F64+33</f>
        <v>43606</v>
      </c>
    </row>
    <row r="65" spans="1:7" s="670" customFormat="1" ht="14.25" hidden="1" customHeight="1">
      <c r="A65" s="665"/>
      <c r="B65" s="671" t="s">
        <v>2670</v>
      </c>
      <c r="C65" s="692" t="s">
        <v>2671</v>
      </c>
      <c r="D65" s="675"/>
      <c r="E65" s="684">
        <f t="shared" ref="E65:E73" si="0">F65-5</f>
        <v>43575</v>
      </c>
      <c r="F65" s="685">
        <f>F64+7</f>
        <v>43580</v>
      </c>
      <c r="G65" s="685">
        <f>F65+33</f>
        <v>43613</v>
      </c>
    </row>
    <row r="66" spans="1:7" s="670" customFormat="1" ht="14.25" hidden="1" customHeight="1">
      <c r="A66" s="665"/>
      <c r="B66" s="671" t="s">
        <v>2672</v>
      </c>
      <c r="C66" s="692" t="s">
        <v>2673</v>
      </c>
      <c r="D66" s="676"/>
      <c r="E66" s="684">
        <f t="shared" si="0"/>
        <v>43582</v>
      </c>
      <c r="F66" s="685">
        <f>F65+7</f>
        <v>43587</v>
      </c>
      <c r="G66" s="685">
        <f>F66+33</f>
        <v>43620</v>
      </c>
    </row>
    <row r="67" spans="1:7" s="670" customFormat="1" ht="15" hidden="1" customHeight="1">
      <c r="A67" s="700"/>
      <c r="B67" s="703" t="s">
        <v>7</v>
      </c>
      <c r="C67" s="667" t="s">
        <v>8</v>
      </c>
      <c r="D67" s="667" t="s">
        <v>2641</v>
      </c>
      <c r="E67" s="668" t="s">
        <v>2629</v>
      </c>
      <c r="F67" s="669" t="s">
        <v>2630</v>
      </c>
      <c r="G67" s="668" t="s">
        <v>16</v>
      </c>
    </row>
    <row r="68" spans="1:7" s="670" customFormat="1" ht="15" hidden="1" customHeight="1">
      <c r="A68" s="700"/>
      <c r="B68" s="703"/>
      <c r="C68" s="667"/>
      <c r="D68" s="667"/>
      <c r="E68" s="668" t="s">
        <v>2632</v>
      </c>
      <c r="F68" s="669" t="s">
        <v>11</v>
      </c>
      <c r="G68" s="668" t="s">
        <v>12</v>
      </c>
    </row>
    <row r="69" spans="1:7" s="670" customFormat="1" ht="15" hidden="1" customHeight="1">
      <c r="A69" s="665"/>
      <c r="B69" s="671"/>
      <c r="C69" s="671"/>
      <c r="D69" s="672" t="s">
        <v>2674</v>
      </c>
      <c r="E69" s="684">
        <f t="shared" si="0"/>
        <v>44256</v>
      </c>
      <c r="F69" s="674">
        <v>44261</v>
      </c>
      <c r="G69" s="685">
        <f>F69+35</f>
        <v>44296</v>
      </c>
    </row>
    <row r="70" spans="1:7" s="670" customFormat="1" ht="15" hidden="1" customHeight="1">
      <c r="A70" s="665"/>
      <c r="B70" s="671"/>
      <c r="C70" s="671"/>
      <c r="D70" s="675"/>
      <c r="E70" s="684">
        <f t="shared" si="0"/>
        <v>44263</v>
      </c>
      <c r="F70" s="685">
        <f>F69+7</f>
        <v>44268</v>
      </c>
      <c r="G70" s="685">
        <f>F70+35</f>
        <v>44303</v>
      </c>
    </row>
    <row r="71" spans="1:7" s="670" customFormat="1" ht="15" hidden="1" customHeight="1">
      <c r="A71" s="665"/>
      <c r="B71" s="671"/>
      <c r="C71" s="671"/>
      <c r="D71" s="675"/>
      <c r="E71" s="684">
        <f t="shared" si="0"/>
        <v>44270</v>
      </c>
      <c r="F71" s="685">
        <f>F70+7</f>
        <v>44275</v>
      </c>
      <c r="G71" s="685">
        <f>F71+35</f>
        <v>44310</v>
      </c>
    </row>
    <row r="72" spans="1:7" s="670" customFormat="1" ht="14.25" hidden="1" customHeight="1">
      <c r="A72" s="665"/>
      <c r="B72" s="704"/>
      <c r="C72" s="671"/>
      <c r="D72" s="675"/>
      <c r="E72" s="684">
        <f t="shared" si="0"/>
        <v>44277</v>
      </c>
      <c r="F72" s="685">
        <f>F71+7</f>
        <v>44282</v>
      </c>
      <c r="G72" s="685">
        <f>F72+35</f>
        <v>44317</v>
      </c>
    </row>
    <row r="73" spans="1:7" s="670" customFormat="1" ht="14.25" hidden="1" customHeight="1">
      <c r="A73" s="665"/>
      <c r="B73" s="704"/>
      <c r="C73" s="671"/>
      <c r="D73" s="676"/>
      <c r="E73" s="684">
        <f t="shared" si="0"/>
        <v>44284</v>
      </c>
      <c r="F73" s="685">
        <f>F72+7</f>
        <v>44289</v>
      </c>
      <c r="G73" s="685">
        <f>F73+35</f>
        <v>44324</v>
      </c>
    </row>
    <row r="74" spans="1:7" s="670" customFormat="1" ht="15" customHeight="1">
      <c r="A74" s="700"/>
      <c r="B74" s="666" t="s">
        <v>2655</v>
      </c>
      <c r="C74" s="667" t="s">
        <v>8</v>
      </c>
      <c r="D74" s="667" t="s">
        <v>2641</v>
      </c>
      <c r="E74" s="668" t="s">
        <v>2629</v>
      </c>
      <c r="F74" s="669" t="s">
        <v>2630</v>
      </c>
      <c r="G74" s="668" t="s">
        <v>16</v>
      </c>
    </row>
    <row r="75" spans="1:7" s="670" customFormat="1" ht="15" customHeight="1">
      <c r="A75" s="700"/>
      <c r="B75" s="666"/>
      <c r="C75" s="667"/>
      <c r="D75" s="667"/>
      <c r="E75" s="668" t="s">
        <v>2632</v>
      </c>
      <c r="F75" s="669" t="s">
        <v>11</v>
      </c>
      <c r="G75" s="668" t="s">
        <v>12</v>
      </c>
    </row>
    <row r="76" spans="1:7" s="670" customFormat="1" ht="15" customHeight="1">
      <c r="A76" s="665"/>
      <c r="B76" s="705" t="s">
        <v>2675</v>
      </c>
      <c r="C76" s="706" t="s">
        <v>2673</v>
      </c>
      <c r="D76" s="672" t="s">
        <v>2662</v>
      </c>
      <c r="E76" s="684">
        <f>F76-5</f>
        <v>45319</v>
      </c>
      <c r="F76" s="674">
        <v>45324</v>
      </c>
      <c r="G76" s="685">
        <f>F76+35</f>
        <v>45359</v>
      </c>
    </row>
    <row r="77" spans="1:7" s="670" customFormat="1" ht="15" customHeight="1">
      <c r="A77" s="665"/>
      <c r="B77" s="705" t="s">
        <v>2676</v>
      </c>
      <c r="C77" s="706" t="s">
        <v>2677</v>
      </c>
      <c r="D77" s="675"/>
      <c r="E77" s="684">
        <f>F77-5</f>
        <v>45326</v>
      </c>
      <c r="F77" s="685">
        <f>F76+7</f>
        <v>45331</v>
      </c>
      <c r="G77" s="685">
        <f>F77+35</f>
        <v>45366</v>
      </c>
    </row>
    <row r="78" spans="1:7" s="670" customFormat="1" ht="15" customHeight="1">
      <c r="A78" s="665"/>
      <c r="B78" s="705" t="s">
        <v>2678</v>
      </c>
      <c r="C78" s="706" t="s">
        <v>2671</v>
      </c>
      <c r="D78" s="675"/>
      <c r="E78" s="684">
        <f>F78-5</f>
        <v>45333</v>
      </c>
      <c r="F78" s="685">
        <f>F77+7</f>
        <v>45338</v>
      </c>
      <c r="G78" s="685">
        <f>F78+35</f>
        <v>45373</v>
      </c>
    </row>
    <row r="79" spans="1:7" s="670" customFormat="1" ht="14.25" customHeight="1">
      <c r="A79" s="665"/>
      <c r="B79" s="704" t="s">
        <v>2679</v>
      </c>
      <c r="C79" s="704" t="s">
        <v>2680</v>
      </c>
      <c r="D79" s="675"/>
      <c r="E79" s="684">
        <f>F79-5</f>
        <v>45340</v>
      </c>
      <c r="F79" s="685">
        <f>F78+7</f>
        <v>45345</v>
      </c>
      <c r="G79" s="685">
        <f>F79+35</f>
        <v>45380</v>
      </c>
    </row>
    <row r="80" spans="1:7" s="670" customFormat="1" ht="14.25" customHeight="1">
      <c r="A80" s="665"/>
      <c r="B80" s="671" t="s">
        <v>2681</v>
      </c>
      <c r="C80" s="671" t="s">
        <v>2682</v>
      </c>
      <c r="D80" s="676"/>
      <c r="E80" s="684">
        <f>F80-5</f>
        <v>45347</v>
      </c>
      <c r="F80" s="685">
        <f>F79+7</f>
        <v>45352</v>
      </c>
      <c r="G80" s="685">
        <f>F80+35</f>
        <v>45387</v>
      </c>
    </row>
    <row r="81" spans="1:7" s="681" customFormat="1" ht="15" customHeight="1">
      <c r="A81" s="677" t="s">
        <v>2683</v>
      </c>
      <c r="B81" s="677"/>
      <c r="C81" s="678"/>
      <c r="D81" s="679"/>
      <c r="E81" s="679"/>
      <c r="F81" s="680"/>
      <c r="G81" s="707"/>
    </row>
    <row r="82" spans="1:7" s="670" customFormat="1" ht="15" hidden="1" customHeight="1">
      <c r="A82" s="665"/>
      <c r="B82" s="691" t="s">
        <v>7</v>
      </c>
      <c r="C82" s="695" t="s">
        <v>8</v>
      </c>
      <c r="D82" s="667" t="s">
        <v>2641</v>
      </c>
      <c r="E82" s="668" t="s">
        <v>2629</v>
      </c>
      <c r="F82" s="669" t="s">
        <v>2630</v>
      </c>
      <c r="G82" s="668" t="s">
        <v>2684</v>
      </c>
    </row>
    <row r="83" spans="1:7" s="670" customFormat="1" ht="15" hidden="1" customHeight="1">
      <c r="A83" s="665"/>
      <c r="B83" s="691"/>
      <c r="C83" s="688"/>
      <c r="D83" s="667"/>
      <c r="E83" s="668" t="s">
        <v>2632</v>
      </c>
      <c r="F83" s="669" t="s">
        <v>11</v>
      </c>
      <c r="G83" s="668" t="s">
        <v>12</v>
      </c>
    </row>
    <row r="84" spans="1:7" s="670" customFormat="1" ht="15" hidden="1" customHeight="1">
      <c r="A84" s="665"/>
      <c r="B84" s="671" t="s">
        <v>2685</v>
      </c>
      <c r="C84" s="671" t="s">
        <v>2686</v>
      </c>
      <c r="D84" s="683" t="s">
        <v>2687</v>
      </c>
      <c r="E84" s="708">
        <f>F84-5</f>
        <v>43710</v>
      </c>
      <c r="F84" s="709">
        <v>43715</v>
      </c>
      <c r="G84" s="709">
        <f>F84+48</f>
        <v>43763</v>
      </c>
    </row>
    <row r="85" spans="1:7" s="670" customFormat="1" ht="15" hidden="1" customHeight="1">
      <c r="A85" s="665"/>
      <c r="B85" s="671" t="s">
        <v>2688</v>
      </c>
      <c r="C85" s="671" t="s">
        <v>2689</v>
      </c>
      <c r="D85" s="683"/>
      <c r="E85" s="708">
        <f>F85-5</f>
        <v>43717</v>
      </c>
      <c r="F85" s="709">
        <f>F84+7</f>
        <v>43722</v>
      </c>
      <c r="G85" s="709">
        <f>F85+48</f>
        <v>43770</v>
      </c>
    </row>
    <row r="86" spans="1:7" s="670" customFormat="1" ht="15" hidden="1" customHeight="1">
      <c r="A86" s="665"/>
      <c r="B86" s="671" t="s">
        <v>2690</v>
      </c>
      <c r="C86" s="671" t="s">
        <v>2691</v>
      </c>
      <c r="D86" s="683"/>
      <c r="E86" s="708">
        <f>F86-5</f>
        <v>43724</v>
      </c>
      <c r="F86" s="709">
        <f>F85+7</f>
        <v>43729</v>
      </c>
      <c r="G86" s="709">
        <f>F86+48</f>
        <v>43777</v>
      </c>
    </row>
    <row r="87" spans="1:7" s="670" customFormat="1" ht="15" hidden="1" customHeight="1">
      <c r="A87" s="665"/>
      <c r="B87" s="671" t="s">
        <v>2692</v>
      </c>
      <c r="C87" s="671" t="s">
        <v>2693</v>
      </c>
      <c r="D87" s="683"/>
      <c r="E87" s="708">
        <f>F87-5</f>
        <v>43731</v>
      </c>
      <c r="F87" s="709">
        <f>F86+7</f>
        <v>43736</v>
      </c>
      <c r="G87" s="709">
        <f>F87+48</f>
        <v>43784</v>
      </c>
    </row>
    <row r="88" spans="1:7" s="670" customFormat="1" ht="15" hidden="1" customHeight="1">
      <c r="A88" s="665"/>
      <c r="B88" s="702" t="s">
        <v>2637</v>
      </c>
      <c r="C88" s="702" t="s">
        <v>2637</v>
      </c>
      <c r="D88" s="683"/>
      <c r="E88" s="708">
        <f>F88-5</f>
        <v>43738</v>
      </c>
      <c r="F88" s="709">
        <f>F87+7</f>
        <v>43743</v>
      </c>
      <c r="G88" s="709">
        <f>F88+48</f>
        <v>43791</v>
      </c>
    </row>
    <row r="89" spans="1:7" s="670" customFormat="1" ht="15" hidden="1" customHeight="1">
      <c r="A89" s="665"/>
      <c r="B89" s="710" t="s">
        <v>425</v>
      </c>
      <c r="C89" s="695" t="s">
        <v>8</v>
      </c>
      <c r="D89" s="667" t="s">
        <v>2641</v>
      </c>
      <c r="E89" s="668" t="s">
        <v>2629</v>
      </c>
      <c r="F89" s="669" t="s">
        <v>2630</v>
      </c>
      <c r="G89" s="668" t="s">
        <v>2684</v>
      </c>
    </row>
    <row r="90" spans="1:7" s="670" customFormat="1" ht="15" hidden="1" customHeight="1">
      <c r="A90" s="665"/>
      <c r="B90" s="711"/>
      <c r="C90" s="688"/>
      <c r="D90" s="667"/>
      <c r="E90" s="668" t="s">
        <v>2632</v>
      </c>
      <c r="F90" s="669" t="s">
        <v>11</v>
      </c>
      <c r="G90" s="668" t="s">
        <v>12</v>
      </c>
    </row>
    <row r="91" spans="1:7" s="670" customFormat="1" ht="15" hidden="1" customHeight="1">
      <c r="A91" s="665"/>
      <c r="B91" s="702" t="s">
        <v>2694</v>
      </c>
      <c r="C91" s="704" t="s">
        <v>2680</v>
      </c>
      <c r="D91" s="683" t="s">
        <v>2650</v>
      </c>
      <c r="E91" s="708">
        <f>F91-5</f>
        <v>43556</v>
      </c>
      <c r="F91" s="709">
        <v>43561</v>
      </c>
      <c r="G91" s="709">
        <f>F91+44</f>
        <v>43605</v>
      </c>
    </row>
    <row r="92" spans="1:7" s="670" customFormat="1" ht="15" hidden="1" customHeight="1">
      <c r="A92" s="665"/>
      <c r="B92" s="702" t="s">
        <v>2695</v>
      </c>
      <c r="C92" s="704" t="s">
        <v>403</v>
      </c>
      <c r="D92" s="683"/>
      <c r="E92" s="708">
        <f>F92-5</f>
        <v>43563</v>
      </c>
      <c r="F92" s="709">
        <f>F91+7</f>
        <v>43568</v>
      </c>
      <c r="G92" s="709">
        <f>F92+44</f>
        <v>43612</v>
      </c>
    </row>
    <row r="93" spans="1:7" s="670" customFormat="1" ht="15" hidden="1" customHeight="1">
      <c r="A93" s="665"/>
      <c r="B93" s="702" t="s">
        <v>2696</v>
      </c>
      <c r="C93" s="704" t="s">
        <v>2697</v>
      </c>
      <c r="D93" s="683"/>
      <c r="E93" s="708">
        <f>F93-5</f>
        <v>43570</v>
      </c>
      <c r="F93" s="709">
        <f>F92+7</f>
        <v>43575</v>
      </c>
      <c r="G93" s="709">
        <f>F93+44</f>
        <v>43619</v>
      </c>
    </row>
    <row r="94" spans="1:7" s="670" customFormat="1" ht="15" hidden="1" customHeight="1">
      <c r="A94" s="665"/>
      <c r="B94" s="702" t="s">
        <v>2698</v>
      </c>
      <c r="C94" s="712" t="s">
        <v>2697</v>
      </c>
      <c r="D94" s="683"/>
      <c r="E94" s="708">
        <f>F94-5</f>
        <v>43577</v>
      </c>
      <c r="F94" s="709">
        <f>F93+7</f>
        <v>43582</v>
      </c>
      <c r="G94" s="709">
        <f>F94+44</f>
        <v>43626</v>
      </c>
    </row>
    <row r="95" spans="1:7" s="670" customFormat="1" ht="15" hidden="1" customHeight="1">
      <c r="A95" s="665"/>
      <c r="B95" s="702" t="s">
        <v>2699</v>
      </c>
      <c r="C95" s="704" t="s">
        <v>2700</v>
      </c>
      <c r="D95" s="683"/>
      <c r="E95" s="708">
        <f>F95-5</f>
        <v>43584</v>
      </c>
      <c r="F95" s="709">
        <f>F94+7</f>
        <v>43589</v>
      </c>
      <c r="G95" s="709">
        <f>F95+44</f>
        <v>43633</v>
      </c>
    </row>
    <row r="96" spans="1:7" s="670" customFormat="1" ht="15" customHeight="1">
      <c r="A96" s="665"/>
      <c r="B96" s="666" t="s">
        <v>425</v>
      </c>
      <c r="C96" s="695" t="s">
        <v>8</v>
      </c>
      <c r="D96" s="667" t="s">
        <v>2641</v>
      </c>
      <c r="E96" s="668" t="s">
        <v>2629</v>
      </c>
      <c r="F96" s="669" t="s">
        <v>2630</v>
      </c>
      <c r="G96" s="668" t="s">
        <v>2684</v>
      </c>
    </row>
    <row r="97" spans="1:7" s="670" customFormat="1" ht="15" customHeight="1">
      <c r="A97" s="665"/>
      <c r="B97" s="666"/>
      <c r="C97" s="688"/>
      <c r="D97" s="667"/>
      <c r="E97" s="668" t="s">
        <v>2632</v>
      </c>
      <c r="F97" s="669" t="s">
        <v>11</v>
      </c>
      <c r="G97" s="668" t="s">
        <v>12</v>
      </c>
    </row>
    <row r="98" spans="1:7" s="670" customFormat="1" ht="15" customHeight="1">
      <c r="A98" s="665"/>
      <c r="B98" s="705" t="s">
        <v>2221</v>
      </c>
      <c r="C98" s="706" t="s">
        <v>2673</v>
      </c>
      <c r="D98" s="683" t="s">
        <v>2701</v>
      </c>
      <c r="E98" s="708">
        <f>F98-7</f>
        <v>45317</v>
      </c>
      <c r="F98" s="674">
        <v>45324</v>
      </c>
      <c r="G98" s="709">
        <f>F98+41</f>
        <v>45365</v>
      </c>
    </row>
    <row r="99" spans="1:7" s="670" customFormat="1" ht="15" customHeight="1">
      <c r="A99" s="665"/>
      <c r="B99" s="705" t="s">
        <v>2702</v>
      </c>
      <c r="C99" s="706" t="s">
        <v>2703</v>
      </c>
      <c r="D99" s="683"/>
      <c r="E99" s="708">
        <f>F99-7</f>
        <v>45324</v>
      </c>
      <c r="F99" s="709">
        <f>F98+7</f>
        <v>45331</v>
      </c>
      <c r="G99" s="709">
        <f>F99+41</f>
        <v>45372</v>
      </c>
    </row>
    <row r="100" spans="1:7" s="670" customFormat="1" ht="15" customHeight="1">
      <c r="A100" s="665"/>
      <c r="B100" s="705" t="s">
        <v>2704</v>
      </c>
      <c r="C100" s="706" t="s">
        <v>2705</v>
      </c>
      <c r="D100" s="683"/>
      <c r="E100" s="708">
        <f>F100-7</f>
        <v>45331</v>
      </c>
      <c r="F100" s="709">
        <f>F99+7</f>
        <v>45338</v>
      </c>
      <c r="G100" s="709">
        <f>F100+41</f>
        <v>45379</v>
      </c>
    </row>
    <row r="101" spans="1:7" s="670" customFormat="1" ht="15" customHeight="1">
      <c r="A101" s="665"/>
      <c r="B101" s="704" t="s">
        <v>2706</v>
      </c>
      <c r="C101" s="704" t="s">
        <v>2707</v>
      </c>
      <c r="D101" s="683"/>
      <c r="E101" s="708">
        <f>F101-7</f>
        <v>45338</v>
      </c>
      <c r="F101" s="709">
        <f>F100+7</f>
        <v>45345</v>
      </c>
      <c r="G101" s="709">
        <f>F101+41</f>
        <v>45386</v>
      </c>
    </row>
    <row r="102" spans="1:7" s="670" customFormat="1" ht="15" customHeight="1">
      <c r="A102" s="665"/>
      <c r="B102" s="671" t="s">
        <v>2708</v>
      </c>
      <c r="C102" s="671" t="s">
        <v>403</v>
      </c>
      <c r="D102" s="683"/>
      <c r="E102" s="708">
        <f>F102-7</f>
        <v>45345</v>
      </c>
      <c r="F102" s="709">
        <f>F101+7</f>
        <v>45352</v>
      </c>
      <c r="G102" s="709">
        <f>F102+41</f>
        <v>45393</v>
      </c>
    </row>
    <row r="103" spans="1:7" s="681" customFormat="1" ht="15.95" hidden="1" customHeight="1">
      <c r="A103" s="677" t="s">
        <v>2152</v>
      </c>
      <c r="B103" s="677"/>
      <c r="C103" s="713"/>
      <c r="F103" s="679"/>
    </row>
    <row r="104" spans="1:7" s="670" customFormat="1" ht="15" hidden="1" customHeight="1">
      <c r="A104" s="665"/>
      <c r="B104" s="714" t="s">
        <v>2709</v>
      </c>
      <c r="C104" s="695" t="s">
        <v>8</v>
      </c>
      <c r="D104" s="695" t="s">
        <v>2641</v>
      </c>
      <c r="E104" s="668" t="s">
        <v>2629</v>
      </c>
      <c r="F104" s="669" t="s">
        <v>2630</v>
      </c>
      <c r="G104" s="668" t="s">
        <v>20</v>
      </c>
    </row>
    <row r="105" spans="1:7" s="670" customFormat="1" ht="15" hidden="1" customHeight="1">
      <c r="A105" s="665"/>
      <c r="B105" s="714"/>
      <c r="C105" s="688"/>
      <c r="D105" s="688"/>
      <c r="E105" s="668" t="s">
        <v>2632</v>
      </c>
      <c r="F105" s="715" t="s">
        <v>11</v>
      </c>
      <c r="G105" s="696" t="s">
        <v>12</v>
      </c>
    </row>
    <row r="106" spans="1:7" s="670" customFormat="1" ht="15" hidden="1" customHeight="1">
      <c r="A106" s="716"/>
      <c r="B106" s="705"/>
      <c r="C106" s="705"/>
      <c r="D106" s="717" t="s">
        <v>2427</v>
      </c>
      <c r="E106" s="718">
        <f>F106-6</f>
        <v>45105</v>
      </c>
      <c r="F106" s="709">
        <v>45111</v>
      </c>
      <c r="G106" s="719">
        <f>F106+33</f>
        <v>45144</v>
      </c>
    </row>
    <row r="107" spans="1:7" s="670" customFormat="1" ht="15" hidden="1" customHeight="1">
      <c r="A107" s="716"/>
      <c r="B107" s="705"/>
      <c r="C107" s="705"/>
      <c r="D107" s="717"/>
      <c r="E107" s="718">
        <f>F107-6</f>
        <v>45112</v>
      </c>
      <c r="F107" s="719">
        <f>F106+7</f>
        <v>45118</v>
      </c>
      <c r="G107" s="719">
        <f>F107+33</f>
        <v>45151</v>
      </c>
    </row>
    <row r="108" spans="1:7" s="670" customFormat="1" ht="15" hidden="1" customHeight="1">
      <c r="A108" s="716"/>
      <c r="B108" s="705"/>
      <c r="C108" s="706"/>
      <c r="D108" s="717"/>
      <c r="E108" s="718">
        <f>F108-6</f>
        <v>45119</v>
      </c>
      <c r="F108" s="719">
        <f>F107+7</f>
        <v>45125</v>
      </c>
      <c r="G108" s="719">
        <f>F108+33</f>
        <v>45158</v>
      </c>
    </row>
    <row r="109" spans="1:7" s="670" customFormat="1" ht="15" hidden="1" customHeight="1">
      <c r="A109" s="716"/>
      <c r="B109" s="705"/>
      <c r="C109" s="705"/>
      <c r="D109" s="717"/>
      <c r="E109" s="718">
        <f>F109-6</f>
        <v>45126</v>
      </c>
      <c r="F109" s="719">
        <f>F108+7</f>
        <v>45132</v>
      </c>
      <c r="G109" s="719">
        <f>F109+33</f>
        <v>45165</v>
      </c>
    </row>
    <row r="110" spans="1:7" s="670" customFormat="1" ht="15" hidden="1" customHeight="1">
      <c r="A110" s="716"/>
      <c r="B110" s="705"/>
      <c r="C110" s="706"/>
      <c r="D110" s="717"/>
      <c r="E110" s="718">
        <f>F110-6</f>
        <v>45133</v>
      </c>
      <c r="F110" s="719">
        <f>F109+7</f>
        <v>45139</v>
      </c>
      <c r="G110" s="719">
        <f>F110+33</f>
        <v>45172</v>
      </c>
    </row>
    <row r="111" spans="1:7" s="681" customFormat="1" ht="15" customHeight="1">
      <c r="A111" s="720" t="s">
        <v>2710</v>
      </c>
      <c r="B111" s="720"/>
      <c r="C111" s="721"/>
      <c r="D111" s="679"/>
      <c r="E111" s="679"/>
      <c r="F111" s="680"/>
      <c r="G111" s="722"/>
    </row>
    <row r="112" spans="1:7" s="670" customFormat="1" ht="15" customHeight="1">
      <c r="A112" s="716"/>
      <c r="B112" s="666" t="s">
        <v>2709</v>
      </c>
      <c r="C112" s="723" t="s">
        <v>8</v>
      </c>
      <c r="D112" s="667" t="s">
        <v>2641</v>
      </c>
      <c r="E112" s="668" t="s">
        <v>2629</v>
      </c>
      <c r="F112" s="669" t="s">
        <v>2630</v>
      </c>
      <c r="G112" s="668" t="s">
        <v>2711</v>
      </c>
    </row>
    <row r="113" spans="1:11" s="670" customFormat="1" ht="15" customHeight="1">
      <c r="A113" s="716"/>
      <c r="B113" s="666"/>
      <c r="C113" s="724"/>
      <c r="D113" s="667"/>
      <c r="E113" s="668" t="s">
        <v>2632</v>
      </c>
      <c r="F113" s="669" t="s">
        <v>11</v>
      </c>
      <c r="G113" s="689" t="s">
        <v>12</v>
      </c>
    </row>
    <row r="114" spans="1:11" s="670" customFormat="1" ht="15" customHeight="1">
      <c r="A114" s="716"/>
      <c r="B114" s="705" t="s">
        <v>979</v>
      </c>
      <c r="C114" s="705" t="s">
        <v>490</v>
      </c>
      <c r="D114" s="725" t="s">
        <v>2701</v>
      </c>
      <c r="E114" s="726">
        <f>F114-7</f>
        <v>45321</v>
      </c>
      <c r="F114" s="709">
        <v>45328</v>
      </c>
      <c r="G114" s="709">
        <f>F114+40</f>
        <v>45368</v>
      </c>
    </row>
    <row r="115" spans="1:11" s="670" customFormat="1" ht="15" customHeight="1">
      <c r="A115" s="716"/>
      <c r="B115" s="705" t="s">
        <v>933</v>
      </c>
      <c r="C115" s="705" t="s">
        <v>2712</v>
      </c>
      <c r="D115" s="725"/>
      <c r="E115" s="726">
        <f>F115-7</f>
        <v>45328</v>
      </c>
      <c r="F115" s="709">
        <f>F114+7</f>
        <v>45335</v>
      </c>
      <c r="G115" s="709">
        <f>F115+40</f>
        <v>45375</v>
      </c>
    </row>
    <row r="116" spans="1:11" s="670" customFormat="1" ht="15" customHeight="1">
      <c r="A116" s="716"/>
      <c r="B116" s="705" t="s">
        <v>933</v>
      </c>
      <c r="C116" s="705" t="s">
        <v>2713</v>
      </c>
      <c r="D116" s="725"/>
      <c r="E116" s="726">
        <f>F116-7</f>
        <v>45335</v>
      </c>
      <c r="F116" s="709">
        <f>F115+7</f>
        <v>45342</v>
      </c>
      <c r="G116" s="709">
        <f>F116+40</f>
        <v>45382</v>
      </c>
    </row>
    <row r="117" spans="1:11" s="670" customFormat="1" ht="15" customHeight="1">
      <c r="A117" s="716"/>
      <c r="B117" s="705" t="s">
        <v>2714</v>
      </c>
      <c r="C117" s="705" t="s">
        <v>2715</v>
      </c>
      <c r="D117" s="725"/>
      <c r="E117" s="726">
        <f>F117-7</f>
        <v>45342</v>
      </c>
      <c r="F117" s="709">
        <f>F116+7</f>
        <v>45349</v>
      </c>
      <c r="G117" s="709">
        <f>F117+40</f>
        <v>45389</v>
      </c>
    </row>
    <row r="118" spans="1:11" s="670" customFormat="1" ht="15" customHeight="1">
      <c r="A118" s="716"/>
      <c r="B118" s="705" t="s">
        <v>2716</v>
      </c>
      <c r="C118" s="705" t="s">
        <v>2717</v>
      </c>
      <c r="D118" s="725"/>
      <c r="E118" s="726">
        <f>F118-7</f>
        <v>45349</v>
      </c>
      <c r="F118" s="709">
        <f>F117+7</f>
        <v>45356</v>
      </c>
      <c r="G118" s="709">
        <f>F118+40</f>
        <v>45396</v>
      </c>
    </row>
    <row r="119" spans="1:11" s="681" customFormat="1" ht="17.25" customHeight="1">
      <c r="A119" s="677" t="s">
        <v>2718</v>
      </c>
      <c r="B119" s="677"/>
      <c r="C119" s="678"/>
      <c r="D119" s="679"/>
      <c r="E119" s="679"/>
      <c r="F119" s="680"/>
      <c r="G119" s="680"/>
      <c r="H119" s="727"/>
    </row>
    <row r="120" spans="1:11" s="670" customFormat="1" ht="15" hidden="1" customHeight="1">
      <c r="A120" s="665"/>
      <c r="B120" s="728" t="s">
        <v>425</v>
      </c>
      <c r="C120" s="695" t="s">
        <v>573</v>
      </c>
      <c r="D120" s="695" t="s">
        <v>2641</v>
      </c>
      <c r="E120" s="696" t="s">
        <v>2629</v>
      </c>
      <c r="F120" s="669" t="s">
        <v>2630</v>
      </c>
      <c r="G120" s="696" t="s">
        <v>2719</v>
      </c>
      <c r="H120" s="729"/>
    </row>
    <row r="121" spans="1:11" s="670" customFormat="1" ht="15" hidden="1" customHeight="1">
      <c r="A121" s="665"/>
      <c r="B121" s="730"/>
      <c r="C121" s="688"/>
      <c r="D121" s="698"/>
      <c r="E121" s="668" t="s">
        <v>2632</v>
      </c>
      <c r="F121" s="697" t="s">
        <v>11</v>
      </c>
      <c r="G121" s="668" t="s">
        <v>12</v>
      </c>
      <c r="H121" s="686"/>
    </row>
    <row r="122" spans="1:11" s="670" customFormat="1" ht="15" hidden="1" customHeight="1">
      <c r="A122" s="665"/>
      <c r="B122" s="671" t="s">
        <v>2720</v>
      </c>
      <c r="C122" s="671" t="s">
        <v>2721</v>
      </c>
      <c r="D122" s="683" t="s">
        <v>2643</v>
      </c>
      <c r="E122" s="684">
        <f>F122-5</f>
        <v>43799</v>
      </c>
      <c r="F122" s="674">
        <v>43804</v>
      </c>
      <c r="G122" s="685">
        <f>F122+40</f>
        <v>43844</v>
      </c>
    </row>
    <row r="123" spans="1:11" s="670" customFormat="1" ht="15" hidden="1" customHeight="1">
      <c r="A123" s="665"/>
      <c r="B123" s="671" t="s">
        <v>2722</v>
      </c>
      <c r="C123" s="671" t="s">
        <v>529</v>
      </c>
      <c r="D123" s="683"/>
      <c r="E123" s="684">
        <f>F123-5</f>
        <v>43806</v>
      </c>
      <c r="F123" s="685">
        <f>F122+7</f>
        <v>43811</v>
      </c>
      <c r="G123" s="685">
        <f>F123+40</f>
        <v>43851</v>
      </c>
    </row>
    <row r="124" spans="1:11" s="670" customFormat="1" ht="15" hidden="1" customHeight="1">
      <c r="A124" s="665"/>
      <c r="B124" s="671" t="s">
        <v>2723</v>
      </c>
      <c r="C124" s="671" t="s">
        <v>403</v>
      </c>
      <c r="D124" s="683"/>
      <c r="E124" s="684">
        <f>F124-5</f>
        <v>43813</v>
      </c>
      <c r="F124" s="685">
        <f>F123+7</f>
        <v>43818</v>
      </c>
      <c r="G124" s="685">
        <f>F124+40</f>
        <v>43858</v>
      </c>
    </row>
    <row r="125" spans="1:11" s="670" customFormat="1" ht="15" hidden="1">
      <c r="A125" s="665"/>
      <c r="B125" s="671" t="s">
        <v>2135</v>
      </c>
      <c r="C125" s="692" t="s">
        <v>529</v>
      </c>
      <c r="D125" s="683"/>
      <c r="E125" s="684">
        <f>F125-5</f>
        <v>43820</v>
      </c>
      <c r="F125" s="685">
        <f>F124+7</f>
        <v>43825</v>
      </c>
      <c r="G125" s="685">
        <f>F125+40</f>
        <v>43865</v>
      </c>
      <c r="H125" s="686"/>
      <c r="I125" s="686"/>
      <c r="J125" s="686"/>
      <c r="K125" s="686"/>
    </row>
    <row r="126" spans="1:11" s="670" customFormat="1" ht="15" hidden="1">
      <c r="A126" s="665"/>
      <c r="B126" s="671" t="s">
        <v>2724</v>
      </c>
      <c r="C126" s="692" t="s">
        <v>2725</v>
      </c>
      <c r="D126" s="683"/>
      <c r="E126" s="684">
        <f>F126-5</f>
        <v>43827</v>
      </c>
      <c r="F126" s="685">
        <f>F125+7</f>
        <v>43832</v>
      </c>
      <c r="G126" s="685">
        <f>F126+40</f>
        <v>43872</v>
      </c>
      <c r="H126" s="686"/>
      <c r="I126" s="686"/>
      <c r="J126" s="686"/>
      <c r="K126" s="686"/>
    </row>
    <row r="127" spans="1:11" s="670" customFormat="1" ht="15" customHeight="1">
      <c r="A127" s="665"/>
      <c r="B127" s="666" t="s">
        <v>2726</v>
      </c>
      <c r="C127" s="667" t="s">
        <v>8</v>
      </c>
      <c r="D127" s="695" t="s">
        <v>2641</v>
      </c>
      <c r="E127" s="696" t="s">
        <v>2629</v>
      </c>
      <c r="F127" s="669" t="s">
        <v>2630</v>
      </c>
      <c r="G127" s="696" t="s">
        <v>2719</v>
      </c>
      <c r="H127" s="729"/>
    </row>
    <row r="128" spans="1:11" s="670" customFormat="1" ht="15" customHeight="1">
      <c r="A128" s="665"/>
      <c r="B128" s="666"/>
      <c r="C128" s="667"/>
      <c r="D128" s="698"/>
      <c r="E128" s="668" t="s">
        <v>2632</v>
      </c>
      <c r="F128" s="697" t="s">
        <v>11</v>
      </c>
      <c r="G128" s="668" t="s">
        <v>12</v>
      </c>
      <c r="H128" s="686"/>
    </row>
    <row r="129" spans="1:11" s="670" customFormat="1" ht="15" customHeight="1">
      <c r="A129" s="665"/>
      <c r="B129" s="671" t="s">
        <v>2633</v>
      </c>
      <c r="C129" s="671" t="s">
        <v>387</v>
      </c>
      <c r="D129" s="683" t="s">
        <v>2316</v>
      </c>
      <c r="E129" s="684">
        <f>F129-6</f>
        <v>45318</v>
      </c>
      <c r="F129" s="674">
        <v>45324</v>
      </c>
      <c r="G129" s="685">
        <f>F129+40</f>
        <v>45364</v>
      </c>
    </row>
    <row r="130" spans="1:11" s="670" customFormat="1" ht="15" customHeight="1">
      <c r="A130" s="665"/>
      <c r="B130" s="671" t="s">
        <v>2135</v>
      </c>
      <c r="C130" s="671" t="s">
        <v>390</v>
      </c>
      <c r="D130" s="683"/>
      <c r="E130" s="684">
        <f>F130-6</f>
        <v>45325</v>
      </c>
      <c r="F130" s="685">
        <f>F129+7</f>
        <v>45331</v>
      </c>
      <c r="G130" s="685">
        <f>F130+40</f>
        <v>45371</v>
      </c>
    </row>
    <row r="131" spans="1:11" s="670" customFormat="1" ht="15" customHeight="1">
      <c r="A131" s="665"/>
      <c r="B131" s="671" t="s">
        <v>2720</v>
      </c>
      <c r="C131" s="671" t="s">
        <v>2727</v>
      </c>
      <c r="D131" s="683"/>
      <c r="E131" s="684">
        <f>F131-6</f>
        <v>45332</v>
      </c>
      <c r="F131" s="685">
        <f>F130+7</f>
        <v>45338</v>
      </c>
      <c r="G131" s="685">
        <f>F131+40</f>
        <v>45378</v>
      </c>
    </row>
    <row r="132" spans="1:11" s="670" customFormat="1" ht="15">
      <c r="A132" s="665"/>
      <c r="B132" s="671" t="s">
        <v>1061</v>
      </c>
      <c r="C132" s="671" t="s">
        <v>2728</v>
      </c>
      <c r="D132" s="683"/>
      <c r="E132" s="684">
        <f>F132-6</f>
        <v>45339</v>
      </c>
      <c r="F132" s="685">
        <f>F131+7</f>
        <v>45345</v>
      </c>
      <c r="G132" s="685">
        <f>F132+40</f>
        <v>45385</v>
      </c>
      <c r="H132" s="686"/>
      <c r="I132" s="686"/>
      <c r="J132" s="686"/>
      <c r="K132" s="686"/>
    </row>
    <row r="133" spans="1:11" s="670" customFormat="1" ht="15">
      <c r="A133" s="665"/>
      <c r="B133" s="671" t="s">
        <v>2729</v>
      </c>
      <c r="C133" s="671" t="s">
        <v>392</v>
      </c>
      <c r="D133" s="683"/>
      <c r="E133" s="684">
        <f>F133-6</f>
        <v>45346</v>
      </c>
      <c r="F133" s="685">
        <f>F132+7</f>
        <v>45352</v>
      </c>
      <c r="G133" s="685">
        <f>F133+40</f>
        <v>45392</v>
      </c>
      <c r="H133" s="686"/>
      <c r="I133" s="686"/>
      <c r="J133" s="686"/>
      <c r="K133" s="686"/>
    </row>
    <row r="134" spans="1:11" s="670" customFormat="1" ht="15" hidden="1" customHeight="1">
      <c r="A134" s="665"/>
      <c r="B134" s="728" t="s">
        <v>7</v>
      </c>
      <c r="C134" s="695" t="s">
        <v>8</v>
      </c>
      <c r="D134" s="695" t="s">
        <v>2641</v>
      </c>
      <c r="E134" s="696" t="s">
        <v>2629</v>
      </c>
      <c r="F134" s="669" t="s">
        <v>2630</v>
      </c>
      <c r="G134" s="696" t="s">
        <v>2719</v>
      </c>
      <c r="H134" s="729"/>
    </row>
    <row r="135" spans="1:11" s="670" customFormat="1" ht="15" hidden="1" customHeight="1">
      <c r="A135" s="665"/>
      <c r="B135" s="730"/>
      <c r="C135" s="688"/>
      <c r="D135" s="688"/>
      <c r="E135" s="668" t="s">
        <v>2632</v>
      </c>
      <c r="F135" s="697" t="s">
        <v>11</v>
      </c>
      <c r="G135" s="668" t="s">
        <v>12</v>
      </c>
      <c r="H135" s="686"/>
    </row>
    <row r="136" spans="1:11" s="670" customFormat="1" ht="15" hidden="1" customHeight="1">
      <c r="A136" s="665"/>
      <c r="B136" s="671" t="s">
        <v>2730</v>
      </c>
      <c r="C136" s="671" t="s">
        <v>2731</v>
      </c>
      <c r="D136" s="672" t="s">
        <v>2732</v>
      </c>
      <c r="E136" s="684">
        <f>F136-5</f>
        <v>43800</v>
      </c>
      <c r="F136" s="674">
        <v>43805</v>
      </c>
      <c r="G136" s="685">
        <f>F136+42</f>
        <v>43847</v>
      </c>
    </row>
    <row r="137" spans="1:11" s="670" customFormat="1" ht="15" hidden="1" customHeight="1">
      <c r="A137" s="665"/>
      <c r="B137" s="671" t="s">
        <v>2733</v>
      </c>
      <c r="C137" s="671" t="s">
        <v>2734</v>
      </c>
      <c r="D137" s="675"/>
      <c r="E137" s="684">
        <f>F137-5</f>
        <v>43807</v>
      </c>
      <c r="F137" s="685">
        <f>F136+7</f>
        <v>43812</v>
      </c>
      <c r="G137" s="685">
        <f>F137+42</f>
        <v>43854</v>
      </c>
    </row>
    <row r="138" spans="1:11" s="670" customFormat="1" ht="15" hidden="1" customHeight="1">
      <c r="A138" s="665"/>
      <c r="B138" s="671" t="s">
        <v>2735</v>
      </c>
      <c r="C138" s="671" t="s">
        <v>2736</v>
      </c>
      <c r="D138" s="675"/>
      <c r="E138" s="684">
        <f>F138-5</f>
        <v>43814</v>
      </c>
      <c r="F138" s="685">
        <f>F137+7</f>
        <v>43819</v>
      </c>
      <c r="G138" s="685">
        <f>F138+42</f>
        <v>43861</v>
      </c>
    </row>
    <row r="139" spans="1:11" s="670" customFormat="1" ht="15" hidden="1">
      <c r="A139" s="665"/>
      <c r="B139" s="671" t="s">
        <v>2737</v>
      </c>
      <c r="C139" s="671" t="s">
        <v>2738</v>
      </c>
      <c r="D139" s="675"/>
      <c r="E139" s="684">
        <f>F139-5</f>
        <v>43821</v>
      </c>
      <c r="F139" s="685">
        <f>F138+7</f>
        <v>43826</v>
      </c>
      <c r="G139" s="685">
        <f>F139+42</f>
        <v>43868</v>
      </c>
      <c r="H139" s="686"/>
      <c r="I139" s="686"/>
      <c r="J139" s="686"/>
      <c r="K139" s="686"/>
    </row>
    <row r="140" spans="1:11" s="670" customFormat="1" ht="15" hidden="1">
      <c r="A140" s="665"/>
      <c r="B140" s="671" t="s">
        <v>2739</v>
      </c>
      <c r="C140" s="671" t="s">
        <v>2740</v>
      </c>
      <c r="D140" s="676"/>
      <c r="E140" s="684">
        <f>F140-5</f>
        <v>43828</v>
      </c>
      <c r="F140" s="685">
        <f>F139+7</f>
        <v>43833</v>
      </c>
      <c r="G140" s="685">
        <f>F140+42</f>
        <v>43875</v>
      </c>
      <c r="H140" s="686"/>
      <c r="I140" s="686"/>
      <c r="J140" s="686"/>
      <c r="K140" s="686"/>
    </row>
    <row r="141" spans="1:11" s="670" customFormat="1" ht="15" customHeight="1">
      <c r="A141" s="665"/>
      <c r="B141" s="666" t="s">
        <v>425</v>
      </c>
      <c r="C141" s="695" t="s">
        <v>573</v>
      </c>
      <c r="D141" s="695" t="s">
        <v>2641</v>
      </c>
      <c r="E141" s="696" t="s">
        <v>2629</v>
      </c>
      <c r="F141" s="669" t="s">
        <v>2630</v>
      </c>
      <c r="G141" s="696" t="s">
        <v>2719</v>
      </c>
      <c r="H141" s="729"/>
    </row>
    <row r="142" spans="1:11" s="670" customFormat="1" ht="15" customHeight="1">
      <c r="A142" s="665"/>
      <c r="B142" s="666"/>
      <c r="C142" s="688"/>
      <c r="D142" s="698"/>
      <c r="E142" s="668" t="s">
        <v>2632</v>
      </c>
      <c r="F142" s="697" t="s">
        <v>11</v>
      </c>
      <c r="G142" s="668" t="s">
        <v>12</v>
      </c>
      <c r="H142" s="686"/>
    </row>
    <row r="143" spans="1:11" s="670" customFormat="1" ht="15" customHeight="1">
      <c r="A143" s="665"/>
      <c r="B143" s="671" t="s">
        <v>2741</v>
      </c>
      <c r="C143" s="671" t="s">
        <v>2742</v>
      </c>
      <c r="D143" s="683" t="s">
        <v>2743</v>
      </c>
      <c r="E143" s="684">
        <f>F143-7</f>
        <v>45319</v>
      </c>
      <c r="F143" s="674">
        <v>45326</v>
      </c>
      <c r="G143" s="685">
        <f>F143+47</f>
        <v>45373</v>
      </c>
    </row>
    <row r="144" spans="1:11" s="670" customFormat="1" ht="15" customHeight="1">
      <c r="A144" s="665"/>
      <c r="B144" s="671" t="s">
        <v>2744</v>
      </c>
      <c r="C144" s="671" t="s">
        <v>2745</v>
      </c>
      <c r="D144" s="683"/>
      <c r="E144" s="684">
        <f>F144-7</f>
        <v>45326</v>
      </c>
      <c r="F144" s="685">
        <f>F143+7</f>
        <v>45333</v>
      </c>
      <c r="G144" s="685">
        <f t="shared" ref="G144:G146" si="1">F144+47</f>
        <v>45380</v>
      </c>
    </row>
    <row r="145" spans="1:11" s="670" customFormat="1" ht="15" customHeight="1">
      <c r="A145" s="665"/>
      <c r="B145" s="671" t="s">
        <v>2746</v>
      </c>
      <c r="C145" s="671" t="s">
        <v>2747</v>
      </c>
      <c r="D145" s="683"/>
      <c r="E145" s="684">
        <f>F145-7</f>
        <v>45333</v>
      </c>
      <c r="F145" s="685">
        <f>F144+7</f>
        <v>45340</v>
      </c>
      <c r="G145" s="685">
        <f t="shared" si="1"/>
        <v>45387</v>
      </c>
    </row>
    <row r="146" spans="1:11" s="670" customFormat="1" ht="15">
      <c r="A146" s="665"/>
      <c r="B146" s="671" t="s">
        <v>2748</v>
      </c>
      <c r="C146" s="671" t="s">
        <v>2749</v>
      </c>
      <c r="D146" s="683"/>
      <c r="E146" s="684">
        <f>F146-7</f>
        <v>45340</v>
      </c>
      <c r="F146" s="685">
        <f>F145+7</f>
        <v>45347</v>
      </c>
      <c r="G146" s="685">
        <f t="shared" si="1"/>
        <v>45394</v>
      </c>
      <c r="H146" s="686"/>
      <c r="I146" s="686"/>
      <c r="J146" s="686"/>
      <c r="K146" s="686"/>
    </row>
    <row r="147" spans="1:11" s="670" customFormat="1" ht="15">
      <c r="A147" s="665"/>
      <c r="B147" s="671" t="s">
        <v>1061</v>
      </c>
      <c r="C147" s="671" t="s">
        <v>2728</v>
      </c>
      <c r="D147" s="683"/>
      <c r="E147" s="684">
        <f>F147-7</f>
        <v>45347</v>
      </c>
      <c r="F147" s="685">
        <f>F146+7</f>
        <v>45354</v>
      </c>
      <c r="G147" s="685">
        <f>F147+47</f>
        <v>45401</v>
      </c>
      <c r="H147" s="686"/>
      <c r="I147" s="686"/>
      <c r="J147" s="686"/>
      <c r="K147" s="686"/>
    </row>
    <row r="148" spans="1:11" s="681" customFormat="1" ht="15">
      <c r="A148" s="677" t="s">
        <v>2750</v>
      </c>
      <c r="B148" s="677"/>
      <c r="C148" s="671"/>
      <c r="D148" s="679"/>
      <c r="E148" s="679"/>
      <c r="F148" s="680"/>
      <c r="G148" s="680"/>
      <c r="H148" s="727"/>
      <c r="I148" s="727"/>
      <c r="J148" s="727"/>
      <c r="K148" s="727"/>
    </row>
    <row r="149" spans="1:11" s="670" customFormat="1" ht="15">
      <c r="A149" s="665"/>
      <c r="B149" s="666" t="s">
        <v>2751</v>
      </c>
      <c r="C149" s="667" t="s">
        <v>8</v>
      </c>
      <c r="D149" s="667" t="s">
        <v>2641</v>
      </c>
      <c r="E149" s="668" t="s">
        <v>2629</v>
      </c>
      <c r="F149" s="669" t="s">
        <v>2630</v>
      </c>
      <c r="G149" s="668" t="s">
        <v>2752</v>
      </c>
      <c r="H149" s="686"/>
      <c r="I149" s="686"/>
      <c r="J149" s="686"/>
      <c r="K149" s="686"/>
    </row>
    <row r="150" spans="1:11" s="670" customFormat="1" ht="15">
      <c r="A150" s="665"/>
      <c r="B150" s="666"/>
      <c r="C150" s="695"/>
      <c r="D150" s="667"/>
      <c r="E150" s="668" t="s">
        <v>2632</v>
      </c>
      <c r="F150" s="669" t="s">
        <v>11</v>
      </c>
      <c r="G150" s="668" t="s">
        <v>12</v>
      </c>
      <c r="H150" s="731"/>
      <c r="I150" s="686"/>
      <c r="J150" s="686"/>
      <c r="K150" s="686"/>
    </row>
    <row r="151" spans="1:11" s="670" customFormat="1" ht="15">
      <c r="A151" s="665"/>
      <c r="B151" s="671" t="s">
        <v>2753</v>
      </c>
      <c r="C151" s="671" t="s">
        <v>459</v>
      </c>
      <c r="D151" s="732" t="s">
        <v>2382</v>
      </c>
      <c r="E151" s="726">
        <f>F151-8</f>
        <v>45316</v>
      </c>
      <c r="F151" s="674">
        <v>45324</v>
      </c>
      <c r="G151" s="709">
        <f>F151+31</f>
        <v>45355</v>
      </c>
      <c r="H151" s="686"/>
      <c r="I151" s="686"/>
      <c r="J151" s="686"/>
      <c r="K151" s="686"/>
    </row>
    <row r="152" spans="1:11" s="670" customFormat="1" ht="15">
      <c r="A152" s="665"/>
      <c r="B152" s="671" t="s">
        <v>933</v>
      </c>
      <c r="C152" s="671" t="s">
        <v>933</v>
      </c>
      <c r="D152" s="733"/>
      <c r="E152" s="726">
        <f>F152-8</f>
        <v>45323</v>
      </c>
      <c r="F152" s="709">
        <f>F151+7</f>
        <v>45331</v>
      </c>
      <c r="G152" s="709">
        <f>F152+31</f>
        <v>45362</v>
      </c>
      <c r="H152" s="686"/>
      <c r="I152" s="686"/>
      <c r="J152" s="686"/>
      <c r="K152" s="686"/>
    </row>
    <row r="153" spans="1:11" s="670" customFormat="1" ht="15">
      <c r="A153" s="665"/>
      <c r="B153" s="671" t="s">
        <v>2754</v>
      </c>
      <c r="C153" s="671" t="s">
        <v>2755</v>
      </c>
      <c r="D153" s="733"/>
      <c r="E153" s="726">
        <f>F153-8</f>
        <v>45330</v>
      </c>
      <c r="F153" s="709">
        <f>F152+7</f>
        <v>45338</v>
      </c>
      <c r="G153" s="709">
        <f>F153+31</f>
        <v>45369</v>
      </c>
      <c r="H153" s="686"/>
      <c r="I153" s="686"/>
      <c r="J153" s="686"/>
      <c r="K153" s="686"/>
    </row>
    <row r="154" spans="1:11" s="658" customFormat="1">
      <c r="A154" s="734"/>
      <c r="B154" s="671" t="s">
        <v>2756</v>
      </c>
      <c r="C154" s="671" t="s">
        <v>2757</v>
      </c>
      <c r="D154" s="733"/>
      <c r="E154" s="726">
        <f>F154-8</f>
        <v>45337</v>
      </c>
      <c r="F154" s="709">
        <f>F153+7</f>
        <v>45345</v>
      </c>
      <c r="G154" s="709">
        <f>F154+31</f>
        <v>45376</v>
      </c>
      <c r="H154" s="729"/>
      <c r="I154" s="735"/>
      <c r="J154" s="735"/>
      <c r="K154" s="735"/>
    </row>
    <row r="155" spans="1:11">
      <c r="B155" s="671" t="s">
        <v>2758</v>
      </c>
      <c r="C155" s="671" t="s">
        <v>2759</v>
      </c>
      <c r="D155" s="737"/>
      <c r="E155" s="726">
        <f>F155-8</f>
        <v>45344</v>
      </c>
      <c r="F155" s="709">
        <f>F154+7</f>
        <v>45352</v>
      </c>
      <c r="G155" s="709">
        <f>F155+31</f>
        <v>45383</v>
      </c>
    </row>
    <row r="156" spans="1:11" s="670" customFormat="1" ht="15" hidden="1">
      <c r="A156" s="665"/>
      <c r="B156" s="703" t="s">
        <v>7</v>
      </c>
      <c r="C156" s="667" t="s">
        <v>8</v>
      </c>
      <c r="D156" s="667" t="s">
        <v>2641</v>
      </c>
      <c r="E156" s="668" t="s">
        <v>2629</v>
      </c>
      <c r="F156" s="669" t="s">
        <v>2630</v>
      </c>
      <c r="G156" s="668" t="s">
        <v>2752</v>
      </c>
      <c r="H156" s="686"/>
      <c r="I156" s="686"/>
      <c r="J156" s="686"/>
      <c r="K156" s="686"/>
    </row>
    <row r="157" spans="1:11" s="670" customFormat="1" ht="15" hidden="1">
      <c r="A157" s="665"/>
      <c r="B157" s="728"/>
      <c r="C157" s="695"/>
      <c r="D157" s="667"/>
      <c r="E157" s="668" t="s">
        <v>2632</v>
      </c>
      <c r="F157" s="669" t="s">
        <v>11</v>
      </c>
      <c r="G157" s="668" t="s">
        <v>12</v>
      </c>
      <c r="H157" s="731"/>
      <c r="I157" s="686"/>
      <c r="J157" s="686"/>
      <c r="K157" s="686"/>
    </row>
    <row r="158" spans="1:11" s="670" customFormat="1" ht="15" hidden="1">
      <c r="A158" s="665"/>
      <c r="B158" s="738" t="s">
        <v>2760</v>
      </c>
      <c r="C158" s="738" t="s">
        <v>2761</v>
      </c>
      <c r="D158" s="732" t="s">
        <v>2762</v>
      </c>
      <c r="E158" s="726">
        <f>F158-7</f>
        <v>44286</v>
      </c>
      <c r="F158" s="739">
        <v>44293</v>
      </c>
      <c r="G158" s="709">
        <f>F158+35</f>
        <v>44328</v>
      </c>
      <c r="H158" s="686"/>
      <c r="I158" s="686"/>
      <c r="J158" s="686"/>
      <c r="K158" s="686"/>
    </row>
    <row r="159" spans="1:11" s="670" customFormat="1" ht="15" hidden="1">
      <c r="A159" s="665"/>
      <c r="B159" s="738" t="s">
        <v>2763</v>
      </c>
      <c r="C159" s="692" t="s">
        <v>2764</v>
      </c>
      <c r="D159" s="733"/>
      <c r="E159" s="726">
        <f>F159-7</f>
        <v>44293</v>
      </c>
      <c r="F159" s="709">
        <f>F158+7</f>
        <v>44300</v>
      </c>
      <c r="G159" s="709">
        <f>F159+35</f>
        <v>44335</v>
      </c>
      <c r="H159" s="686"/>
      <c r="I159" s="686"/>
      <c r="J159" s="686"/>
      <c r="K159" s="686"/>
    </row>
    <row r="160" spans="1:11" s="670" customFormat="1" ht="15" hidden="1">
      <c r="A160" s="665"/>
      <c r="B160" s="738" t="s">
        <v>1061</v>
      </c>
      <c r="C160" s="692" t="s">
        <v>2765</v>
      </c>
      <c r="D160" s="733"/>
      <c r="E160" s="726">
        <f>F160-7</f>
        <v>44300</v>
      </c>
      <c r="F160" s="709">
        <f>F159+7</f>
        <v>44307</v>
      </c>
      <c r="G160" s="709">
        <f>F160+35</f>
        <v>44342</v>
      </c>
      <c r="H160" s="686"/>
      <c r="I160" s="686"/>
      <c r="J160" s="686"/>
      <c r="K160" s="686"/>
    </row>
    <row r="161" spans="1:11" s="658" customFormat="1" hidden="1">
      <c r="A161" s="734"/>
      <c r="B161" s="738" t="s">
        <v>2766</v>
      </c>
      <c r="C161" s="692" t="s">
        <v>490</v>
      </c>
      <c r="D161" s="733"/>
      <c r="E161" s="726">
        <f>F161-7</f>
        <v>44307</v>
      </c>
      <c r="F161" s="709">
        <f>F160+7</f>
        <v>44314</v>
      </c>
      <c r="G161" s="709">
        <f>F161+35</f>
        <v>44349</v>
      </c>
      <c r="H161" s="729"/>
      <c r="I161" s="735"/>
      <c r="J161" s="735"/>
      <c r="K161" s="735"/>
    </row>
    <row r="162" spans="1:11" hidden="1">
      <c r="B162" s="738" t="s">
        <v>2767</v>
      </c>
      <c r="C162" s="692" t="s">
        <v>2768</v>
      </c>
      <c r="D162" s="737"/>
      <c r="E162" s="726">
        <f>F162-7</f>
        <v>44314</v>
      </c>
      <c r="F162" s="709">
        <f>F161+7</f>
        <v>44321</v>
      </c>
      <c r="G162" s="709">
        <f>F162+35</f>
        <v>44356</v>
      </c>
    </row>
    <row r="163" spans="1:11" s="670" customFormat="1" ht="15" hidden="1">
      <c r="A163" s="665"/>
      <c r="B163" s="691" t="s">
        <v>7</v>
      </c>
      <c r="C163" s="667" t="s">
        <v>8</v>
      </c>
      <c r="D163" s="667" t="s">
        <v>2641</v>
      </c>
      <c r="E163" s="668" t="s">
        <v>2629</v>
      </c>
      <c r="F163" s="669" t="s">
        <v>2630</v>
      </c>
      <c r="G163" s="668" t="s">
        <v>2752</v>
      </c>
      <c r="H163" s="686"/>
      <c r="I163" s="686"/>
      <c r="J163" s="686"/>
      <c r="K163" s="686"/>
    </row>
    <row r="164" spans="1:11" s="670" customFormat="1" ht="15" hidden="1">
      <c r="A164" s="665"/>
      <c r="B164" s="740"/>
      <c r="C164" s="695"/>
      <c r="D164" s="667"/>
      <c r="E164" s="668" t="s">
        <v>2632</v>
      </c>
      <c r="F164" s="669" t="s">
        <v>11</v>
      </c>
      <c r="G164" s="668" t="s">
        <v>12</v>
      </c>
      <c r="H164" s="731"/>
      <c r="I164" s="686"/>
      <c r="J164" s="686"/>
      <c r="K164" s="686"/>
    </row>
    <row r="165" spans="1:11" s="670" customFormat="1" ht="15" hidden="1">
      <c r="A165" s="665"/>
      <c r="B165" s="738" t="s">
        <v>2769</v>
      </c>
      <c r="C165" s="692" t="s">
        <v>2770</v>
      </c>
      <c r="D165" s="732" t="s">
        <v>2701</v>
      </c>
      <c r="E165" s="726">
        <f>F165-5</f>
        <v>43832</v>
      </c>
      <c r="F165" s="739">
        <v>43837</v>
      </c>
      <c r="G165" s="709">
        <f>F165+33</f>
        <v>43870</v>
      </c>
      <c r="H165" s="686"/>
      <c r="I165" s="686"/>
      <c r="J165" s="686"/>
      <c r="K165" s="686"/>
    </row>
    <row r="166" spans="1:11" s="670" customFormat="1" ht="15" hidden="1">
      <c r="A166" s="665"/>
      <c r="B166" s="738" t="s">
        <v>2771</v>
      </c>
      <c r="C166" s="692" t="s">
        <v>2772</v>
      </c>
      <c r="D166" s="733"/>
      <c r="E166" s="726">
        <f>F166-5</f>
        <v>43839</v>
      </c>
      <c r="F166" s="709">
        <f>F165+7</f>
        <v>43844</v>
      </c>
      <c r="G166" s="709">
        <f>F166+33</f>
        <v>43877</v>
      </c>
      <c r="H166" s="686"/>
      <c r="I166" s="686"/>
      <c r="J166" s="686"/>
      <c r="K166" s="686"/>
    </row>
    <row r="167" spans="1:11" s="670" customFormat="1" ht="15" hidden="1">
      <c r="A167" s="665"/>
      <c r="B167" s="738" t="s">
        <v>2637</v>
      </c>
      <c r="C167" s="692" t="s">
        <v>2637</v>
      </c>
      <c r="D167" s="733"/>
      <c r="E167" s="726">
        <f>F167-5</f>
        <v>43846</v>
      </c>
      <c r="F167" s="709">
        <f>F166+7</f>
        <v>43851</v>
      </c>
      <c r="G167" s="709">
        <f>F167+33</f>
        <v>43884</v>
      </c>
      <c r="H167" s="686"/>
      <c r="I167" s="686"/>
      <c r="J167" s="686"/>
      <c r="K167" s="686"/>
    </row>
    <row r="168" spans="1:11" s="658" customFormat="1" hidden="1">
      <c r="A168" s="734"/>
      <c r="B168" s="738" t="s">
        <v>2773</v>
      </c>
      <c r="C168" s="692" t="s">
        <v>2774</v>
      </c>
      <c r="D168" s="733"/>
      <c r="E168" s="726">
        <f>F168-5</f>
        <v>43853</v>
      </c>
      <c r="F168" s="709">
        <f>F167+7</f>
        <v>43858</v>
      </c>
      <c r="G168" s="709">
        <f>F168+33</f>
        <v>43891</v>
      </c>
      <c r="H168" s="729"/>
      <c r="I168" s="735"/>
      <c r="J168" s="735"/>
      <c r="K168" s="735"/>
    </row>
    <row r="169" spans="1:11" hidden="1">
      <c r="B169" s="738" t="s">
        <v>2637</v>
      </c>
      <c r="C169" s="692" t="s">
        <v>2637</v>
      </c>
      <c r="D169" s="737"/>
      <c r="E169" s="726">
        <f>F169-5</f>
        <v>43860</v>
      </c>
      <c r="F169" s="709">
        <f>F168+7</f>
        <v>43865</v>
      </c>
      <c r="G169" s="709">
        <f>F169+33</f>
        <v>43898</v>
      </c>
    </row>
    <row r="170" spans="1:11" s="681" customFormat="1" ht="14.1" customHeight="1">
      <c r="A170" s="677" t="s">
        <v>2775</v>
      </c>
      <c r="B170" s="677"/>
      <c r="C170" s="713"/>
      <c r="D170" s="679"/>
      <c r="E170" s="679"/>
      <c r="F170" s="680"/>
      <c r="G170" s="680"/>
      <c r="H170" s="727"/>
      <c r="I170" s="727"/>
      <c r="J170" s="727"/>
      <c r="K170" s="727"/>
    </row>
    <row r="171" spans="1:11" s="670" customFormat="1" ht="15" hidden="1">
      <c r="A171" s="665"/>
      <c r="B171" s="740" t="s">
        <v>7</v>
      </c>
      <c r="C171" s="695" t="s">
        <v>573</v>
      </c>
      <c r="D171" s="695" t="s">
        <v>2641</v>
      </c>
      <c r="E171" s="668" t="s">
        <v>2629</v>
      </c>
      <c r="F171" s="669" t="s">
        <v>2630</v>
      </c>
      <c r="G171" s="668" t="s">
        <v>2776</v>
      </c>
      <c r="H171" s="686"/>
      <c r="I171" s="686"/>
      <c r="J171" s="686"/>
      <c r="K171" s="686"/>
    </row>
    <row r="172" spans="1:11" s="670" customFormat="1" ht="15" hidden="1">
      <c r="A172" s="665"/>
      <c r="B172" s="687"/>
      <c r="C172" s="688"/>
      <c r="D172" s="688"/>
      <c r="E172" s="668" t="s">
        <v>2632</v>
      </c>
      <c r="F172" s="669" t="s">
        <v>11</v>
      </c>
      <c r="G172" s="668" t="s">
        <v>12</v>
      </c>
      <c r="H172" s="731"/>
      <c r="I172" s="686"/>
      <c r="J172" s="686"/>
      <c r="K172" s="686"/>
    </row>
    <row r="173" spans="1:11" s="670" customFormat="1" ht="15" hidden="1">
      <c r="A173" s="665"/>
      <c r="B173" s="738" t="s">
        <v>2777</v>
      </c>
      <c r="C173" s="738" t="s">
        <v>2778</v>
      </c>
      <c r="D173" s="732" t="s">
        <v>2674</v>
      </c>
      <c r="E173" s="726">
        <f>F173-7</f>
        <v>44071</v>
      </c>
      <c r="F173" s="739">
        <v>44078</v>
      </c>
      <c r="G173" s="709">
        <f>F173+34</f>
        <v>44112</v>
      </c>
      <c r="H173" s="686"/>
      <c r="I173" s="686"/>
      <c r="J173" s="686"/>
      <c r="K173" s="686"/>
    </row>
    <row r="174" spans="1:11" s="670" customFormat="1" ht="15" hidden="1">
      <c r="A174" s="665"/>
      <c r="B174" s="738" t="s">
        <v>2733</v>
      </c>
      <c r="C174" s="738" t="s">
        <v>2779</v>
      </c>
      <c r="D174" s="733"/>
      <c r="E174" s="726">
        <f>F174-7</f>
        <v>44078</v>
      </c>
      <c r="F174" s="709">
        <f>F173+7</f>
        <v>44085</v>
      </c>
      <c r="G174" s="709">
        <f>F174+34</f>
        <v>44119</v>
      </c>
      <c r="H174" s="686"/>
      <c r="I174" s="686"/>
      <c r="J174" s="686"/>
      <c r="K174" s="686"/>
    </row>
    <row r="175" spans="1:11" s="670" customFormat="1" ht="15" hidden="1">
      <c r="A175" s="665"/>
      <c r="B175" s="738" t="s">
        <v>2780</v>
      </c>
      <c r="C175" s="738" t="s">
        <v>2781</v>
      </c>
      <c r="D175" s="733"/>
      <c r="E175" s="726">
        <f>F175-7</f>
        <v>44085</v>
      </c>
      <c r="F175" s="709">
        <f>F174+7</f>
        <v>44092</v>
      </c>
      <c r="G175" s="709">
        <f>F175+34</f>
        <v>44126</v>
      </c>
      <c r="H175" s="686"/>
      <c r="I175" s="686"/>
      <c r="J175" s="686"/>
      <c r="K175" s="686"/>
    </row>
    <row r="176" spans="1:11" s="658" customFormat="1" hidden="1">
      <c r="A176" s="734"/>
      <c r="B176" s="738" t="s">
        <v>2782</v>
      </c>
      <c r="C176" s="738" t="s">
        <v>2783</v>
      </c>
      <c r="D176" s="733"/>
      <c r="E176" s="726">
        <f>F176-7</f>
        <v>44092</v>
      </c>
      <c r="F176" s="709">
        <f>F175+7</f>
        <v>44099</v>
      </c>
      <c r="G176" s="709">
        <f>F176+34</f>
        <v>44133</v>
      </c>
      <c r="H176" s="729"/>
      <c r="I176" s="735"/>
      <c r="J176" s="735"/>
      <c r="K176" s="735"/>
    </row>
    <row r="177" spans="1:11" hidden="1">
      <c r="B177" s="738" t="s">
        <v>2784</v>
      </c>
      <c r="C177" s="738" t="s">
        <v>462</v>
      </c>
      <c r="D177" s="737"/>
      <c r="E177" s="726">
        <f>F177-7</f>
        <v>44099</v>
      </c>
      <c r="F177" s="709">
        <f>F176+7</f>
        <v>44106</v>
      </c>
      <c r="G177" s="709">
        <f>F177+34</f>
        <v>44140</v>
      </c>
    </row>
    <row r="178" spans="1:11" s="670" customFormat="1" ht="15">
      <c r="A178" s="665"/>
      <c r="B178" s="666" t="s">
        <v>425</v>
      </c>
      <c r="C178" s="695" t="s">
        <v>573</v>
      </c>
      <c r="D178" s="695" t="s">
        <v>2641</v>
      </c>
      <c r="E178" s="668" t="s">
        <v>2629</v>
      </c>
      <c r="F178" s="669" t="s">
        <v>2630</v>
      </c>
      <c r="G178" s="668" t="s">
        <v>2776</v>
      </c>
      <c r="H178" s="686"/>
      <c r="I178" s="686"/>
      <c r="J178" s="686"/>
      <c r="K178" s="686"/>
    </row>
    <row r="179" spans="1:11" s="670" customFormat="1" ht="15">
      <c r="A179" s="665"/>
      <c r="B179" s="666"/>
      <c r="C179" s="688"/>
      <c r="D179" s="688"/>
      <c r="E179" s="668" t="s">
        <v>2632</v>
      </c>
      <c r="F179" s="669" t="s">
        <v>11</v>
      </c>
      <c r="G179" s="668" t="s">
        <v>12</v>
      </c>
      <c r="H179" s="731"/>
      <c r="I179" s="686"/>
      <c r="J179" s="686"/>
      <c r="K179" s="686"/>
    </row>
    <row r="180" spans="1:11" s="670" customFormat="1" ht="15.75" customHeight="1">
      <c r="A180" s="665"/>
      <c r="B180" s="671" t="s">
        <v>2785</v>
      </c>
      <c r="C180" s="671" t="s">
        <v>459</v>
      </c>
      <c r="D180" s="717" t="s">
        <v>2786</v>
      </c>
      <c r="E180" s="726">
        <f>F180-7</f>
        <v>45317</v>
      </c>
      <c r="F180" s="674">
        <v>45324</v>
      </c>
      <c r="G180" s="709">
        <f>F180+34</f>
        <v>45358</v>
      </c>
      <c r="H180" s="686"/>
      <c r="I180" s="686"/>
      <c r="J180" s="686"/>
      <c r="K180" s="686"/>
    </row>
    <row r="181" spans="1:11" s="670" customFormat="1" ht="15">
      <c r="A181" s="665"/>
      <c r="B181" s="671" t="s">
        <v>933</v>
      </c>
      <c r="C181" s="671" t="s">
        <v>933</v>
      </c>
      <c r="D181" s="717"/>
      <c r="E181" s="726">
        <f>F181-7</f>
        <v>45324</v>
      </c>
      <c r="F181" s="709">
        <f>F180+7</f>
        <v>45331</v>
      </c>
      <c r="G181" s="709">
        <f>F181+34</f>
        <v>45365</v>
      </c>
      <c r="H181" s="686"/>
      <c r="I181" s="686"/>
      <c r="J181" s="686"/>
      <c r="K181" s="686"/>
    </row>
    <row r="182" spans="1:11" s="670" customFormat="1" ht="15">
      <c r="A182" s="665"/>
      <c r="B182" s="671" t="s">
        <v>2186</v>
      </c>
      <c r="C182" s="671" t="s">
        <v>416</v>
      </c>
      <c r="D182" s="717"/>
      <c r="E182" s="726">
        <f>F182-7</f>
        <v>45331</v>
      </c>
      <c r="F182" s="709">
        <f>F181+7</f>
        <v>45338</v>
      </c>
      <c r="G182" s="709">
        <f>F182+34</f>
        <v>45372</v>
      </c>
      <c r="H182" s="686"/>
      <c r="I182" s="686"/>
      <c r="J182" s="686"/>
      <c r="K182" s="686"/>
    </row>
    <row r="183" spans="1:11" s="658" customFormat="1">
      <c r="A183" s="734"/>
      <c r="B183" s="671" t="s">
        <v>2787</v>
      </c>
      <c r="C183" s="671" t="s">
        <v>462</v>
      </c>
      <c r="D183" s="717"/>
      <c r="E183" s="726">
        <f>F183-7</f>
        <v>45338</v>
      </c>
      <c r="F183" s="709">
        <f>F182+7</f>
        <v>45345</v>
      </c>
      <c r="G183" s="709">
        <f>F183+34</f>
        <v>45379</v>
      </c>
      <c r="H183" s="729"/>
      <c r="I183" s="735"/>
      <c r="J183" s="735"/>
      <c r="K183" s="735"/>
    </row>
    <row r="184" spans="1:11">
      <c r="B184" s="671" t="s">
        <v>2788</v>
      </c>
      <c r="C184" s="671" t="s">
        <v>2789</v>
      </c>
      <c r="D184" s="717"/>
      <c r="E184" s="726">
        <f>F184-7</f>
        <v>45345</v>
      </c>
      <c r="F184" s="709">
        <f>F183+7</f>
        <v>45352</v>
      </c>
      <c r="G184" s="709">
        <f>F184+34</f>
        <v>45386</v>
      </c>
    </row>
    <row r="185" spans="1:11" s="681" customFormat="1" ht="14.1" customHeight="1">
      <c r="A185" s="677" t="s">
        <v>2790</v>
      </c>
      <c r="B185" s="677"/>
      <c r="C185" s="713"/>
      <c r="D185" s="679"/>
      <c r="E185" s="679"/>
      <c r="F185" s="680"/>
      <c r="G185" s="680"/>
      <c r="I185" s="727"/>
      <c r="J185" s="727"/>
      <c r="K185" s="727"/>
    </row>
    <row r="186" spans="1:11" s="670" customFormat="1" ht="15">
      <c r="A186" s="665"/>
      <c r="B186" s="666" t="s">
        <v>2791</v>
      </c>
      <c r="C186" s="695" t="s">
        <v>573</v>
      </c>
      <c r="D186" s="667" t="s">
        <v>2641</v>
      </c>
      <c r="E186" s="668" t="s">
        <v>2629</v>
      </c>
      <c r="F186" s="669" t="s">
        <v>2630</v>
      </c>
      <c r="G186" s="668" t="s">
        <v>2560</v>
      </c>
      <c r="H186" s="727"/>
      <c r="I186" s="686"/>
      <c r="J186" s="686"/>
      <c r="K186" s="686"/>
    </row>
    <row r="187" spans="1:11" s="670" customFormat="1" ht="15">
      <c r="A187" s="665"/>
      <c r="B187" s="666"/>
      <c r="C187" s="688"/>
      <c r="D187" s="667"/>
      <c r="E187" s="668" t="s">
        <v>2632</v>
      </c>
      <c r="F187" s="669" t="s">
        <v>11</v>
      </c>
      <c r="G187" s="668" t="s">
        <v>12</v>
      </c>
      <c r="H187" s="731"/>
      <c r="I187" s="686"/>
      <c r="J187" s="686"/>
      <c r="K187" s="686"/>
    </row>
    <row r="188" spans="1:11" s="670" customFormat="1" ht="15">
      <c r="A188" s="665"/>
      <c r="B188" s="671" t="s">
        <v>2792</v>
      </c>
      <c r="C188" s="671" t="s">
        <v>2793</v>
      </c>
      <c r="D188" s="732" t="s">
        <v>2794</v>
      </c>
      <c r="E188" s="726">
        <f>F188-6</f>
        <v>45318</v>
      </c>
      <c r="F188" s="674">
        <v>45324</v>
      </c>
      <c r="G188" s="709">
        <f>F188+36</f>
        <v>45360</v>
      </c>
      <c r="H188" s="686"/>
      <c r="I188" s="686"/>
      <c r="J188" s="686"/>
      <c r="K188" s="686"/>
    </row>
    <row r="189" spans="1:11" s="670" customFormat="1" ht="15">
      <c r="A189" s="665"/>
      <c r="B189" s="671" t="s">
        <v>933</v>
      </c>
      <c r="C189" s="671" t="s">
        <v>933</v>
      </c>
      <c r="D189" s="733"/>
      <c r="E189" s="726">
        <f>F189-6</f>
        <v>45325</v>
      </c>
      <c r="F189" s="709">
        <f>F188+7</f>
        <v>45331</v>
      </c>
      <c r="G189" s="709">
        <f>F189+36</f>
        <v>45367</v>
      </c>
      <c r="H189" s="686"/>
      <c r="I189" s="686"/>
      <c r="J189" s="686"/>
      <c r="K189" s="686"/>
    </row>
    <row r="190" spans="1:11" s="670" customFormat="1" ht="15">
      <c r="A190" s="665"/>
      <c r="B190" s="671" t="s">
        <v>2186</v>
      </c>
      <c r="C190" s="671" t="s">
        <v>416</v>
      </c>
      <c r="D190" s="733"/>
      <c r="E190" s="726">
        <f>F190-6</f>
        <v>45332</v>
      </c>
      <c r="F190" s="709">
        <f>F189+7</f>
        <v>45338</v>
      </c>
      <c r="G190" s="709">
        <f>F190+36</f>
        <v>45374</v>
      </c>
      <c r="H190" s="686"/>
      <c r="I190" s="686"/>
      <c r="J190" s="686"/>
      <c r="K190" s="686"/>
    </row>
    <row r="191" spans="1:11" s="658" customFormat="1">
      <c r="A191" s="734"/>
      <c r="B191" s="671" t="s">
        <v>2795</v>
      </c>
      <c r="C191" s="671" t="s">
        <v>462</v>
      </c>
      <c r="D191" s="733"/>
      <c r="E191" s="726">
        <f>F191-6</f>
        <v>45339</v>
      </c>
      <c r="F191" s="709">
        <f>F190+7</f>
        <v>45345</v>
      </c>
      <c r="G191" s="709">
        <f>F191+36</f>
        <v>45381</v>
      </c>
      <c r="H191" s="729"/>
      <c r="I191" s="735"/>
      <c r="J191" s="735"/>
      <c r="K191" s="735"/>
    </row>
    <row r="192" spans="1:11">
      <c r="B192" s="671" t="s">
        <v>2796</v>
      </c>
      <c r="C192" s="671" t="s">
        <v>2783</v>
      </c>
      <c r="D192" s="737"/>
      <c r="E192" s="726">
        <f>F192-6</f>
        <v>45346</v>
      </c>
      <c r="F192" s="709">
        <f>F191+7</f>
        <v>45352</v>
      </c>
      <c r="G192" s="709">
        <f>F192+36</f>
        <v>45388</v>
      </c>
    </row>
    <row r="193" spans="1:11" s="658" customFormat="1" ht="15">
      <c r="A193" s="741" t="s">
        <v>2797</v>
      </c>
      <c r="B193" s="741"/>
      <c r="C193" s="741"/>
      <c r="D193" s="741"/>
      <c r="E193" s="741"/>
      <c r="F193" s="741"/>
      <c r="G193" s="741"/>
    </row>
    <row r="194" spans="1:11" s="681" customFormat="1" ht="15">
      <c r="A194" s="742" t="s">
        <v>2798</v>
      </c>
      <c r="B194" s="742"/>
      <c r="C194" s="743"/>
      <c r="F194" s="743"/>
      <c r="G194" s="743"/>
      <c r="H194" s="727"/>
      <c r="I194" s="727"/>
      <c r="J194" s="727"/>
      <c r="K194" s="727"/>
    </row>
    <row r="195" spans="1:11" s="670" customFormat="1" ht="15" hidden="1" customHeight="1">
      <c r="A195" s="744"/>
      <c r="B195" s="745" t="s">
        <v>425</v>
      </c>
      <c r="C195" s="746" t="s">
        <v>573</v>
      </c>
      <c r="D195" s="746" t="s">
        <v>2641</v>
      </c>
      <c r="E195" s="704" t="s">
        <v>2629</v>
      </c>
      <c r="F195" s="704" t="s">
        <v>2630</v>
      </c>
      <c r="G195" s="704" t="s">
        <v>2799</v>
      </c>
      <c r="H195" s="747"/>
      <c r="I195" s="686"/>
      <c r="J195" s="686"/>
      <c r="K195" s="686"/>
    </row>
    <row r="196" spans="1:11" s="670" customFormat="1" ht="15" hidden="1" customHeight="1">
      <c r="A196" s="744"/>
      <c r="B196" s="745"/>
      <c r="C196" s="748"/>
      <c r="D196" s="748"/>
      <c r="E196" s="749" t="s">
        <v>2632</v>
      </c>
      <c r="F196" s="749" t="s">
        <v>11</v>
      </c>
      <c r="G196" s="749" t="s">
        <v>12</v>
      </c>
      <c r="H196" s="747"/>
      <c r="I196" s="686"/>
      <c r="J196" s="686"/>
      <c r="K196" s="686"/>
    </row>
    <row r="197" spans="1:11" s="670" customFormat="1" ht="15" hidden="1" customHeight="1">
      <c r="A197" s="744"/>
      <c r="B197" s="750" t="s">
        <v>933</v>
      </c>
      <c r="C197" s="750" t="s">
        <v>933</v>
      </c>
      <c r="D197" s="751" t="s">
        <v>2786</v>
      </c>
      <c r="E197" s="719">
        <f>F197-4</f>
        <v>44984</v>
      </c>
      <c r="F197" s="709">
        <v>44988</v>
      </c>
      <c r="G197" s="709">
        <f>F197+34</f>
        <v>45022</v>
      </c>
      <c r="H197" s="747"/>
      <c r="I197" s="686"/>
      <c r="J197" s="686"/>
      <c r="K197" s="686"/>
    </row>
    <row r="198" spans="1:11" s="670" customFormat="1" ht="15" hidden="1" customHeight="1">
      <c r="A198" s="744"/>
      <c r="B198" s="750" t="s">
        <v>2800</v>
      </c>
      <c r="C198" s="752" t="s">
        <v>2801</v>
      </c>
      <c r="D198" s="753"/>
      <c r="E198" s="719">
        <f t="shared" ref="E198:E201" si="2">F198-4</f>
        <v>44991</v>
      </c>
      <c r="F198" s="709">
        <f>F197+7</f>
        <v>44995</v>
      </c>
      <c r="G198" s="709">
        <f>F198+34</f>
        <v>45029</v>
      </c>
      <c r="H198" s="747"/>
      <c r="I198" s="686"/>
      <c r="J198" s="686"/>
      <c r="K198" s="686"/>
    </row>
    <row r="199" spans="1:11" s="670" customFormat="1" ht="15" hidden="1" customHeight="1">
      <c r="A199" s="744"/>
      <c r="B199" s="750" t="s">
        <v>933</v>
      </c>
      <c r="C199" s="750" t="s">
        <v>2802</v>
      </c>
      <c r="D199" s="753"/>
      <c r="E199" s="719">
        <f t="shared" si="2"/>
        <v>44998</v>
      </c>
      <c r="F199" s="709">
        <f>F198+7</f>
        <v>45002</v>
      </c>
      <c r="G199" s="709">
        <f>F199+34</f>
        <v>45036</v>
      </c>
      <c r="H199" s="747"/>
      <c r="I199" s="686"/>
      <c r="J199" s="686"/>
      <c r="K199" s="686"/>
    </row>
    <row r="200" spans="1:11" s="670" customFormat="1" ht="15" hidden="1" customHeight="1">
      <c r="A200" s="744"/>
      <c r="B200" s="750" t="s">
        <v>2803</v>
      </c>
      <c r="C200" s="750" t="s">
        <v>503</v>
      </c>
      <c r="D200" s="753"/>
      <c r="E200" s="719">
        <f t="shared" si="2"/>
        <v>45005</v>
      </c>
      <c r="F200" s="709">
        <f>F199+7</f>
        <v>45009</v>
      </c>
      <c r="G200" s="709">
        <f>F200+34</f>
        <v>45043</v>
      </c>
      <c r="H200" s="747"/>
      <c r="I200" s="686"/>
      <c r="J200" s="686"/>
      <c r="K200" s="686"/>
    </row>
    <row r="201" spans="1:11" s="670" customFormat="1" ht="15" hidden="1" customHeight="1">
      <c r="A201" s="744"/>
      <c r="B201" s="754" t="s">
        <v>933</v>
      </c>
      <c r="C201" s="752" t="s">
        <v>933</v>
      </c>
      <c r="D201" s="755"/>
      <c r="E201" s="719">
        <f t="shared" si="2"/>
        <v>45012</v>
      </c>
      <c r="F201" s="709">
        <f>F200+7</f>
        <v>45016</v>
      </c>
      <c r="G201" s="709">
        <f>F201+34</f>
        <v>45050</v>
      </c>
      <c r="H201" s="747"/>
      <c r="I201" s="686"/>
      <c r="J201" s="686"/>
      <c r="K201" s="686"/>
    </row>
    <row r="202" spans="1:11" s="670" customFormat="1" ht="15" hidden="1" customHeight="1">
      <c r="A202" s="744"/>
      <c r="B202" s="756" t="s">
        <v>7</v>
      </c>
      <c r="C202" s="746" t="s">
        <v>8</v>
      </c>
      <c r="D202" s="746" t="s">
        <v>2641</v>
      </c>
      <c r="E202" s="704" t="s">
        <v>2629</v>
      </c>
      <c r="F202" s="704" t="s">
        <v>2630</v>
      </c>
      <c r="G202" s="704" t="s">
        <v>2799</v>
      </c>
      <c r="H202" s="747"/>
      <c r="I202" s="686"/>
      <c r="J202" s="686"/>
      <c r="K202" s="686"/>
    </row>
    <row r="203" spans="1:11" s="670" customFormat="1" ht="15" hidden="1" customHeight="1">
      <c r="A203" s="744"/>
      <c r="B203" s="757"/>
      <c r="C203" s="748"/>
      <c r="D203" s="748"/>
      <c r="E203" s="749" t="s">
        <v>2632</v>
      </c>
      <c r="F203" s="749" t="s">
        <v>11</v>
      </c>
      <c r="G203" s="749" t="s">
        <v>12</v>
      </c>
      <c r="H203" s="747"/>
      <c r="I203" s="686"/>
      <c r="J203" s="686"/>
      <c r="K203" s="686"/>
    </row>
    <row r="204" spans="1:11" s="670" customFormat="1" ht="15" hidden="1" customHeight="1">
      <c r="A204" s="744"/>
      <c r="B204" s="750"/>
      <c r="C204" s="752"/>
      <c r="D204" s="758" t="s">
        <v>2664</v>
      </c>
      <c r="E204" s="759">
        <f>F204-5</f>
        <v>43768</v>
      </c>
      <c r="F204" s="760">
        <v>43773</v>
      </c>
      <c r="G204" s="760">
        <f>F204+34</f>
        <v>43807</v>
      </c>
      <c r="H204" s="747"/>
      <c r="I204" s="686"/>
      <c r="J204" s="686"/>
      <c r="K204" s="686"/>
    </row>
    <row r="205" spans="1:11" s="670" customFormat="1" ht="15" hidden="1" customHeight="1">
      <c r="A205" s="744"/>
      <c r="B205" s="750"/>
      <c r="C205" s="752"/>
      <c r="D205" s="758"/>
      <c r="E205" s="759">
        <f>F205-5</f>
        <v>43775</v>
      </c>
      <c r="F205" s="760">
        <f>F204+7</f>
        <v>43780</v>
      </c>
      <c r="G205" s="760">
        <f>F205+34</f>
        <v>43814</v>
      </c>
      <c r="H205" s="747"/>
      <c r="I205" s="686"/>
      <c r="J205" s="686"/>
      <c r="K205" s="686"/>
    </row>
    <row r="206" spans="1:11" s="670" customFormat="1" ht="15" hidden="1" customHeight="1">
      <c r="A206" s="744"/>
      <c r="B206" s="750"/>
      <c r="C206" s="752"/>
      <c r="D206" s="758"/>
      <c r="E206" s="759">
        <f>F206-5</f>
        <v>43782</v>
      </c>
      <c r="F206" s="760">
        <f>F205+7</f>
        <v>43787</v>
      </c>
      <c r="G206" s="760">
        <f>F206+34</f>
        <v>43821</v>
      </c>
      <c r="H206" s="747"/>
      <c r="I206" s="686"/>
      <c r="J206" s="686"/>
      <c r="K206" s="686"/>
    </row>
    <row r="207" spans="1:11" s="670" customFormat="1" ht="15" hidden="1" customHeight="1">
      <c r="A207" s="744"/>
      <c r="B207" s="750"/>
      <c r="C207" s="752"/>
      <c r="D207" s="758"/>
      <c r="E207" s="759">
        <f>F207-5</f>
        <v>43789</v>
      </c>
      <c r="F207" s="760">
        <f>F206+7</f>
        <v>43794</v>
      </c>
      <c r="G207" s="760">
        <f>F207+34</f>
        <v>43828</v>
      </c>
      <c r="H207" s="747"/>
      <c r="I207" s="686"/>
      <c r="J207" s="686"/>
      <c r="K207" s="686"/>
    </row>
    <row r="208" spans="1:11" s="670" customFormat="1" ht="18" hidden="1" customHeight="1">
      <c r="A208" s="734"/>
      <c r="B208" s="750"/>
      <c r="C208" s="752"/>
      <c r="D208" s="758"/>
      <c r="E208" s="759">
        <f>F208-5</f>
        <v>43796</v>
      </c>
      <c r="F208" s="760">
        <f>F207+7</f>
        <v>43801</v>
      </c>
      <c r="G208" s="760">
        <f>F208+34</f>
        <v>43835</v>
      </c>
      <c r="H208" s="747"/>
      <c r="I208" s="686"/>
      <c r="J208" s="686"/>
      <c r="K208" s="686"/>
    </row>
    <row r="209" spans="1:11" s="670" customFormat="1" ht="15" customHeight="1">
      <c r="A209" s="744"/>
      <c r="B209" s="666" t="s">
        <v>2804</v>
      </c>
      <c r="C209" s="746" t="s">
        <v>573</v>
      </c>
      <c r="D209" s="746" t="s">
        <v>2641</v>
      </c>
      <c r="E209" s="704" t="s">
        <v>2629</v>
      </c>
      <c r="F209" s="704" t="s">
        <v>2630</v>
      </c>
      <c r="G209" s="704" t="s">
        <v>2799</v>
      </c>
      <c r="H209" s="747"/>
      <c r="I209" s="686"/>
      <c r="J209" s="686"/>
      <c r="K209" s="686"/>
    </row>
    <row r="210" spans="1:11" s="670" customFormat="1" ht="15" customHeight="1">
      <c r="A210" s="744"/>
      <c r="B210" s="666"/>
      <c r="C210" s="748"/>
      <c r="D210" s="748"/>
      <c r="E210" s="749" t="s">
        <v>2632</v>
      </c>
      <c r="F210" s="749" t="s">
        <v>11</v>
      </c>
      <c r="G210" s="749" t="s">
        <v>12</v>
      </c>
      <c r="H210" s="747"/>
      <c r="I210" s="686"/>
      <c r="J210" s="686"/>
      <c r="K210" s="686"/>
    </row>
    <row r="211" spans="1:11" s="670" customFormat="1" ht="15" customHeight="1">
      <c r="A211" s="744"/>
      <c r="B211" s="750" t="s">
        <v>2159</v>
      </c>
      <c r="C211" s="750" t="s">
        <v>811</v>
      </c>
      <c r="D211" s="758" t="s">
        <v>2805</v>
      </c>
      <c r="E211" s="759">
        <f>F211-5</f>
        <v>45320</v>
      </c>
      <c r="F211" s="760">
        <v>45325</v>
      </c>
      <c r="G211" s="760">
        <f>F211+32</f>
        <v>45357</v>
      </c>
      <c r="H211" s="747"/>
      <c r="I211" s="686"/>
      <c r="J211" s="686"/>
      <c r="K211" s="686"/>
    </row>
    <row r="212" spans="1:11" s="670" customFormat="1" ht="15" customHeight="1">
      <c r="A212" s="744"/>
      <c r="B212" s="671" t="s">
        <v>976</v>
      </c>
      <c r="C212" s="671" t="s">
        <v>2801</v>
      </c>
      <c r="D212" s="758"/>
      <c r="E212" s="759">
        <f>F212-5</f>
        <v>45327</v>
      </c>
      <c r="F212" s="760">
        <f>F211+7</f>
        <v>45332</v>
      </c>
      <c r="G212" s="760">
        <f>F212+32</f>
        <v>45364</v>
      </c>
      <c r="H212" s="747"/>
      <c r="I212" s="686"/>
      <c r="J212" s="686"/>
      <c r="K212" s="686"/>
    </row>
    <row r="213" spans="1:11" s="670" customFormat="1" ht="15" customHeight="1">
      <c r="A213" s="744"/>
      <c r="B213" s="754" t="s">
        <v>933</v>
      </c>
      <c r="C213" s="752" t="s">
        <v>933</v>
      </c>
      <c r="D213" s="758"/>
      <c r="E213" s="759">
        <f>F213-5</f>
        <v>45334</v>
      </c>
      <c r="F213" s="760">
        <f>F212+7</f>
        <v>45339</v>
      </c>
      <c r="G213" s="760">
        <f>F213+32</f>
        <v>45371</v>
      </c>
      <c r="H213" s="747"/>
      <c r="I213" s="686"/>
      <c r="J213" s="686"/>
      <c r="K213" s="686"/>
    </row>
    <row r="214" spans="1:11" s="670" customFormat="1" ht="15" customHeight="1">
      <c r="A214" s="744"/>
      <c r="B214" s="754" t="s">
        <v>974</v>
      </c>
      <c r="C214" s="752" t="s">
        <v>2806</v>
      </c>
      <c r="D214" s="758"/>
      <c r="E214" s="759">
        <f>F214-5</f>
        <v>45341</v>
      </c>
      <c r="F214" s="760">
        <f>F213+7</f>
        <v>45346</v>
      </c>
      <c r="G214" s="760">
        <f>F214+32</f>
        <v>45378</v>
      </c>
      <c r="H214" s="747"/>
      <c r="I214" s="686"/>
      <c r="J214" s="686"/>
      <c r="K214" s="686"/>
    </row>
    <row r="215" spans="1:11" s="670" customFormat="1" ht="18" customHeight="1">
      <c r="A215" s="734"/>
      <c r="B215" s="750" t="s">
        <v>2807</v>
      </c>
      <c r="C215" s="752" t="s">
        <v>2808</v>
      </c>
      <c r="D215" s="758"/>
      <c r="E215" s="759">
        <f>F215-5</f>
        <v>45348</v>
      </c>
      <c r="F215" s="760">
        <f>F214+7</f>
        <v>45353</v>
      </c>
      <c r="G215" s="760">
        <f>F215+32</f>
        <v>45385</v>
      </c>
      <c r="H215" s="747"/>
      <c r="I215" s="686"/>
      <c r="J215" s="686"/>
      <c r="K215" s="686"/>
    </row>
    <row r="216" spans="1:11" s="670" customFormat="1" ht="18" customHeight="1">
      <c r="A216" s="734"/>
      <c r="B216" s="761"/>
      <c r="C216" s="762"/>
      <c r="D216" s="761"/>
      <c r="E216" s="763"/>
      <c r="F216" s="743"/>
      <c r="G216" s="743"/>
      <c r="H216" s="747"/>
      <c r="I216" s="686"/>
      <c r="J216" s="686"/>
      <c r="K216" s="686"/>
    </row>
    <row r="217" spans="1:11" s="670" customFormat="1" ht="15" customHeight="1">
      <c r="A217" s="744"/>
      <c r="B217" s="666" t="s">
        <v>425</v>
      </c>
      <c r="C217" s="746" t="s">
        <v>2809</v>
      </c>
      <c r="D217" s="746" t="s">
        <v>2641</v>
      </c>
      <c r="E217" s="704" t="s">
        <v>2629</v>
      </c>
      <c r="F217" s="704" t="s">
        <v>2630</v>
      </c>
      <c r="G217" s="704" t="s">
        <v>2799</v>
      </c>
      <c r="H217" s="747"/>
      <c r="I217" s="686"/>
      <c r="J217" s="686"/>
      <c r="K217" s="686"/>
    </row>
    <row r="218" spans="1:11" s="670" customFormat="1" ht="15" customHeight="1">
      <c r="A218" s="744"/>
      <c r="B218" s="666"/>
      <c r="C218" s="748"/>
      <c r="D218" s="748"/>
      <c r="E218" s="749" t="s">
        <v>2632</v>
      </c>
      <c r="F218" s="749" t="s">
        <v>11</v>
      </c>
      <c r="G218" s="749" t="s">
        <v>12</v>
      </c>
      <c r="H218" s="747"/>
      <c r="I218" s="686"/>
      <c r="J218" s="686"/>
      <c r="K218" s="686"/>
    </row>
    <row r="219" spans="1:11" s="670" customFormat="1" ht="15" customHeight="1">
      <c r="A219" s="744"/>
      <c r="B219" s="750" t="s">
        <v>2810</v>
      </c>
      <c r="C219" s="750" t="s">
        <v>2811</v>
      </c>
      <c r="D219" s="758" t="s">
        <v>2812</v>
      </c>
      <c r="E219" s="759">
        <f>F219-5</f>
        <v>45322</v>
      </c>
      <c r="F219" s="760">
        <v>45327</v>
      </c>
      <c r="G219" s="760">
        <f>F219+32</f>
        <v>45359</v>
      </c>
      <c r="H219" s="747"/>
      <c r="I219" s="686"/>
      <c r="J219" s="686"/>
      <c r="K219" s="686"/>
    </row>
    <row r="220" spans="1:11" s="670" customFormat="1" ht="15" customHeight="1">
      <c r="A220" s="744"/>
      <c r="B220" s="671" t="s">
        <v>2813</v>
      </c>
      <c r="C220" s="671" t="s">
        <v>2814</v>
      </c>
      <c r="D220" s="758"/>
      <c r="E220" s="759">
        <f>F220-5</f>
        <v>45329</v>
      </c>
      <c r="F220" s="760">
        <f>F219+7</f>
        <v>45334</v>
      </c>
      <c r="G220" s="760">
        <f>F220+32</f>
        <v>45366</v>
      </c>
      <c r="H220" s="747"/>
      <c r="I220" s="686"/>
      <c r="J220" s="686"/>
      <c r="K220" s="686"/>
    </row>
    <row r="221" spans="1:11" s="670" customFormat="1" ht="15" customHeight="1">
      <c r="A221" s="744"/>
      <c r="B221" s="671" t="s">
        <v>2815</v>
      </c>
      <c r="C221" s="671" t="s">
        <v>2815</v>
      </c>
      <c r="D221" s="758"/>
      <c r="E221" s="759">
        <f>F221-5</f>
        <v>45336</v>
      </c>
      <c r="F221" s="760">
        <f>F220+7</f>
        <v>45341</v>
      </c>
      <c r="G221" s="760">
        <f>F221+32</f>
        <v>45373</v>
      </c>
      <c r="H221" s="747"/>
      <c r="I221" s="686"/>
      <c r="J221" s="686"/>
      <c r="K221" s="686"/>
    </row>
    <row r="222" spans="1:11" s="670" customFormat="1" ht="15" customHeight="1">
      <c r="A222" s="744"/>
      <c r="B222" s="671" t="s">
        <v>2815</v>
      </c>
      <c r="C222" s="671" t="s">
        <v>933</v>
      </c>
      <c r="D222" s="758"/>
      <c r="E222" s="759">
        <f>F222-5</f>
        <v>45343</v>
      </c>
      <c r="F222" s="760">
        <f>F221+7</f>
        <v>45348</v>
      </c>
      <c r="G222" s="760">
        <f>F222+32</f>
        <v>45380</v>
      </c>
      <c r="H222" s="747"/>
      <c r="I222" s="686"/>
      <c r="J222" s="686"/>
      <c r="K222" s="686"/>
    </row>
    <row r="223" spans="1:11" s="670" customFormat="1" ht="18" customHeight="1">
      <c r="A223" s="734"/>
      <c r="B223" s="750" t="s">
        <v>2816</v>
      </c>
      <c r="C223" s="752" t="s">
        <v>2817</v>
      </c>
      <c r="D223" s="758"/>
      <c r="E223" s="759">
        <f>F223-5</f>
        <v>45350</v>
      </c>
      <c r="F223" s="760">
        <f>F222+7</f>
        <v>45355</v>
      </c>
      <c r="G223" s="760">
        <f>F223+32</f>
        <v>45387</v>
      </c>
      <c r="H223" s="747"/>
      <c r="I223" s="686"/>
      <c r="J223" s="686"/>
      <c r="K223" s="686"/>
    </row>
    <row r="224" spans="1:11" s="670" customFormat="1" ht="18" customHeight="1">
      <c r="A224" s="734"/>
      <c r="B224" s="761"/>
      <c r="C224" s="762"/>
      <c r="D224" s="761"/>
      <c r="E224" s="763"/>
      <c r="F224" s="743"/>
      <c r="G224" s="743"/>
      <c r="H224" s="747"/>
      <c r="I224" s="686"/>
      <c r="J224" s="686"/>
      <c r="K224" s="686"/>
    </row>
    <row r="225" spans="1:11" s="681" customFormat="1" ht="15" customHeight="1">
      <c r="A225" s="764" t="s">
        <v>2818</v>
      </c>
      <c r="B225" s="765"/>
      <c r="C225" s="762"/>
      <c r="D225" s="761"/>
      <c r="E225" s="763"/>
      <c r="F225" s="743"/>
      <c r="G225" s="743"/>
      <c r="H225" s="766"/>
      <c r="I225" s="727"/>
      <c r="J225" s="727"/>
      <c r="K225" s="727"/>
    </row>
    <row r="226" spans="1:11" s="670" customFormat="1" ht="15" hidden="1" customHeight="1">
      <c r="A226" s="744"/>
      <c r="B226" s="767" t="s">
        <v>7</v>
      </c>
      <c r="C226" s="746" t="s">
        <v>8</v>
      </c>
      <c r="D226" s="746" t="s">
        <v>2641</v>
      </c>
      <c r="E226" s="704" t="s">
        <v>2629</v>
      </c>
      <c r="F226" s="704" t="s">
        <v>2630</v>
      </c>
      <c r="G226" s="704" t="s">
        <v>1015</v>
      </c>
      <c r="H226" s="747"/>
      <c r="I226" s="686"/>
      <c r="J226" s="686"/>
      <c r="K226" s="686"/>
    </row>
    <row r="227" spans="1:11" s="670" customFormat="1" ht="15" hidden="1" customHeight="1">
      <c r="A227" s="744"/>
      <c r="B227" s="768"/>
      <c r="C227" s="748"/>
      <c r="D227" s="748"/>
      <c r="E227" s="749" t="s">
        <v>2632</v>
      </c>
      <c r="F227" s="749" t="s">
        <v>11</v>
      </c>
      <c r="G227" s="749" t="s">
        <v>12</v>
      </c>
      <c r="H227" s="747"/>
      <c r="I227" s="686"/>
      <c r="J227" s="686"/>
      <c r="K227" s="686"/>
    </row>
    <row r="228" spans="1:11" s="670" customFormat="1" ht="15" hidden="1" customHeight="1">
      <c r="A228" s="744"/>
      <c r="B228" s="750" t="s">
        <v>2819</v>
      </c>
      <c r="C228" s="738" t="s">
        <v>2820</v>
      </c>
      <c r="D228" s="769" t="s">
        <v>2821</v>
      </c>
      <c r="E228" s="719">
        <f>F228-5</f>
        <v>43679</v>
      </c>
      <c r="F228" s="709">
        <v>43684</v>
      </c>
      <c r="G228" s="709">
        <f>F228+35</f>
        <v>43719</v>
      </c>
      <c r="H228" s="747"/>
      <c r="I228" s="686"/>
      <c r="J228" s="686"/>
      <c r="K228" s="686"/>
    </row>
    <row r="229" spans="1:11" s="670" customFormat="1" ht="15" hidden="1" customHeight="1">
      <c r="A229" s="744"/>
      <c r="B229" s="750" t="s">
        <v>2822</v>
      </c>
      <c r="C229" s="738" t="s">
        <v>2823</v>
      </c>
      <c r="D229" s="770"/>
      <c r="E229" s="719">
        <f>F229-5</f>
        <v>43686</v>
      </c>
      <c r="F229" s="709">
        <f>F228+7</f>
        <v>43691</v>
      </c>
      <c r="G229" s="709">
        <f>F229+35</f>
        <v>43726</v>
      </c>
      <c r="H229" s="747"/>
      <c r="I229" s="686"/>
      <c r="J229" s="686"/>
      <c r="K229" s="686"/>
    </row>
    <row r="230" spans="1:11" s="670" customFormat="1" ht="15" hidden="1" customHeight="1">
      <c r="A230" s="744"/>
      <c r="B230" s="750" t="s">
        <v>2824</v>
      </c>
      <c r="C230" s="738" t="s">
        <v>927</v>
      </c>
      <c r="D230" s="770"/>
      <c r="E230" s="719">
        <f>F230-5</f>
        <v>43693</v>
      </c>
      <c r="F230" s="709">
        <f>F229+7</f>
        <v>43698</v>
      </c>
      <c r="G230" s="709">
        <f>F230+35</f>
        <v>43733</v>
      </c>
      <c r="H230" s="747"/>
      <c r="I230" s="686"/>
      <c r="J230" s="686"/>
      <c r="K230" s="686"/>
    </row>
    <row r="231" spans="1:11" s="670" customFormat="1" ht="15" hidden="1" customHeight="1">
      <c r="A231" s="744"/>
      <c r="B231" s="771" t="s">
        <v>2825</v>
      </c>
      <c r="C231" s="738" t="s">
        <v>2826</v>
      </c>
      <c r="D231" s="770"/>
      <c r="E231" s="719">
        <f>F231-5</f>
        <v>43700</v>
      </c>
      <c r="F231" s="709">
        <f>F230+7</f>
        <v>43705</v>
      </c>
      <c r="G231" s="709">
        <f>F231+35</f>
        <v>43740</v>
      </c>
      <c r="H231" s="747"/>
      <c r="I231" s="686"/>
      <c r="J231" s="686"/>
      <c r="K231" s="686"/>
    </row>
    <row r="232" spans="1:11" s="670" customFormat="1" ht="15" hidden="1" customHeight="1">
      <c r="A232" s="744"/>
      <c r="B232" s="750" t="s">
        <v>73</v>
      </c>
      <c r="C232" s="738" t="s">
        <v>2827</v>
      </c>
      <c r="D232" s="772"/>
      <c r="E232" s="719">
        <f>F232-5</f>
        <v>43707</v>
      </c>
      <c r="F232" s="709">
        <f>F231+7</f>
        <v>43712</v>
      </c>
      <c r="G232" s="709">
        <f>F232+35</f>
        <v>43747</v>
      </c>
      <c r="H232" s="747"/>
      <c r="I232" s="686"/>
      <c r="J232" s="686"/>
      <c r="K232" s="686"/>
    </row>
    <row r="233" spans="1:11" s="670" customFormat="1" ht="15" customHeight="1">
      <c r="A233" s="744"/>
      <c r="B233" s="666" t="s">
        <v>2828</v>
      </c>
      <c r="C233" s="746" t="s">
        <v>8</v>
      </c>
      <c r="D233" s="746" t="s">
        <v>2641</v>
      </c>
      <c r="E233" s="704" t="s">
        <v>2629</v>
      </c>
      <c r="F233" s="704" t="s">
        <v>2630</v>
      </c>
      <c r="G233" s="704" t="s">
        <v>1015</v>
      </c>
      <c r="H233" s="747"/>
      <c r="I233" s="686"/>
      <c r="J233" s="686"/>
      <c r="K233" s="686"/>
    </row>
    <row r="234" spans="1:11" s="670" customFormat="1" ht="15" customHeight="1">
      <c r="A234" s="744"/>
      <c r="B234" s="666"/>
      <c r="C234" s="748"/>
      <c r="D234" s="748"/>
      <c r="E234" s="749" t="s">
        <v>2632</v>
      </c>
      <c r="F234" s="749" t="s">
        <v>11</v>
      </c>
      <c r="G234" s="749" t="s">
        <v>12</v>
      </c>
      <c r="H234" s="747"/>
      <c r="I234" s="686"/>
      <c r="J234" s="686"/>
      <c r="K234" s="686"/>
    </row>
    <row r="235" spans="1:11" s="670" customFormat="1" ht="15" customHeight="1">
      <c r="A235" s="744"/>
      <c r="B235" s="750" t="s">
        <v>2829</v>
      </c>
      <c r="C235" s="750" t="s">
        <v>811</v>
      </c>
      <c r="D235" s="769" t="s">
        <v>2427</v>
      </c>
      <c r="E235" s="719">
        <f>F235-5</f>
        <v>45320</v>
      </c>
      <c r="F235" s="709">
        <v>45325</v>
      </c>
      <c r="G235" s="709">
        <f>F235+35</f>
        <v>45360</v>
      </c>
      <c r="H235" s="747"/>
      <c r="I235" s="686"/>
      <c r="J235" s="686"/>
      <c r="K235" s="686"/>
    </row>
    <row r="236" spans="1:11" s="670" customFormat="1" ht="15" customHeight="1">
      <c r="A236" s="744"/>
      <c r="B236" s="671" t="s">
        <v>2830</v>
      </c>
      <c r="C236" s="671" t="s">
        <v>2831</v>
      </c>
      <c r="D236" s="770"/>
      <c r="E236" s="719">
        <f>F236-5</f>
        <v>45327</v>
      </c>
      <c r="F236" s="709">
        <f>F235+7</f>
        <v>45332</v>
      </c>
      <c r="G236" s="709">
        <f>F236+35</f>
        <v>45367</v>
      </c>
      <c r="H236" s="747"/>
      <c r="I236" s="686"/>
      <c r="J236" s="686"/>
      <c r="K236" s="686"/>
    </row>
    <row r="237" spans="1:11" s="670" customFormat="1" ht="15" customHeight="1">
      <c r="A237" s="744"/>
      <c r="B237" s="754" t="s">
        <v>2815</v>
      </c>
      <c r="C237" s="752" t="s">
        <v>2802</v>
      </c>
      <c r="D237" s="770"/>
      <c r="E237" s="719">
        <f>F237-5</f>
        <v>45334</v>
      </c>
      <c r="F237" s="709">
        <f>F236+7</f>
        <v>45339</v>
      </c>
      <c r="G237" s="709">
        <f>F237+35</f>
        <v>45374</v>
      </c>
      <c r="H237" s="747"/>
      <c r="I237" s="686"/>
      <c r="J237" s="686"/>
      <c r="K237" s="686"/>
    </row>
    <row r="238" spans="1:11" s="670" customFormat="1" ht="15" customHeight="1">
      <c r="A238" s="744"/>
      <c r="B238" s="754" t="s">
        <v>974</v>
      </c>
      <c r="C238" s="752" t="s">
        <v>2832</v>
      </c>
      <c r="D238" s="770"/>
      <c r="E238" s="719">
        <f>F238-5</f>
        <v>45341</v>
      </c>
      <c r="F238" s="709">
        <f>F237+7</f>
        <v>45346</v>
      </c>
      <c r="G238" s="709">
        <f>F238+35</f>
        <v>45381</v>
      </c>
      <c r="H238" s="747"/>
      <c r="I238" s="686"/>
      <c r="J238" s="686"/>
      <c r="K238" s="686"/>
    </row>
    <row r="239" spans="1:11" s="670" customFormat="1" ht="15" customHeight="1">
      <c r="A239" s="744"/>
      <c r="B239" s="750" t="s">
        <v>2833</v>
      </c>
      <c r="C239" s="752" t="s">
        <v>2834</v>
      </c>
      <c r="D239" s="772"/>
      <c r="E239" s="719">
        <f>F239-5</f>
        <v>45348</v>
      </c>
      <c r="F239" s="709">
        <f>F238+7</f>
        <v>45353</v>
      </c>
      <c r="G239" s="709">
        <f>F239+35</f>
        <v>45388</v>
      </c>
      <c r="H239" s="747"/>
      <c r="I239" s="686"/>
      <c r="J239" s="686"/>
      <c r="K239" s="686"/>
    </row>
    <row r="240" spans="1:11" s="694" customFormat="1" ht="15">
      <c r="A240" s="773" t="s">
        <v>2835</v>
      </c>
      <c r="B240" s="773"/>
      <c r="C240" s="773"/>
      <c r="D240" s="773"/>
      <c r="E240" s="773"/>
      <c r="F240" s="773"/>
      <c r="G240" s="773"/>
      <c r="H240" s="774"/>
      <c r="I240" s="775"/>
      <c r="J240" s="776"/>
      <c r="K240" s="776"/>
    </row>
    <row r="241" spans="1:7" s="694" customFormat="1" ht="15" hidden="1" customHeight="1">
      <c r="A241" s="777"/>
      <c r="B241" s="778" t="s">
        <v>7</v>
      </c>
      <c r="C241" s="758" t="s">
        <v>8</v>
      </c>
      <c r="D241" s="758" t="s">
        <v>2641</v>
      </c>
      <c r="E241" s="750" t="s">
        <v>2629</v>
      </c>
      <c r="F241" s="750" t="s">
        <v>2630</v>
      </c>
      <c r="G241" s="750" t="s">
        <v>2836</v>
      </c>
    </row>
    <row r="242" spans="1:7" s="694" customFormat="1" ht="15" hidden="1" customHeight="1">
      <c r="A242" s="777"/>
      <c r="B242" s="779"/>
      <c r="C242" s="780"/>
      <c r="D242" s="780"/>
      <c r="E242" s="750" t="s">
        <v>2632</v>
      </c>
      <c r="F242" s="750" t="s">
        <v>11</v>
      </c>
      <c r="G242" s="750" t="s">
        <v>12</v>
      </c>
    </row>
    <row r="243" spans="1:7" s="694" customFormat="1" ht="15" hidden="1" customHeight="1">
      <c r="A243" s="777"/>
      <c r="B243" s="750" t="s">
        <v>2637</v>
      </c>
      <c r="C243" s="738" t="s">
        <v>2637</v>
      </c>
      <c r="D243" s="683" t="s">
        <v>2837</v>
      </c>
      <c r="E243" s="781">
        <f>F243-5</f>
        <v>43917</v>
      </c>
      <c r="F243" s="760">
        <v>43922</v>
      </c>
      <c r="G243" s="760">
        <f>F243+15</f>
        <v>43937</v>
      </c>
    </row>
    <row r="244" spans="1:7" s="694" customFormat="1" ht="15" hidden="1" customHeight="1">
      <c r="A244" s="777"/>
      <c r="B244" s="750" t="s">
        <v>2838</v>
      </c>
      <c r="C244" s="738" t="s">
        <v>2839</v>
      </c>
      <c r="D244" s="683"/>
      <c r="E244" s="781">
        <f>F244-5</f>
        <v>43924</v>
      </c>
      <c r="F244" s="760">
        <f>F243+7</f>
        <v>43929</v>
      </c>
      <c r="G244" s="760">
        <f>F244+15</f>
        <v>43944</v>
      </c>
    </row>
    <row r="245" spans="1:7" s="694" customFormat="1" ht="15" hidden="1" customHeight="1">
      <c r="A245" s="777"/>
      <c r="B245" s="750" t="s">
        <v>2840</v>
      </c>
      <c r="C245" s="738" t="s">
        <v>2839</v>
      </c>
      <c r="D245" s="683"/>
      <c r="E245" s="781">
        <f>F245-5</f>
        <v>43931</v>
      </c>
      <c r="F245" s="760">
        <f>F244+7</f>
        <v>43936</v>
      </c>
      <c r="G245" s="760">
        <f>F245+15</f>
        <v>43951</v>
      </c>
    </row>
    <row r="246" spans="1:7" s="694" customFormat="1" ht="15" hidden="1" customHeight="1">
      <c r="A246" s="777"/>
      <c r="B246" s="750" t="s">
        <v>2841</v>
      </c>
      <c r="C246" s="738" t="s">
        <v>2839</v>
      </c>
      <c r="D246" s="683"/>
      <c r="E246" s="781">
        <f>F246-5</f>
        <v>43938</v>
      </c>
      <c r="F246" s="760">
        <f>F245+7</f>
        <v>43943</v>
      </c>
      <c r="G246" s="760">
        <f>F246+15</f>
        <v>43958</v>
      </c>
    </row>
    <row r="247" spans="1:7" s="694" customFormat="1" ht="15" hidden="1">
      <c r="A247" s="777"/>
      <c r="B247" s="750" t="s">
        <v>2842</v>
      </c>
      <c r="C247" s="738" t="s">
        <v>2839</v>
      </c>
      <c r="D247" s="683"/>
      <c r="E247" s="781">
        <f>F247-5</f>
        <v>43945</v>
      </c>
      <c r="F247" s="760">
        <f>F246+7</f>
        <v>43950</v>
      </c>
      <c r="G247" s="760">
        <f>F247+15</f>
        <v>43965</v>
      </c>
    </row>
    <row r="248" spans="1:7" s="694" customFormat="1" ht="15" hidden="1">
      <c r="A248" s="777"/>
      <c r="B248" s="750"/>
      <c r="C248" s="738"/>
      <c r="D248" s="782"/>
      <c r="E248" s="781"/>
      <c r="F248" s="760"/>
      <c r="G248" s="760"/>
    </row>
    <row r="249" spans="1:7" s="694" customFormat="1" ht="15" hidden="1" customHeight="1">
      <c r="A249" s="777"/>
      <c r="B249" s="756" t="s">
        <v>7</v>
      </c>
      <c r="C249" s="758" t="s">
        <v>8</v>
      </c>
      <c r="D249" s="758" t="s">
        <v>2641</v>
      </c>
      <c r="E249" s="750" t="s">
        <v>2629</v>
      </c>
      <c r="F249" s="750" t="s">
        <v>2630</v>
      </c>
      <c r="G249" s="750" t="s">
        <v>2836</v>
      </c>
    </row>
    <row r="250" spans="1:7" s="694" customFormat="1" ht="15" hidden="1" customHeight="1">
      <c r="A250" s="777"/>
      <c r="B250" s="757"/>
      <c r="C250" s="780"/>
      <c r="D250" s="780"/>
      <c r="E250" s="750" t="s">
        <v>2632</v>
      </c>
      <c r="F250" s="750" t="s">
        <v>11</v>
      </c>
      <c r="G250" s="750" t="s">
        <v>12</v>
      </c>
    </row>
    <row r="251" spans="1:7" s="694" customFormat="1" ht="15" hidden="1" customHeight="1">
      <c r="A251" s="777"/>
      <c r="B251" s="750" t="s">
        <v>2843</v>
      </c>
      <c r="C251" s="738" t="s">
        <v>2844</v>
      </c>
      <c r="D251" s="683" t="s">
        <v>2845</v>
      </c>
      <c r="E251" s="781">
        <f>F251-4</f>
        <v>44011</v>
      </c>
      <c r="F251" s="760">
        <v>44015</v>
      </c>
      <c r="G251" s="760">
        <f>F251+17</f>
        <v>44032</v>
      </c>
    </row>
    <row r="252" spans="1:7" s="694" customFormat="1" ht="15" hidden="1" customHeight="1">
      <c r="A252" s="777"/>
      <c r="B252" s="750" t="s">
        <v>2846</v>
      </c>
      <c r="C252" s="738" t="s">
        <v>2847</v>
      </c>
      <c r="D252" s="683"/>
      <c r="E252" s="781">
        <f>F252-4</f>
        <v>44018</v>
      </c>
      <c r="F252" s="760">
        <f>F251+7</f>
        <v>44022</v>
      </c>
      <c r="G252" s="760">
        <f>F252+17</f>
        <v>44039</v>
      </c>
    </row>
    <row r="253" spans="1:7" s="694" customFormat="1" ht="15" hidden="1" customHeight="1">
      <c r="A253" s="777"/>
      <c r="B253" s="754" t="s">
        <v>2848</v>
      </c>
      <c r="C253" s="738" t="s">
        <v>2849</v>
      </c>
      <c r="D253" s="683"/>
      <c r="E253" s="781">
        <f>F253-4</f>
        <v>44025</v>
      </c>
      <c r="F253" s="760">
        <f>F252+7</f>
        <v>44029</v>
      </c>
      <c r="G253" s="760">
        <f>F253+17</f>
        <v>44046</v>
      </c>
    </row>
    <row r="254" spans="1:7" s="694" customFormat="1" ht="15" hidden="1" customHeight="1">
      <c r="A254" s="777"/>
      <c r="B254" s="750" t="s">
        <v>2850</v>
      </c>
      <c r="C254" s="738" t="s">
        <v>2851</v>
      </c>
      <c r="D254" s="683"/>
      <c r="E254" s="781">
        <f>F254-4</f>
        <v>44032</v>
      </c>
      <c r="F254" s="760">
        <f>F253+7</f>
        <v>44036</v>
      </c>
      <c r="G254" s="760">
        <f>F254+17</f>
        <v>44053</v>
      </c>
    </row>
    <row r="255" spans="1:7" s="694" customFormat="1" ht="15" hidden="1">
      <c r="A255" s="777"/>
      <c r="B255" s="750" t="s">
        <v>2852</v>
      </c>
      <c r="C255" s="738" t="s">
        <v>2853</v>
      </c>
      <c r="D255" s="683"/>
      <c r="E255" s="781">
        <f>F255-4</f>
        <v>44039</v>
      </c>
      <c r="F255" s="760">
        <f>F254+7</f>
        <v>44043</v>
      </c>
      <c r="G255" s="760">
        <f>F255+17</f>
        <v>44060</v>
      </c>
    </row>
    <row r="256" spans="1:7" s="694" customFormat="1" ht="15" hidden="1" customHeight="1">
      <c r="A256" s="777"/>
      <c r="B256" s="783" t="s">
        <v>7</v>
      </c>
      <c r="C256" s="784" t="s">
        <v>8</v>
      </c>
      <c r="D256" s="784" t="s">
        <v>2641</v>
      </c>
      <c r="E256" s="750" t="s">
        <v>2629</v>
      </c>
      <c r="F256" s="750" t="s">
        <v>2630</v>
      </c>
      <c r="G256" s="750" t="s">
        <v>2836</v>
      </c>
    </row>
    <row r="257" spans="1:8" s="694" customFormat="1" ht="15" hidden="1" customHeight="1">
      <c r="A257" s="777"/>
      <c r="B257" s="785"/>
      <c r="C257" s="786"/>
      <c r="D257" s="786"/>
      <c r="E257" s="750" t="s">
        <v>2632</v>
      </c>
      <c r="F257" s="750" t="s">
        <v>11</v>
      </c>
      <c r="G257" s="750" t="s">
        <v>12</v>
      </c>
    </row>
    <row r="258" spans="1:8" s="694" customFormat="1" ht="15" hidden="1" customHeight="1">
      <c r="A258" s="777"/>
      <c r="B258" s="750" t="s">
        <v>2854</v>
      </c>
      <c r="C258" s="738" t="s">
        <v>2855</v>
      </c>
      <c r="D258" s="683" t="s">
        <v>2856</v>
      </c>
      <c r="E258" s="781">
        <f>F258-5</f>
        <v>43920</v>
      </c>
      <c r="F258" s="760">
        <v>43925</v>
      </c>
      <c r="G258" s="760">
        <f>F258+21</f>
        <v>43946</v>
      </c>
    </row>
    <row r="259" spans="1:8" s="694" customFormat="1" ht="15" hidden="1" customHeight="1">
      <c r="A259" s="777"/>
      <c r="B259" s="750" t="s">
        <v>2857</v>
      </c>
      <c r="C259" s="738" t="s">
        <v>2858</v>
      </c>
      <c r="D259" s="683"/>
      <c r="E259" s="781">
        <f>F259-5</f>
        <v>43927</v>
      </c>
      <c r="F259" s="760">
        <f>F258+7</f>
        <v>43932</v>
      </c>
      <c r="G259" s="760">
        <f>F259+21</f>
        <v>43953</v>
      </c>
    </row>
    <row r="260" spans="1:8" s="694" customFormat="1" ht="15" hidden="1" customHeight="1">
      <c r="A260" s="777"/>
      <c r="B260" s="754" t="s">
        <v>2859</v>
      </c>
      <c r="C260" s="738" t="s">
        <v>2860</v>
      </c>
      <c r="D260" s="683"/>
      <c r="E260" s="781">
        <f>F260-5</f>
        <v>43934</v>
      </c>
      <c r="F260" s="760">
        <f>F259+7</f>
        <v>43939</v>
      </c>
      <c r="G260" s="760">
        <f>F260+21</f>
        <v>43960</v>
      </c>
    </row>
    <row r="261" spans="1:8" s="694" customFormat="1" ht="15" hidden="1" customHeight="1">
      <c r="A261" s="777"/>
      <c r="B261" s="750" t="s">
        <v>2861</v>
      </c>
      <c r="C261" s="738" t="s">
        <v>2862</v>
      </c>
      <c r="D261" s="683"/>
      <c r="E261" s="781">
        <f>F261-5</f>
        <v>43941</v>
      </c>
      <c r="F261" s="760">
        <f>F260+7</f>
        <v>43946</v>
      </c>
      <c r="G261" s="760">
        <f>F261+21</f>
        <v>43967</v>
      </c>
    </row>
    <row r="262" spans="1:8" s="694" customFormat="1" ht="15" hidden="1">
      <c r="A262" s="777"/>
      <c r="B262" s="750" t="s">
        <v>2863</v>
      </c>
      <c r="C262" s="738" t="s">
        <v>2864</v>
      </c>
      <c r="D262" s="683"/>
      <c r="E262" s="781">
        <f>F262-5</f>
        <v>43948</v>
      </c>
      <c r="F262" s="760">
        <f>F261+7</f>
        <v>43953</v>
      </c>
      <c r="G262" s="760">
        <f>F262+21</f>
        <v>43974</v>
      </c>
    </row>
    <row r="263" spans="1:8" s="658" customFormat="1" ht="15">
      <c r="A263" s="744"/>
      <c r="B263" s="666" t="s">
        <v>425</v>
      </c>
      <c r="C263" s="746" t="s">
        <v>8</v>
      </c>
      <c r="D263" s="746" t="s">
        <v>2641</v>
      </c>
      <c r="E263" s="704" t="s">
        <v>2629</v>
      </c>
      <c r="F263" s="704" t="s">
        <v>2630</v>
      </c>
      <c r="G263" s="750" t="s">
        <v>2836</v>
      </c>
      <c r="H263" s="787"/>
    </row>
    <row r="264" spans="1:8" s="658" customFormat="1" ht="15">
      <c r="A264" s="744"/>
      <c r="B264" s="666"/>
      <c r="C264" s="788"/>
      <c r="D264" s="788"/>
      <c r="E264" s="704" t="s">
        <v>2632</v>
      </c>
      <c r="F264" s="704" t="s">
        <v>11</v>
      </c>
      <c r="G264" s="704" t="s">
        <v>12</v>
      </c>
      <c r="H264" s="787"/>
    </row>
    <row r="265" spans="1:8" s="658" customFormat="1" ht="15" customHeight="1">
      <c r="A265" s="744"/>
      <c r="B265" s="752" t="s">
        <v>2802</v>
      </c>
      <c r="C265" s="752" t="s">
        <v>933</v>
      </c>
      <c r="D265" s="672" t="s">
        <v>2865</v>
      </c>
      <c r="E265" s="719">
        <f>F265-6</f>
        <v>45320</v>
      </c>
      <c r="F265" s="709">
        <v>45326</v>
      </c>
      <c r="G265" s="709">
        <f>F265+24</f>
        <v>45350</v>
      </c>
    </row>
    <row r="266" spans="1:8" s="658" customFormat="1" ht="15" customHeight="1">
      <c r="A266" s="744"/>
      <c r="B266" s="752" t="s">
        <v>2866</v>
      </c>
      <c r="C266" s="752" t="s">
        <v>2867</v>
      </c>
      <c r="D266" s="675"/>
      <c r="E266" s="719">
        <f>F266-6</f>
        <v>45327</v>
      </c>
      <c r="F266" s="709">
        <f>F265+7</f>
        <v>45333</v>
      </c>
      <c r="G266" s="709">
        <f>F266+24</f>
        <v>45357</v>
      </c>
    </row>
    <row r="267" spans="1:8" s="658" customFormat="1" ht="15" customHeight="1">
      <c r="A267" s="744"/>
      <c r="B267" s="752" t="s">
        <v>2868</v>
      </c>
      <c r="C267" s="752" t="s">
        <v>2869</v>
      </c>
      <c r="D267" s="675"/>
      <c r="E267" s="719">
        <f>F267-6</f>
        <v>45334</v>
      </c>
      <c r="F267" s="709">
        <f>F266+7</f>
        <v>45340</v>
      </c>
      <c r="G267" s="709">
        <f>F267+24</f>
        <v>45364</v>
      </c>
    </row>
    <row r="268" spans="1:8" s="658" customFormat="1" ht="15" customHeight="1">
      <c r="A268" s="744"/>
      <c r="B268" s="752" t="s">
        <v>2870</v>
      </c>
      <c r="C268" s="752" t="s">
        <v>2871</v>
      </c>
      <c r="D268" s="675"/>
      <c r="E268" s="719">
        <f>F268-6</f>
        <v>45341</v>
      </c>
      <c r="F268" s="709">
        <f>F267+7</f>
        <v>45347</v>
      </c>
      <c r="G268" s="709">
        <f>F268+24</f>
        <v>45371</v>
      </c>
    </row>
    <row r="269" spans="1:8" s="658" customFormat="1" ht="15" customHeight="1">
      <c r="A269" s="734"/>
      <c r="B269" s="752" t="s">
        <v>2872</v>
      </c>
      <c r="C269" s="752" t="s">
        <v>2873</v>
      </c>
      <c r="D269" s="676"/>
      <c r="E269" s="719">
        <f>F269-6</f>
        <v>45348</v>
      </c>
      <c r="F269" s="709">
        <f>F268+7</f>
        <v>45354</v>
      </c>
      <c r="G269" s="709">
        <f>F269+24</f>
        <v>45378</v>
      </c>
    </row>
    <row r="270" spans="1:8" s="694" customFormat="1" ht="15" hidden="1" customHeight="1">
      <c r="A270" s="777"/>
      <c r="B270" s="783" t="s">
        <v>2791</v>
      </c>
      <c r="C270" s="784" t="s">
        <v>573</v>
      </c>
      <c r="D270" s="784" t="s">
        <v>2641</v>
      </c>
      <c r="E270" s="750" t="s">
        <v>2629</v>
      </c>
      <c r="F270" s="750" t="s">
        <v>2630</v>
      </c>
      <c r="G270" s="750" t="s">
        <v>2836</v>
      </c>
    </row>
    <row r="271" spans="1:8" s="694" customFormat="1" ht="15" hidden="1" customHeight="1">
      <c r="A271" s="777"/>
      <c r="B271" s="785"/>
      <c r="C271" s="786"/>
      <c r="D271" s="786"/>
      <c r="E271" s="750" t="s">
        <v>2632</v>
      </c>
      <c r="F271" s="750" t="s">
        <v>11</v>
      </c>
      <c r="G271" s="750" t="s">
        <v>12</v>
      </c>
    </row>
    <row r="272" spans="1:8" s="694" customFormat="1" ht="15" hidden="1" customHeight="1">
      <c r="A272" s="777"/>
      <c r="B272" s="750" t="s">
        <v>2874</v>
      </c>
      <c r="C272" s="738" t="s">
        <v>2875</v>
      </c>
      <c r="D272" s="672" t="s">
        <v>2812</v>
      </c>
      <c r="E272" s="781">
        <f>F272-5</f>
        <v>44044</v>
      </c>
      <c r="F272" s="760">
        <v>44049</v>
      </c>
      <c r="G272" s="760">
        <f>F272+17</f>
        <v>44066</v>
      </c>
    </row>
    <row r="273" spans="1:7" s="694" customFormat="1" ht="15" hidden="1" customHeight="1">
      <c r="A273" s="777"/>
      <c r="B273" s="750" t="s">
        <v>2876</v>
      </c>
      <c r="C273" s="738" t="s">
        <v>2877</v>
      </c>
      <c r="D273" s="675"/>
      <c r="E273" s="781">
        <f>F273-5</f>
        <v>44051</v>
      </c>
      <c r="F273" s="760">
        <f>F272+7</f>
        <v>44056</v>
      </c>
      <c r="G273" s="760">
        <f>F273+17</f>
        <v>44073</v>
      </c>
    </row>
    <row r="274" spans="1:7" s="694" customFormat="1" ht="15" hidden="1" customHeight="1">
      <c r="A274" s="777"/>
      <c r="B274" s="750" t="s">
        <v>2878</v>
      </c>
      <c r="C274" s="738" t="s">
        <v>2879</v>
      </c>
      <c r="D274" s="675"/>
      <c r="E274" s="781">
        <f>F274-5</f>
        <v>44058</v>
      </c>
      <c r="F274" s="760">
        <f>F273+7</f>
        <v>44063</v>
      </c>
      <c r="G274" s="760">
        <f>F274+17</f>
        <v>44080</v>
      </c>
    </row>
    <row r="275" spans="1:7" s="694" customFormat="1" ht="15" hidden="1" customHeight="1">
      <c r="A275" s="777"/>
      <c r="B275" s="738" t="s">
        <v>2880</v>
      </c>
      <c r="C275" s="738" t="s">
        <v>2881</v>
      </c>
      <c r="D275" s="675"/>
      <c r="E275" s="781">
        <f>F275-5</f>
        <v>44065</v>
      </c>
      <c r="F275" s="760">
        <f>F274+7</f>
        <v>44070</v>
      </c>
      <c r="G275" s="760">
        <f>F275+17</f>
        <v>44087</v>
      </c>
    </row>
    <row r="276" spans="1:7" s="694" customFormat="1" ht="15" hidden="1" customHeight="1">
      <c r="A276" s="777"/>
      <c r="B276" s="750" t="s">
        <v>2882</v>
      </c>
      <c r="C276" s="738" t="s">
        <v>2883</v>
      </c>
      <c r="D276" s="676"/>
      <c r="E276" s="781">
        <f>F276-5</f>
        <v>44072</v>
      </c>
      <c r="F276" s="760">
        <f>F275+7</f>
        <v>44077</v>
      </c>
      <c r="G276" s="760">
        <f>F276+17</f>
        <v>44094</v>
      </c>
    </row>
    <row r="277" spans="1:7" s="694" customFormat="1" ht="15" customHeight="1">
      <c r="A277" s="777"/>
      <c r="B277" s="666" t="s">
        <v>2884</v>
      </c>
      <c r="C277" s="784" t="s">
        <v>2885</v>
      </c>
      <c r="D277" s="784" t="s">
        <v>2641</v>
      </c>
      <c r="E277" s="750" t="s">
        <v>2629</v>
      </c>
      <c r="F277" s="750" t="s">
        <v>2630</v>
      </c>
      <c r="G277" s="750" t="s">
        <v>2836</v>
      </c>
    </row>
    <row r="278" spans="1:7" s="694" customFormat="1" ht="15" customHeight="1">
      <c r="A278" s="777"/>
      <c r="B278" s="666"/>
      <c r="C278" s="786"/>
      <c r="D278" s="786"/>
      <c r="E278" s="750" t="s">
        <v>2632</v>
      </c>
      <c r="F278" s="750" t="s">
        <v>11</v>
      </c>
      <c r="G278" s="750" t="s">
        <v>12</v>
      </c>
    </row>
    <row r="279" spans="1:7" s="694" customFormat="1" ht="15" customHeight="1">
      <c r="A279" s="777"/>
      <c r="B279" s="671" t="s">
        <v>2882</v>
      </c>
      <c r="C279" s="671" t="s">
        <v>2886</v>
      </c>
      <c r="D279" s="672" t="s">
        <v>2812</v>
      </c>
      <c r="E279" s="781">
        <f>F279-8</f>
        <v>45316</v>
      </c>
      <c r="F279" s="760">
        <v>45324</v>
      </c>
      <c r="G279" s="760">
        <f>F279+17</f>
        <v>45341</v>
      </c>
    </row>
    <row r="280" spans="1:7" s="694" customFormat="1" ht="15" customHeight="1">
      <c r="A280" s="777"/>
      <c r="B280" s="754" t="s">
        <v>2887</v>
      </c>
      <c r="C280" s="750" t="s">
        <v>2888</v>
      </c>
      <c r="D280" s="675"/>
      <c r="E280" s="781">
        <f>F280-8</f>
        <v>45323</v>
      </c>
      <c r="F280" s="760">
        <f>F279+7</f>
        <v>45331</v>
      </c>
      <c r="G280" s="760">
        <f>F280+17</f>
        <v>45348</v>
      </c>
    </row>
    <row r="281" spans="1:7" s="694" customFormat="1" ht="15" customHeight="1">
      <c r="A281" s="777"/>
      <c r="B281" s="752" t="s">
        <v>2802</v>
      </c>
      <c r="C281" s="752" t="s">
        <v>2802</v>
      </c>
      <c r="D281" s="675"/>
      <c r="E281" s="781">
        <f>F281-8</f>
        <v>45330</v>
      </c>
      <c r="F281" s="760">
        <f>F280+7</f>
        <v>45338</v>
      </c>
      <c r="G281" s="760">
        <f>F281+17</f>
        <v>45355</v>
      </c>
    </row>
    <row r="282" spans="1:7" s="694" customFormat="1" ht="15" customHeight="1">
      <c r="A282" s="777"/>
      <c r="B282" s="754" t="s">
        <v>1032</v>
      </c>
      <c r="C282" s="752" t="s">
        <v>2889</v>
      </c>
      <c r="D282" s="675"/>
      <c r="E282" s="781">
        <f>F282-8</f>
        <v>45337</v>
      </c>
      <c r="F282" s="760">
        <f>F281+7</f>
        <v>45345</v>
      </c>
      <c r="G282" s="760">
        <f>F282+17</f>
        <v>45362</v>
      </c>
    </row>
    <row r="283" spans="1:7" s="694" customFormat="1" ht="15" customHeight="1">
      <c r="A283" s="777"/>
      <c r="B283" s="754" t="s">
        <v>1030</v>
      </c>
      <c r="C283" s="752" t="s">
        <v>2890</v>
      </c>
      <c r="D283" s="676"/>
      <c r="E283" s="781">
        <f>F283-8</f>
        <v>45344</v>
      </c>
      <c r="F283" s="760">
        <f>F282+7</f>
        <v>45352</v>
      </c>
      <c r="G283" s="760">
        <f>F283+17</f>
        <v>45369</v>
      </c>
    </row>
    <row r="284" spans="1:7" s="694" customFormat="1" ht="15" customHeight="1">
      <c r="A284" s="777"/>
      <c r="B284" s="666" t="s">
        <v>2891</v>
      </c>
      <c r="C284" s="784" t="s">
        <v>573</v>
      </c>
      <c r="D284" s="784" t="s">
        <v>2641</v>
      </c>
      <c r="E284" s="750" t="s">
        <v>2629</v>
      </c>
      <c r="F284" s="750" t="s">
        <v>2630</v>
      </c>
      <c r="G284" s="750" t="s">
        <v>2836</v>
      </c>
    </row>
    <row r="285" spans="1:7" s="694" customFormat="1" ht="15" customHeight="1">
      <c r="A285" s="777"/>
      <c r="B285" s="666"/>
      <c r="C285" s="786"/>
      <c r="D285" s="786"/>
      <c r="E285" s="750" t="s">
        <v>2632</v>
      </c>
      <c r="F285" s="750" t="s">
        <v>11</v>
      </c>
      <c r="G285" s="750" t="s">
        <v>12</v>
      </c>
    </row>
    <row r="286" spans="1:7" s="694" customFormat="1" ht="15" customHeight="1">
      <c r="A286" s="777"/>
      <c r="B286" s="750" t="s">
        <v>2892</v>
      </c>
      <c r="C286" s="738" t="s">
        <v>2893</v>
      </c>
      <c r="D286" s="672" t="s">
        <v>2894</v>
      </c>
      <c r="E286" s="781">
        <f>F286-6</f>
        <v>45321</v>
      </c>
      <c r="F286" s="674">
        <v>45327</v>
      </c>
      <c r="G286" s="760">
        <f>F286+20</f>
        <v>45347</v>
      </c>
    </row>
    <row r="287" spans="1:7" s="694" customFormat="1" ht="15" customHeight="1">
      <c r="A287" s="777"/>
      <c r="B287" s="738" t="s">
        <v>2895</v>
      </c>
      <c r="C287" s="738" t="s">
        <v>1043</v>
      </c>
      <c r="D287" s="675"/>
      <c r="E287" s="781">
        <f t="shared" ref="E287:E290" si="3">F287-6</f>
        <v>45328</v>
      </c>
      <c r="F287" s="760">
        <f>F286+7</f>
        <v>45334</v>
      </c>
      <c r="G287" s="760">
        <f>F287+20</f>
        <v>45354</v>
      </c>
    </row>
    <row r="288" spans="1:7" s="694" customFormat="1" ht="15" customHeight="1">
      <c r="A288" s="777"/>
      <c r="B288" s="671" t="s">
        <v>2896</v>
      </c>
      <c r="C288" s="671" t="s">
        <v>2897</v>
      </c>
      <c r="D288" s="675"/>
      <c r="E288" s="781">
        <f t="shared" si="3"/>
        <v>45335</v>
      </c>
      <c r="F288" s="760">
        <f>F287+7</f>
        <v>45341</v>
      </c>
      <c r="G288" s="760">
        <f>F288+20</f>
        <v>45361</v>
      </c>
    </row>
    <row r="289" spans="1:7" s="694" customFormat="1" ht="15" customHeight="1">
      <c r="A289" s="777"/>
      <c r="B289" s="750" t="s">
        <v>2898</v>
      </c>
      <c r="C289" s="738" t="s">
        <v>2899</v>
      </c>
      <c r="D289" s="675"/>
      <c r="E289" s="781">
        <f t="shared" si="3"/>
        <v>45342</v>
      </c>
      <c r="F289" s="760">
        <f>F288+7</f>
        <v>45348</v>
      </c>
      <c r="G289" s="760">
        <f>F289+20</f>
        <v>45368</v>
      </c>
    </row>
    <row r="290" spans="1:7" s="694" customFormat="1" ht="15" customHeight="1">
      <c r="A290" s="777"/>
      <c r="B290" s="754" t="s">
        <v>2900</v>
      </c>
      <c r="C290" s="752" t="s">
        <v>2901</v>
      </c>
      <c r="D290" s="676"/>
      <c r="E290" s="781">
        <f t="shared" si="3"/>
        <v>45349</v>
      </c>
      <c r="F290" s="760">
        <f>F289+7</f>
        <v>45355</v>
      </c>
      <c r="G290" s="760">
        <f>F290+20</f>
        <v>45375</v>
      </c>
    </row>
    <row r="291" spans="1:7" s="694" customFormat="1" ht="15" hidden="1" customHeight="1">
      <c r="A291" s="777"/>
      <c r="B291" s="789" t="s">
        <v>425</v>
      </c>
      <c r="C291" s="784" t="s">
        <v>573</v>
      </c>
      <c r="D291" s="784" t="s">
        <v>2641</v>
      </c>
      <c r="E291" s="750" t="s">
        <v>2629</v>
      </c>
      <c r="F291" s="750" t="s">
        <v>2630</v>
      </c>
      <c r="G291" s="750" t="s">
        <v>2836</v>
      </c>
    </row>
    <row r="292" spans="1:7" s="694" customFormat="1" ht="15" hidden="1" customHeight="1">
      <c r="A292" s="777"/>
      <c r="B292" s="789"/>
      <c r="C292" s="786"/>
      <c r="D292" s="786"/>
      <c r="E292" s="750" t="s">
        <v>2632</v>
      </c>
      <c r="F292" s="750" t="s">
        <v>11</v>
      </c>
      <c r="G292" s="750" t="s">
        <v>12</v>
      </c>
    </row>
    <row r="293" spans="1:7" s="694" customFormat="1" ht="15" hidden="1" customHeight="1">
      <c r="A293" s="777"/>
      <c r="B293" s="671" t="s">
        <v>2902</v>
      </c>
      <c r="C293" s="671" t="s">
        <v>2903</v>
      </c>
      <c r="D293" s="672" t="s">
        <v>2494</v>
      </c>
      <c r="E293" s="781">
        <f>F293-8</f>
        <v>44741</v>
      </c>
      <c r="F293" s="674">
        <v>44749</v>
      </c>
      <c r="G293" s="760">
        <f>F293+17</f>
        <v>44766</v>
      </c>
    </row>
    <row r="294" spans="1:7" s="694" customFormat="1" ht="15" hidden="1" customHeight="1">
      <c r="A294" s="777"/>
      <c r="B294" s="671" t="s">
        <v>2904</v>
      </c>
      <c r="C294" s="671" t="s">
        <v>2905</v>
      </c>
      <c r="D294" s="675"/>
      <c r="E294" s="781">
        <f>F294-8</f>
        <v>44748</v>
      </c>
      <c r="F294" s="760">
        <f>F293+7</f>
        <v>44756</v>
      </c>
      <c r="G294" s="760">
        <f>F294+17</f>
        <v>44773</v>
      </c>
    </row>
    <row r="295" spans="1:7" s="694" customFormat="1" ht="15" hidden="1" customHeight="1">
      <c r="A295" s="777"/>
      <c r="B295" s="752" t="s">
        <v>2906</v>
      </c>
      <c r="C295" s="752" t="s">
        <v>2907</v>
      </c>
      <c r="D295" s="675"/>
      <c r="E295" s="781">
        <f>F295-8</f>
        <v>44755</v>
      </c>
      <c r="F295" s="760">
        <f>F294+7</f>
        <v>44763</v>
      </c>
      <c r="G295" s="760">
        <f>F295+17</f>
        <v>44780</v>
      </c>
    </row>
    <row r="296" spans="1:7" s="694" customFormat="1" ht="15" hidden="1" customHeight="1">
      <c r="A296" s="777"/>
      <c r="B296" s="754" t="s">
        <v>2852</v>
      </c>
      <c r="C296" s="752" t="s">
        <v>2908</v>
      </c>
      <c r="D296" s="675"/>
      <c r="E296" s="781">
        <f>F296-8</f>
        <v>44762</v>
      </c>
      <c r="F296" s="760">
        <f>F295+7</f>
        <v>44770</v>
      </c>
      <c r="G296" s="760">
        <f>F296+17</f>
        <v>44787</v>
      </c>
    </row>
    <row r="297" spans="1:7" s="694" customFormat="1" ht="15" hidden="1" customHeight="1">
      <c r="A297" s="777"/>
      <c r="B297" s="754" t="s">
        <v>1061</v>
      </c>
      <c r="C297" s="752" t="s">
        <v>2637</v>
      </c>
      <c r="D297" s="676"/>
      <c r="E297" s="781">
        <f>F297-8</f>
        <v>44769</v>
      </c>
      <c r="F297" s="760">
        <f>F296+7</f>
        <v>44777</v>
      </c>
      <c r="G297" s="760">
        <f>F297+17</f>
        <v>44794</v>
      </c>
    </row>
    <row r="298" spans="1:7" s="694" customFormat="1" ht="15" hidden="1" customHeight="1">
      <c r="A298" s="777"/>
      <c r="B298" s="750"/>
      <c r="C298" s="738"/>
      <c r="D298" s="790"/>
      <c r="E298" s="781"/>
      <c r="F298" s="760"/>
      <c r="G298" s="760"/>
    </row>
    <row r="299" spans="1:7" s="694" customFormat="1" ht="15" hidden="1" customHeight="1">
      <c r="A299" s="777"/>
      <c r="B299" s="756" t="s">
        <v>7</v>
      </c>
      <c r="C299" s="758" t="s">
        <v>8</v>
      </c>
      <c r="D299" s="758" t="s">
        <v>2641</v>
      </c>
      <c r="E299" s="750" t="s">
        <v>2629</v>
      </c>
      <c r="F299" s="750" t="s">
        <v>2630</v>
      </c>
      <c r="G299" s="750" t="s">
        <v>2836</v>
      </c>
    </row>
    <row r="300" spans="1:7" s="694" customFormat="1" ht="15" hidden="1" customHeight="1">
      <c r="A300" s="777"/>
      <c r="B300" s="757"/>
      <c r="C300" s="780"/>
      <c r="D300" s="780"/>
      <c r="E300" s="750" t="s">
        <v>2632</v>
      </c>
      <c r="F300" s="750" t="s">
        <v>11</v>
      </c>
      <c r="G300" s="750" t="s">
        <v>12</v>
      </c>
    </row>
    <row r="301" spans="1:7" s="694" customFormat="1" ht="15" hidden="1" customHeight="1">
      <c r="A301" s="777"/>
      <c r="B301" s="750" t="s">
        <v>2909</v>
      </c>
      <c r="C301" s="738" t="s">
        <v>2910</v>
      </c>
      <c r="D301" s="683" t="s">
        <v>2316</v>
      </c>
      <c r="E301" s="781">
        <f>F301-6</f>
        <v>44070</v>
      </c>
      <c r="F301" s="760">
        <v>44076</v>
      </c>
      <c r="G301" s="760">
        <f>F301+15</f>
        <v>44091</v>
      </c>
    </row>
    <row r="302" spans="1:7" s="694" customFormat="1" ht="15" hidden="1" customHeight="1">
      <c r="A302" s="777"/>
      <c r="B302" s="750" t="s">
        <v>2911</v>
      </c>
      <c r="C302" s="738" t="s">
        <v>2881</v>
      </c>
      <c r="D302" s="683"/>
      <c r="E302" s="781">
        <f>F302-6</f>
        <v>44077</v>
      </c>
      <c r="F302" s="760">
        <f>F301+7</f>
        <v>44083</v>
      </c>
      <c r="G302" s="760">
        <f>F302+15</f>
        <v>44098</v>
      </c>
    </row>
    <row r="303" spans="1:7" s="694" customFormat="1" ht="15" hidden="1" customHeight="1">
      <c r="A303" s="777"/>
      <c r="B303" s="750" t="s">
        <v>2912</v>
      </c>
      <c r="C303" s="750" t="s">
        <v>2913</v>
      </c>
      <c r="D303" s="683"/>
      <c r="E303" s="781">
        <f>F303-6</f>
        <v>44084</v>
      </c>
      <c r="F303" s="760">
        <f>F302+7</f>
        <v>44090</v>
      </c>
      <c r="G303" s="760">
        <f>F303+15</f>
        <v>44105</v>
      </c>
    </row>
    <row r="304" spans="1:7" s="694" customFormat="1" ht="15" hidden="1" customHeight="1">
      <c r="A304" s="777"/>
      <c r="B304" s="750" t="s">
        <v>2914</v>
      </c>
      <c r="C304" s="738" t="s">
        <v>2913</v>
      </c>
      <c r="D304" s="683"/>
      <c r="E304" s="781">
        <f>F304-6</f>
        <v>44091</v>
      </c>
      <c r="F304" s="760">
        <f>F303+7</f>
        <v>44097</v>
      </c>
      <c r="G304" s="760">
        <f>F304+15</f>
        <v>44112</v>
      </c>
    </row>
    <row r="305" spans="1:8" s="694" customFormat="1" ht="15" hidden="1">
      <c r="A305" s="777"/>
      <c r="B305" s="750" t="s">
        <v>2915</v>
      </c>
      <c r="C305" s="738" t="s">
        <v>2916</v>
      </c>
      <c r="D305" s="683"/>
      <c r="E305" s="781">
        <f>F305-6</f>
        <v>44098</v>
      </c>
      <c r="F305" s="760">
        <f>F304+7</f>
        <v>44104</v>
      </c>
      <c r="G305" s="760">
        <f>F305+15</f>
        <v>44119</v>
      </c>
    </row>
    <row r="306" spans="1:8" s="694" customFormat="1" ht="15" hidden="1" customHeight="1">
      <c r="A306" s="777"/>
      <c r="B306" s="791" t="s">
        <v>425</v>
      </c>
      <c r="C306" s="786" t="s">
        <v>8</v>
      </c>
      <c r="D306" s="786" t="s">
        <v>2641</v>
      </c>
      <c r="E306" s="792" t="s">
        <v>2629</v>
      </c>
      <c r="F306" s="792" t="s">
        <v>2630</v>
      </c>
      <c r="G306" s="792" t="s">
        <v>2836</v>
      </c>
    </row>
    <row r="307" spans="1:8" s="694" customFormat="1" ht="15" hidden="1" customHeight="1">
      <c r="A307" s="777"/>
      <c r="B307" s="757"/>
      <c r="C307" s="780"/>
      <c r="D307" s="780"/>
      <c r="E307" s="750" t="s">
        <v>2632</v>
      </c>
      <c r="F307" s="750" t="s">
        <v>11</v>
      </c>
      <c r="G307" s="750" t="s">
        <v>12</v>
      </c>
    </row>
    <row r="308" spans="1:8" s="694" customFormat="1" ht="15" hidden="1" customHeight="1">
      <c r="A308" s="777"/>
      <c r="B308" s="750" t="s">
        <v>2917</v>
      </c>
      <c r="C308" s="738" t="s">
        <v>2918</v>
      </c>
      <c r="D308" s="683" t="s">
        <v>2701</v>
      </c>
      <c r="E308" s="781">
        <f>F308-5</f>
        <v>43765</v>
      </c>
      <c r="F308" s="760">
        <v>43770</v>
      </c>
      <c r="G308" s="760">
        <f>F308+15</f>
        <v>43785</v>
      </c>
    </row>
    <row r="309" spans="1:8" s="694" customFormat="1" ht="15" hidden="1" customHeight="1">
      <c r="A309" s="777"/>
      <c r="B309" s="750" t="s">
        <v>1037</v>
      </c>
      <c r="C309" s="738" t="s">
        <v>2919</v>
      </c>
      <c r="D309" s="683"/>
      <c r="E309" s="781">
        <f>F309-5</f>
        <v>43772</v>
      </c>
      <c r="F309" s="760">
        <f>F308+7</f>
        <v>43777</v>
      </c>
      <c r="G309" s="760">
        <f>F309+15</f>
        <v>43792</v>
      </c>
    </row>
    <row r="310" spans="1:8" s="694" customFormat="1" ht="15" hidden="1" customHeight="1">
      <c r="A310" s="777"/>
      <c r="B310" s="750" t="s">
        <v>2920</v>
      </c>
      <c r="C310" s="738" t="s">
        <v>2921</v>
      </c>
      <c r="D310" s="683"/>
      <c r="E310" s="781">
        <f>F310-5</f>
        <v>43779</v>
      </c>
      <c r="F310" s="760">
        <f>F309+7</f>
        <v>43784</v>
      </c>
      <c r="G310" s="760">
        <f>F310+15</f>
        <v>43799</v>
      </c>
    </row>
    <row r="311" spans="1:8" s="694" customFormat="1" ht="15" hidden="1" customHeight="1">
      <c r="A311" s="777"/>
      <c r="B311" s="771" t="s">
        <v>2922</v>
      </c>
      <c r="C311" s="738" t="s">
        <v>2923</v>
      </c>
      <c r="D311" s="683"/>
      <c r="E311" s="781">
        <f>F311-5</f>
        <v>43786</v>
      </c>
      <c r="F311" s="760">
        <f>F310+7</f>
        <v>43791</v>
      </c>
      <c r="G311" s="760">
        <f>F311+15</f>
        <v>43806</v>
      </c>
    </row>
    <row r="312" spans="1:8" s="694" customFormat="1" ht="15" hidden="1">
      <c r="A312" s="777"/>
      <c r="B312" s="750" t="s">
        <v>2924</v>
      </c>
      <c r="C312" s="738" t="s">
        <v>2925</v>
      </c>
      <c r="D312" s="683"/>
      <c r="E312" s="781">
        <f>F312-5</f>
        <v>43793</v>
      </c>
      <c r="F312" s="760">
        <f>F311+7</f>
        <v>43798</v>
      </c>
      <c r="G312" s="760">
        <f>F312+15</f>
        <v>43813</v>
      </c>
    </row>
    <row r="313" spans="1:8" s="694" customFormat="1" ht="16.5" customHeight="1">
      <c r="A313" s="742" t="s">
        <v>2926</v>
      </c>
      <c r="B313" s="742"/>
      <c r="C313" s="742"/>
      <c r="D313" s="742"/>
      <c r="E313" s="742"/>
      <c r="F313" s="742"/>
      <c r="G313" s="742"/>
      <c r="H313" s="793"/>
    </row>
    <row r="314" spans="1:8" s="694" customFormat="1" ht="15" hidden="1" customHeight="1">
      <c r="A314" s="777"/>
      <c r="B314" s="756" t="s">
        <v>7</v>
      </c>
      <c r="C314" s="758" t="s">
        <v>8</v>
      </c>
      <c r="D314" s="758" t="s">
        <v>2641</v>
      </c>
      <c r="E314" s="750" t="s">
        <v>2629</v>
      </c>
      <c r="F314" s="750" t="s">
        <v>2630</v>
      </c>
      <c r="G314" s="750" t="s">
        <v>2836</v>
      </c>
    </row>
    <row r="315" spans="1:8" s="694" customFormat="1" ht="15" hidden="1" customHeight="1">
      <c r="A315" s="777"/>
      <c r="B315" s="757"/>
      <c r="C315" s="780"/>
      <c r="D315" s="780"/>
      <c r="E315" s="750" t="s">
        <v>2632</v>
      </c>
      <c r="F315" s="750" t="s">
        <v>11</v>
      </c>
      <c r="G315" s="750" t="s">
        <v>12</v>
      </c>
    </row>
    <row r="316" spans="1:8" s="694" customFormat="1" ht="15" hidden="1" customHeight="1">
      <c r="A316" s="777"/>
      <c r="B316" s="750" t="s">
        <v>2927</v>
      </c>
      <c r="C316" s="738" t="s">
        <v>2928</v>
      </c>
      <c r="D316" s="683" t="s">
        <v>2316</v>
      </c>
      <c r="E316" s="781">
        <f>F316-5</f>
        <v>43583</v>
      </c>
      <c r="F316" s="760">
        <v>43588</v>
      </c>
      <c r="G316" s="760">
        <f>F316+15</f>
        <v>43603</v>
      </c>
    </row>
    <row r="317" spans="1:8" s="694" customFormat="1" ht="15" hidden="1" customHeight="1">
      <c r="A317" s="777"/>
      <c r="B317" s="750" t="s">
        <v>2929</v>
      </c>
      <c r="C317" s="738" t="s">
        <v>2930</v>
      </c>
      <c r="D317" s="683"/>
      <c r="E317" s="781">
        <f>F317-5</f>
        <v>43590</v>
      </c>
      <c r="F317" s="760">
        <f>F316+7</f>
        <v>43595</v>
      </c>
      <c r="G317" s="760">
        <f>F317+15</f>
        <v>43610</v>
      </c>
    </row>
    <row r="318" spans="1:8" s="694" customFormat="1" ht="15" hidden="1" customHeight="1">
      <c r="A318" s="777"/>
      <c r="B318" s="750" t="s">
        <v>2637</v>
      </c>
      <c r="C318" s="750" t="s">
        <v>2931</v>
      </c>
      <c r="D318" s="683"/>
      <c r="E318" s="781">
        <f>F318-5</f>
        <v>43597</v>
      </c>
      <c r="F318" s="760">
        <f>F317+7</f>
        <v>43602</v>
      </c>
      <c r="G318" s="760">
        <f>F318+15</f>
        <v>43617</v>
      </c>
    </row>
    <row r="319" spans="1:8" s="694" customFormat="1" ht="15" hidden="1" customHeight="1">
      <c r="A319" s="777"/>
      <c r="B319" s="750" t="s">
        <v>2932</v>
      </c>
      <c r="C319" s="738" t="s">
        <v>2933</v>
      </c>
      <c r="D319" s="683"/>
      <c r="E319" s="781">
        <f>F319-5</f>
        <v>43604</v>
      </c>
      <c r="F319" s="760">
        <f>F318+7</f>
        <v>43609</v>
      </c>
      <c r="G319" s="760">
        <f>F319+15</f>
        <v>43624</v>
      </c>
    </row>
    <row r="320" spans="1:8" s="694" customFormat="1" ht="15" hidden="1">
      <c r="A320" s="777"/>
      <c r="B320" s="750" t="s">
        <v>2934</v>
      </c>
      <c r="C320" s="738" t="s">
        <v>2935</v>
      </c>
      <c r="D320" s="683"/>
      <c r="E320" s="781">
        <f>F320-5</f>
        <v>43611</v>
      </c>
      <c r="F320" s="760">
        <f>F319+7</f>
        <v>43616</v>
      </c>
      <c r="G320" s="760">
        <f>F320+15</f>
        <v>43631</v>
      </c>
    </row>
    <row r="321" spans="1:8" s="658" customFormat="1" ht="15">
      <c r="A321" s="744"/>
      <c r="B321" s="666" t="s">
        <v>425</v>
      </c>
      <c r="C321" s="746" t="s">
        <v>8</v>
      </c>
      <c r="D321" s="746" t="s">
        <v>2936</v>
      </c>
      <c r="E321" s="704" t="s">
        <v>2629</v>
      </c>
      <c r="F321" s="704" t="s">
        <v>2630</v>
      </c>
      <c r="G321" s="704" t="s">
        <v>1028</v>
      </c>
      <c r="H321" s="787"/>
    </row>
    <row r="322" spans="1:8" s="658" customFormat="1" ht="15">
      <c r="A322" s="744"/>
      <c r="B322" s="666"/>
      <c r="C322" s="788"/>
      <c r="D322" s="788"/>
      <c r="E322" s="704" t="s">
        <v>2632</v>
      </c>
      <c r="F322" s="704" t="s">
        <v>11</v>
      </c>
      <c r="G322" s="704" t="s">
        <v>12</v>
      </c>
      <c r="H322" s="787"/>
    </row>
    <row r="323" spans="1:8" s="658" customFormat="1" ht="15" customHeight="1">
      <c r="A323" s="744"/>
      <c r="B323" s="752" t="s">
        <v>2815</v>
      </c>
      <c r="C323" s="752" t="s">
        <v>933</v>
      </c>
      <c r="D323" s="672" t="s">
        <v>2786</v>
      </c>
      <c r="E323" s="719">
        <f>F323-5</f>
        <v>45321</v>
      </c>
      <c r="F323" s="709">
        <v>45326</v>
      </c>
      <c r="G323" s="709">
        <f>F323+24</f>
        <v>45350</v>
      </c>
    </row>
    <row r="324" spans="1:8" s="658" customFormat="1" ht="15" customHeight="1">
      <c r="A324" s="744"/>
      <c r="B324" s="752" t="s">
        <v>2937</v>
      </c>
      <c r="C324" s="752" t="s">
        <v>2938</v>
      </c>
      <c r="D324" s="675"/>
      <c r="E324" s="719">
        <f>F324-5</f>
        <v>45328</v>
      </c>
      <c r="F324" s="709">
        <f>F323+7</f>
        <v>45333</v>
      </c>
      <c r="G324" s="709">
        <f>F324+24</f>
        <v>45357</v>
      </c>
    </row>
    <row r="325" spans="1:8" s="658" customFormat="1" ht="15" customHeight="1">
      <c r="A325" s="744"/>
      <c r="B325" s="752" t="s">
        <v>2939</v>
      </c>
      <c r="C325" s="752" t="s">
        <v>2940</v>
      </c>
      <c r="D325" s="675"/>
      <c r="E325" s="719">
        <f>F325-5</f>
        <v>45335</v>
      </c>
      <c r="F325" s="709">
        <f>F324+7</f>
        <v>45340</v>
      </c>
      <c r="G325" s="709">
        <f>F325+24</f>
        <v>45364</v>
      </c>
    </row>
    <row r="326" spans="1:8" s="658" customFormat="1" ht="15" customHeight="1">
      <c r="A326" s="744"/>
      <c r="B326" s="752" t="s">
        <v>2941</v>
      </c>
      <c r="C326" s="752" t="s">
        <v>842</v>
      </c>
      <c r="D326" s="675"/>
      <c r="E326" s="719">
        <f>F326-5</f>
        <v>45342</v>
      </c>
      <c r="F326" s="709">
        <f>F325+7</f>
        <v>45347</v>
      </c>
      <c r="G326" s="709">
        <f>F326+24</f>
        <v>45371</v>
      </c>
    </row>
    <row r="327" spans="1:8" s="658" customFormat="1" ht="15" customHeight="1">
      <c r="A327" s="734"/>
      <c r="B327" s="752" t="s">
        <v>2942</v>
      </c>
      <c r="C327" s="752" t="s">
        <v>2943</v>
      </c>
      <c r="D327" s="676"/>
      <c r="E327" s="719">
        <f>F327-5</f>
        <v>45349</v>
      </c>
      <c r="F327" s="709">
        <f>F326+7</f>
        <v>45354</v>
      </c>
      <c r="G327" s="709">
        <f>F327+24</f>
        <v>45378</v>
      </c>
    </row>
    <row r="328" spans="1:8" s="694" customFormat="1" ht="16.5" customHeight="1">
      <c r="A328" s="742" t="s">
        <v>2944</v>
      </c>
      <c r="B328" s="742"/>
      <c r="C328" s="742"/>
      <c r="D328" s="742"/>
      <c r="E328" s="742"/>
      <c r="F328" s="742"/>
      <c r="G328" s="742"/>
      <c r="H328" s="793"/>
    </row>
    <row r="329" spans="1:8" s="694" customFormat="1" ht="15" hidden="1" customHeight="1">
      <c r="A329" s="777"/>
      <c r="B329" s="756" t="s">
        <v>7</v>
      </c>
      <c r="C329" s="758" t="s">
        <v>8</v>
      </c>
      <c r="D329" s="758" t="s">
        <v>2641</v>
      </c>
      <c r="E329" s="750" t="s">
        <v>2629</v>
      </c>
      <c r="F329" s="750" t="s">
        <v>2630</v>
      </c>
      <c r="G329" s="750" t="s">
        <v>2836</v>
      </c>
    </row>
    <row r="330" spans="1:8" s="694" customFormat="1" ht="15" hidden="1" customHeight="1">
      <c r="A330" s="777"/>
      <c r="B330" s="757"/>
      <c r="C330" s="780"/>
      <c r="D330" s="780"/>
      <c r="E330" s="750" t="s">
        <v>2632</v>
      </c>
      <c r="F330" s="750" t="s">
        <v>11</v>
      </c>
      <c r="G330" s="750" t="s">
        <v>12</v>
      </c>
    </row>
    <row r="331" spans="1:8" s="694" customFormat="1" ht="15" hidden="1" customHeight="1">
      <c r="A331" s="777"/>
      <c r="B331" s="750" t="s">
        <v>2945</v>
      </c>
      <c r="C331" s="738" t="s">
        <v>2946</v>
      </c>
      <c r="D331" s="683" t="s">
        <v>2947</v>
      </c>
      <c r="E331" s="781">
        <f>F331-5</f>
        <v>43583</v>
      </c>
      <c r="F331" s="760">
        <v>43588</v>
      </c>
      <c r="G331" s="760">
        <f>F331+15</f>
        <v>43603</v>
      </c>
    </row>
    <row r="332" spans="1:8" s="694" customFormat="1" ht="15" hidden="1" customHeight="1">
      <c r="A332" s="777"/>
      <c r="B332" s="750" t="s">
        <v>2948</v>
      </c>
      <c r="C332" s="738" t="s">
        <v>2949</v>
      </c>
      <c r="D332" s="683"/>
      <c r="E332" s="781">
        <f>F332-5</f>
        <v>43590</v>
      </c>
      <c r="F332" s="760">
        <f>F331+7</f>
        <v>43595</v>
      </c>
      <c r="G332" s="760">
        <f>F332+15</f>
        <v>43610</v>
      </c>
    </row>
    <row r="333" spans="1:8" s="694" customFormat="1" ht="15" hidden="1" customHeight="1">
      <c r="A333" s="777"/>
      <c r="B333" s="750" t="s">
        <v>2637</v>
      </c>
      <c r="C333" s="750" t="s">
        <v>2728</v>
      </c>
      <c r="D333" s="683"/>
      <c r="E333" s="781">
        <f>F333-5</f>
        <v>43597</v>
      </c>
      <c r="F333" s="760">
        <f>F332+7</f>
        <v>43602</v>
      </c>
      <c r="G333" s="760">
        <f>F333+15</f>
        <v>43617</v>
      </c>
    </row>
    <row r="334" spans="1:8" s="694" customFormat="1" ht="15" hidden="1" customHeight="1">
      <c r="A334" s="777"/>
      <c r="B334" s="750" t="s">
        <v>2950</v>
      </c>
      <c r="C334" s="738" t="s">
        <v>2933</v>
      </c>
      <c r="D334" s="683"/>
      <c r="E334" s="781">
        <f>F334-5</f>
        <v>43604</v>
      </c>
      <c r="F334" s="760">
        <f>F333+7</f>
        <v>43609</v>
      </c>
      <c r="G334" s="760">
        <f>F334+15</f>
        <v>43624</v>
      </c>
    </row>
    <row r="335" spans="1:8" s="694" customFormat="1" ht="15" hidden="1">
      <c r="A335" s="777"/>
      <c r="B335" s="750" t="s">
        <v>2951</v>
      </c>
      <c r="C335" s="738" t="s">
        <v>2952</v>
      </c>
      <c r="D335" s="683"/>
      <c r="E335" s="781">
        <f>F335-5</f>
        <v>43611</v>
      </c>
      <c r="F335" s="760">
        <f>F334+7</f>
        <v>43616</v>
      </c>
      <c r="G335" s="760">
        <f>F335+15</f>
        <v>43631</v>
      </c>
    </row>
    <row r="336" spans="1:8" s="658" customFormat="1" ht="15">
      <c r="B336" s="666" t="s">
        <v>2953</v>
      </c>
      <c r="C336" s="746" t="s">
        <v>8</v>
      </c>
      <c r="D336" s="746" t="s">
        <v>2954</v>
      </c>
      <c r="E336" s="704" t="s">
        <v>2629</v>
      </c>
      <c r="F336" s="704" t="s">
        <v>2630</v>
      </c>
      <c r="G336" s="704" t="s">
        <v>2955</v>
      </c>
      <c r="H336" s="787"/>
    </row>
    <row r="337" spans="1:8" s="658" customFormat="1" ht="15">
      <c r="A337" s="744"/>
      <c r="B337" s="666"/>
      <c r="C337" s="788"/>
      <c r="D337" s="788"/>
      <c r="E337" s="704" t="s">
        <v>2632</v>
      </c>
      <c r="F337" s="704" t="s">
        <v>11</v>
      </c>
      <c r="G337" s="704" t="s">
        <v>12</v>
      </c>
      <c r="H337" s="787"/>
    </row>
    <row r="338" spans="1:8" s="658" customFormat="1" ht="15" customHeight="1">
      <c r="A338" s="744"/>
      <c r="B338" s="752" t="s">
        <v>2956</v>
      </c>
      <c r="C338" s="752" t="s">
        <v>933</v>
      </c>
      <c r="D338" s="672" t="s">
        <v>2957</v>
      </c>
      <c r="E338" s="719">
        <f>F338-5</f>
        <v>45321</v>
      </c>
      <c r="F338" s="709">
        <v>45326</v>
      </c>
      <c r="G338" s="709">
        <f>F338+28</f>
        <v>45354</v>
      </c>
    </row>
    <row r="339" spans="1:8" s="658" customFormat="1" ht="15" customHeight="1">
      <c r="A339" s="744"/>
      <c r="B339" s="752" t="s">
        <v>2958</v>
      </c>
      <c r="C339" s="752" t="s">
        <v>2959</v>
      </c>
      <c r="D339" s="675"/>
      <c r="E339" s="719">
        <f>F339-5</f>
        <v>45328</v>
      </c>
      <c r="F339" s="709">
        <f>F338+7</f>
        <v>45333</v>
      </c>
      <c r="G339" s="709">
        <f>F339+28</f>
        <v>45361</v>
      </c>
    </row>
    <row r="340" spans="1:8" s="658" customFormat="1" ht="15" customHeight="1">
      <c r="A340" s="744"/>
      <c r="B340" s="752" t="s">
        <v>2939</v>
      </c>
      <c r="C340" s="752" t="s">
        <v>499</v>
      </c>
      <c r="D340" s="675"/>
      <c r="E340" s="719">
        <f>F340-5</f>
        <v>45335</v>
      </c>
      <c r="F340" s="709">
        <f>F339+7</f>
        <v>45340</v>
      </c>
      <c r="G340" s="709">
        <f>F340+28</f>
        <v>45368</v>
      </c>
    </row>
    <row r="341" spans="1:8" s="658" customFormat="1" ht="15" customHeight="1">
      <c r="A341" s="744"/>
      <c r="B341" s="752" t="s">
        <v>2960</v>
      </c>
      <c r="C341" s="752" t="s">
        <v>842</v>
      </c>
      <c r="D341" s="675"/>
      <c r="E341" s="719">
        <f>F341-5</f>
        <v>45342</v>
      </c>
      <c r="F341" s="709">
        <f>F340+7</f>
        <v>45347</v>
      </c>
      <c r="G341" s="709">
        <f>F341+28</f>
        <v>45375</v>
      </c>
    </row>
    <row r="342" spans="1:8" s="658" customFormat="1" ht="15" customHeight="1">
      <c r="A342" s="744"/>
      <c r="B342" s="752" t="s">
        <v>2961</v>
      </c>
      <c r="C342" s="752" t="s">
        <v>2962</v>
      </c>
      <c r="D342" s="676"/>
      <c r="E342" s="719">
        <f>F342-5</f>
        <v>45349</v>
      </c>
      <c r="F342" s="709">
        <f>F341+7</f>
        <v>45354</v>
      </c>
      <c r="G342" s="709">
        <f>F342+28</f>
        <v>45382</v>
      </c>
    </row>
    <row r="343" spans="1:8" s="694" customFormat="1" ht="15" hidden="1" customHeight="1">
      <c r="A343" s="734"/>
      <c r="B343" s="756" t="s">
        <v>7</v>
      </c>
      <c r="C343" s="758" t="s">
        <v>8</v>
      </c>
      <c r="D343" s="758" t="s">
        <v>2641</v>
      </c>
      <c r="E343" s="750" t="s">
        <v>2629</v>
      </c>
      <c r="F343" s="750" t="s">
        <v>2630</v>
      </c>
      <c r="G343" s="750" t="s">
        <v>2836</v>
      </c>
    </row>
    <row r="344" spans="1:8" s="694" customFormat="1" ht="15" hidden="1" customHeight="1">
      <c r="A344" s="777"/>
      <c r="B344" s="757"/>
      <c r="C344" s="780"/>
      <c r="D344" s="780"/>
      <c r="E344" s="750" t="s">
        <v>2632</v>
      </c>
      <c r="F344" s="750" t="s">
        <v>11</v>
      </c>
      <c r="G344" s="750" t="s">
        <v>12</v>
      </c>
    </row>
    <row r="345" spans="1:8" s="694" customFormat="1" ht="15" hidden="1" customHeight="1">
      <c r="A345" s="777"/>
      <c r="B345" s="750" t="s">
        <v>2963</v>
      </c>
      <c r="C345" s="738" t="s">
        <v>2928</v>
      </c>
      <c r="D345" s="683" t="s">
        <v>2316</v>
      </c>
      <c r="E345" s="781">
        <f>F345-5</f>
        <v>43583</v>
      </c>
      <c r="F345" s="760">
        <v>43588</v>
      </c>
      <c r="G345" s="760">
        <f>F345+15</f>
        <v>43603</v>
      </c>
    </row>
    <row r="346" spans="1:8" s="694" customFormat="1" ht="15" hidden="1" customHeight="1">
      <c r="A346" s="777"/>
      <c r="B346" s="750" t="s">
        <v>2964</v>
      </c>
      <c r="C346" s="738" t="s">
        <v>2930</v>
      </c>
      <c r="D346" s="683"/>
      <c r="E346" s="781">
        <f>F346-5</f>
        <v>43590</v>
      </c>
      <c r="F346" s="760">
        <f>F345+7</f>
        <v>43595</v>
      </c>
      <c r="G346" s="760">
        <f>F346+15</f>
        <v>43610</v>
      </c>
    </row>
    <row r="347" spans="1:8" s="694" customFormat="1" ht="15" hidden="1" customHeight="1">
      <c r="A347" s="777"/>
      <c r="B347" s="750" t="s">
        <v>2931</v>
      </c>
      <c r="C347" s="750" t="s">
        <v>2931</v>
      </c>
      <c r="D347" s="683"/>
      <c r="E347" s="781">
        <f>F347-5</f>
        <v>43597</v>
      </c>
      <c r="F347" s="760">
        <f>F346+7</f>
        <v>43602</v>
      </c>
      <c r="G347" s="760">
        <f>F347+15</f>
        <v>43617</v>
      </c>
    </row>
    <row r="348" spans="1:8" s="694" customFormat="1" ht="15" hidden="1" customHeight="1">
      <c r="A348" s="777"/>
      <c r="B348" s="750" t="s">
        <v>2950</v>
      </c>
      <c r="C348" s="738" t="s">
        <v>2965</v>
      </c>
      <c r="D348" s="683"/>
      <c r="E348" s="781">
        <f>F348-5</f>
        <v>43604</v>
      </c>
      <c r="F348" s="760">
        <f>F347+7</f>
        <v>43609</v>
      </c>
      <c r="G348" s="760">
        <f>F348+15</f>
        <v>43624</v>
      </c>
    </row>
    <row r="349" spans="1:8" s="694" customFormat="1" ht="15" hidden="1">
      <c r="A349" s="777"/>
      <c r="B349" s="750" t="s">
        <v>2951</v>
      </c>
      <c r="C349" s="738" t="s">
        <v>2952</v>
      </c>
      <c r="D349" s="683"/>
      <c r="E349" s="781">
        <f>F349-5</f>
        <v>43611</v>
      </c>
      <c r="F349" s="760">
        <f>F348+7</f>
        <v>43616</v>
      </c>
      <c r="G349" s="760">
        <f>F349+15</f>
        <v>43631</v>
      </c>
    </row>
    <row r="350" spans="1:8" s="658" customFormat="1" ht="15" hidden="1">
      <c r="A350" s="744"/>
      <c r="B350" s="783" t="s">
        <v>7</v>
      </c>
      <c r="C350" s="769" t="s">
        <v>8</v>
      </c>
      <c r="D350" s="769" t="s">
        <v>2628</v>
      </c>
      <c r="E350" s="704" t="s">
        <v>2629</v>
      </c>
      <c r="F350" s="704" t="s">
        <v>2630</v>
      </c>
      <c r="G350" s="704" t="s">
        <v>2966</v>
      </c>
      <c r="H350" s="787"/>
    </row>
    <row r="351" spans="1:8" s="658" customFormat="1" ht="15" hidden="1">
      <c r="A351" s="744"/>
      <c r="B351" s="785"/>
      <c r="C351" s="772"/>
      <c r="D351" s="772"/>
      <c r="E351" s="704" t="s">
        <v>2632</v>
      </c>
      <c r="F351" s="704" t="s">
        <v>11</v>
      </c>
      <c r="G351" s="704" t="s">
        <v>12</v>
      </c>
      <c r="H351" s="787"/>
    </row>
    <row r="352" spans="1:8" s="658" customFormat="1" ht="15" hidden="1" customHeight="1">
      <c r="A352" s="744"/>
      <c r="B352" s="794" t="s">
        <v>1061</v>
      </c>
      <c r="C352" s="794" t="s">
        <v>2931</v>
      </c>
      <c r="D352" s="672" t="s">
        <v>2967</v>
      </c>
      <c r="E352" s="719">
        <f>F352-5</f>
        <v>44039</v>
      </c>
      <c r="F352" s="709">
        <v>44044</v>
      </c>
      <c r="G352" s="709">
        <f>F352+28</f>
        <v>44072</v>
      </c>
    </row>
    <row r="353" spans="1:11" s="658" customFormat="1" ht="15" hidden="1" customHeight="1">
      <c r="A353" s="744"/>
      <c r="B353" s="794" t="s">
        <v>2968</v>
      </c>
      <c r="C353" s="794" t="s">
        <v>2969</v>
      </c>
      <c r="D353" s="675"/>
      <c r="E353" s="719">
        <f>F353-5</f>
        <v>44046</v>
      </c>
      <c r="F353" s="709">
        <f>F352+7</f>
        <v>44051</v>
      </c>
      <c r="G353" s="709">
        <f>F353+28</f>
        <v>44079</v>
      </c>
    </row>
    <row r="354" spans="1:11" s="658" customFormat="1" ht="15" hidden="1" customHeight="1">
      <c r="A354" s="744"/>
      <c r="B354" s="702" t="s">
        <v>2970</v>
      </c>
      <c r="C354" s="702" t="s">
        <v>2971</v>
      </c>
      <c r="D354" s="675"/>
      <c r="E354" s="719">
        <f>F354-5</f>
        <v>44053</v>
      </c>
      <c r="F354" s="709">
        <f>F353+7</f>
        <v>44058</v>
      </c>
      <c r="G354" s="709">
        <f>F354+28</f>
        <v>44086</v>
      </c>
    </row>
    <row r="355" spans="1:11" s="658" customFormat="1" ht="15" hidden="1" customHeight="1">
      <c r="A355" s="744"/>
      <c r="B355" s="671" t="s">
        <v>2972</v>
      </c>
      <c r="C355" s="702" t="s">
        <v>859</v>
      </c>
      <c r="D355" s="675"/>
      <c r="E355" s="719">
        <f>F355-5</f>
        <v>44060</v>
      </c>
      <c r="F355" s="709">
        <f>F354+7</f>
        <v>44065</v>
      </c>
      <c r="G355" s="709">
        <f>F355+28</f>
        <v>44093</v>
      </c>
    </row>
    <row r="356" spans="1:11" s="658" customFormat="1" ht="15" hidden="1" customHeight="1">
      <c r="A356" s="734"/>
      <c r="B356" s="738" t="s">
        <v>2973</v>
      </c>
      <c r="C356" s="671" t="s">
        <v>2974</v>
      </c>
      <c r="D356" s="676"/>
      <c r="E356" s="719">
        <f>F356-5</f>
        <v>44067</v>
      </c>
      <c r="F356" s="709">
        <f>F355+7</f>
        <v>44072</v>
      </c>
      <c r="G356" s="709">
        <f>F356+28</f>
        <v>44100</v>
      </c>
    </row>
    <row r="357" spans="1:11" s="658" customFormat="1" ht="15">
      <c r="A357" s="744"/>
      <c r="B357" s="666" t="s">
        <v>2953</v>
      </c>
      <c r="C357" s="784" t="s">
        <v>573</v>
      </c>
      <c r="D357" s="769" t="s">
        <v>2975</v>
      </c>
      <c r="E357" s="704" t="s">
        <v>2629</v>
      </c>
      <c r="F357" s="704" t="s">
        <v>2630</v>
      </c>
      <c r="G357" s="704" t="s">
        <v>2955</v>
      </c>
      <c r="H357" s="787"/>
    </row>
    <row r="358" spans="1:11" s="658" customFormat="1" ht="15">
      <c r="A358" s="744"/>
      <c r="B358" s="666"/>
      <c r="C358" s="786"/>
      <c r="D358" s="772"/>
      <c r="E358" s="704" t="s">
        <v>2632</v>
      </c>
      <c r="F358" s="704" t="s">
        <v>11</v>
      </c>
      <c r="G358" s="704" t="s">
        <v>12</v>
      </c>
      <c r="H358" s="787"/>
    </row>
    <row r="359" spans="1:11" s="658" customFormat="1" ht="15" customHeight="1">
      <c r="A359" s="744"/>
      <c r="B359" s="750" t="s">
        <v>2976</v>
      </c>
      <c r="C359" s="738" t="s">
        <v>2893</v>
      </c>
      <c r="D359" s="672" t="s">
        <v>2328</v>
      </c>
      <c r="E359" s="719">
        <f>F359-6</f>
        <v>45321</v>
      </c>
      <c r="F359" s="674">
        <v>45327</v>
      </c>
      <c r="G359" s="709">
        <f>F359+25</f>
        <v>45352</v>
      </c>
    </row>
    <row r="360" spans="1:11" s="658" customFormat="1" ht="15" customHeight="1">
      <c r="A360" s="744"/>
      <c r="B360" s="738" t="s">
        <v>2977</v>
      </c>
      <c r="C360" s="738" t="s">
        <v>1043</v>
      </c>
      <c r="D360" s="675"/>
      <c r="E360" s="719">
        <f>F360-6</f>
        <v>45328</v>
      </c>
      <c r="F360" s="709">
        <f>F359+7</f>
        <v>45334</v>
      </c>
      <c r="G360" s="709">
        <f>F360+25</f>
        <v>45359</v>
      </c>
    </row>
    <row r="361" spans="1:11" s="658" customFormat="1" ht="15" customHeight="1">
      <c r="A361" s="744"/>
      <c r="B361" s="671" t="s">
        <v>2713</v>
      </c>
      <c r="C361" s="671" t="s">
        <v>2713</v>
      </c>
      <c r="D361" s="675"/>
      <c r="E361" s="719">
        <f>F361-6</f>
        <v>45335</v>
      </c>
      <c r="F361" s="709">
        <f>F360+7</f>
        <v>45341</v>
      </c>
      <c r="G361" s="709">
        <f>F361+25</f>
        <v>45366</v>
      </c>
    </row>
    <row r="362" spans="1:11" s="658" customFormat="1" ht="15" customHeight="1">
      <c r="A362" s="744"/>
      <c r="B362" s="750" t="s">
        <v>2898</v>
      </c>
      <c r="C362" s="738" t="s">
        <v>2899</v>
      </c>
      <c r="D362" s="675"/>
      <c r="E362" s="719">
        <f>F362-6</f>
        <v>45342</v>
      </c>
      <c r="F362" s="709">
        <f>F361+7</f>
        <v>45348</v>
      </c>
      <c r="G362" s="709">
        <f>F362+25</f>
        <v>45373</v>
      </c>
    </row>
    <row r="363" spans="1:11" s="658" customFormat="1" ht="15" customHeight="1">
      <c r="A363" s="734"/>
      <c r="B363" s="754" t="s">
        <v>2900</v>
      </c>
      <c r="C363" s="752" t="s">
        <v>2978</v>
      </c>
      <c r="D363" s="676"/>
      <c r="E363" s="719">
        <f>F363-6</f>
        <v>45349</v>
      </c>
      <c r="F363" s="709">
        <f>F362+7</f>
        <v>45355</v>
      </c>
      <c r="G363" s="709">
        <f>F363+25</f>
        <v>45380</v>
      </c>
    </row>
    <row r="364" spans="1:11" s="694" customFormat="1" ht="14.1" customHeight="1">
      <c r="A364" s="742" t="s">
        <v>2979</v>
      </c>
      <c r="B364" s="742"/>
      <c r="C364" s="795"/>
      <c r="D364" s="796"/>
      <c r="E364" s="797"/>
      <c r="F364" s="743"/>
      <c r="G364" s="743"/>
      <c r="H364" s="798"/>
    </row>
    <row r="365" spans="1:11" s="658" customFormat="1" ht="15" customHeight="1">
      <c r="A365" s="744"/>
      <c r="B365" s="666" t="s">
        <v>425</v>
      </c>
      <c r="C365" s="769" t="s">
        <v>8</v>
      </c>
      <c r="D365" s="769" t="s">
        <v>2641</v>
      </c>
      <c r="E365" s="704" t="s">
        <v>2629</v>
      </c>
      <c r="F365" s="799" t="s">
        <v>2630</v>
      </c>
      <c r="G365" s="704" t="s">
        <v>1026</v>
      </c>
      <c r="H365" s="800"/>
    </row>
    <row r="366" spans="1:11" s="658" customFormat="1" ht="15" customHeight="1">
      <c r="A366" s="744"/>
      <c r="B366" s="666"/>
      <c r="C366" s="772"/>
      <c r="D366" s="772"/>
      <c r="E366" s="704" t="s">
        <v>2632</v>
      </c>
      <c r="F366" s="799" t="s">
        <v>11</v>
      </c>
      <c r="G366" s="704" t="s">
        <v>12</v>
      </c>
      <c r="H366" s="800"/>
    </row>
    <row r="367" spans="1:11" s="658" customFormat="1" ht="15" customHeight="1">
      <c r="A367" s="744"/>
      <c r="B367" s="750" t="s">
        <v>2713</v>
      </c>
      <c r="C367" s="738" t="s">
        <v>2713</v>
      </c>
      <c r="D367" s="801" t="s">
        <v>2786</v>
      </c>
      <c r="E367" s="719">
        <f>F367-5</f>
        <v>45318</v>
      </c>
      <c r="F367" s="709">
        <v>45323</v>
      </c>
      <c r="G367" s="709">
        <f>F367+19</f>
        <v>45342</v>
      </c>
      <c r="H367" s="802"/>
    </row>
    <row r="368" spans="1:11" s="658" customFormat="1" ht="15" customHeight="1">
      <c r="A368" s="744"/>
      <c r="B368" s="750" t="s">
        <v>2980</v>
      </c>
      <c r="C368" s="738" t="s">
        <v>503</v>
      </c>
      <c r="D368" s="803"/>
      <c r="E368" s="719">
        <f>F368-5</f>
        <v>45325</v>
      </c>
      <c r="F368" s="709">
        <f>F367+7</f>
        <v>45330</v>
      </c>
      <c r="G368" s="709">
        <f>F368+19</f>
        <v>45349</v>
      </c>
      <c r="H368" s="802"/>
      <c r="I368" s="735"/>
      <c r="J368" s="735"/>
      <c r="K368" s="735"/>
    </row>
    <row r="369" spans="1:11" s="658" customFormat="1" ht="15" customHeight="1">
      <c r="A369" s="744"/>
      <c r="B369" s="750" t="s">
        <v>1023</v>
      </c>
      <c r="C369" s="738" t="s">
        <v>1022</v>
      </c>
      <c r="D369" s="803"/>
      <c r="E369" s="719">
        <f>F369-5</f>
        <v>45332</v>
      </c>
      <c r="F369" s="709">
        <f>F368+7</f>
        <v>45337</v>
      </c>
      <c r="G369" s="709">
        <f>F369+19</f>
        <v>45356</v>
      </c>
      <c r="H369" s="802"/>
      <c r="I369" s="735"/>
      <c r="J369" s="735"/>
      <c r="K369" s="735"/>
    </row>
    <row r="370" spans="1:11" s="658" customFormat="1" ht="15" customHeight="1">
      <c r="A370" s="744"/>
      <c r="B370" s="754" t="s">
        <v>2981</v>
      </c>
      <c r="C370" s="752" t="s">
        <v>2982</v>
      </c>
      <c r="D370" s="803"/>
      <c r="E370" s="719">
        <f>F370-5</f>
        <v>45339</v>
      </c>
      <c r="F370" s="709">
        <f>F369+7</f>
        <v>45344</v>
      </c>
      <c r="G370" s="709">
        <f>F370+19</f>
        <v>45363</v>
      </c>
      <c r="H370" s="802"/>
      <c r="I370" s="735"/>
      <c r="J370" s="735"/>
      <c r="K370" s="735"/>
    </row>
    <row r="371" spans="1:11" s="658" customFormat="1" ht="15" customHeight="1">
      <c r="A371" s="744"/>
      <c r="B371" s="754" t="s">
        <v>2983</v>
      </c>
      <c r="C371" s="752" t="s">
        <v>2984</v>
      </c>
      <c r="D371" s="804"/>
      <c r="E371" s="719">
        <f>F371-5</f>
        <v>45346</v>
      </c>
      <c r="F371" s="709">
        <f>F370+7</f>
        <v>45351</v>
      </c>
      <c r="G371" s="709">
        <f>F371+19</f>
        <v>45370</v>
      </c>
      <c r="H371" s="802"/>
      <c r="I371" s="735"/>
      <c r="J371" s="735"/>
      <c r="K371" s="735"/>
    </row>
    <row r="372" spans="1:11" s="694" customFormat="1" ht="15.75" customHeight="1">
      <c r="A372" s="742" t="s">
        <v>920</v>
      </c>
      <c r="B372" s="742"/>
      <c r="C372" s="795"/>
      <c r="D372" s="796"/>
      <c r="E372" s="797"/>
      <c r="F372" s="743"/>
      <c r="G372" s="805"/>
      <c r="H372" s="806"/>
      <c r="I372" s="776"/>
      <c r="J372" s="776"/>
      <c r="K372" s="776"/>
    </row>
    <row r="373" spans="1:11" s="658" customFormat="1" ht="15" hidden="1" customHeight="1">
      <c r="A373" s="744"/>
      <c r="B373" s="807" t="s">
        <v>7</v>
      </c>
      <c r="C373" s="769" t="s">
        <v>8</v>
      </c>
      <c r="D373" s="769" t="s">
        <v>2641</v>
      </c>
      <c r="E373" s="704" t="s">
        <v>2629</v>
      </c>
      <c r="F373" s="799" t="s">
        <v>2630</v>
      </c>
      <c r="G373" s="704" t="s">
        <v>2985</v>
      </c>
      <c r="H373" s="800"/>
      <c r="I373" s="735"/>
      <c r="J373" s="735"/>
      <c r="K373" s="735"/>
    </row>
    <row r="374" spans="1:11" s="658" customFormat="1" ht="15" hidden="1" customHeight="1">
      <c r="A374" s="744"/>
      <c r="B374" s="791"/>
      <c r="C374" s="772"/>
      <c r="D374" s="772"/>
      <c r="E374" s="704" t="s">
        <v>2632</v>
      </c>
      <c r="F374" s="799" t="s">
        <v>11</v>
      </c>
      <c r="G374" s="749" t="s">
        <v>12</v>
      </c>
      <c r="H374" s="800"/>
      <c r="I374" s="735"/>
      <c r="J374" s="735"/>
      <c r="K374" s="735"/>
    </row>
    <row r="375" spans="1:11" s="658" customFormat="1" ht="15" hidden="1" customHeight="1">
      <c r="A375" s="744"/>
      <c r="B375" s="750" t="s">
        <v>2986</v>
      </c>
      <c r="C375" s="738" t="s">
        <v>2637</v>
      </c>
      <c r="D375" s="808" t="s">
        <v>2837</v>
      </c>
      <c r="E375" s="719">
        <f>F375-5</f>
        <v>44010</v>
      </c>
      <c r="F375" s="709">
        <v>44015</v>
      </c>
      <c r="G375" s="709">
        <f>F375+14</f>
        <v>44029</v>
      </c>
      <c r="H375" s="802"/>
    </row>
    <row r="376" spans="1:11" s="658" customFormat="1" ht="15" hidden="1" customHeight="1">
      <c r="A376" s="744"/>
      <c r="B376" s="750" t="s">
        <v>2987</v>
      </c>
      <c r="C376" s="738" t="s">
        <v>2988</v>
      </c>
      <c r="D376" s="809"/>
      <c r="E376" s="719">
        <f>F376-5</f>
        <v>44017</v>
      </c>
      <c r="F376" s="709">
        <f>F375+7</f>
        <v>44022</v>
      </c>
      <c r="G376" s="709">
        <f>F376+14</f>
        <v>44036</v>
      </c>
      <c r="H376" s="802"/>
      <c r="I376" s="735"/>
      <c r="J376" s="735"/>
      <c r="K376" s="735"/>
    </row>
    <row r="377" spans="1:11" s="658" customFormat="1" ht="15" hidden="1" customHeight="1">
      <c r="A377" s="744"/>
      <c r="B377" s="750" t="s">
        <v>2989</v>
      </c>
      <c r="C377" s="738" t="s">
        <v>2990</v>
      </c>
      <c r="D377" s="809"/>
      <c r="E377" s="719">
        <f>F377-5</f>
        <v>44024</v>
      </c>
      <c r="F377" s="709">
        <f>F376+7</f>
        <v>44029</v>
      </c>
      <c r="G377" s="709">
        <f>F377+14</f>
        <v>44043</v>
      </c>
      <c r="H377" s="802"/>
      <c r="I377" s="735"/>
      <c r="J377" s="735"/>
      <c r="K377" s="735"/>
    </row>
    <row r="378" spans="1:11" s="658" customFormat="1" ht="15" hidden="1" customHeight="1">
      <c r="A378" s="744"/>
      <c r="B378" s="750" t="s">
        <v>2991</v>
      </c>
      <c r="C378" s="738" t="s">
        <v>2992</v>
      </c>
      <c r="D378" s="809"/>
      <c r="E378" s="719">
        <f>F378-5</f>
        <v>44031</v>
      </c>
      <c r="F378" s="709">
        <f>F377+7</f>
        <v>44036</v>
      </c>
      <c r="G378" s="709">
        <f>F378+14</f>
        <v>44050</v>
      </c>
      <c r="H378" s="802"/>
      <c r="I378" s="735"/>
      <c r="J378" s="735"/>
      <c r="K378" s="735"/>
    </row>
    <row r="379" spans="1:11" s="658" customFormat="1" ht="15" hidden="1" customHeight="1">
      <c r="A379" s="744"/>
      <c r="B379" s="750" t="s">
        <v>2993</v>
      </c>
      <c r="C379" s="738" t="s">
        <v>2992</v>
      </c>
      <c r="D379" s="810"/>
      <c r="E379" s="719">
        <f>F379-5</f>
        <v>44038</v>
      </c>
      <c r="F379" s="709">
        <f>F378+7</f>
        <v>44043</v>
      </c>
      <c r="G379" s="709">
        <f>F379+14</f>
        <v>44057</v>
      </c>
      <c r="H379" s="802"/>
      <c r="I379" s="735"/>
      <c r="J379" s="735"/>
      <c r="K379" s="735"/>
    </row>
    <row r="380" spans="1:11" s="658" customFormat="1" ht="15" customHeight="1">
      <c r="A380" s="744"/>
      <c r="B380" s="666" t="s">
        <v>2791</v>
      </c>
      <c r="C380" s="769" t="s">
        <v>8</v>
      </c>
      <c r="D380" s="746" t="s">
        <v>2641</v>
      </c>
      <c r="E380" s="704" t="s">
        <v>2629</v>
      </c>
      <c r="F380" s="799" t="s">
        <v>2630</v>
      </c>
      <c r="G380" s="704" t="s">
        <v>2985</v>
      </c>
      <c r="H380" s="800"/>
      <c r="I380" s="735"/>
      <c r="J380" s="735"/>
      <c r="K380" s="735"/>
    </row>
    <row r="381" spans="1:11" s="658" customFormat="1" ht="15" customHeight="1">
      <c r="A381" s="744"/>
      <c r="B381" s="666"/>
      <c r="C381" s="772"/>
      <c r="D381" s="788"/>
      <c r="E381" s="704" t="s">
        <v>2632</v>
      </c>
      <c r="F381" s="799" t="s">
        <v>11</v>
      </c>
      <c r="G381" s="749" t="s">
        <v>12</v>
      </c>
      <c r="H381" s="800"/>
      <c r="I381" s="735"/>
      <c r="J381" s="735"/>
      <c r="K381" s="735"/>
    </row>
    <row r="382" spans="1:11" s="658" customFormat="1" ht="15" customHeight="1">
      <c r="A382" s="744"/>
      <c r="B382" s="750" t="s">
        <v>2815</v>
      </c>
      <c r="C382" s="738" t="s">
        <v>2815</v>
      </c>
      <c r="D382" s="801" t="s">
        <v>2762</v>
      </c>
      <c r="E382" s="719">
        <f>F382-5</f>
        <v>45318</v>
      </c>
      <c r="F382" s="709">
        <v>45323</v>
      </c>
      <c r="G382" s="709">
        <f>F382+23</f>
        <v>45346</v>
      </c>
      <c r="H382" s="802"/>
    </row>
    <row r="383" spans="1:11" s="658" customFormat="1" ht="15" customHeight="1">
      <c r="A383" s="744"/>
      <c r="B383" s="750" t="s">
        <v>2994</v>
      </c>
      <c r="C383" s="738" t="s">
        <v>2995</v>
      </c>
      <c r="D383" s="803"/>
      <c r="E383" s="719">
        <f t="shared" ref="E383:E386" si="4">F383-5</f>
        <v>45325</v>
      </c>
      <c r="F383" s="709">
        <f>F382+7</f>
        <v>45330</v>
      </c>
      <c r="G383" s="709">
        <f>F383+23</f>
        <v>45353</v>
      </c>
      <c r="H383" s="802"/>
      <c r="I383" s="735"/>
      <c r="J383" s="735"/>
      <c r="K383" s="735"/>
    </row>
    <row r="384" spans="1:11" s="658" customFormat="1" ht="15" customHeight="1">
      <c r="A384" s="744"/>
      <c r="B384" s="750" t="s">
        <v>2996</v>
      </c>
      <c r="C384" s="738" t="s">
        <v>2997</v>
      </c>
      <c r="D384" s="803"/>
      <c r="E384" s="719">
        <f t="shared" si="4"/>
        <v>45332</v>
      </c>
      <c r="F384" s="709">
        <f>F383+7</f>
        <v>45337</v>
      </c>
      <c r="G384" s="709">
        <f>F384+23</f>
        <v>45360</v>
      </c>
      <c r="H384" s="802"/>
      <c r="I384" s="735"/>
      <c r="J384" s="735"/>
      <c r="K384" s="735"/>
    </row>
    <row r="385" spans="1:11" s="658" customFormat="1" ht="15" customHeight="1">
      <c r="A385" s="744"/>
      <c r="B385" s="754" t="s">
        <v>2998</v>
      </c>
      <c r="C385" s="752" t="s">
        <v>2999</v>
      </c>
      <c r="D385" s="803"/>
      <c r="E385" s="719">
        <f t="shared" si="4"/>
        <v>45339</v>
      </c>
      <c r="F385" s="709">
        <f>F384+7</f>
        <v>45344</v>
      </c>
      <c r="G385" s="709">
        <f>F385+23</f>
        <v>45367</v>
      </c>
      <c r="H385" s="802"/>
      <c r="I385" s="735"/>
      <c r="J385" s="735"/>
      <c r="K385" s="735"/>
    </row>
    <row r="386" spans="1:11" s="658" customFormat="1" ht="15" customHeight="1">
      <c r="A386" s="744"/>
      <c r="B386" s="754" t="s">
        <v>3000</v>
      </c>
      <c r="C386" s="752" t="s">
        <v>3001</v>
      </c>
      <c r="D386" s="804"/>
      <c r="E386" s="719">
        <f t="shared" si="4"/>
        <v>45346</v>
      </c>
      <c r="F386" s="709">
        <f>F385+7</f>
        <v>45351</v>
      </c>
      <c r="G386" s="709">
        <f>F386+23</f>
        <v>45374</v>
      </c>
      <c r="H386" s="802"/>
      <c r="I386" s="735"/>
      <c r="J386" s="735"/>
      <c r="K386" s="735"/>
    </row>
    <row r="387" spans="1:11" s="681" customFormat="1" ht="15" customHeight="1">
      <c r="A387" s="742" t="s">
        <v>3002</v>
      </c>
      <c r="B387" s="811"/>
      <c r="C387" s="795"/>
      <c r="D387" s="796"/>
      <c r="E387" s="797"/>
      <c r="F387" s="743"/>
      <c r="G387" s="743"/>
      <c r="H387" s="812"/>
      <c r="I387" s="727"/>
      <c r="J387" s="727"/>
      <c r="K387" s="727"/>
    </row>
    <row r="388" spans="1:11" s="670" customFormat="1" ht="15" hidden="1" customHeight="1">
      <c r="A388" s="744"/>
      <c r="B388" s="767" t="s">
        <v>7</v>
      </c>
      <c r="C388" s="746" t="s">
        <v>8</v>
      </c>
      <c r="D388" s="813" t="s">
        <v>2641</v>
      </c>
      <c r="E388" s="814" t="s">
        <v>2629</v>
      </c>
      <c r="F388" s="814" t="s">
        <v>2630</v>
      </c>
      <c r="G388" s="814" t="s">
        <v>87</v>
      </c>
      <c r="H388" s="815"/>
      <c r="I388" s="686"/>
      <c r="J388" s="686"/>
      <c r="K388" s="686"/>
    </row>
    <row r="389" spans="1:11" s="670" customFormat="1" ht="15" hidden="1" customHeight="1">
      <c r="A389" s="744"/>
      <c r="B389" s="816"/>
      <c r="C389" s="817"/>
      <c r="D389" s="818"/>
      <c r="E389" s="819" t="s">
        <v>2632</v>
      </c>
      <c r="F389" s="819" t="s">
        <v>11</v>
      </c>
      <c r="G389" s="819" t="s">
        <v>12</v>
      </c>
      <c r="H389" s="815"/>
      <c r="I389" s="686"/>
      <c r="J389" s="686"/>
      <c r="K389" s="686"/>
    </row>
    <row r="390" spans="1:11" s="670" customFormat="1" ht="15" hidden="1" customHeight="1">
      <c r="A390" s="744"/>
      <c r="B390" s="794" t="s">
        <v>2932</v>
      </c>
      <c r="C390" s="794" t="s">
        <v>3003</v>
      </c>
      <c r="D390" s="808" t="s">
        <v>3004</v>
      </c>
      <c r="E390" s="820">
        <f>F390-5</f>
        <v>43553</v>
      </c>
      <c r="F390" s="821">
        <v>43558</v>
      </c>
      <c r="G390" s="821">
        <f>F390+24</f>
        <v>43582</v>
      </c>
      <c r="H390" s="815"/>
      <c r="I390" s="686"/>
      <c r="J390" s="686"/>
      <c r="K390" s="686"/>
    </row>
    <row r="391" spans="1:11" s="670" customFormat="1" ht="15" hidden="1" customHeight="1">
      <c r="A391" s="744"/>
      <c r="B391" s="671" t="s">
        <v>3005</v>
      </c>
      <c r="C391" s="671" t="s">
        <v>3006</v>
      </c>
      <c r="D391" s="809"/>
      <c r="E391" s="820">
        <f>F391-5</f>
        <v>43560</v>
      </c>
      <c r="F391" s="821">
        <f>F390+7</f>
        <v>43565</v>
      </c>
      <c r="G391" s="821">
        <f>F391+24</f>
        <v>43589</v>
      </c>
      <c r="H391" s="815"/>
      <c r="I391" s="686"/>
      <c r="J391" s="686"/>
      <c r="K391" s="686"/>
    </row>
    <row r="392" spans="1:11" s="670" customFormat="1" ht="15" hidden="1" customHeight="1">
      <c r="A392" s="744"/>
      <c r="B392" s="702" t="s">
        <v>3007</v>
      </c>
      <c r="C392" s="702" t="s">
        <v>3008</v>
      </c>
      <c r="D392" s="809"/>
      <c r="E392" s="820">
        <f>F392-5</f>
        <v>43567</v>
      </c>
      <c r="F392" s="821">
        <f>F391+7</f>
        <v>43572</v>
      </c>
      <c r="G392" s="821">
        <f>F392+24</f>
        <v>43596</v>
      </c>
      <c r="H392" s="815"/>
      <c r="I392" s="686"/>
      <c r="J392" s="686"/>
      <c r="K392" s="686"/>
    </row>
    <row r="393" spans="1:11" s="670" customFormat="1" ht="15" hidden="1" customHeight="1">
      <c r="A393" s="744"/>
      <c r="B393" s="702" t="s">
        <v>2915</v>
      </c>
      <c r="C393" s="702" t="s">
        <v>3009</v>
      </c>
      <c r="D393" s="809"/>
      <c r="E393" s="820">
        <f>F393-5</f>
        <v>43574</v>
      </c>
      <c r="F393" s="821">
        <f>F392+7</f>
        <v>43579</v>
      </c>
      <c r="G393" s="821">
        <f>F393+24</f>
        <v>43603</v>
      </c>
      <c r="H393" s="815"/>
      <c r="I393" s="686"/>
      <c r="J393" s="686"/>
      <c r="K393" s="686"/>
    </row>
    <row r="394" spans="1:11" s="670" customFormat="1" ht="15" hidden="1" customHeight="1">
      <c r="A394" s="744"/>
      <c r="B394" s="702" t="s">
        <v>3010</v>
      </c>
      <c r="C394" s="671" t="s">
        <v>2928</v>
      </c>
      <c r="D394" s="810"/>
      <c r="E394" s="820">
        <f>F394-5</f>
        <v>43581</v>
      </c>
      <c r="F394" s="821">
        <f>F393+7</f>
        <v>43586</v>
      </c>
      <c r="G394" s="821">
        <f>F394+24</f>
        <v>43610</v>
      </c>
      <c r="H394" s="815"/>
      <c r="I394" s="686"/>
      <c r="J394" s="686"/>
      <c r="K394" s="686"/>
    </row>
    <row r="395" spans="1:11" s="670" customFormat="1" ht="15" hidden="1" customHeight="1">
      <c r="A395" s="744"/>
      <c r="B395" s="702"/>
      <c r="C395" s="671"/>
      <c r="D395" s="822"/>
      <c r="E395" s="823"/>
      <c r="F395" s="824"/>
      <c r="G395" s="824"/>
      <c r="H395" s="815"/>
      <c r="I395" s="686"/>
      <c r="J395" s="686"/>
      <c r="K395" s="686"/>
    </row>
    <row r="396" spans="1:11" s="670" customFormat="1" ht="15" customHeight="1">
      <c r="A396" s="744"/>
      <c r="B396" s="666" t="s">
        <v>2953</v>
      </c>
      <c r="C396" s="769" t="s">
        <v>8</v>
      </c>
      <c r="D396" s="825" t="s">
        <v>2641</v>
      </c>
      <c r="E396" s="826" t="s">
        <v>2629</v>
      </c>
      <c r="F396" s="826" t="s">
        <v>2630</v>
      </c>
      <c r="G396" s="826" t="s">
        <v>87</v>
      </c>
      <c r="H396" s="815"/>
      <c r="I396" s="686"/>
      <c r="J396" s="686"/>
      <c r="K396" s="686"/>
    </row>
    <row r="397" spans="1:11" s="670" customFormat="1" ht="15" customHeight="1">
      <c r="A397" s="744"/>
      <c r="B397" s="827"/>
      <c r="C397" s="772"/>
      <c r="D397" s="818"/>
      <c r="E397" s="819" t="s">
        <v>2632</v>
      </c>
      <c r="F397" s="819" t="s">
        <v>11</v>
      </c>
      <c r="G397" s="819" t="s">
        <v>12</v>
      </c>
      <c r="H397" s="815"/>
      <c r="I397" s="686"/>
      <c r="J397" s="686"/>
      <c r="K397" s="686"/>
    </row>
    <row r="398" spans="1:11" s="670" customFormat="1" ht="15" customHeight="1">
      <c r="A398" s="744"/>
      <c r="B398" s="828" t="s">
        <v>2713</v>
      </c>
      <c r="C398" s="829" t="s">
        <v>2713</v>
      </c>
      <c r="D398" s="830" t="s">
        <v>3011</v>
      </c>
      <c r="E398" s="831">
        <f>F398-5</f>
        <v>45318</v>
      </c>
      <c r="F398" s="832">
        <v>45323</v>
      </c>
      <c r="G398" s="833">
        <f>F398+28</f>
        <v>45351</v>
      </c>
      <c r="H398" s="815"/>
      <c r="I398" s="686"/>
      <c r="J398" s="686"/>
      <c r="K398" s="686"/>
    </row>
    <row r="399" spans="1:11" s="670" customFormat="1" ht="15" customHeight="1">
      <c r="A399" s="744"/>
      <c r="B399" s="828" t="s">
        <v>3012</v>
      </c>
      <c r="C399" s="829" t="s">
        <v>3013</v>
      </c>
      <c r="D399" s="809"/>
      <c r="E399" s="831">
        <f>F399-5</f>
        <v>45325</v>
      </c>
      <c r="F399" s="833">
        <f>F398+7</f>
        <v>45330</v>
      </c>
      <c r="G399" s="833">
        <f>F399+28</f>
        <v>45358</v>
      </c>
      <c r="H399" s="815"/>
      <c r="I399" s="686"/>
      <c r="J399" s="686"/>
      <c r="K399" s="686"/>
    </row>
    <row r="400" spans="1:11" s="670" customFormat="1" ht="15" customHeight="1">
      <c r="A400" s="744"/>
      <c r="B400" s="828" t="s">
        <v>3014</v>
      </c>
      <c r="C400" s="829" t="s">
        <v>3015</v>
      </c>
      <c r="D400" s="809"/>
      <c r="E400" s="831">
        <f>F400-5</f>
        <v>45332</v>
      </c>
      <c r="F400" s="833">
        <f>F399+7</f>
        <v>45337</v>
      </c>
      <c r="G400" s="833">
        <f>F400+28</f>
        <v>45365</v>
      </c>
      <c r="H400" s="815"/>
      <c r="I400" s="686"/>
      <c r="J400" s="686"/>
      <c r="K400" s="686"/>
    </row>
    <row r="401" spans="1:11" s="670" customFormat="1" ht="15" customHeight="1">
      <c r="A401" s="744"/>
      <c r="B401" s="834" t="s">
        <v>1019</v>
      </c>
      <c r="C401" s="835" t="s">
        <v>1018</v>
      </c>
      <c r="D401" s="809"/>
      <c r="E401" s="831">
        <f>F401-5</f>
        <v>45339</v>
      </c>
      <c r="F401" s="833">
        <f>F400+7</f>
        <v>45344</v>
      </c>
      <c r="G401" s="833">
        <f>F401+28</f>
        <v>45372</v>
      </c>
      <c r="H401" s="815"/>
      <c r="I401" s="686"/>
      <c r="J401" s="686"/>
      <c r="K401" s="686"/>
    </row>
    <row r="402" spans="1:11" s="670" customFormat="1" ht="15" customHeight="1">
      <c r="A402" s="744"/>
      <c r="B402" s="834" t="s">
        <v>3016</v>
      </c>
      <c r="C402" s="835" t="s">
        <v>3017</v>
      </c>
      <c r="D402" s="810"/>
      <c r="E402" s="831">
        <f>F402-5</f>
        <v>45346</v>
      </c>
      <c r="F402" s="833">
        <f>F401+7</f>
        <v>45351</v>
      </c>
      <c r="G402" s="833">
        <f>F402+28</f>
        <v>45379</v>
      </c>
      <c r="H402" s="815"/>
      <c r="I402" s="686"/>
      <c r="J402" s="686"/>
      <c r="K402" s="686"/>
    </row>
    <row r="403" spans="1:11" s="670" customFormat="1" ht="15" hidden="1" customHeight="1">
      <c r="A403" s="744"/>
      <c r="B403" s="836" t="s">
        <v>7</v>
      </c>
      <c r="C403" s="837" t="s">
        <v>8</v>
      </c>
      <c r="D403" s="825" t="s">
        <v>2641</v>
      </c>
      <c r="E403" s="826" t="s">
        <v>2629</v>
      </c>
      <c r="F403" s="826" t="s">
        <v>2630</v>
      </c>
      <c r="G403" s="826" t="s">
        <v>87</v>
      </c>
      <c r="H403" s="815"/>
      <c r="I403" s="686"/>
      <c r="J403" s="686"/>
      <c r="K403" s="686"/>
    </row>
    <row r="404" spans="1:11" s="670" customFormat="1" ht="15" hidden="1" customHeight="1">
      <c r="A404" s="744"/>
      <c r="B404" s="838"/>
      <c r="C404" s="839"/>
      <c r="D404" s="818"/>
      <c r="E404" s="819" t="s">
        <v>2632</v>
      </c>
      <c r="F404" s="819" t="s">
        <v>11</v>
      </c>
      <c r="G404" s="819" t="s">
        <v>12</v>
      </c>
      <c r="H404" s="815"/>
      <c r="I404" s="686"/>
      <c r="J404" s="686"/>
      <c r="K404" s="686"/>
    </row>
    <row r="405" spans="1:11" s="670" customFormat="1" ht="15" hidden="1" customHeight="1">
      <c r="A405" s="744"/>
      <c r="B405" s="828" t="s">
        <v>3018</v>
      </c>
      <c r="C405" s="829" t="s">
        <v>3019</v>
      </c>
      <c r="D405" s="830" t="s">
        <v>3020</v>
      </c>
      <c r="E405" s="831">
        <f>F405-5</f>
        <v>44043</v>
      </c>
      <c r="F405" s="833">
        <v>44048</v>
      </c>
      <c r="G405" s="833">
        <f>F405+22</f>
        <v>44070</v>
      </c>
      <c r="H405" s="815"/>
      <c r="I405" s="686"/>
      <c r="J405" s="686"/>
      <c r="K405" s="686"/>
    </row>
    <row r="406" spans="1:11" s="670" customFormat="1" ht="15" hidden="1" customHeight="1">
      <c r="A406" s="744"/>
      <c r="B406" s="828" t="s">
        <v>3021</v>
      </c>
      <c r="C406" s="829" t="s">
        <v>3022</v>
      </c>
      <c r="D406" s="809"/>
      <c r="E406" s="831">
        <f>F406-5</f>
        <v>44050</v>
      </c>
      <c r="F406" s="833">
        <f>F405+7</f>
        <v>44055</v>
      </c>
      <c r="G406" s="833">
        <f>F406+22</f>
        <v>44077</v>
      </c>
      <c r="H406" s="815"/>
      <c r="I406" s="686"/>
      <c r="J406" s="686"/>
      <c r="K406" s="686"/>
    </row>
    <row r="407" spans="1:11" s="670" customFormat="1" ht="15" hidden="1" customHeight="1">
      <c r="A407" s="744"/>
      <c r="B407" s="828" t="s">
        <v>3023</v>
      </c>
      <c r="C407" s="829" t="s">
        <v>3024</v>
      </c>
      <c r="D407" s="809"/>
      <c r="E407" s="831">
        <f>F407-5</f>
        <v>44057</v>
      </c>
      <c r="F407" s="833">
        <f>F406+7</f>
        <v>44062</v>
      </c>
      <c r="G407" s="833">
        <f>F407+22</f>
        <v>44084</v>
      </c>
      <c r="H407" s="815"/>
      <c r="I407" s="686"/>
      <c r="J407" s="686"/>
      <c r="K407" s="686"/>
    </row>
    <row r="408" spans="1:11" s="670" customFormat="1" ht="15" hidden="1" customHeight="1">
      <c r="A408" s="744"/>
      <c r="B408" s="828" t="s">
        <v>3025</v>
      </c>
      <c r="C408" s="829" t="s">
        <v>3022</v>
      </c>
      <c r="D408" s="809"/>
      <c r="E408" s="831">
        <f>F408-5</f>
        <v>44064</v>
      </c>
      <c r="F408" s="833">
        <f>F407+7</f>
        <v>44069</v>
      </c>
      <c r="G408" s="833">
        <f>F408+22</f>
        <v>44091</v>
      </c>
      <c r="H408" s="815"/>
      <c r="I408" s="686"/>
      <c r="J408" s="686"/>
      <c r="K408" s="686"/>
    </row>
    <row r="409" spans="1:11" s="670" customFormat="1" ht="15" hidden="1" customHeight="1">
      <c r="A409" s="744"/>
      <c r="B409" s="828" t="s">
        <v>3026</v>
      </c>
      <c r="C409" s="829" t="s">
        <v>3027</v>
      </c>
      <c r="D409" s="810"/>
      <c r="E409" s="831">
        <f>F409-5</f>
        <v>44071</v>
      </c>
      <c r="F409" s="833">
        <f>F408+7</f>
        <v>44076</v>
      </c>
      <c r="G409" s="833">
        <f>F409+22</f>
        <v>44098</v>
      </c>
      <c r="H409" s="815"/>
      <c r="I409" s="686"/>
      <c r="J409" s="686"/>
      <c r="K409" s="686"/>
    </row>
    <row r="410" spans="1:11" s="670" customFormat="1" ht="15" hidden="1" customHeight="1">
      <c r="A410" s="744"/>
      <c r="B410" s="840"/>
      <c r="C410" s="841"/>
      <c r="D410" s="822"/>
      <c r="E410" s="823"/>
      <c r="F410" s="824"/>
      <c r="G410" s="824"/>
      <c r="H410" s="815"/>
      <c r="I410" s="686"/>
      <c r="J410" s="686"/>
      <c r="K410" s="686"/>
    </row>
    <row r="411" spans="1:11" s="670" customFormat="1" ht="15" customHeight="1">
      <c r="A411" s="744"/>
      <c r="B411" s="827" t="s">
        <v>2828</v>
      </c>
      <c r="C411" s="842" t="s">
        <v>8</v>
      </c>
      <c r="D411" s="843" t="s">
        <v>2641</v>
      </c>
      <c r="E411" s="844" t="s">
        <v>2629</v>
      </c>
      <c r="F411" s="844" t="s">
        <v>2630</v>
      </c>
      <c r="G411" s="844" t="s">
        <v>87</v>
      </c>
      <c r="H411" s="815"/>
      <c r="I411" s="686"/>
      <c r="J411" s="686"/>
      <c r="K411" s="686"/>
    </row>
    <row r="412" spans="1:11" s="670" customFormat="1" ht="15" customHeight="1">
      <c r="A412" s="744"/>
      <c r="B412" s="827"/>
      <c r="C412" s="772"/>
      <c r="D412" s="845"/>
      <c r="E412" s="846" t="s">
        <v>2632</v>
      </c>
      <c r="F412" s="846" t="s">
        <v>11</v>
      </c>
      <c r="G412" s="846" t="s">
        <v>12</v>
      </c>
      <c r="H412" s="815"/>
      <c r="I412" s="686"/>
      <c r="J412" s="686"/>
      <c r="K412" s="686"/>
    </row>
    <row r="413" spans="1:11" s="670" customFormat="1" ht="15" customHeight="1">
      <c r="A413" s="744"/>
      <c r="B413" s="828" t="s">
        <v>2892</v>
      </c>
      <c r="C413" s="829" t="s">
        <v>3028</v>
      </c>
      <c r="D413" s="830" t="s">
        <v>2371</v>
      </c>
      <c r="E413" s="831">
        <f>F413-5</f>
        <v>45322</v>
      </c>
      <c r="F413" s="847">
        <v>45327</v>
      </c>
      <c r="G413" s="833">
        <f>F413+24</f>
        <v>45351</v>
      </c>
      <c r="H413" s="815"/>
      <c r="I413" s="686"/>
      <c r="J413" s="686"/>
      <c r="K413" s="686"/>
    </row>
    <row r="414" spans="1:11" s="670" customFormat="1" ht="15" customHeight="1">
      <c r="A414" s="744"/>
      <c r="B414" s="829" t="s">
        <v>2895</v>
      </c>
      <c r="C414" s="829" t="s">
        <v>3029</v>
      </c>
      <c r="D414" s="809"/>
      <c r="E414" s="831">
        <f>F414-5</f>
        <v>45329</v>
      </c>
      <c r="F414" s="833">
        <f>F413+7</f>
        <v>45334</v>
      </c>
      <c r="G414" s="833">
        <f>F414+24</f>
        <v>45358</v>
      </c>
      <c r="H414" s="815"/>
      <c r="I414" s="686"/>
      <c r="J414" s="686"/>
      <c r="K414" s="686"/>
    </row>
    <row r="415" spans="1:11" s="670" customFormat="1" ht="15" customHeight="1">
      <c r="A415" s="744"/>
      <c r="B415" s="848" t="s">
        <v>3030</v>
      </c>
      <c r="C415" s="848" t="s">
        <v>933</v>
      </c>
      <c r="D415" s="809"/>
      <c r="E415" s="831">
        <f>F415-5</f>
        <v>45336</v>
      </c>
      <c r="F415" s="833">
        <f>F414+7</f>
        <v>45341</v>
      </c>
      <c r="G415" s="833">
        <f>F415+24</f>
        <v>45365</v>
      </c>
      <c r="H415" s="815"/>
      <c r="I415" s="686"/>
      <c r="J415" s="686"/>
      <c r="K415" s="686"/>
    </row>
    <row r="416" spans="1:11" s="670" customFormat="1" ht="15" customHeight="1">
      <c r="A416" s="744"/>
      <c r="B416" s="828" t="s">
        <v>2898</v>
      </c>
      <c r="C416" s="829" t="s">
        <v>3031</v>
      </c>
      <c r="D416" s="809"/>
      <c r="E416" s="831">
        <f>F416-5</f>
        <v>45343</v>
      </c>
      <c r="F416" s="833">
        <f>F415+7</f>
        <v>45348</v>
      </c>
      <c r="G416" s="833">
        <f>F416+24</f>
        <v>45372</v>
      </c>
      <c r="H416" s="815"/>
      <c r="I416" s="686"/>
      <c r="J416" s="686"/>
      <c r="K416" s="686"/>
    </row>
    <row r="417" spans="1:11" s="670" customFormat="1" ht="15" customHeight="1">
      <c r="A417" s="744"/>
      <c r="B417" s="834" t="s">
        <v>3032</v>
      </c>
      <c r="C417" s="835" t="s">
        <v>3033</v>
      </c>
      <c r="D417" s="849"/>
      <c r="E417" s="831">
        <f>F417-5</f>
        <v>45350</v>
      </c>
      <c r="F417" s="833">
        <f>F416+7</f>
        <v>45355</v>
      </c>
      <c r="G417" s="833">
        <f>F417+24</f>
        <v>45379</v>
      </c>
      <c r="H417" s="815"/>
      <c r="I417" s="686"/>
      <c r="J417" s="686"/>
      <c r="K417" s="686"/>
    </row>
    <row r="418" spans="1:11" s="681" customFormat="1" ht="15" customHeight="1">
      <c r="A418" s="742" t="s">
        <v>908</v>
      </c>
      <c r="B418" s="811"/>
      <c r="C418" s="795"/>
      <c r="D418" s="796"/>
      <c r="E418" s="797"/>
      <c r="F418" s="743"/>
      <c r="G418" s="743"/>
      <c r="H418" s="812"/>
      <c r="I418" s="727"/>
      <c r="J418" s="727"/>
      <c r="K418" s="727"/>
    </row>
    <row r="419" spans="1:11" s="670" customFormat="1" ht="15" customHeight="1">
      <c r="A419" s="744"/>
      <c r="B419" s="827" t="s">
        <v>2891</v>
      </c>
      <c r="C419" s="842" t="s">
        <v>8</v>
      </c>
      <c r="D419" s="850" t="s">
        <v>2641</v>
      </c>
      <c r="E419" s="851" t="s">
        <v>2629</v>
      </c>
      <c r="F419" s="851" t="s">
        <v>2630</v>
      </c>
      <c r="G419" s="851" t="s">
        <v>87</v>
      </c>
      <c r="H419" s="815"/>
      <c r="I419" s="686"/>
      <c r="J419" s="686"/>
      <c r="K419" s="686"/>
    </row>
    <row r="420" spans="1:11" s="670" customFormat="1" ht="15" customHeight="1">
      <c r="A420" s="744"/>
      <c r="B420" s="827"/>
      <c r="C420" s="852"/>
      <c r="D420" s="818"/>
      <c r="E420" s="819" t="s">
        <v>2632</v>
      </c>
      <c r="F420" s="819" t="s">
        <v>11</v>
      </c>
      <c r="G420" s="819" t="s">
        <v>12</v>
      </c>
      <c r="H420" s="815"/>
      <c r="I420" s="686"/>
      <c r="J420" s="686"/>
      <c r="K420" s="686"/>
    </row>
    <row r="421" spans="1:11" s="670" customFormat="1" ht="15" customHeight="1">
      <c r="A421" s="744"/>
      <c r="B421" s="828" t="s">
        <v>2802</v>
      </c>
      <c r="C421" s="829" t="s">
        <v>2713</v>
      </c>
      <c r="D421" s="830" t="s">
        <v>3034</v>
      </c>
      <c r="E421" s="831">
        <f>F421-5</f>
        <v>45318</v>
      </c>
      <c r="F421" s="832">
        <v>45323</v>
      </c>
      <c r="G421" s="833">
        <f>F421+28</f>
        <v>45351</v>
      </c>
      <c r="H421" s="815"/>
      <c r="I421" s="686"/>
      <c r="J421" s="686"/>
      <c r="K421" s="686"/>
    </row>
    <row r="422" spans="1:11" s="670" customFormat="1" ht="15" customHeight="1">
      <c r="A422" s="744"/>
      <c r="B422" s="828" t="s">
        <v>2994</v>
      </c>
      <c r="C422" s="829" t="s">
        <v>503</v>
      </c>
      <c r="D422" s="809"/>
      <c r="E422" s="831">
        <f>F422-5</f>
        <v>45325</v>
      </c>
      <c r="F422" s="833">
        <f>F421+7</f>
        <v>45330</v>
      </c>
      <c r="G422" s="833">
        <f>F422+28</f>
        <v>45358</v>
      </c>
      <c r="H422" s="815"/>
      <c r="I422" s="686"/>
      <c r="J422" s="686"/>
      <c r="K422" s="686"/>
    </row>
    <row r="423" spans="1:11" s="670" customFormat="1" ht="15" customHeight="1">
      <c r="A423" s="744"/>
      <c r="B423" s="828" t="s">
        <v>1023</v>
      </c>
      <c r="C423" s="829" t="s">
        <v>1022</v>
      </c>
      <c r="D423" s="809"/>
      <c r="E423" s="831">
        <f>F423-5</f>
        <v>45332</v>
      </c>
      <c r="F423" s="833">
        <f>F422+7</f>
        <v>45337</v>
      </c>
      <c r="G423" s="833">
        <f>F423+28</f>
        <v>45365</v>
      </c>
      <c r="H423" s="815"/>
      <c r="I423" s="686"/>
      <c r="J423" s="686"/>
      <c r="K423" s="686"/>
    </row>
    <row r="424" spans="1:11" s="670" customFormat="1" ht="15" customHeight="1">
      <c r="A424" s="744"/>
      <c r="B424" s="834" t="s">
        <v>2998</v>
      </c>
      <c r="C424" s="835" t="s">
        <v>3017</v>
      </c>
      <c r="D424" s="809"/>
      <c r="E424" s="831">
        <f>F424-5</f>
        <v>45339</v>
      </c>
      <c r="F424" s="833">
        <f>F423+7</f>
        <v>45344</v>
      </c>
      <c r="G424" s="833">
        <f>F424+28</f>
        <v>45372</v>
      </c>
      <c r="H424" s="815"/>
      <c r="I424" s="686"/>
      <c r="J424" s="686"/>
      <c r="K424" s="686"/>
    </row>
    <row r="425" spans="1:11" s="670" customFormat="1" ht="15" customHeight="1">
      <c r="A425" s="744"/>
      <c r="B425" s="834" t="s">
        <v>3016</v>
      </c>
      <c r="C425" s="835" t="s">
        <v>2999</v>
      </c>
      <c r="D425" s="849"/>
      <c r="E425" s="831">
        <f>F425-5</f>
        <v>45346</v>
      </c>
      <c r="F425" s="833">
        <f>F424+7</f>
        <v>45351</v>
      </c>
      <c r="G425" s="833">
        <f>F425+28</f>
        <v>45379</v>
      </c>
      <c r="H425" s="815"/>
      <c r="I425" s="686"/>
      <c r="J425" s="686"/>
      <c r="K425" s="686"/>
    </row>
    <row r="426" spans="1:11" s="670" customFormat="1" ht="15" hidden="1" customHeight="1">
      <c r="A426" s="744"/>
      <c r="B426" s="836" t="s">
        <v>7</v>
      </c>
      <c r="C426" s="837" t="s">
        <v>8</v>
      </c>
      <c r="D426" s="825" t="s">
        <v>2641</v>
      </c>
      <c r="E426" s="826" t="s">
        <v>2629</v>
      </c>
      <c r="F426" s="826" t="s">
        <v>2630</v>
      </c>
      <c r="G426" s="826" t="s">
        <v>3035</v>
      </c>
      <c r="H426" s="815"/>
      <c r="I426" s="686"/>
      <c r="J426" s="686"/>
      <c r="K426" s="686"/>
    </row>
    <row r="427" spans="1:11" s="670" customFormat="1" ht="15" hidden="1" customHeight="1">
      <c r="A427" s="744"/>
      <c r="B427" s="853"/>
      <c r="C427" s="817"/>
      <c r="D427" s="818"/>
      <c r="E427" s="819" t="s">
        <v>2632</v>
      </c>
      <c r="F427" s="819" t="s">
        <v>11</v>
      </c>
      <c r="G427" s="819" t="s">
        <v>12</v>
      </c>
      <c r="H427" s="815"/>
      <c r="I427" s="686"/>
      <c r="J427" s="686"/>
      <c r="K427" s="686"/>
    </row>
    <row r="428" spans="1:11" s="670" customFormat="1" ht="15" hidden="1" customHeight="1">
      <c r="A428" s="744"/>
      <c r="B428" s="750" t="s">
        <v>3036</v>
      </c>
      <c r="C428" s="738" t="s">
        <v>3019</v>
      </c>
      <c r="D428" s="808" t="s">
        <v>3020</v>
      </c>
      <c r="E428" s="820">
        <f>F428-5</f>
        <v>44043</v>
      </c>
      <c r="F428" s="821">
        <v>44048</v>
      </c>
      <c r="G428" s="821">
        <f>F428+24</f>
        <v>44072</v>
      </c>
      <c r="H428" s="815"/>
      <c r="I428" s="686"/>
      <c r="J428" s="686"/>
      <c r="K428" s="686"/>
    </row>
    <row r="429" spans="1:11" s="670" customFormat="1" ht="15" hidden="1" customHeight="1">
      <c r="A429" s="744"/>
      <c r="B429" s="750" t="s">
        <v>3037</v>
      </c>
      <c r="C429" s="738" t="s">
        <v>3022</v>
      </c>
      <c r="D429" s="809"/>
      <c r="E429" s="820">
        <f>F429-5</f>
        <v>44050</v>
      </c>
      <c r="F429" s="821">
        <f>F428+7</f>
        <v>44055</v>
      </c>
      <c r="G429" s="821">
        <f>F429+24</f>
        <v>44079</v>
      </c>
      <c r="H429" s="815"/>
      <c r="I429" s="686"/>
      <c r="J429" s="686"/>
      <c r="K429" s="686"/>
    </row>
    <row r="430" spans="1:11" s="670" customFormat="1" ht="15" hidden="1" customHeight="1">
      <c r="A430" s="744"/>
      <c r="B430" s="750" t="s">
        <v>3038</v>
      </c>
      <c r="C430" s="738" t="s">
        <v>3039</v>
      </c>
      <c r="D430" s="809"/>
      <c r="E430" s="820">
        <f>F430-5</f>
        <v>44057</v>
      </c>
      <c r="F430" s="821">
        <f>F429+7</f>
        <v>44062</v>
      </c>
      <c r="G430" s="821">
        <f>F430+24</f>
        <v>44086</v>
      </c>
      <c r="H430" s="815"/>
      <c r="I430" s="686"/>
      <c r="J430" s="686"/>
      <c r="K430" s="686"/>
    </row>
    <row r="431" spans="1:11" s="670" customFormat="1" ht="15" hidden="1" customHeight="1">
      <c r="A431" s="744"/>
      <c r="B431" s="750" t="s">
        <v>3040</v>
      </c>
      <c r="C431" s="738" t="s">
        <v>3024</v>
      </c>
      <c r="D431" s="809"/>
      <c r="E431" s="820">
        <f>F431-5</f>
        <v>44064</v>
      </c>
      <c r="F431" s="821">
        <f>F430+7</f>
        <v>44069</v>
      </c>
      <c r="G431" s="821">
        <f>F431+24</f>
        <v>44093</v>
      </c>
      <c r="H431" s="815"/>
      <c r="I431" s="686"/>
      <c r="J431" s="686"/>
      <c r="K431" s="686"/>
    </row>
    <row r="432" spans="1:11" s="670" customFormat="1" ht="15" hidden="1" customHeight="1">
      <c r="A432" s="744"/>
      <c r="B432" s="750" t="s">
        <v>3041</v>
      </c>
      <c r="C432" s="738" t="s">
        <v>3024</v>
      </c>
      <c r="D432" s="849"/>
      <c r="E432" s="820">
        <f>F432-5</f>
        <v>44071</v>
      </c>
      <c r="F432" s="821">
        <f>F431+7</f>
        <v>44076</v>
      </c>
      <c r="G432" s="821">
        <f>F432+24</f>
        <v>44100</v>
      </c>
      <c r="H432" s="815"/>
      <c r="I432" s="686"/>
      <c r="J432" s="686"/>
      <c r="K432" s="686"/>
    </row>
    <row r="433" spans="1:11" s="670" customFormat="1" ht="15" hidden="1" customHeight="1">
      <c r="A433" s="744"/>
      <c r="B433" s="840"/>
      <c r="C433" s="841"/>
      <c r="D433" s="822"/>
      <c r="E433" s="823"/>
      <c r="F433" s="824"/>
      <c r="G433" s="824"/>
      <c r="H433" s="815"/>
      <c r="I433" s="686"/>
      <c r="J433" s="686"/>
      <c r="K433" s="686"/>
    </row>
    <row r="434" spans="1:11" s="670" customFormat="1" ht="15" customHeight="1">
      <c r="A434" s="744"/>
      <c r="B434" s="666" t="s">
        <v>425</v>
      </c>
      <c r="C434" s="769" t="s">
        <v>8</v>
      </c>
      <c r="D434" s="854" t="s">
        <v>2641</v>
      </c>
      <c r="E434" s="855" t="s">
        <v>2629</v>
      </c>
      <c r="F434" s="855" t="s">
        <v>2630</v>
      </c>
      <c r="G434" s="855" t="s">
        <v>912</v>
      </c>
      <c r="H434" s="815"/>
      <c r="I434" s="686"/>
      <c r="J434" s="686"/>
      <c r="K434" s="686"/>
    </row>
    <row r="435" spans="1:11" s="670" customFormat="1" ht="15" customHeight="1">
      <c r="A435" s="744"/>
      <c r="B435" s="856"/>
      <c r="C435" s="852"/>
      <c r="D435" s="857"/>
      <c r="E435" s="846" t="s">
        <v>2632</v>
      </c>
      <c r="F435" s="846" t="s">
        <v>11</v>
      </c>
      <c r="G435" s="846" t="s">
        <v>12</v>
      </c>
      <c r="H435" s="815"/>
      <c r="I435" s="686"/>
      <c r="J435" s="686"/>
      <c r="K435" s="686"/>
    </row>
    <row r="436" spans="1:11" s="670" customFormat="1" ht="15" customHeight="1">
      <c r="A436" s="744"/>
      <c r="B436" s="858" t="s">
        <v>3042</v>
      </c>
      <c r="C436" s="859" t="s">
        <v>3043</v>
      </c>
      <c r="D436" s="860" t="s">
        <v>3044</v>
      </c>
      <c r="E436" s="861">
        <f>F436-5</f>
        <v>45322</v>
      </c>
      <c r="F436" s="862">
        <v>45327</v>
      </c>
      <c r="G436" s="863">
        <f>F436+22</f>
        <v>45349</v>
      </c>
      <c r="H436" s="815"/>
      <c r="I436" s="686"/>
      <c r="J436" s="686"/>
      <c r="K436" s="686"/>
    </row>
    <row r="437" spans="1:11" s="670" customFormat="1" ht="15" customHeight="1">
      <c r="A437" s="744"/>
      <c r="B437" s="859" t="s">
        <v>3045</v>
      </c>
      <c r="C437" s="859" t="s">
        <v>3046</v>
      </c>
      <c r="D437" s="809"/>
      <c r="E437" s="861">
        <f>F437-5</f>
        <v>45329</v>
      </c>
      <c r="F437" s="863">
        <f>F436+7</f>
        <v>45334</v>
      </c>
      <c r="G437" s="863">
        <f>F437+22</f>
        <v>45356</v>
      </c>
      <c r="H437" s="815"/>
      <c r="I437" s="686"/>
      <c r="J437" s="686"/>
      <c r="K437" s="686"/>
    </row>
    <row r="438" spans="1:11" s="670" customFormat="1" ht="15" customHeight="1">
      <c r="A438" s="744"/>
      <c r="B438" s="864" t="s">
        <v>2815</v>
      </c>
      <c r="C438" s="864" t="s">
        <v>933</v>
      </c>
      <c r="D438" s="809"/>
      <c r="E438" s="861">
        <f>F438-5</f>
        <v>45336</v>
      </c>
      <c r="F438" s="863">
        <f>F437+7</f>
        <v>45341</v>
      </c>
      <c r="G438" s="863">
        <f>F438+22</f>
        <v>45363</v>
      </c>
      <c r="H438" s="815"/>
      <c r="I438" s="686"/>
      <c r="J438" s="686"/>
      <c r="K438" s="686"/>
    </row>
    <row r="439" spans="1:11" s="670" customFormat="1" ht="15" customHeight="1">
      <c r="A439" s="744"/>
      <c r="B439" s="858" t="s">
        <v>3047</v>
      </c>
      <c r="C439" s="859" t="s">
        <v>2890</v>
      </c>
      <c r="D439" s="809"/>
      <c r="E439" s="861">
        <f>F439-5</f>
        <v>45343</v>
      </c>
      <c r="F439" s="863">
        <f>F438+7</f>
        <v>45348</v>
      </c>
      <c r="G439" s="863">
        <f>F439+22</f>
        <v>45370</v>
      </c>
      <c r="H439" s="815"/>
    </row>
    <row r="440" spans="1:11" s="670" customFormat="1" ht="15" customHeight="1">
      <c r="A440" s="744"/>
      <c r="B440" s="865" t="s">
        <v>2900</v>
      </c>
      <c r="C440" s="866" t="s">
        <v>3048</v>
      </c>
      <c r="D440" s="849"/>
      <c r="E440" s="861">
        <f>F440-5</f>
        <v>45350</v>
      </c>
      <c r="F440" s="863">
        <f>F439+7</f>
        <v>45355</v>
      </c>
      <c r="G440" s="863">
        <f>F440+22</f>
        <v>45377</v>
      </c>
      <c r="H440" s="815"/>
    </row>
    <row r="441" spans="1:11" s="670" customFormat="1" ht="15" hidden="1" customHeight="1">
      <c r="A441" s="744"/>
      <c r="B441" s="867" t="s">
        <v>2791</v>
      </c>
      <c r="C441" s="868" t="s">
        <v>8</v>
      </c>
      <c r="D441" s="869" t="s">
        <v>2641</v>
      </c>
      <c r="E441" s="814" t="s">
        <v>2629</v>
      </c>
      <c r="F441" s="814" t="s">
        <v>2630</v>
      </c>
      <c r="G441" s="814" t="s">
        <v>912</v>
      </c>
      <c r="H441" s="815"/>
      <c r="I441" s="686"/>
      <c r="J441" s="686"/>
      <c r="K441" s="686"/>
    </row>
    <row r="442" spans="1:11" s="670" customFormat="1" ht="15" hidden="1" customHeight="1">
      <c r="A442" s="744"/>
      <c r="B442" s="870"/>
      <c r="C442" s="871"/>
      <c r="D442" s="872"/>
      <c r="E442" s="819" t="s">
        <v>2632</v>
      </c>
      <c r="F442" s="819" t="s">
        <v>11</v>
      </c>
      <c r="G442" s="819" t="s">
        <v>12</v>
      </c>
      <c r="H442" s="815"/>
      <c r="I442" s="686"/>
      <c r="J442" s="686"/>
      <c r="K442" s="686"/>
    </row>
    <row r="443" spans="1:11" s="670" customFormat="1" ht="15" hidden="1" customHeight="1">
      <c r="A443" s="744"/>
      <c r="B443" s="873" t="s">
        <v>3049</v>
      </c>
      <c r="C443" s="873" t="s">
        <v>3050</v>
      </c>
      <c r="D443" s="874" t="s">
        <v>3051</v>
      </c>
      <c r="E443" s="861">
        <f>F443-5</f>
        <v>43557</v>
      </c>
      <c r="F443" s="863">
        <v>43562</v>
      </c>
      <c r="G443" s="863">
        <f>F443+25</f>
        <v>43587</v>
      </c>
      <c r="H443" s="815"/>
      <c r="I443" s="686"/>
      <c r="J443" s="686"/>
      <c r="K443" s="686"/>
    </row>
    <row r="444" spans="1:11" s="670" customFormat="1" ht="15" hidden="1" customHeight="1">
      <c r="A444" s="744"/>
      <c r="B444" s="864" t="s">
        <v>3052</v>
      </c>
      <c r="C444" s="864" t="s">
        <v>3053</v>
      </c>
      <c r="D444" s="874"/>
      <c r="E444" s="861">
        <f>F444-5</f>
        <v>43564</v>
      </c>
      <c r="F444" s="863">
        <f>F443+7</f>
        <v>43569</v>
      </c>
      <c r="G444" s="863">
        <f>F444+25</f>
        <v>43594</v>
      </c>
      <c r="H444" s="815"/>
      <c r="I444" s="686"/>
      <c r="J444" s="686"/>
      <c r="K444" s="686"/>
    </row>
    <row r="445" spans="1:11" s="670" customFormat="1" ht="15" hidden="1" customHeight="1">
      <c r="A445" s="744"/>
      <c r="B445" s="875" t="s">
        <v>3054</v>
      </c>
      <c r="C445" s="875" t="s">
        <v>3055</v>
      </c>
      <c r="D445" s="874"/>
      <c r="E445" s="861">
        <f>F445-5</f>
        <v>43571</v>
      </c>
      <c r="F445" s="863">
        <f>F444+7</f>
        <v>43576</v>
      </c>
      <c r="G445" s="863">
        <f>F445+25</f>
        <v>43601</v>
      </c>
      <c r="H445" s="815"/>
      <c r="I445" s="686"/>
      <c r="J445" s="686"/>
      <c r="K445" s="686"/>
    </row>
    <row r="446" spans="1:11" s="670" customFormat="1" ht="15" hidden="1" customHeight="1">
      <c r="A446" s="744"/>
      <c r="B446" s="875" t="s">
        <v>3056</v>
      </c>
      <c r="C446" s="875" t="s">
        <v>3057</v>
      </c>
      <c r="D446" s="874"/>
      <c r="E446" s="861">
        <f>F446-5</f>
        <v>43578</v>
      </c>
      <c r="F446" s="863">
        <f>F445+7</f>
        <v>43583</v>
      </c>
      <c r="G446" s="863">
        <f>F446+25</f>
        <v>43608</v>
      </c>
      <c r="H446" s="815"/>
    </row>
    <row r="447" spans="1:11" s="670" customFormat="1" ht="15" hidden="1" customHeight="1">
      <c r="A447" s="744"/>
      <c r="B447" s="875" t="s">
        <v>3058</v>
      </c>
      <c r="C447" s="864" t="s">
        <v>3059</v>
      </c>
      <c r="D447" s="874"/>
      <c r="E447" s="861">
        <f>F447-5</f>
        <v>43585</v>
      </c>
      <c r="F447" s="863">
        <f>F446+7</f>
        <v>43590</v>
      </c>
      <c r="G447" s="863">
        <f>F447+25</f>
        <v>43615</v>
      </c>
      <c r="H447" s="815"/>
    </row>
    <row r="448" spans="1:11" s="681" customFormat="1" ht="15" customHeight="1">
      <c r="A448" s="742" t="s">
        <v>3060</v>
      </c>
      <c r="B448" s="811"/>
      <c r="C448" s="795"/>
      <c r="D448" s="796"/>
      <c r="E448" s="797"/>
      <c r="F448" s="743"/>
      <c r="G448" s="743"/>
      <c r="H448" s="812"/>
    </row>
    <row r="449" spans="1:8" s="670" customFormat="1" ht="15" customHeight="1">
      <c r="A449" s="744"/>
      <c r="B449" s="856" t="s">
        <v>3061</v>
      </c>
      <c r="C449" s="868" t="s">
        <v>8</v>
      </c>
      <c r="D449" s="869" t="s">
        <v>2641</v>
      </c>
      <c r="E449" s="814" t="s">
        <v>2629</v>
      </c>
      <c r="F449" s="814" t="s">
        <v>2630</v>
      </c>
      <c r="G449" s="814" t="s">
        <v>953</v>
      </c>
      <c r="H449" s="815"/>
    </row>
    <row r="450" spans="1:8" s="670" customFormat="1" ht="15" customHeight="1">
      <c r="A450" s="744"/>
      <c r="B450" s="856"/>
      <c r="C450" s="876"/>
      <c r="D450" s="872"/>
      <c r="E450" s="819" t="s">
        <v>2632</v>
      </c>
      <c r="F450" s="819" t="s">
        <v>11</v>
      </c>
      <c r="G450" s="819" t="s">
        <v>12</v>
      </c>
      <c r="H450" s="815"/>
    </row>
    <row r="451" spans="1:8" s="670" customFormat="1" ht="15" customHeight="1">
      <c r="A451" s="744"/>
      <c r="B451" s="875" t="s">
        <v>2713</v>
      </c>
      <c r="C451" s="864" t="s">
        <v>1754</v>
      </c>
      <c r="D451" s="877" t="s">
        <v>3062</v>
      </c>
      <c r="E451" s="878">
        <f>F451-5</f>
        <v>45318</v>
      </c>
      <c r="F451" s="879">
        <v>45323</v>
      </c>
      <c r="G451" s="879">
        <f>F451+37</f>
        <v>45360</v>
      </c>
      <c r="H451" s="815"/>
    </row>
    <row r="452" spans="1:8" s="670" customFormat="1" ht="15" customHeight="1">
      <c r="A452" s="744"/>
      <c r="B452" s="875" t="s">
        <v>3063</v>
      </c>
      <c r="C452" s="864" t="s">
        <v>3064</v>
      </c>
      <c r="D452" s="877"/>
      <c r="E452" s="878">
        <f>F452-5</f>
        <v>45325</v>
      </c>
      <c r="F452" s="879">
        <f>F451+7</f>
        <v>45330</v>
      </c>
      <c r="G452" s="879">
        <f>F452+37</f>
        <v>45367</v>
      </c>
      <c r="H452" s="815"/>
    </row>
    <row r="453" spans="1:8" s="670" customFormat="1" ht="15" customHeight="1">
      <c r="A453" s="744"/>
      <c r="B453" s="875" t="s">
        <v>3065</v>
      </c>
      <c r="C453" s="864" t="s">
        <v>3066</v>
      </c>
      <c r="D453" s="877"/>
      <c r="E453" s="878">
        <f>F453-5</f>
        <v>45332</v>
      </c>
      <c r="F453" s="879">
        <f>F452+7</f>
        <v>45337</v>
      </c>
      <c r="G453" s="879">
        <f>F453+37</f>
        <v>45374</v>
      </c>
      <c r="H453" s="815"/>
    </row>
    <row r="454" spans="1:8" s="670" customFormat="1" ht="15" customHeight="1">
      <c r="A454" s="744"/>
      <c r="B454" s="875" t="s">
        <v>3067</v>
      </c>
      <c r="C454" s="864" t="s">
        <v>3068</v>
      </c>
      <c r="D454" s="877"/>
      <c r="E454" s="878">
        <f>F454-5</f>
        <v>45339</v>
      </c>
      <c r="F454" s="879">
        <f>F453+7</f>
        <v>45344</v>
      </c>
      <c r="G454" s="879">
        <f>F454+37</f>
        <v>45381</v>
      </c>
      <c r="H454" s="815"/>
    </row>
    <row r="455" spans="1:8" s="670" customFormat="1" ht="15" customHeight="1">
      <c r="A455" s="744"/>
      <c r="B455" s="864" t="s">
        <v>3069</v>
      </c>
      <c r="C455" s="864" t="s">
        <v>3070</v>
      </c>
      <c r="D455" s="877"/>
      <c r="E455" s="878">
        <f>F455-5</f>
        <v>45346</v>
      </c>
      <c r="F455" s="879">
        <f>F454+7</f>
        <v>45351</v>
      </c>
      <c r="G455" s="879">
        <f>F455+37</f>
        <v>45388</v>
      </c>
      <c r="H455" s="815"/>
    </row>
    <row r="456" spans="1:8" s="681" customFormat="1" ht="15" customHeight="1">
      <c r="A456" s="742" t="s">
        <v>3071</v>
      </c>
      <c r="B456" s="811"/>
      <c r="C456" s="795"/>
      <c r="D456" s="796"/>
      <c r="E456" s="797"/>
      <c r="F456" s="743"/>
      <c r="G456" s="743"/>
      <c r="H456" s="812"/>
    </row>
    <row r="457" spans="1:8" s="670" customFormat="1" ht="15" hidden="1" customHeight="1">
      <c r="A457" s="744"/>
      <c r="B457" s="880" t="s">
        <v>7</v>
      </c>
      <c r="C457" s="868" t="s">
        <v>8</v>
      </c>
      <c r="D457" s="869" t="s">
        <v>2641</v>
      </c>
      <c r="E457" s="814" t="s">
        <v>2629</v>
      </c>
      <c r="F457" s="814" t="s">
        <v>2630</v>
      </c>
      <c r="G457" s="814" t="s">
        <v>3072</v>
      </c>
      <c r="H457" s="815"/>
    </row>
    <row r="458" spans="1:8" s="670" customFormat="1" ht="15" hidden="1" customHeight="1">
      <c r="A458" s="744"/>
      <c r="B458" s="881"/>
      <c r="C458" s="876"/>
      <c r="D458" s="872"/>
      <c r="E458" s="819" t="s">
        <v>2632</v>
      </c>
      <c r="F458" s="819" t="s">
        <v>11</v>
      </c>
      <c r="G458" s="819" t="s">
        <v>12</v>
      </c>
      <c r="H458" s="815"/>
    </row>
    <row r="459" spans="1:8" s="670" customFormat="1" ht="15" hidden="1" customHeight="1">
      <c r="A459" s="744"/>
      <c r="B459" s="873" t="s">
        <v>2927</v>
      </c>
      <c r="C459" s="873" t="s">
        <v>2928</v>
      </c>
      <c r="D459" s="860" t="s">
        <v>2328</v>
      </c>
      <c r="E459" s="878">
        <f>F459-5</f>
        <v>43583</v>
      </c>
      <c r="F459" s="879">
        <v>43588</v>
      </c>
      <c r="G459" s="879">
        <f>F459+31</f>
        <v>43619</v>
      </c>
      <c r="H459" s="815"/>
    </row>
    <row r="460" spans="1:8" s="670" customFormat="1" ht="15" hidden="1" customHeight="1">
      <c r="A460" s="744"/>
      <c r="B460" s="864" t="s">
        <v>2964</v>
      </c>
      <c r="C460" s="864" t="s">
        <v>2930</v>
      </c>
      <c r="D460" s="882"/>
      <c r="E460" s="878">
        <f>F460-5</f>
        <v>43590</v>
      </c>
      <c r="F460" s="879">
        <f>F459+7</f>
        <v>43595</v>
      </c>
      <c r="G460" s="879">
        <f>F460+31</f>
        <v>43626</v>
      </c>
      <c r="H460" s="815"/>
    </row>
    <row r="461" spans="1:8" s="670" customFormat="1" ht="15" hidden="1" customHeight="1">
      <c r="A461" s="744"/>
      <c r="B461" s="875" t="s">
        <v>3073</v>
      </c>
      <c r="C461" s="875" t="s">
        <v>3073</v>
      </c>
      <c r="D461" s="882"/>
      <c r="E461" s="878">
        <f>F461-5</f>
        <v>43597</v>
      </c>
      <c r="F461" s="879">
        <f>F460+7</f>
        <v>43602</v>
      </c>
      <c r="G461" s="879">
        <f>F461+31</f>
        <v>43633</v>
      </c>
      <c r="H461" s="815"/>
    </row>
    <row r="462" spans="1:8" s="670" customFormat="1" ht="15" hidden="1" customHeight="1">
      <c r="A462" s="744"/>
      <c r="B462" s="875" t="s">
        <v>2932</v>
      </c>
      <c r="C462" s="875" t="s">
        <v>3074</v>
      </c>
      <c r="D462" s="882"/>
      <c r="E462" s="878">
        <f>F462-5</f>
        <v>43604</v>
      </c>
      <c r="F462" s="879">
        <f>F461+7</f>
        <v>43609</v>
      </c>
      <c r="G462" s="879">
        <f>F462+31</f>
        <v>43640</v>
      </c>
      <c r="H462" s="815"/>
    </row>
    <row r="463" spans="1:8" s="670" customFormat="1" ht="15" hidden="1" customHeight="1">
      <c r="A463" s="744"/>
      <c r="B463" s="875" t="s">
        <v>3075</v>
      </c>
      <c r="C463" s="864" t="s">
        <v>3076</v>
      </c>
      <c r="D463" s="849"/>
      <c r="E463" s="878">
        <f>F463-5</f>
        <v>43611</v>
      </c>
      <c r="F463" s="879">
        <f>F462+7</f>
        <v>43616</v>
      </c>
      <c r="G463" s="879">
        <f>F463+31</f>
        <v>43647</v>
      </c>
      <c r="H463" s="815"/>
    </row>
    <row r="464" spans="1:8" s="670" customFormat="1" ht="15" hidden="1" customHeight="1">
      <c r="A464" s="744"/>
      <c r="B464" s="877" t="s">
        <v>7</v>
      </c>
      <c r="C464" s="868" t="s">
        <v>8</v>
      </c>
      <c r="D464" s="869" t="s">
        <v>2641</v>
      </c>
      <c r="E464" s="814" t="s">
        <v>2629</v>
      </c>
      <c r="F464" s="814" t="s">
        <v>2630</v>
      </c>
      <c r="G464" s="814" t="s">
        <v>3072</v>
      </c>
      <c r="H464" s="815"/>
    </row>
    <row r="465" spans="1:8" s="670" customFormat="1" ht="15" hidden="1" customHeight="1">
      <c r="A465" s="744"/>
      <c r="B465" s="883"/>
      <c r="C465" s="876"/>
      <c r="D465" s="872"/>
      <c r="E465" s="819" t="s">
        <v>2632</v>
      </c>
      <c r="F465" s="819" t="s">
        <v>11</v>
      </c>
      <c r="G465" s="819" t="s">
        <v>12</v>
      </c>
      <c r="H465" s="815"/>
    </row>
    <row r="466" spans="1:8" s="670" customFormat="1" ht="15" hidden="1" customHeight="1">
      <c r="A466" s="744"/>
      <c r="B466" s="858" t="s">
        <v>3077</v>
      </c>
      <c r="C466" s="859" t="s">
        <v>1018</v>
      </c>
      <c r="D466" s="884" t="s">
        <v>2845</v>
      </c>
      <c r="E466" s="878">
        <f>F466-5</f>
        <v>43555</v>
      </c>
      <c r="F466" s="879">
        <v>43560</v>
      </c>
      <c r="G466" s="879">
        <f>F466+31</f>
        <v>43591</v>
      </c>
      <c r="H466" s="815"/>
    </row>
    <row r="467" spans="1:8" s="670" customFormat="1" ht="15" hidden="1" customHeight="1">
      <c r="A467" s="744"/>
      <c r="B467" s="858" t="s">
        <v>3078</v>
      </c>
      <c r="C467" s="859" t="s">
        <v>3079</v>
      </c>
      <c r="D467" s="884"/>
      <c r="E467" s="878">
        <f>F467-5</f>
        <v>43562</v>
      </c>
      <c r="F467" s="879">
        <f>F466+7</f>
        <v>43567</v>
      </c>
      <c r="G467" s="879">
        <f>F467+31</f>
        <v>43598</v>
      </c>
      <c r="H467" s="815"/>
    </row>
    <row r="468" spans="1:8" s="670" customFormat="1" ht="15" hidden="1" customHeight="1">
      <c r="A468" s="744"/>
      <c r="B468" s="858" t="s">
        <v>3080</v>
      </c>
      <c r="C468" s="859" t="s">
        <v>3081</v>
      </c>
      <c r="D468" s="884"/>
      <c r="E468" s="878">
        <f>F468-5</f>
        <v>43569</v>
      </c>
      <c r="F468" s="879">
        <f>F467+7</f>
        <v>43574</v>
      </c>
      <c r="G468" s="879">
        <f>F468+31</f>
        <v>43605</v>
      </c>
      <c r="H468" s="815"/>
    </row>
    <row r="469" spans="1:8" s="670" customFormat="1" ht="15" hidden="1" customHeight="1">
      <c r="A469" s="744"/>
      <c r="B469" s="858" t="s">
        <v>3082</v>
      </c>
      <c r="C469" s="859" t="s">
        <v>3083</v>
      </c>
      <c r="D469" s="884"/>
      <c r="E469" s="878">
        <f>F469-5</f>
        <v>43576</v>
      </c>
      <c r="F469" s="879">
        <f>F468+7</f>
        <v>43581</v>
      </c>
      <c r="G469" s="879">
        <f>F469+31</f>
        <v>43612</v>
      </c>
      <c r="H469" s="815"/>
    </row>
    <row r="470" spans="1:8" s="670" customFormat="1" ht="15" hidden="1" customHeight="1">
      <c r="A470" s="744"/>
      <c r="B470" s="858" t="s">
        <v>3084</v>
      </c>
      <c r="C470" s="859" t="s">
        <v>3085</v>
      </c>
      <c r="D470" s="884"/>
      <c r="E470" s="878">
        <f>F470-5</f>
        <v>43583</v>
      </c>
      <c r="F470" s="879">
        <f>F469+7</f>
        <v>43588</v>
      </c>
      <c r="G470" s="879">
        <f>F470+31</f>
        <v>43619</v>
      </c>
      <c r="H470" s="815"/>
    </row>
    <row r="471" spans="1:8" s="670" customFormat="1" ht="15" hidden="1" customHeight="1">
      <c r="A471" s="744"/>
      <c r="B471" s="867" t="s">
        <v>7</v>
      </c>
      <c r="C471" s="868" t="s">
        <v>8</v>
      </c>
      <c r="D471" s="869" t="s">
        <v>2641</v>
      </c>
      <c r="E471" s="814" t="s">
        <v>2629</v>
      </c>
      <c r="F471" s="814" t="s">
        <v>2630</v>
      </c>
      <c r="G471" s="814" t="s">
        <v>3072</v>
      </c>
      <c r="H471" s="815"/>
    </row>
    <row r="472" spans="1:8" s="670" customFormat="1" ht="15" hidden="1" customHeight="1">
      <c r="A472" s="744"/>
      <c r="B472" s="885"/>
      <c r="C472" s="876"/>
      <c r="D472" s="872"/>
      <c r="E472" s="819" t="s">
        <v>2632</v>
      </c>
      <c r="F472" s="819" t="s">
        <v>11</v>
      </c>
      <c r="G472" s="819" t="s">
        <v>12</v>
      </c>
      <c r="H472" s="815"/>
    </row>
    <row r="473" spans="1:8" s="670" customFormat="1" ht="15" hidden="1" customHeight="1">
      <c r="A473" s="744"/>
      <c r="B473" s="858" t="s">
        <v>3086</v>
      </c>
      <c r="C473" s="859" t="s">
        <v>3087</v>
      </c>
      <c r="D473" s="877" t="s">
        <v>3088</v>
      </c>
      <c r="E473" s="878">
        <f>F473-5</f>
        <v>43645</v>
      </c>
      <c r="F473" s="879">
        <v>43650</v>
      </c>
      <c r="G473" s="879">
        <f>F473+31</f>
        <v>43681</v>
      </c>
      <c r="H473" s="815"/>
    </row>
    <row r="474" spans="1:8" s="670" customFormat="1" ht="15" hidden="1" customHeight="1">
      <c r="A474" s="744"/>
      <c r="B474" s="858" t="s">
        <v>3089</v>
      </c>
      <c r="C474" s="859" t="s">
        <v>3090</v>
      </c>
      <c r="D474" s="877"/>
      <c r="E474" s="878">
        <f>F474-5</f>
        <v>43652</v>
      </c>
      <c r="F474" s="879">
        <f>F473+7</f>
        <v>43657</v>
      </c>
      <c r="G474" s="879">
        <f>F474+31</f>
        <v>43688</v>
      </c>
      <c r="H474" s="815"/>
    </row>
    <row r="475" spans="1:8" s="670" customFormat="1" ht="15" hidden="1" customHeight="1">
      <c r="A475" s="744"/>
      <c r="B475" s="858" t="s">
        <v>3091</v>
      </c>
      <c r="C475" s="859" t="s">
        <v>3092</v>
      </c>
      <c r="D475" s="877"/>
      <c r="E475" s="878">
        <f>F475-5</f>
        <v>43659</v>
      </c>
      <c r="F475" s="879">
        <f>F474+7</f>
        <v>43664</v>
      </c>
      <c r="G475" s="879">
        <f>F475+31</f>
        <v>43695</v>
      </c>
      <c r="H475" s="815"/>
    </row>
    <row r="476" spans="1:8" s="670" customFormat="1" ht="15" hidden="1" customHeight="1">
      <c r="A476" s="744"/>
      <c r="B476" s="886" t="s">
        <v>3093</v>
      </c>
      <c r="C476" s="859" t="s">
        <v>3094</v>
      </c>
      <c r="D476" s="877"/>
      <c r="E476" s="878">
        <f>F476-5</f>
        <v>43666</v>
      </c>
      <c r="F476" s="879">
        <f>F475+7</f>
        <v>43671</v>
      </c>
      <c r="G476" s="879">
        <f>F476+31</f>
        <v>43702</v>
      </c>
      <c r="H476" s="815"/>
    </row>
    <row r="477" spans="1:8" s="670" customFormat="1" ht="15" hidden="1" customHeight="1">
      <c r="A477" s="744"/>
      <c r="B477" s="858" t="s">
        <v>352</v>
      </c>
      <c r="C477" s="859" t="s">
        <v>3095</v>
      </c>
      <c r="D477" s="877"/>
      <c r="E477" s="878">
        <f>F477-5</f>
        <v>43673</v>
      </c>
      <c r="F477" s="879">
        <f>F476+7</f>
        <v>43678</v>
      </c>
      <c r="G477" s="879">
        <f>F477+31</f>
        <v>43709</v>
      </c>
      <c r="H477" s="815"/>
    </row>
    <row r="478" spans="1:8" s="670" customFormat="1" ht="15" customHeight="1">
      <c r="A478" s="744"/>
      <c r="B478" s="856" t="s">
        <v>425</v>
      </c>
      <c r="C478" s="887" t="s">
        <v>1163</v>
      </c>
      <c r="D478" s="869" t="s">
        <v>2641</v>
      </c>
      <c r="E478" s="814" t="s">
        <v>2629</v>
      </c>
      <c r="F478" s="814" t="s">
        <v>2630</v>
      </c>
      <c r="G478" s="814" t="s">
        <v>3072</v>
      </c>
      <c r="H478" s="815"/>
    </row>
    <row r="479" spans="1:8" s="670" customFormat="1" ht="15" customHeight="1">
      <c r="A479" s="744"/>
      <c r="B479" s="856"/>
      <c r="C479" s="888"/>
      <c r="D479" s="872"/>
      <c r="E479" s="819" t="s">
        <v>2632</v>
      </c>
      <c r="F479" s="819" t="s">
        <v>11</v>
      </c>
      <c r="G479" s="819" t="s">
        <v>12</v>
      </c>
      <c r="H479" s="815"/>
    </row>
    <row r="480" spans="1:8" s="670" customFormat="1" ht="15" customHeight="1">
      <c r="A480" s="744"/>
      <c r="B480" s="858" t="s">
        <v>3096</v>
      </c>
      <c r="C480" s="859" t="s">
        <v>2893</v>
      </c>
      <c r="D480" s="877" t="s">
        <v>2316</v>
      </c>
      <c r="E480" s="878">
        <f>F480-5</f>
        <v>45322</v>
      </c>
      <c r="F480" s="862">
        <v>45327</v>
      </c>
      <c r="G480" s="879">
        <f>F480+31</f>
        <v>45358</v>
      </c>
      <c r="H480" s="815"/>
    </row>
    <row r="481" spans="1:8" s="670" customFormat="1" ht="15" customHeight="1">
      <c r="A481" s="744"/>
      <c r="B481" s="859" t="s">
        <v>2895</v>
      </c>
      <c r="C481" s="859" t="s">
        <v>1043</v>
      </c>
      <c r="D481" s="877"/>
      <c r="E481" s="878">
        <f>F481-5</f>
        <v>45329</v>
      </c>
      <c r="F481" s="879">
        <f>F480+7</f>
        <v>45334</v>
      </c>
      <c r="G481" s="879">
        <f>F481+31</f>
        <v>45365</v>
      </c>
      <c r="H481" s="815"/>
    </row>
    <row r="482" spans="1:8" s="670" customFormat="1" ht="15" customHeight="1">
      <c r="A482" s="744"/>
      <c r="B482" s="864" t="s">
        <v>933</v>
      </c>
      <c r="C482" s="864" t="s">
        <v>1086</v>
      </c>
      <c r="D482" s="877"/>
      <c r="E482" s="878">
        <f>F482-5</f>
        <v>45336</v>
      </c>
      <c r="F482" s="879">
        <f>F481+7</f>
        <v>45341</v>
      </c>
      <c r="G482" s="879">
        <f>F482+31</f>
        <v>45372</v>
      </c>
      <c r="H482" s="815"/>
    </row>
    <row r="483" spans="1:8" s="670" customFormat="1" ht="15" customHeight="1">
      <c r="A483" s="744"/>
      <c r="B483" s="858" t="s">
        <v>3097</v>
      </c>
      <c r="C483" s="859" t="s">
        <v>3098</v>
      </c>
      <c r="D483" s="877"/>
      <c r="E483" s="878">
        <f>F483-5</f>
        <v>45343</v>
      </c>
      <c r="F483" s="879">
        <f>F482+7</f>
        <v>45348</v>
      </c>
      <c r="G483" s="879">
        <f>F483+31</f>
        <v>45379</v>
      </c>
      <c r="H483" s="815"/>
    </row>
    <row r="484" spans="1:8" s="670" customFormat="1" ht="15" customHeight="1">
      <c r="A484" s="744"/>
      <c r="B484" s="865" t="s">
        <v>2900</v>
      </c>
      <c r="C484" s="866" t="s">
        <v>3099</v>
      </c>
      <c r="D484" s="877"/>
      <c r="E484" s="878">
        <f>F484-5</f>
        <v>45350</v>
      </c>
      <c r="F484" s="879">
        <f>F483+7</f>
        <v>45355</v>
      </c>
      <c r="G484" s="879">
        <f>F484+31</f>
        <v>45386</v>
      </c>
      <c r="H484" s="815"/>
    </row>
    <row r="485" spans="1:8" s="681" customFormat="1" ht="15" hidden="1" customHeight="1">
      <c r="A485" s="742" t="s">
        <v>944</v>
      </c>
      <c r="B485" s="742"/>
      <c r="C485" s="795"/>
      <c r="D485" s="796"/>
      <c r="E485" s="797"/>
      <c r="F485" s="743"/>
      <c r="G485" s="743"/>
      <c r="H485" s="812"/>
    </row>
    <row r="486" spans="1:8" s="670" customFormat="1" ht="15" hidden="1" customHeight="1">
      <c r="A486" s="744"/>
      <c r="B486" s="889" t="s">
        <v>7</v>
      </c>
      <c r="C486" s="890" t="s">
        <v>8</v>
      </c>
      <c r="D486" s="891" t="s">
        <v>2641</v>
      </c>
      <c r="E486" s="826" t="s">
        <v>2629</v>
      </c>
      <c r="F486" s="826" t="s">
        <v>2630</v>
      </c>
      <c r="G486" s="826" t="s">
        <v>3100</v>
      </c>
      <c r="H486" s="815"/>
    </row>
    <row r="487" spans="1:8" s="670" customFormat="1" ht="15" hidden="1" customHeight="1">
      <c r="A487" s="744"/>
      <c r="B487" s="892"/>
      <c r="C487" s="845"/>
      <c r="D487" s="893"/>
      <c r="E487" s="819" t="s">
        <v>2632</v>
      </c>
      <c r="F487" s="819" t="s">
        <v>11</v>
      </c>
      <c r="G487" s="819" t="s">
        <v>12</v>
      </c>
      <c r="H487" s="815"/>
    </row>
    <row r="488" spans="1:8" s="670" customFormat="1" ht="15" hidden="1" customHeight="1">
      <c r="A488" s="744"/>
      <c r="B488" s="828" t="s">
        <v>3101</v>
      </c>
      <c r="C488" s="894" t="s">
        <v>2913</v>
      </c>
      <c r="D488" s="895" t="s">
        <v>2427</v>
      </c>
      <c r="E488" s="896">
        <f>F488-5</f>
        <v>43554</v>
      </c>
      <c r="F488" s="832">
        <v>43559</v>
      </c>
      <c r="G488" s="832">
        <f>F488+33</f>
        <v>43592</v>
      </c>
      <c r="H488" s="815"/>
    </row>
    <row r="489" spans="1:8" s="670" customFormat="1" ht="15" hidden="1" customHeight="1">
      <c r="A489" s="744"/>
      <c r="B489" s="848" t="s">
        <v>3102</v>
      </c>
      <c r="C489" s="848" t="s">
        <v>3103</v>
      </c>
      <c r="D489" s="895"/>
      <c r="E489" s="896">
        <f>F489-5</f>
        <v>43561</v>
      </c>
      <c r="F489" s="832">
        <f>F488+7</f>
        <v>43566</v>
      </c>
      <c r="G489" s="832">
        <f>F489+33</f>
        <v>43599</v>
      </c>
      <c r="H489" s="815"/>
    </row>
    <row r="490" spans="1:8" s="670" customFormat="1" ht="15" hidden="1" customHeight="1">
      <c r="A490" s="744"/>
      <c r="B490" s="897" t="s">
        <v>73</v>
      </c>
      <c r="C490" s="897" t="s">
        <v>927</v>
      </c>
      <c r="D490" s="895"/>
      <c r="E490" s="896">
        <f>F490-5</f>
        <v>43568</v>
      </c>
      <c r="F490" s="832">
        <f>F489+7</f>
        <v>43573</v>
      </c>
      <c r="G490" s="832">
        <f>F490+33</f>
        <v>43606</v>
      </c>
      <c r="H490" s="815"/>
    </row>
    <row r="491" spans="1:8" s="670" customFormat="1" ht="15" hidden="1" customHeight="1">
      <c r="A491" s="744"/>
      <c r="B491" s="897" t="s">
        <v>3104</v>
      </c>
      <c r="C491" s="897" t="s">
        <v>3105</v>
      </c>
      <c r="D491" s="895"/>
      <c r="E491" s="896">
        <f>F491-5</f>
        <v>43575</v>
      </c>
      <c r="F491" s="832">
        <f>F490+7</f>
        <v>43580</v>
      </c>
      <c r="G491" s="832">
        <f>F491+33</f>
        <v>43613</v>
      </c>
      <c r="H491" s="815"/>
    </row>
    <row r="492" spans="1:8" s="670" customFormat="1" ht="15" hidden="1" customHeight="1">
      <c r="A492" s="744"/>
      <c r="B492" s="897" t="s">
        <v>144</v>
      </c>
      <c r="C492" s="848" t="s">
        <v>3106</v>
      </c>
      <c r="D492" s="895"/>
      <c r="E492" s="896">
        <f>F492-5</f>
        <v>43582</v>
      </c>
      <c r="F492" s="832">
        <f>F491+7</f>
        <v>43587</v>
      </c>
      <c r="G492" s="832">
        <f>F492+33</f>
        <v>43620</v>
      </c>
      <c r="H492" s="815"/>
    </row>
    <row r="493" spans="1:8" s="670" customFormat="1" ht="15" hidden="1" customHeight="1">
      <c r="A493" s="744"/>
      <c r="B493" s="895" t="s">
        <v>7</v>
      </c>
      <c r="C493" s="837" t="s">
        <v>8</v>
      </c>
      <c r="D493" s="869" t="s">
        <v>2641</v>
      </c>
      <c r="E493" s="826" t="s">
        <v>2629</v>
      </c>
      <c r="F493" s="826" t="s">
        <v>2630</v>
      </c>
      <c r="G493" s="826" t="s">
        <v>3100</v>
      </c>
      <c r="H493" s="815"/>
    </row>
    <row r="494" spans="1:8" s="670" customFormat="1" ht="15" hidden="1" customHeight="1">
      <c r="A494" s="744"/>
      <c r="B494" s="883"/>
      <c r="C494" s="876"/>
      <c r="D494" s="872"/>
      <c r="E494" s="819" t="s">
        <v>2632</v>
      </c>
      <c r="F494" s="819" t="s">
        <v>11</v>
      </c>
      <c r="G494" s="819" t="s">
        <v>12</v>
      </c>
      <c r="H494" s="815"/>
    </row>
    <row r="495" spans="1:8" s="670" customFormat="1" ht="15" hidden="1" customHeight="1">
      <c r="A495" s="744"/>
      <c r="B495" s="858" t="s">
        <v>3077</v>
      </c>
      <c r="C495" s="859" t="s">
        <v>3107</v>
      </c>
      <c r="D495" s="884" t="s">
        <v>2845</v>
      </c>
      <c r="E495" s="878">
        <f>F495-5</f>
        <v>43555</v>
      </c>
      <c r="F495" s="879">
        <v>43560</v>
      </c>
      <c r="G495" s="879">
        <f>F495+33</f>
        <v>43593</v>
      </c>
      <c r="H495" s="815"/>
    </row>
    <row r="496" spans="1:8" s="670" customFormat="1" ht="15" hidden="1" customHeight="1">
      <c r="A496" s="744"/>
      <c r="B496" s="858" t="s">
        <v>3078</v>
      </c>
      <c r="C496" s="859" t="s">
        <v>3079</v>
      </c>
      <c r="D496" s="884"/>
      <c r="E496" s="878">
        <f>F496-5</f>
        <v>43562</v>
      </c>
      <c r="F496" s="879">
        <f>F495+7</f>
        <v>43567</v>
      </c>
      <c r="G496" s="879">
        <f>F496+33</f>
        <v>43600</v>
      </c>
      <c r="H496" s="815"/>
    </row>
    <row r="497" spans="1:8" s="670" customFormat="1" ht="15" hidden="1" customHeight="1">
      <c r="A497" s="744"/>
      <c r="B497" s="858" t="s">
        <v>3108</v>
      </c>
      <c r="C497" s="859" t="s">
        <v>3081</v>
      </c>
      <c r="D497" s="884"/>
      <c r="E497" s="878">
        <f>F497-5</f>
        <v>43569</v>
      </c>
      <c r="F497" s="879">
        <f>F496+7</f>
        <v>43574</v>
      </c>
      <c r="G497" s="879">
        <f>F497+33</f>
        <v>43607</v>
      </c>
      <c r="H497" s="815"/>
    </row>
    <row r="498" spans="1:8" s="670" customFormat="1" ht="15" hidden="1" customHeight="1">
      <c r="A498" s="744"/>
      <c r="B498" s="858" t="s">
        <v>3109</v>
      </c>
      <c r="C498" s="859" t="s">
        <v>1018</v>
      </c>
      <c r="D498" s="884"/>
      <c r="E498" s="878">
        <f>F498-5</f>
        <v>43576</v>
      </c>
      <c r="F498" s="879">
        <f>F497+7</f>
        <v>43581</v>
      </c>
      <c r="G498" s="879">
        <f>F498+33</f>
        <v>43614</v>
      </c>
      <c r="H498" s="815"/>
    </row>
    <row r="499" spans="1:8" s="670" customFormat="1" ht="15" hidden="1" customHeight="1">
      <c r="A499" s="744"/>
      <c r="B499" s="858" t="s">
        <v>3110</v>
      </c>
      <c r="C499" s="859" t="s">
        <v>3079</v>
      </c>
      <c r="D499" s="884"/>
      <c r="E499" s="878">
        <f>F499-5</f>
        <v>43583</v>
      </c>
      <c r="F499" s="879">
        <f>F498+7</f>
        <v>43588</v>
      </c>
      <c r="G499" s="879">
        <f>F499+33</f>
        <v>43621</v>
      </c>
      <c r="H499" s="815"/>
    </row>
    <row r="500" spans="1:8" s="670" customFormat="1" ht="15" hidden="1" customHeight="1">
      <c r="A500" s="744"/>
      <c r="B500" s="880" t="s">
        <v>7</v>
      </c>
      <c r="C500" s="868" t="s">
        <v>8</v>
      </c>
      <c r="D500" s="869" t="s">
        <v>2641</v>
      </c>
      <c r="E500" s="826" t="s">
        <v>2629</v>
      </c>
      <c r="F500" s="826" t="s">
        <v>2630</v>
      </c>
      <c r="G500" s="826" t="s">
        <v>3072</v>
      </c>
      <c r="H500" s="815"/>
    </row>
    <row r="501" spans="1:8" s="670" customFormat="1" ht="15" hidden="1" customHeight="1">
      <c r="A501" s="744"/>
      <c r="B501" s="881"/>
      <c r="C501" s="876"/>
      <c r="D501" s="872"/>
      <c r="E501" s="819" t="s">
        <v>2632</v>
      </c>
      <c r="F501" s="819" t="s">
        <v>11</v>
      </c>
      <c r="G501" s="819" t="s">
        <v>12</v>
      </c>
      <c r="H501" s="815"/>
    </row>
    <row r="502" spans="1:8" s="670" customFormat="1" ht="15" hidden="1" customHeight="1">
      <c r="A502" s="744"/>
      <c r="B502" s="858" t="s">
        <v>3111</v>
      </c>
      <c r="C502" s="859" t="s">
        <v>3112</v>
      </c>
      <c r="D502" s="877" t="s">
        <v>2427</v>
      </c>
      <c r="E502" s="878">
        <f>F502-5</f>
        <v>43708</v>
      </c>
      <c r="F502" s="879">
        <v>43713</v>
      </c>
      <c r="G502" s="879">
        <f>F502+31</f>
        <v>43744</v>
      </c>
      <c r="H502" s="815"/>
    </row>
    <row r="503" spans="1:8" s="670" customFormat="1" ht="15" hidden="1" customHeight="1">
      <c r="A503" s="744"/>
      <c r="B503" s="858" t="s">
        <v>2876</v>
      </c>
      <c r="C503" s="859" t="s">
        <v>2916</v>
      </c>
      <c r="D503" s="877"/>
      <c r="E503" s="878">
        <f>F503-5</f>
        <v>43715</v>
      </c>
      <c r="F503" s="879">
        <f>F502+7</f>
        <v>43720</v>
      </c>
      <c r="G503" s="879">
        <f>F503+31</f>
        <v>43751</v>
      </c>
      <c r="H503" s="815"/>
    </row>
    <row r="504" spans="1:8" s="670" customFormat="1" ht="15" hidden="1" customHeight="1">
      <c r="A504" s="744"/>
      <c r="B504" s="858" t="s">
        <v>3113</v>
      </c>
      <c r="C504" s="859" t="s">
        <v>3114</v>
      </c>
      <c r="D504" s="877"/>
      <c r="E504" s="878">
        <f>F504-5</f>
        <v>43722</v>
      </c>
      <c r="F504" s="879">
        <f>F503+7</f>
        <v>43727</v>
      </c>
      <c r="G504" s="879">
        <f>F504+31</f>
        <v>43758</v>
      </c>
      <c r="H504" s="815"/>
    </row>
    <row r="505" spans="1:8" s="670" customFormat="1" ht="15" hidden="1" customHeight="1">
      <c r="A505" s="744"/>
      <c r="B505" s="886" t="s">
        <v>3115</v>
      </c>
      <c r="C505" s="859" t="s">
        <v>2827</v>
      </c>
      <c r="D505" s="877"/>
      <c r="E505" s="878">
        <f>F505-5</f>
        <v>43729</v>
      </c>
      <c r="F505" s="879">
        <f>F504+7</f>
        <v>43734</v>
      </c>
      <c r="G505" s="879">
        <f>F505+31</f>
        <v>43765</v>
      </c>
      <c r="H505" s="815"/>
    </row>
    <row r="506" spans="1:8" s="670" customFormat="1" ht="15" hidden="1" customHeight="1">
      <c r="A506" s="744"/>
      <c r="B506" s="858" t="s">
        <v>3093</v>
      </c>
      <c r="C506" s="859" t="s">
        <v>3116</v>
      </c>
      <c r="D506" s="877"/>
      <c r="E506" s="878">
        <f>F506-5</f>
        <v>43736</v>
      </c>
      <c r="F506" s="879">
        <f>F505+7</f>
        <v>43741</v>
      </c>
      <c r="G506" s="879">
        <f>F506+31</f>
        <v>43772</v>
      </c>
      <c r="H506" s="815"/>
    </row>
    <row r="507" spans="1:8" s="670" customFormat="1" ht="15" hidden="1" customHeight="1">
      <c r="A507" s="744"/>
      <c r="B507" s="898" t="s">
        <v>7</v>
      </c>
      <c r="C507" s="868" t="s">
        <v>8</v>
      </c>
      <c r="D507" s="869" t="s">
        <v>2641</v>
      </c>
      <c r="E507" s="826" t="s">
        <v>2629</v>
      </c>
      <c r="F507" s="826" t="s">
        <v>2630</v>
      </c>
      <c r="G507" s="826" t="s">
        <v>3072</v>
      </c>
      <c r="H507" s="815"/>
    </row>
    <row r="508" spans="1:8" s="670" customFormat="1" ht="15" hidden="1" customHeight="1">
      <c r="A508" s="744"/>
      <c r="B508" s="899"/>
      <c r="C508" s="876"/>
      <c r="D508" s="872"/>
      <c r="E508" s="819" t="s">
        <v>2632</v>
      </c>
      <c r="F508" s="819" t="s">
        <v>11</v>
      </c>
      <c r="G508" s="819" t="s">
        <v>12</v>
      </c>
      <c r="H508" s="815"/>
    </row>
    <row r="509" spans="1:8" s="670" customFormat="1" ht="15" hidden="1" customHeight="1">
      <c r="A509" s="744"/>
      <c r="B509" s="858" t="s">
        <v>3117</v>
      </c>
      <c r="C509" s="859" t="s">
        <v>3118</v>
      </c>
      <c r="D509" s="877" t="s">
        <v>2701</v>
      </c>
      <c r="E509" s="878">
        <f>F509-5</f>
        <v>43799</v>
      </c>
      <c r="F509" s="879">
        <v>43804</v>
      </c>
      <c r="G509" s="879">
        <f>F509+31</f>
        <v>43835</v>
      </c>
      <c r="H509" s="815"/>
    </row>
    <row r="510" spans="1:8" s="670" customFormat="1" ht="15" hidden="1" customHeight="1">
      <c r="A510" s="744"/>
      <c r="B510" s="858" t="s">
        <v>3119</v>
      </c>
      <c r="C510" s="859" t="s">
        <v>3120</v>
      </c>
      <c r="D510" s="877"/>
      <c r="E510" s="878">
        <f>F510-5</f>
        <v>43806</v>
      </c>
      <c r="F510" s="879">
        <f>F509+7</f>
        <v>43811</v>
      </c>
      <c r="G510" s="879">
        <f>F510+31</f>
        <v>43842</v>
      </c>
      <c r="H510" s="815"/>
    </row>
    <row r="511" spans="1:8" s="670" customFormat="1" ht="15" hidden="1" customHeight="1">
      <c r="A511" s="744"/>
      <c r="B511" s="858" t="s">
        <v>3121</v>
      </c>
      <c r="C511" s="859" t="s">
        <v>3122</v>
      </c>
      <c r="D511" s="877"/>
      <c r="E511" s="878">
        <f>F511-5</f>
        <v>43813</v>
      </c>
      <c r="F511" s="879">
        <f>F510+7</f>
        <v>43818</v>
      </c>
      <c r="G511" s="879">
        <f>F511+31</f>
        <v>43849</v>
      </c>
      <c r="H511" s="815"/>
    </row>
    <row r="512" spans="1:8" s="670" customFormat="1" ht="15" hidden="1" customHeight="1">
      <c r="A512" s="744"/>
      <c r="B512" s="886" t="s">
        <v>3123</v>
      </c>
      <c r="C512" s="859" t="s">
        <v>3124</v>
      </c>
      <c r="D512" s="877"/>
      <c r="E512" s="878">
        <f>F512-5</f>
        <v>43820</v>
      </c>
      <c r="F512" s="879">
        <f>F511+7</f>
        <v>43825</v>
      </c>
      <c r="G512" s="879">
        <f>F512+31</f>
        <v>43856</v>
      </c>
      <c r="H512" s="815"/>
    </row>
    <row r="513" spans="1:8" s="670" customFormat="1" ht="15" hidden="1" customHeight="1">
      <c r="A513" s="744"/>
      <c r="B513" s="858" t="s">
        <v>3125</v>
      </c>
      <c r="C513" s="859" t="s">
        <v>3126</v>
      </c>
      <c r="D513" s="877"/>
      <c r="E513" s="878">
        <f>F513-5</f>
        <v>43827</v>
      </c>
      <c r="F513" s="879">
        <f>F512+7</f>
        <v>43832</v>
      </c>
      <c r="G513" s="879">
        <f>F513+31</f>
        <v>43863</v>
      </c>
      <c r="H513" s="815"/>
    </row>
    <row r="514" spans="1:8" s="658" customFormat="1" ht="15" hidden="1">
      <c r="A514" s="741" t="s">
        <v>1578</v>
      </c>
      <c r="B514" s="741"/>
      <c r="C514" s="741"/>
      <c r="D514" s="741"/>
      <c r="E514" s="741"/>
      <c r="F514" s="741"/>
      <c r="G514" s="741"/>
    </row>
    <row r="515" spans="1:8" s="670" customFormat="1" ht="15" hidden="1" customHeight="1">
      <c r="A515" s="744"/>
      <c r="B515" s="880" t="s">
        <v>7</v>
      </c>
      <c r="C515" s="868" t="s">
        <v>8</v>
      </c>
      <c r="D515" s="869" t="s">
        <v>2641</v>
      </c>
      <c r="E515" s="826" t="s">
        <v>2629</v>
      </c>
      <c r="F515" s="826" t="s">
        <v>2630</v>
      </c>
      <c r="G515" s="826" t="s">
        <v>3072</v>
      </c>
      <c r="H515" s="815"/>
    </row>
    <row r="516" spans="1:8" s="670" customFormat="1" ht="15" hidden="1" customHeight="1">
      <c r="A516" s="744"/>
      <c r="B516" s="881"/>
      <c r="C516" s="876"/>
      <c r="D516" s="872"/>
      <c r="E516" s="819" t="s">
        <v>2632</v>
      </c>
      <c r="F516" s="819" t="s">
        <v>11</v>
      </c>
      <c r="G516" s="819" t="s">
        <v>12</v>
      </c>
      <c r="H516" s="815"/>
    </row>
    <row r="517" spans="1:8" s="670" customFormat="1" ht="15" hidden="1" customHeight="1">
      <c r="A517" s="744"/>
      <c r="B517" s="858" t="s">
        <v>3127</v>
      </c>
      <c r="C517" s="859" t="s">
        <v>2910</v>
      </c>
      <c r="D517" s="877" t="s">
        <v>2316</v>
      </c>
      <c r="E517" s="878">
        <f>F517-5</f>
        <v>44071</v>
      </c>
      <c r="F517" s="879">
        <v>44076</v>
      </c>
      <c r="G517" s="879">
        <f>F517+31</f>
        <v>44107</v>
      </c>
      <c r="H517" s="815"/>
    </row>
    <row r="518" spans="1:8" s="670" customFormat="1" ht="15" hidden="1" customHeight="1">
      <c r="A518" s="744"/>
      <c r="B518" s="858" t="s">
        <v>3128</v>
      </c>
      <c r="C518" s="859" t="s">
        <v>2881</v>
      </c>
      <c r="D518" s="877"/>
      <c r="E518" s="878">
        <f>F518-5</f>
        <v>44078</v>
      </c>
      <c r="F518" s="879">
        <f>F517+7</f>
        <v>44083</v>
      </c>
      <c r="G518" s="879">
        <f>F518+31</f>
        <v>44114</v>
      </c>
      <c r="H518" s="815"/>
    </row>
    <row r="519" spans="1:8" s="670" customFormat="1" ht="15" hidden="1" customHeight="1">
      <c r="A519" s="744"/>
      <c r="B519" s="858" t="s">
        <v>2927</v>
      </c>
      <c r="C519" s="858" t="s">
        <v>3129</v>
      </c>
      <c r="D519" s="877"/>
      <c r="E519" s="878">
        <f>F519-5</f>
        <v>44085</v>
      </c>
      <c r="F519" s="879">
        <f>F518+7</f>
        <v>44090</v>
      </c>
      <c r="G519" s="879">
        <f>F519+31</f>
        <v>44121</v>
      </c>
      <c r="H519" s="815"/>
    </row>
    <row r="520" spans="1:8" s="670" customFormat="1" ht="15" hidden="1" customHeight="1">
      <c r="A520" s="744"/>
      <c r="B520" s="858" t="s">
        <v>3130</v>
      </c>
      <c r="C520" s="859" t="s">
        <v>2913</v>
      </c>
      <c r="D520" s="877"/>
      <c r="E520" s="878">
        <f>F520-5</f>
        <v>44092</v>
      </c>
      <c r="F520" s="879">
        <f>F519+7</f>
        <v>44097</v>
      </c>
      <c r="G520" s="879">
        <f>F520+31</f>
        <v>44128</v>
      </c>
      <c r="H520" s="815"/>
    </row>
    <row r="521" spans="1:8" s="670" customFormat="1" ht="15" hidden="1" customHeight="1">
      <c r="A521" s="744"/>
      <c r="B521" s="858" t="s">
        <v>3131</v>
      </c>
      <c r="C521" s="859" t="s">
        <v>2916</v>
      </c>
      <c r="D521" s="877"/>
      <c r="E521" s="878">
        <f>F521-5</f>
        <v>44099</v>
      </c>
      <c r="F521" s="879">
        <f>F520+7</f>
        <v>44104</v>
      </c>
      <c r="G521" s="879">
        <f>F521+31</f>
        <v>44135</v>
      </c>
      <c r="H521" s="815"/>
    </row>
    <row r="522" spans="1:8" s="658" customFormat="1" ht="15">
      <c r="A522" s="741" t="s">
        <v>1578</v>
      </c>
      <c r="B522" s="741"/>
      <c r="C522" s="741"/>
      <c r="D522" s="741"/>
      <c r="E522" s="741"/>
      <c r="F522" s="741"/>
      <c r="G522" s="741"/>
    </row>
    <row r="523" spans="1:8" s="798" customFormat="1" ht="15">
      <c r="A523" s="742" t="s">
        <v>3132</v>
      </c>
      <c r="B523" s="742"/>
      <c r="C523" s="900"/>
      <c r="D523" s="901"/>
      <c r="E523" s="901"/>
      <c r="F523" s="902"/>
      <c r="G523" s="902"/>
    </row>
    <row r="524" spans="1:8" s="909" customFormat="1" ht="15" hidden="1" customHeight="1">
      <c r="A524" s="903"/>
      <c r="B524" s="904" t="s">
        <v>7</v>
      </c>
      <c r="C524" s="905" t="s">
        <v>8</v>
      </c>
      <c r="D524" s="906" t="s">
        <v>2641</v>
      </c>
      <c r="E524" s="907" t="s">
        <v>2629</v>
      </c>
      <c r="F524" s="908" t="s">
        <v>2630</v>
      </c>
      <c r="G524" s="908" t="s">
        <v>1459</v>
      </c>
    </row>
    <row r="525" spans="1:8" s="909" customFormat="1" ht="15" hidden="1" customHeight="1">
      <c r="A525" s="903"/>
      <c r="B525" s="910"/>
      <c r="C525" s="911"/>
      <c r="D525" s="912"/>
      <c r="E525" s="907" t="s">
        <v>2632</v>
      </c>
      <c r="F525" s="913" t="s">
        <v>11</v>
      </c>
      <c r="G525" s="913" t="s">
        <v>12</v>
      </c>
    </row>
    <row r="526" spans="1:8" s="909" customFormat="1" ht="15" hidden="1">
      <c r="A526" s="903"/>
      <c r="B526" s="914" t="s">
        <v>3133</v>
      </c>
      <c r="C526" s="875" t="s">
        <v>3134</v>
      </c>
      <c r="D526" s="915" t="s">
        <v>3135</v>
      </c>
      <c r="E526" s="896">
        <f>F526-5</f>
        <v>43710</v>
      </c>
      <c r="F526" s="916">
        <v>43715</v>
      </c>
      <c r="G526" s="917">
        <f>F526+46</f>
        <v>43761</v>
      </c>
    </row>
    <row r="527" spans="1:8" s="909" customFormat="1" ht="15" hidden="1" customHeight="1">
      <c r="A527" s="903"/>
      <c r="B527" s="914" t="s">
        <v>3136</v>
      </c>
      <c r="C527" s="864" t="s">
        <v>3137</v>
      </c>
      <c r="D527" s="918"/>
      <c r="E527" s="896">
        <f>F527-5</f>
        <v>43717</v>
      </c>
      <c r="F527" s="916">
        <f>F526+7</f>
        <v>43722</v>
      </c>
      <c r="G527" s="917">
        <f>F527+46</f>
        <v>43768</v>
      </c>
      <c r="H527" s="798"/>
    </row>
    <row r="528" spans="1:8" s="909" customFormat="1" ht="15" hidden="1" customHeight="1">
      <c r="A528" s="903"/>
      <c r="B528" s="914" t="s">
        <v>3138</v>
      </c>
      <c r="C528" s="875" t="s">
        <v>3139</v>
      </c>
      <c r="D528" s="918"/>
      <c r="E528" s="896">
        <f>F528-5</f>
        <v>43724</v>
      </c>
      <c r="F528" s="916">
        <f>F527+7</f>
        <v>43729</v>
      </c>
      <c r="G528" s="917">
        <f>F528+46</f>
        <v>43775</v>
      </c>
    </row>
    <row r="529" spans="1:8" s="909" customFormat="1" ht="15.75" hidden="1" customHeight="1">
      <c r="A529" s="903"/>
      <c r="B529" s="914" t="s">
        <v>3140</v>
      </c>
      <c r="C529" s="875" t="s">
        <v>2693</v>
      </c>
      <c r="D529" s="918"/>
      <c r="E529" s="896">
        <f>F529-5</f>
        <v>43731</v>
      </c>
      <c r="F529" s="916">
        <f>F528+7</f>
        <v>43736</v>
      </c>
      <c r="G529" s="917">
        <f>F529+46</f>
        <v>43782</v>
      </c>
    </row>
    <row r="530" spans="1:8" s="909" customFormat="1" ht="15.75" hidden="1" customHeight="1">
      <c r="A530" s="903"/>
      <c r="B530" s="858" t="s">
        <v>3141</v>
      </c>
      <c r="C530" s="875" t="s">
        <v>3142</v>
      </c>
      <c r="D530" s="919"/>
      <c r="E530" s="896">
        <f>F530-5</f>
        <v>43738</v>
      </c>
      <c r="F530" s="916">
        <f>F529+7</f>
        <v>43743</v>
      </c>
      <c r="G530" s="917">
        <f>F530+46</f>
        <v>43789</v>
      </c>
    </row>
    <row r="531" spans="1:8" s="909" customFormat="1" ht="15" hidden="1">
      <c r="A531" s="903"/>
      <c r="B531" s="920" t="s">
        <v>7</v>
      </c>
      <c r="C531" s="905" t="s">
        <v>8</v>
      </c>
      <c r="D531" s="906" t="s">
        <v>2641</v>
      </c>
      <c r="E531" s="907" t="s">
        <v>2629</v>
      </c>
      <c r="F531" s="908" t="s">
        <v>2630</v>
      </c>
      <c r="G531" s="908" t="s">
        <v>1459</v>
      </c>
    </row>
    <row r="532" spans="1:8" s="909" customFormat="1" ht="15" hidden="1">
      <c r="A532" s="903"/>
      <c r="B532" s="921"/>
      <c r="C532" s="911"/>
      <c r="D532" s="912"/>
      <c r="E532" s="907" t="s">
        <v>2632</v>
      </c>
      <c r="F532" s="913" t="s">
        <v>11</v>
      </c>
      <c r="G532" s="913" t="s">
        <v>12</v>
      </c>
    </row>
    <row r="533" spans="1:8" s="909" customFormat="1" ht="15" hidden="1">
      <c r="A533" s="903"/>
      <c r="B533" s="914" t="s">
        <v>933</v>
      </c>
      <c r="C533" s="875" t="s">
        <v>1086</v>
      </c>
      <c r="D533" s="915" t="s">
        <v>2786</v>
      </c>
      <c r="E533" s="896">
        <f>F533-5</f>
        <v>44105</v>
      </c>
      <c r="F533" s="916">
        <v>44110</v>
      </c>
      <c r="G533" s="917">
        <f>F533+46</f>
        <v>44156</v>
      </c>
    </row>
    <row r="534" spans="1:8" s="909" customFormat="1" ht="15" hidden="1" customHeight="1">
      <c r="A534" s="903"/>
      <c r="B534" s="914" t="s">
        <v>3143</v>
      </c>
      <c r="C534" s="864" t="s">
        <v>3144</v>
      </c>
      <c r="D534" s="918"/>
      <c r="E534" s="896">
        <f>F534-5</f>
        <v>44112</v>
      </c>
      <c r="F534" s="916">
        <f>F533+7</f>
        <v>44117</v>
      </c>
      <c r="G534" s="917">
        <f>F534+46</f>
        <v>44163</v>
      </c>
      <c r="H534" s="798"/>
    </row>
    <row r="535" spans="1:8" s="909" customFormat="1" ht="15" hidden="1" customHeight="1">
      <c r="A535" s="903"/>
      <c r="B535" s="914" t="s">
        <v>1680</v>
      </c>
      <c r="C535" s="875" t="s">
        <v>3145</v>
      </c>
      <c r="D535" s="918"/>
      <c r="E535" s="896">
        <f>F535-5</f>
        <v>44119</v>
      </c>
      <c r="F535" s="916">
        <f>F534+7</f>
        <v>44124</v>
      </c>
      <c r="G535" s="917">
        <f>F535+46</f>
        <v>44170</v>
      </c>
    </row>
    <row r="536" spans="1:8" s="909" customFormat="1" ht="15.75" hidden="1" customHeight="1">
      <c r="A536" s="903"/>
      <c r="B536" s="914" t="s">
        <v>3146</v>
      </c>
      <c r="C536" s="875" t="s">
        <v>3147</v>
      </c>
      <c r="D536" s="918"/>
      <c r="E536" s="896">
        <f>F536-5</f>
        <v>44126</v>
      </c>
      <c r="F536" s="916">
        <f>F535+7</f>
        <v>44131</v>
      </c>
      <c r="G536" s="917">
        <f>F536+46</f>
        <v>44177</v>
      </c>
    </row>
    <row r="537" spans="1:8" s="909" customFormat="1" ht="15.75" hidden="1" customHeight="1">
      <c r="A537" s="903"/>
      <c r="B537" s="914" t="s">
        <v>3148</v>
      </c>
      <c r="C537" s="875" t="s">
        <v>3149</v>
      </c>
      <c r="D537" s="919"/>
      <c r="E537" s="896">
        <f>F537-5</f>
        <v>44133</v>
      </c>
      <c r="F537" s="916">
        <f>F536+7</f>
        <v>44138</v>
      </c>
      <c r="G537" s="917">
        <f>F537+46</f>
        <v>44184</v>
      </c>
    </row>
    <row r="538" spans="1:8" s="909" customFormat="1" ht="15">
      <c r="A538" s="903"/>
      <c r="B538" s="856" t="s">
        <v>425</v>
      </c>
      <c r="C538" s="905" t="s">
        <v>8</v>
      </c>
      <c r="D538" s="906" t="s">
        <v>2641</v>
      </c>
      <c r="E538" s="907" t="s">
        <v>2629</v>
      </c>
      <c r="F538" s="908" t="s">
        <v>2630</v>
      </c>
      <c r="G538" s="908" t="s">
        <v>1459</v>
      </c>
    </row>
    <row r="539" spans="1:8" s="909" customFormat="1" ht="15">
      <c r="A539" s="903"/>
      <c r="B539" s="856"/>
      <c r="C539" s="911"/>
      <c r="D539" s="912"/>
      <c r="E539" s="907" t="s">
        <v>2632</v>
      </c>
      <c r="F539" s="913" t="s">
        <v>11</v>
      </c>
      <c r="G539" s="913" t="s">
        <v>12</v>
      </c>
    </row>
    <row r="540" spans="1:8" s="909" customFormat="1" ht="15">
      <c r="A540" s="903"/>
      <c r="B540" s="914" t="s">
        <v>3150</v>
      </c>
      <c r="C540" s="875" t="s">
        <v>3151</v>
      </c>
      <c r="D540" s="915" t="s">
        <v>2786</v>
      </c>
      <c r="E540" s="896">
        <f>F540-5</f>
        <v>45319</v>
      </c>
      <c r="F540" s="916">
        <v>45324</v>
      </c>
      <c r="G540" s="917">
        <f>F540+46</f>
        <v>45370</v>
      </c>
    </row>
    <row r="541" spans="1:8" s="909" customFormat="1" ht="15" customHeight="1">
      <c r="A541" s="903"/>
      <c r="B541" s="914" t="s">
        <v>3152</v>
      </c>
      <c r="C541" s="875" t="s">
        <v>3153</v>
      </c>
      <c r="D541" s="918"/>
      <c r="E541" s="896">
        <f>F541-5</f>
        <v>45326</v>
      </c>
      <c r="F541" s="916">
        <f>F540+7</f>
        <v>45331</v>
      </c>
      <c r="G541" s="917">
        <f>F541+46</f>
        <v>45377</v>
      </c>
      <c r="H541" s="798"/>
    </row>
    <row r="542" spans="1:8" s="909" customFormat="1" ht="15" customHeight="1">
      <c r="A542" s="903"/>
      <c r="B542" s="914" t="s">
        <v>3154</v>
      </c>
      <c r="C542" s="914" t="s">
        <v>1327</v>
      </c>
      <c r="D542" s="918"/>
      <c r="E542" s="896">
        <f>F542-5</f>
        <v>45333</v>
      </c>
      <c r="F542" s="916">
        <f>F541+7</f>
        <v>45338</v>
      </c>
      <c r="G542" s="917">
        <f>F542+46</f>
        <v>45384</v>
      </c>
    </row>
    <row r="543" spans="1:8" s="909" customFormat="1" ht="15.75" customHeight="1">
      <c r="A543" s="903"/>
      <c r="B543" s="914" t="s">
        <v>933</v>
      </c>
      <c r="C543" s="875" t="s">
        <v>933</v>
      </c>
      <c r="D543" s="918"/>
      <c r="E543" s="896">
        <f>F543-5</f>
        <v>45340</v>
      </c>
      <c r="F543" s="916">
        <f>F542+7</f>
        <v>45345</v>
      </c>
      <c r="G543" s="917">
        <f>F543+46</f>
        <v>45391</v>
      </c>
    </row>
    <row r="544" spans="1:8" s="909" customFormat="1" ht="15.75" customHeight="1">
      <c r="A544" s="903"/>
      <c r="B544" s="875" t="s">
        <v>3155</v>
      </c>
      <c r="C544" s="875" t="s">
        <v>1323</v>
      </c>
      <c r="D544" s="919"/>
      <c r="E544" s="896">
        <f>F544-5</f>
        <v>45347</v>
      </c>
      <c r="F544" s="916">
        <f>F543+7</f>
        <v>45352</v>
      </c>
      <c r="G544" s="917">
        <f>F544+46</f>
        <v>45398</v>
      </c>
    </row>
    <row r="545" spans="1:8" s="798" customFormat="1" ht="15" customHeight="1">
      <c r="A545" s="742" t="s">
        <v>3156</v>
      </c>
      <c r="B545" s="811"/>
      <c r="C545" s="900"/>
      <c r="D545" s="901"/>
      <c r="E545" s="901"/>
      <c r="F545" s="902"/>
      <c r="G545" s="902"/>
    </row>
    <row r="546" spans="1:8" s="909" customFormat="1" ht="15">
      <c r="A546" s="903"/>
      <c r="B546" s="856" t="s">
        <v>425</v>
      </c>
      <c r="C546" s="922" t="s">
        <v>8</v>
      </c>
      <c r="D546" s="922" t="s">
        <v>2641</v>
      </c>
      <c r="E546" s="907" t="s">
        <v>2629</v>
      </c>
      <c r="F546" s="914" t="s">
        <v>2630</v>
      </c>
      <c r="G546" s="914" t="s">
        <v>2417</v>
      </c>
    </row>
    <row r="547" spans="1:8" s="909" customFormat="1" ht="15">
      <c r="A547" s="903"/>
      <c r="B547" s="856"/>
      <c r="C547" s="923"/>
      <c r="D547" s="923"/>
      <c r="E547" s="907" t="s">
        <v>2632</v>
      </c>
      <c r="F547" s="914" t="s">
        <v>11</v>
      </c>
      <c r="G547" s="914" t="s">
        <v>12</v>
      </c>
    </row>
    <row r="548" spans="1:8" s="909" customFormat="1" ht="17.25" customHeight="1">
      <c r="A548" s="903"/>
      <c r="B548" s="875" t="s">
        <v>3157</v>
      </c>
      <c r="C548" s="875" t="s">
        <v>3158</v>
      </c>
      <c r="D548" s="924" t="s">
        <v>3159</v>
      </c>
      <c r="E548" s="896">
        <f>F548-4</f>
        <v>45319</v>
      </c>
      <c r="F548" s="862">
        <v>45323</v>
      </c>
      <c r="G548" s="917">
        <f>F548+36</f>
        <v>45359</v>
      </c>
    </row>
    <row r="549" spans="1:8" s="909" customFormat="1" ht="17.25" customHeight="1">
      <c r="A549" s="903"/>
      <c r="B549" s="875" t="s">
        <v>933</v>
      </c>
      <c r="C549" s="875" t="s">
        <v>933</v>
      </c>
      <c r="D549" s="925"/>
      <c r="E549" s="896">
        <f t="shared" ref="E549:E560" si="5">F549-4</f>
        <v>45326</v>
      </c>
      <c r="F549" s="916">
        <f>F548+7</f>
        <v>45330</v>
      </c>
      <c r="G549" s="917">
        <f>F549+36</f>
        <v>45366</v>
      </c>
      <c r="H549" s="798"/>
    </row>
    <row r="550" spans="1:8" s="909" customFormat="1" ht="17.25" customHeight="1">
      <c r="A550" s="903"/>
      <c r="B550" s="875" t="s">
        <v>3160</v>
      </c>
      <c r="C550" s="875" t="s">
        <v>3161</v>
      </c>
      <c r="D550" s="925"/>
      <c r="E550" s="896">
        <f t="shared" si="5"/>
        <v>45333</v>
      </c>
      <c r="F550" s="916">
        <f>F549+7</f>
        <v>45337</v>
      </c>
      <c r="G550" s="917">
        <f>F550+36</f>
        <v>45373</v>
      </c>
    </row>
    <row r="551" spans="1:8" s="909" customFormat="1" ht="17.25" customHeight="1">
      <c r="A551" s="903"/>
      <c r="B551" s="875" t="s">
        <v>933</v>
      </c>
      <c r="C551" s="875" t="s">
        <v>1086</v>
      </c>
      <c r="D551" s="925"/>
      <c r="E551" s="896">
        <f t="shared" si="5"/>
        <v>45340</v>
      </c>
      <c r="F551" s="916">
        <f>F550+7</f>
        <v>45344</v>
      </c>
      <c r="G551" s="917">
        <f>F551+36</f>
        <v>45380</v>
      </c>
    </row>
    <row r="552" spans="1:8" s="909" customFormat="1" ht="17.25" customHeight="1">
      <c r="A552" s="903"/>
      <c r="B552" s="875" t="s">
        <v>3162</v>
      </c>
      <c r="C552" s="875" t="s">
        <v>3163</v>
      </c>
      <c r="D552" s="888"/>
      <c r="E552" s="896">
        <f t="shared" si="5"/>
        <v>45347</v>
      </c>
      <c r="F552" s="916">
        <f>F551+7</f>
        <v>45351</v>
      </c>
      <c r="G552" s="917">
        <f>F552+36</f>
        <v>45387</v>
      </c>
    </row>
    <row r="553" spans="1:8" s="798" customFormat="1" ht="15" hidden="1">
      <c r="A553" s="742" t="s">
        <v>3164</v>
      </c>
      <c r="B553" s="811"/>
      <c r="C553" s="926"/>
      <c r="D553" s="761"/>
      <c r="E553" s="896">
        <f t="shared" si="5"/>
        <v>-4</v>
      </c>
      <c r="F553" s="927"/>
      <c r="G553" s="927"/>
    </row>
    <row r="554" spans="1:8" s="909" customFormat="1" ht="15" hidden="1">
      <c r="A554" s="928"/>
      <c r="B554" s="880" t="s">
        <v>7</v>
      </c>
      <c r="C554" s="922" t="s">
        <v>8</v>
      </c>
      <c r="D554" s="929" t="s">
        <v>2641</v>
      </c>
      <c r="E554" s="896" t="e">
        <f t="shared" si="5"/>
        <v>#VALUE!</v>
      </c>
      <c r="F554" s="914" t="s">
        <v>2630</v>
      </c>
      <c r="G554" s="930" t="s">
        <v>1447</v>
      </c>
    </row>
    <row r="555" spans="1:8" s="909" customFormat="1" ht="15" hidden="1">
      <c r="A555" s="928"/>
      <c r="B555" s="931"/>
      <c r="C555" s="923"/>
      <c r="D555" s="932"/>
      <c r="E555" s="896" t="e">
        <f t="shared" si="5"/>
        <v>#VALUE!</v>
      </c>
      <c r="F555" s="914" t="s">
        <v>11</v>
      </c>
      <c r="G555" s="913" t="s">
        <v>12</v>
      </c>
    </row>
    <row r="556" spans="1:8" s="909" customFormat="1" ht="15" hidden="1">
      <c r="A556" s="928"/>
      <c r="B556" s="914"/>
      <c r="C556" s="875"/>
      <c r="D556" s="915" t="s">
        <v>3165</v>
      </c>
      <c r="E556" s="896">
        <f t="shared" si="5"/>
        <v>44224</v>
      </c>
      <c r="F556" s="916">
        <v>44228</v>
      </c>
      <c r="G556" s="916">
        <f>F556+53</f>
        <v>44281</v>
      </c>
    </row>
    <row r="557" spans="1:8" s="909" customFormat="1" ht="15.75" hidden="1" customHeight="1">
      <c r="A557" s="928"/>
      <c r="B557" s="914"/>
      <c r="C557" s="864"/>
      <c r="D557" s="918"/>
      <c r="E557" s="896">
        <f t="shared" si="5"/>
        <v>44231</v>
      </c>
      <c r="F557" s="916">
        <f>F556+7</f>
        <v>44235</v>
      </c>
      <c r="G557" s="916">
        <f>F557+53</f>
        <v>44288</v>
      </c>
    </row>
    <row r="558" spans="1:8" s="909" customFormat="1" ht="15" hidden="1" customHeight="1">
      <c r="A558" s="928"/>
      <c r="B558" s="914"/>
      <c r="C558" s="875"/>
      <c r="D558" s="918"/>
      <c r="E558" s="896">
        <f t="shared" si="5"/>
        <v>44238</v>
      </c>
      <c r="F558" s="916">
        <f>F557+7</f>
        <v>44242</v>
      </c>
      <c r="G558" s="916">
        <f>F558+53</f>
        <v>44295</v>
      </c>
      <c r="H558" s="798"/>
    </row>
    <row r="559" spans="1:8" s="909" customFormat="1" ht="15" hidden="1" customHeight="1">
      <c r="A559" s="928"/>
      <c r="B559" s="914"/>
      <c r="C559" s="864"/>
      <c r="D559" s="918"/>
      <c r="E559" s="896">
        <f t="shared" si="5"/>
        <v>44245</v>
      </c>
      <c r="F559" s="916">
        <f>F558+7</f>
        <v>44249</v>
      </c>
      <c r="G559" s="916">
        <f>F559+53</f>
        <v>44302</v>
      </c>
    </row>
    <row r="560" spans="1:8" s="909" customFormat="1" ht="15" hidden="1" customHeight="1">
      <c r="A560" s="928"/>
      <c r="B560" s="914"/>
      <c r="C560" s="875"/>
      <c r="D560" s="919"/>
      <c r="E560" s="896">
        <f t="shared" si="5"/>
        <v>44252</v>
      </c>
      <c r="F560" s="916">
        <f>F559+7</f>
        <v>44256</v>
      </c>
      <c r="G560" s="916">
        <f>F560+53</f>
        <v>44309</v>
      </c>
    </row>
    <row r="561" spans="1:7" s="933" customFormat="1" ht="17.100000000000001" hidden="1" customHeight="1">
      <c r="A561" s="742" t="s">
        <v>1537</v>
      </c>
      <c r="B561" s="811"/>
      <c r="C561" s="900"/>
      <c r="D561" s="901"/>
      <c r="E561" s="901"/>
      <c r="F561" s="902"/>
      <c r="G561" s="902"/>
    </row>
    <row r="562" spans="1:7" s="909" customFormat="1" ht="15" hidden="1">
      <c r="A562" s="928"/>
      <c r="B562" s="880" t="s">
        <v>7</v>
      </c>
      <c r="C562" s="934" t="s">
        <v>8</v>
      </c>
      <c r="D562" s="935" t="s">
        <v>2641</v>
      </c>
      <c r="E562" s="907" t="s">
        <v>2629</v>
      </c>
      <c r="F562" s="908" t="s">
        <v>2630</v>
      </c>
      <c r="G562" s="930" t="s">
        <v>1535</v>
      </c>
    </row>
    <row r="563" spans="1:7" s="909" customFormat="1" ht="15" hidden="1">
      <c r="A563" s="928"/>
      <c r="B563" s="931"/>
      <c r="C563" s="818"/>
      <c r="D563" s="872"/>
      <c r="E563" s="936" t="s">
        <v>2632</v>
      </c>
      <c r="F563" s="937" t="s">
        <v>11</v>
      </c>
      <c r="G563" s="913" t="s">
        <v>12</v>
      </c>
    </row>
    <row r="564" spans="1:7" s="909" customFormat="1" ht="15" hidden="1" customHeight="1">
      <c r="A564" s="928"/>
      <c r="B564" s="864" t="s">
        <v>3166</v>
      </c>
      <c r="C564" s="864" t="s">
        <v>3167</v>
      </c>
      <c r="D564" s="924" t="s">
        <v>2643</v>
      </c>
      <c r="E564" s="938">
        <f>F564-5</f>
        <v>44072</v>
      </c>
      <c r="F564" s="916">
        <v>44077</v>
      </c>
      <c r="G564" s="916">
        <f>F564+40</f>
        <v>44117</v>
      </c>
    </row>
    <row r="565" spans="1:7" s="909" customFormat="1" ht="15" hidden="1">
      <c r="A565" s="928"/>
      <c r="B565" s="864" t="s">
        <v>3168</v>
      </c>
      <c r="C565" s="864" t="s">
        <v>529</v>
      </c>
      <c r="D565" s="925"/>
      <c r="E565" s="938">
        <f>F565-5</f>
        <v>44079</v>
      </c>
      <c r="F565" s="916">
        <f>F564+7</f>
        <v>44084</v>
      </c>
      <c r="G565" s="916">
        <f>F565+40</f>
        <v>44124</v>
      </c>
    </row>
    <row r="566" spans="1:7" s="909" customFormat="1" ht="15" hidden="1">
      <c r="A566" s="928"/>
      <c r="B566" s="864" t="s">
        <v>3169</v>
      </c>
      <c r="C566" s="864" t="s">
        <v>529</v>
      </c>
      <c r="D566" s="925"/>
      <c r="E566" s="938">
        <f>F566-5</f>
        <v>44086</v>
      </c>
      <c r="F566" s="916">
        <f>F565+7</f>
        <v>44091</v>
      </c>
      <c r="G566" s="916">
        <f>F566+40</f>
        <v>44131</v>
      </c>
    </row>
    <row r="567" spans="1:7" s="909" customFormat="1" ht="15" hidden="1">
      <c r="A567" s="928"/>
      <c r="B567" s="864" t="s">
        <v>3170</v>
      </c>
      <c r="C567" s="939" t="s">
        <v>3171</v>
      </c>
      <c r="D567" s="925"/>
      <c r="E567" s="938">
        <f t="shared" ref="E567:E575" si="6">F567-5</f>
        <v>44093</v>
      </c>
      <c r="F567" s="916">
        <f>F566+7</f>
        <v>44098</v>
      </c>
      <c r="G567" s="916">
        <f>F567+40</f>
        <v>44138</v>
      </c>
    </row>
    <row r="568" spans="1:7" s="909" customFormat="1" ht="15" hidden="1">
      <c r="A568" s="928"/>
      <c r="B568" s="864" t="s">
        <v>3172</v>
      </c>
      <c r="C568" s="939" t="s">
        <v>3173</v>
      </c>
      <c r="D568" s="888"/>
      <c r="E568" s="938">
        <f t="shared" si="6"/>
        <v>44100</v>
      </c>
      <c r="F568" s="916">
        <f>F567+7</f>
        <v>44105</v>
      </c>
      <c r="G568" s="916">
        <f>F568+40</f>
        <v>44145</v>
      </c>
    </row>
    <row r="569" spans="1:7" s="909" customFormat="1" ht="15" hidden="1">
      <c r="A569" s="928"/>
      <c r="B569" s="940" t="s">
        <v>425</v>
      </c>
      <c r="C569" s="934" t="s">
        <v>8</v>
      </c>
      <c r="D569" s="935" t="s">
        <v>2641</v>
      </c>
      <c r="E569" s="907" t="s">
        <v>2629</v>
      </c>
      <c r="F569" s="908" t="s">
        <v>2630</v>
      </c>
      <c r="G569" s="930" t="s">
        <v>1535</v>
      </c>
    </row>
    <row r="570" spans="1:7" s="909" customFormat="1" ht="15" hidden="1">
      <c r="A570" s="928"/>
      <c r="B570" s="940"/>
      <c r="C570" s="818"/>
      <c r="D570" s="872"/>
      <c r="E570" s="936" t="s">
        <v>2632</v>
      </c>
      <c r="F570" s="937" t="s">
        <v>11</v>
      </c>
      <c r="G570" s="913" t="s">
        <v>12</v>
      </c>
    </row>
    <row r="571" spans="1:7" s="909" customFormat="1" ht="15" hidden="1">
      <c r="A571" s="928"/>
      <c r="B571" s="914" t="s">
        <v>3174</v>
      </c>
      <c r="C571" s="875" t="s">
        <v>3175</v>
      </c>
      <c r="D571" s="924" t="s">
        <v>3176</v>
      </c>
      <c r="E571" s="938">
        <f t="shared" si="6"/>
        <v>45074</v>
      </c>
      <c r="F571" s="916">
        <v>45079</v>
      </c>
      <c r="G571" s="916">
        <f>F571+36</f>
        <v>45115</v>
      </c>
    </row>
    <row r="572" spans="1:7" s="909" customFormat="1" ht="15" hidden="1">
      <c r="A572" s="928"/>
      <c r="B572" s="914" t="s">
        <v>3177</v>
      </c>
      <c r="C572" s="875" t="s">
        <v>3178</v>
      </c>
      <c r="D572" s="925"/>
      <c r="E572" s="938">
        <f t="shared" si="6"/>
        <v>45081</v>
      </c>
      <c r="F572" s="916">
        <f>F571+7</f>
        <v>45086</v>
      </c>
      <c r="G572" s="916">
        <f>F572+36</f>
        <v>45122</v>
      </c>
    </row>
    <row r="573" spans="1:7" s="909" customFormat="1" ht="15" hidden="1">
      <c r="A573" s="928"/>
      <c r="B573" s="914" t="s">
        <v>3179</v>
      </c>
      <c r="C573" s="914" t="s">
        <v>3180</v>
      </c>
      <c r="D573" s="925"/>
      <c r="E573" s="938">
        <f t="shared" si="6"/>
        <v>45088</v>
      </c>
      <c r="F573" s="916">
        <f>F572+7</f>
        <v>45093</v>
      </c>
      <c r="G573" s="916">
        <f>F573+36</f>
        <v>45129</v>
      </c>
    </row>
    <row r="574" spans="1:7" s="909" customFormat="1" ht="15" hidden="1">
      <c r="A574" s="928"/>
      <c r="B574" s="914" t="s">
        <v>1012</v>
      </c>
      <c r="C574" s="875" t="s">
        <v>3181</v>
      </c>
      <c r="D574" s="925"/>
      <c r="E574" s="938">
        <f t="shared" si="6"/>
        <v>45095</v>
      </c>
      <c r="F574" s="916">
        <f>F573+7</f>
        <v>45100</v>
      </c>
      <c r="G574" s="916">
        <f>F574+36</f>
        <v>45136</v>
      </c>
    </row>
    <row r="575" spans="1:7" s="909" customFormat="1" ht="15" hidden="1">
      <c r="A575" s="928"/>
      <c r="B575" s="875" t="s">
        <v>3182</v>
      </c>
      <c r="C575" s="875" t="s">
        <v>3183</v>
      </c>
      <c r="D575" s="888"/>
      <c r="E575" s="938">
        <f t="shared" si="6"/>
        <v>45102</v>
      </c>
      <c r="F575" s="916">
        <f>F574+7</f>
        <v>45107</v>
      </c>
      <c r="G575" s="916">
        <f>F575+36</f>
        <v>45143</v>
      </c>
    </row>
    <row r="576" spans="1:7" s="798" customFormat="1" ht="14.1" customHeight="1">
      <c r="A576" s="742" t="s">
        <v>3184</v>
      </c>
      <c r="B576" s="811"/>
      <c r="C576" s="900"/>
      <c r="D576" s="901"/>
      <c r="E576" s="901"/>
      <c r="F576" s="902"/>
      <c r="G576" s="902"/>
    </row>
    <row r="577" spans="1:8" s="909" customFormat="1" ht="15">
      <c r="A577" s="928"/>
      <c r="B577" s="856" t="s">
        <v>3185</v>
      </c>
      <c r="C577" s="941" t="s">
        <v>8</v>
      </c>
      <c r="D577" s="935" t="s">
        <v>2641</v>
      </c>
      <c r="E577" s="907" t="s">
        <v>2629</v>
      </c>
      <c r="F577" s="908" t="s">
        <v>2630</v>
      </c>
      <c r="G577" s="908" t="s">
        <v>1547</v>
      </c>
    </row>
    <row r="578" spans="1:8" s="909" customFormat="1" ht="15">
      <c r="A578" s="928"/>
      <c r="B578" s="856"/>
      <c r="C578" s="872"/>
      <c r="D578" s="942"/>
      <c r="E578" s="907" t="s">
        <v>2632</v>
      </c>
      <c r="F578" s="913" t="s">
        <v>11</v>
      </c>
      <c r="G578" s="913" t="s">
        <v>12</v>
      </c>
    </row>
    <row r="579" spans="1:8" s="909" customFormat="1" ht="15">
      <c r="A579" s="928"/>
      <c r="B579" s="943" t="s">
        <v>3186</v>
      </c>
      <c r="C579" s="875" t="s">
        <v>3187</v>
      </c>
      <c r="D579" s="915" t="s">
        <v>2643</v>
      </c>
      <c r="E579" s="944">
        <f>F579-5</f>
        <v>45320</v>
      </c>
      <c r="F579" s="916">
        <v>45325</v>
      </c>
      <c r="G579" s="945">
        <f>F579+28</f>
        <v>45353</v>
      </c>
    </row>
    <row r="580" spans="1:8" s="909" customFormat="1" ht="15">
      <c r="A580" s="928"/>
      <c r="B580" s="943" t="s">
        <v>3188</v>
      </c>
      <c r="C580" s="875" t="s">
        <v>3189</v>
      </c>
      <c r="D580" s="918"/>
      <c r="E580" s="944">
        <f>F580-5</f>
        <v>45327</v>
      </c>
      <c r="F580" s="916">
        <f>F579+7</f>
        <v>45332</v>
      </c>
      <c r="G580" s="945">
        <f>F580+28</f>
        <v>45360</v>
      </c>
    </row>
    <row r="581" spans="1:8" s="909" customFormat="1" ht="15">
      <c r="A581" s="928"/>
      <c r="B581" s="914" t="s">
        <v>3190</v>
      </c>
      <c r="C581" s="875" t="s">
        <v>3191</v>
      </c>
      <c r="D581" s="918"/>
      <c r="E581" s="944">
        <f>F581-5</f>
        <v>45334</v>
      </c>
      <c r="F581" s="916">
        <f>F580+7</f>
        <v>45339</v>
      </c>
      <c r="G581" s="945">
        <f>F581+28</f>
        <v>45367</v>
      </c>
    </row>
    <row r="582" spans="1:8" s="909" customFormat="1" ht="15">
      <c r="A582" s="928"/>
      <c r="B582" s="943" t="s">
        <v>1061</v>
      </c>
      <c r="C582" s="864" t="s">
        <v>2637</v>
      </c>
      <c r="D582" s="918"/>
      <c r="E582" s="944">
        <f>F582-5</f>
        <v>45341</v>
      </c>
      <c r="F582" s="916">
        <f>F581+7</f>
        <v>45346</v>
      </c>
      <c r="G582" s="945">
        <f>F582+28</f>
        <v>45374</v>
      </c>
      <c r="H582" s="798"/>
    </row>
    <row r="583" spans="1:8" s="909" customFormat="1" ht="15">
      <c r="A583" s="928"/>
      <c r="B583" s="914" t="s">
        <v>1061</v>
      </c>
      <c r="C583" s="864" t="s">
        <v>2637</v>
      </c>
      <c r="D583" s="919"/>
      <c r="E583" s="944">
        <f>F583-5</f>
        <v>45348</v>
      </c>
      <c r="F583" s="916">
        <f>F582+7</f>
        <v>45353</v>
      </c>
      <c r="G583" s="945">
        <f>F583+28</f>
        <v>45381</v>
      </c>
      <c r="H583" s="798"/>
    </row>
    <row r="584" spans="1:8" s="909" customFormat="1" ht="15">
      <c r="A584" s="928"/>
      <c r="B584" s="946" t="s">
        <v>425</v>
      </c>
      <c r="C584" s="941" t="s">
        <v>8</v>
      </c>
      <c r="D584" s="935" t="s">
        <v>2641</v>
      </c>
      <c r="E584" s="907" t="s">
        <v>2629</v>
      </c>
      <c r="F584" s="908" t="s">
        <v>2630</v>
      </c>
      <c r="G584" s="908" t="s">
        <v>59</v>
      </c>
    </row>
    <row r="585" spans="1:8" s="909" customFormat="1" ht="15">
      <c r="A585" s="928"/>
      <c r="B585" s="947"/>
      <c r="C585" s="872"/>
      <c r="D585" s="942"/>
      <c r="E585" s="907" t="s">
        <v>2632</v>
      </c>
      <c r="F585" s="913" t="s">
        <v>11</v>
      </c>
      <c r="G585" s="913" t="s">
        <v>12</v>
      </c>
    </row>
    <row r="586" spans="1:8" s="909" customFormat="1" ht="15">
      <c r="A586" s="928"/>
      <c r="B586" s="914" t="s">
        <v>3150</v>
      </c>
      <c r="C586" s="875" t="s">
        <v>663</v>
      </c>
      <c r="D586" s="948" t="s">
        <v>2786</v>
      </c>
      <c r="E586" s="944">
        <f>F586-5</f>
        <v>45319</v>
      </c>
      <c r="F586" s="916">
        <v>45324</v>
      </c>
      <c r="G586" s="916">
        <f>F586+42</f>
        <v>45366</v>
      </c>
      <c r="H586" s="798"/>
    </row>
    <row r="587" spans="1:8" s="909" customFormat="1" ht="15" customHeight="1">
      <c r="A587" s="928"/>
      <c r="B587" s="914" t="s">
        <v>3174</v>
      </c>
      <c r="C587" s="875" t="s">
        <v>1288</v>
      </c>
      <c r="D587" s="949"/>
      <c r="E587" s="944">
        <f>F587-5</f>
        <v>45326</v>
      </c>
      <c r="F587" s="916">
        <f>F586+7</f>
        <v>45331</v>
      </c>
      <c r="G587" s="916">
        <f>F587+42</f>
        <v>45373</v>
      </c>
    </row>
    <row r="588" spans="1:8" s="909" customFormat="1" ht="15" customHeight="1">
      <c r="A588" s="928"/>
      <c r="B588" s="914" t="s">
        <v>3154</v>
      </c>
      <c r="C588" s="914" t="s">
        <v>3192</v>
      </c>
      <c r="D588" s="949"/>
      <c r="E588" s="944">
        <f>F588-5</f>
        <v>45333</v>
      </c>
      <c r="F588" s="916">
        <f>F587+7</f>
        <v>45338</v>
      </c>
      <c r="G588" s="916">
        <f>F588+42</f>
        <v>45380</v>
      </c>
    </row>
    <row r="589" spans="1:8" s="909" customFormat="1" ht="15" customHeight="1">
      <c r="A589" s="928"/>
      <c r="B589" s="914" t="s">
        <v>1086</v>
      </c>
      <c r="C589" s="875" t="s">
        <v>1086</v>
      </c>
      <c r="D589" s="949"/>
      <c r="E589" s="944">
        <f t="shared" ref="E589:E598" si="7">F589-5</f>
        <v>45340</v>
      </c>
      <c r="F589" s="916">
        <f>F588+7</f>
        <v>45345</v>
      </c>
      <c r="G589" s="916">
        <f>F589+42</f>
        <v>45387</v>
      </c>
    </row>
    <row r="590" spans="1:8" s="798" customFormat="1" ht="15.75" customHeight="1">
      <c r="A590" s="926"/>
      <c r="B590" s="875" t="s">
        <v>3193</v>
      </c>
      <c r="C590" s="875" t="s">
        <v>1323</v>
      </c>
      <c r="D590" s="888"/>
      <c r="E590" s="950">
        <f t="shared" si="7"/>
        <v>45347</v>
      </c>
      <c r="F590" s="951">
        <f>F589+7</f>
        <v>45352</v>
      </c>
      <c r="G590" s="916">
        <f>F590+42</f>
        <v>45394</v>
      </c>
    </row>
    <row r="591" spans="1:8" s="798" customFormat="1" ht="15">
      <c r="A591" s="742" t="s">
        <v>1570</v>
      </c>
      <c r="B591" s="811"/>
      <c r="C591" s="900"/>
      <c r="D591" s="901"/>
      <c r="E591" s="901"/>
      <c r="F591" s="902"/>
      <c r="G591" s="902"/>
    </row>
    <row r="592" spans="1:8" s="909" customFormat="1" ht="15">
      <c r="A592" s="928"/>
      <c r="B592" s="856" t="s">
        <v>425</v>
      </c>
      <c r="C592" s="941" t="s">
        <v>8</v>
      </c>
      <c r="D592" s="935" t="s">
        <v>2641</v>
      </c>
      <c r="E592" s="907" t="s">
        <v>2629</v>
      </c>
      <c r="F592" s="908" t="s">
        <v>2630</v>
      </c>
      <c r="G592" s="908" t="s">
        <v>1570</v>
      </c>
    </row>
    <row r="593" spans="1:8" s="909" customFormat="1" ht="15">
      <c r="A593" s="928"/>
      <c r="B593" s="856"/>
      <c r="C593" s="872"/>
      <c r="D593" s="942"/>
      <c r="E593" s="907" t="s">
        <v>2632</v>
      </c>
      <c r="F593" s="913" t="s">
        <v>11</v>
      </c>
      <c r="G593" s="913" t="s">
        <v>12</v>
      </c>
    </row>
    <row r="594" spans="1:8" s="909" customFormat="1" ht="15">
      <c r="A594" s="928"/>
      <c r="B594" s="943" t="s">
        <v>3186</v>
      </c>
      <c r="C594" s="875" t="s">
        <v>3194</v>
      </c>
      <c r="D594" s="948" t="s">
        <v>2643</v>
      </c>
      <c r="E594" s="944">
        <f t="shared" si="7"/>
        <v>45320</v>
      </c>
      <c r="F594" s="916">
        <v>45325</v>
      </c>
      <c r="G594" s="916">
        <f>F594+33</f>
        <v>45358</v>
      </c>
      <c r="H594" s="798"/>
    </row>
    <row r="595" spans="1:8" s="909" customFormat="1" ht="15" customHeight="1">
      <c r="A595" s="928"/>
      <c r="B595" s="943" t="s">
        <v>3195</v>
      </c>
      <c r="C595" s="875" t="s">
        <v>3196</v>
      </c>
      <c r="D595" s="949"/>
      <c r="E595" s="944">
        <f t="shared" si="7"/>
        <v>45327</v>
      </c>
      <c r="F595" s="916">
        <f>F594+7</f>
        <v>45332</v>
      </c>
      <c r="G595" s="916">
        <f>F595+33</f>
        <v>45365</v>
      </c>
    </row>
    <row r="596" spans="1:8" s="909" customFormat="1" ht="15" customHeight="1">
      <c r="A596" s="928"/>
      <c r="B596" s="914" t="s">
        <v>3197</v>
      </c>
      <c r="C596" s="875" t="s">
        <v>3198</v>
      </c>
      <c r="D596" s="949"/>
      <c r="E596" s="944">
        <f t="shared" si="7"/>
        <v>45334</v>
      </c>
      <c r="F596" s="916">
        <f>F595+7</f>
        <v>45339</v>
      </c>
      <c r="G596" s="916">
        <f>F596+33</f>
        <v>45372</v>
      </c>
    </row>
    <row r="597" spans="1:8" s="909" customFormat="1" ht="15" customHeight="1">
      <c r="A597" s="928"/>
      <c r="B597" s="943" t="s">
        <v>3148</v>
      </c>
      <c r="C597" s="864" t="s">
        <v>3199</v>
      </c>
      <c r="D597" s="949"/>
      <c r="E597" s="944">
        <f t="shared" si="7"/>
        <v>45341</v>
      </c>
      <c r="F597" s="916">
        <f>F596+7</f>
        <v>45346</v>
      </c>
      <c r="G597" s="916">
        <f>F597+33</f>
        <v>45379</v>
      </c>
    </row>
    <row r="598" spans="1:8" s="798" customFormat="1" ht="15.75" customHeight="1">
      <c r="A598" s="926"/>
      <c r="B598" s="914" t="s">
        <v>3200</v>
      </c>
      <c r="C598" s="864" t="s">
        <v>3201</v>
      </c>
      <c r="D598" s="888"/>
      <c r="E598" s="950">
        <f t="shared" si="7"/>
        <v>45348</v>
      </c>
      <c r="F598" s="951">
        <f>F597+7</f>
        <v>45353</v>
      </c>
      <c r="G598" s="916">
        <f>F598+33</f>
        <v>45386</v>
      </c>
    </row>
    <row r="599" spans="1:8" s="798" customFormat="1" ht="15">
      <c r="A599" s="742" t="s">
        <v>3202</v>
      </c>
      <c r="B599" s="811"/>
      <c r="C599" s="900"/>
      <c r="D599" s="901" t="s">
        <v>2228</v>
      </c>
      <c r="E599" s="901"/>
      <c r="F599" s="902"/>
      <c r="G599" s="902"/>
    </row>
    <row r="600" spans="1:8" s="909" customFormat="1" ht="15" hidden="1">
      <c r="A600" s="928"/>
      <c r="B600" s="898" t="s">
        <v>7</v>
      </c>
      <c r="C600" s="922" t="s">
        <v>8</v>
      </c>
      <c r="D600" s="922" t="s">
        <v>2641</v>
      </c>
      <c r="E600" s="907" t="s">
        <v>2629</v>
      </c>
      <c r="F600" s="914" t="s">
        <v>2630</v>
      </c>
      <c r="G600" s="914" t="s">
        <v>60</v>
      </c>
      <c r="H600" s="798"/>
    </row>
    <row r="601" spans="1:8" s="909" customFormat="1" ht="15" hidden="1">
      <c r="A601" s="928"/>
      <c r="B601" s="952"/>
      <c r="C601" s="923"/>
      <c r="D601" s="923"/>
      <c r="E601" s="907" t="s">
        <v>2632</v>
      </c>
      <c r="F601" s="914" t="s">
        <v>11</v>
      </c>
      <c r="G601" s="914" t="s">
        <v>12</v>
      </c>
    </row>
    <row r="602" spans="1:8" s="909" customFormat="1" ht="15" hidden="1">
      <c r="A602" s="928"/>
      <c r="B602" s="943" t="s">
        <v>3203</v>
      </c>
      <c r="C602" s="875" t="s">
        <v>3204</v>
      </c>
      <c r="D602" s="924" t="s">
        <v>3135</v>
      </c>
      <c r="E602" s="896">
        <f>F602-5</f>
        <v>44045</v>
      </c>
      <c r="F602" s="916">
        <v>44050</v>
      </c>
      <c r="G602" s="916">
        <f>F602+22</f>
        <v>44072</v>
      </c>
    </row>
    <row r="603" spans="1:8" s="909" customFormat="1" ht="15" hidden="1">
      <c r="A603" s="928"/>
      <c r="B603" s="914" t="s">
        <v>3205</v>
      </c>
      <c r="C603" s="875" t="s">
        <v>3206</v>
      </c>
      <c r="D603" s="925"/>
      <c r="E603" s="896">
        <f>F603-5</f>
        <v>44052</v>
      </c>
      <c r="F603" s="916">
        <f>F602+7</f>
        <v>44057</v>
      </c>
      <c r="G603" s="916">
        <f>F603+22</f>
        <v>44079</v>
      </c>
    </row>
    <row r="604" spans="1:8" s="909" customFormat="1" ht="15" hidden="1">
      <c r="A604" s="928"/>
      <c r="B604" s="914" t="s">
        <v>3207</v>
      </c>
      <c r="C604" s="875" t="s">
        <v>3208</v>
      </c>
      <c r="D604" s="925"/>
      <c r="E604" s="896">
        <f>F604-5</f>
        <v>44059</v>
      </c>
      <c r="F604" s="916">
        <f>F603+7</f>
        <v>44064</v>
      </c>
      <c r="G604" s="916">
        <f>F604+22</f>
        <v>44086</v>
      </c>
    </row>
    <row r="605" spans="1:8" s="909" customFormat="1" ht="15" hidden="1">
      <c r="A605" s="928"/>
      <c r="B605" s="914" t="s">
        <v>3209</v>
      </c>
      <c r="C605" s="875" t="s">
        <v>2637</v>
      </c>
      <c r="D605" s="925"/>
      <c r="E605" s="896">
        <f>F605-5</f>
        <v>44066</v>
      </c>
      <c r="F605" s="916">
        <f>F604+7</f>
        <v>44071</v>
      </c>
      <c r="G605" s="916">
        <f>F605+22</f>
        <v>44093</v>
      </c>
    </row>
    <row r="606" spans="1:8" s="909" customFormat="1" ht="15" hidden="1">
      <c r="A606" s="928"/>
      <c r="B606" s="914" t="s">
        <v>3210</v>
      </c>
      <c r="C606" s="875" t="s">
        <v>3211</v>
      </c>
      <c r="D606" s="888"/>
      <c r="E606" s="896">
        <f>F606-5</f>
        <v>44073</v>
      </c>
      <c r="F606" s="916">
        <f>F605+7</f>
        <v>44078</v>
      </c>
      <c r="G606" s="916">
        <f>F606+22</f>
        <v>44100</v>
      </c>
    </row>
    <row r="607" spans="1:8" s="909" customFormat="1" ht="15">
      <c r="A607" s="928"/>
      <c r="B607" s="856" t="s">
        <v>425</v>
      </c>
      <c r="C607" s="922" t="s">
        <v>8</v>
      </c>
      <c r="D607" s="922" t="s">
        <v>2641</v>
      </c>
      <c r="E607" s="907" t="s">
        <v>2629</v>
      </c>
      <c r="F607" s="914" t="s">
        <v>2630</v>
      </c>
      <c r="G607" s="914" t="s">
        <v>60</v>
      </c>
      <c r="H607" s="798"/>
    </row>
    <row r="608" spans="1:8" s="909" customFormat="1" ht="15">
      <c r="A608" s="928"/>
      <c r="B608" s="856"/>
      <c r="C608" s="923"/>
      <c r="D608" s="923"/>
      <c r="E608" s="907" t="s">
        <v>2632</v>
      </c>
      <c r="F608" s="914" t="s">
        <v>11</v>
      </c>
      <c r="G608" s="914" t="s">
        <v>12</v>
      </c>
    </row>
    <row r="609" spans="1:8" s="909" customFormat="1" ht="15">
      <c r="A609" s="928"/>
      <c r="B609" s="914" t="s">
        <v>3212</v>
      </c>
      <c r="C609" s="875" t="s">
        <v>663</v>
      </c>
      <c r="D609" s="924" t="s">
        <v>2786</v>
      </c>
      <c r="E609" s="896">
        <f>F609-5</f>
        <v>45319</v>
      </c>
      <c r="F609" s="916">
        <v>45324</v>
      </c>
      <c r="G609" s="916">
        <f>F609+22</f>
        <v>45346</v>
      </c>
    </row>
    <row r="610" spans="1:8" s="909" customFormat="1" ht="15">
      <c r="A610" s="928"/>
      <c r="B610" s="914" t="s">
        <v>3174</v>
      </c>
      <c r="C610" s="875" t="s">
        <v>3213</v>
      </c>
      <c r="D610" s="925"/>
      <c r="E610" s="896">
        <f>F610-5</f>
        <v>45326</v>
      </c>
      <c r="F610" s="916">
        <f>F609+7</f>
        <v>45331</v>
      </c>
      <c r="G610" s="916">
        <f>F610+22</f>
        <v>45353</v>
      </c>
    </row>
    <row r="611" spans="1:8" s="909" customFormat="1" ht="15">
      <c r="A611" s="928"/>
      <c r="B611" s="914" t="s">
        <v>3214</v>
      </c>
      <c r="C611" s="914" t="s">
        <v>1327</v>
      </c>
      <c r="D611" s="925"/>
      <c r="E611" s="896">
        <f>F611-5</f>
        <v>45333</v>
      </c>
      <c r="F611" s="916">
        <f>F610+7</f>
        <v>45338</v>
      </c>
      <c r="G611" s="916">
        <f>F611+22</f>
        <v>45360</v>
      </c>
    </row>
    <row r="612" spans="1:8" s="909" customFormat="1" ht="15">
      <c r="A612" s="928"/>
      <c r="B612" s="914" t="s">
        <v>933</v>
      </c>
      <c r="C612" s="875" t="s">
        <v>933</v>
      </c>
      <c r="D612" s="925"/>
      <c r="E612" s="896">
        <f>F612-5</f>
        <v>45340</v>
      </c>
      <c r="F612" s="916">
        <f>F611+7</f>
        <v>45345</v>
      </c>
      <c r="G612" s="916">
        <f>F612+22</f>
        <v>45367</v>
      </c>
    </row>
    <row r="613" spans="1:8" s="909" customFormat="1" ht="15">
      <c r="A613" s="928"/>
      <c r="B613" s="875" t="s">
        <v>3215</v>
      </c>
      <c r="C613" s="875" t="s">
        <v>3216</v>
      </c>
      <c r="D613" s="888"/>
      <c r="E613" s="896">
        <f>F613-5</f>
        <v>45347</v>
      </c>
      <c r="F613" s="916">
        <f>F612+7</f>
        <v>45352</v>
      </c>
      <c r="G613" s="916">
        <f>F613+22</f>
        <v>45374</v>
      </c>
    </row>
    <row r="614" spans="1:8" s="909" customFormat="1" ht="15" hidden="1">
      <c r="A614" s="928"/>
      <c r="B614" s="898" t="s">
        <v>7</v>
      </c>
      <c r="C614" s="922" t="s">
        <v>8</v>
      </c>
      <c r="D614" s="922" t="s">
        <v>2641</v>
      </c>
      <c r="E614" s="907" t="s">
        <v>2629</v>
      </c>
      <c r="F614" s="914" t="s">
        <v>2630</v>
      </c>
      <c r="G614" s="914" t="s">
        <v>60</v>
      </c>
      <c r="H614" s="798"/>
    </row>
    <row r="615" spans="1:8" s="909" customFormat="1" ht="15" hidden="1">
      <c r="A615" s="928"/>
      <c r="B615" s="952"/>
      <c r="C615" s="923"/>
      <c r="D615" s="923"/>
      <c r="E615" s="907" t="s">
        <v>2632</v>
      </c>
      <c r="F615" s="914" t="s">
        <v>11</v>
      </c>
      <c r="G615" s="914" t="s">
        <v>12</v>
      </c>
    </row>
    <row r="616" spans="1:8" s="909" customFormat="1" ht="15" hidden="1">
      <c r="A616" s="928"/>
      <c r="B616" s="943" t="s">
        <v>3203</v>
      </c>
      <c r="C616" s="875" t="s">
        <v>3217</v>
      </c>
      <c r="D616" s="924" t="s">
        <v>3135</v>
      </c>
      <c r="E616" s="896">
        <f>F616-5</f>
        <v>44045</v>
      </c>
      <c r="F616" s="916">
        <v>44050</v>
      </c>
      <c r="G616" s="916">
        <f>F616+22</f>
        <v>44072</v>
      </c>
    </row>
    <row r="617" spans="1:8" s="909" customFormat="1" ht="15" hidden="1">
      <c r="A617" s="928"/>
      <c r="B617" s="914" t="s">
        <v>3205</v>
      </c>
      <c r="C617" s="875" t="s">
        <v>3206</v>
      </c>
      <c r="D617" s="925"/>
      <c r="E617" s="896">
        <f>F617-5</f>
        <v>44052</v>
      </c>
      <c r="F617" s="916">
        <f>F616+7</f>
        <v>44057</v>
      </c>
      <c r="G617" s="916">
        <f>F617+22</f>
        <v>44079</v>
      </c>
    </row>
    <row r="618" spans="1:8" s="909" customFormat="1" ht="15" hidden="1">
      <c r="A618" s="928"/>
      <c r="B618" s="914" t="s">
        <v>3218</v>
      </c>
      <c r="C618" s="875" t="s">
        <v>3219</v>
      </c>
      <c r="D618" s="925"/>
      <c r="E618" s="896">
        <f>F618-5</f>
        <v>44059</v>
      </c>
      <c r="F618" s="916">
        <f>F617+7</f>
        <v>44064</v>
      </c>
      <c r="G618" s="916">
        <f>F618+22</f>
        <v>44086</v>
      </c>
    </row>
    <row r="619" spans="1:8" s="909" customFormat="1" ht="15" hidden="1">
      <c r="A619" s="928"/>
      <c r="B619" s="914" t="s">
        <v>1061</v>
      </c>
      <c r="C619" s="875" t="s">
        <v>2637</v>
      </c>
      <c r="D619" s="925"/>
      <c r="E619" s="896">
        <f>F619-5</f>
        <v>44066</v>
      </c>
      <c r="F619" s="916">
        <f>F618+7</f>
        <v>44071</v>
      </c>
      <c r="G619" s="916">
        <f>F619+22</f>
        <v>44093</v>
      </c>
    </row>
    <row r="620" spans="1:8" s="909" customFormat="1" ht="15" hidden="1">
      <c r="A620" s="928"/>
      <c r="B620" s="914" t="s">
        <v>1061</v>
      </c>
      <c r="C620" s="875" t="s">
        <v>2637</v>
      </c>
      <c r="D620" s="888"/>
      <c r="E620" s="896">
        <f>F620-5</f>
        <v>44073</v>
      </c>
      <c r="F620" s="916">
        <f>F619+7</f>
        <v>44078</v>
      </c>
      <c r="G620" s="916">
        <f>F620+22</f>
        <v>44100</v>
      </c>
    </row>
    <row r="621" spans="1:8" s="909" customFormat="1" ht="15">
      <c r="A621" s="928"/>
      <c r="B621" s="856" t="s">
        <v>425</v>
      </c>
      <c r="C621" s="941" t="s">
        <v>8</v>
      </c>
      <c r="D621" s="922" t="s">
        <v>2641</v>
      </c>
      <c r="E621" s="907" t="s">
        <v>2629</v>
      </c>
      <c r="F621" s="914" t="s">
        <v>2630</v>
      </c>
      <c r="G621" s="914" t="s">
        <v>60</v>
      </c>
      <c r="H621" s="798"/>
    </row>
    <row r="622" spans="1:8" s="909" customFormat="1" ht="15">
      <c r="A622" s="928"/>
      <c r="B622" s="856"/>
      <c r="C622" s="872"/>
      <c r="D622" s="923"/>
      <c r="E622" s="907" t="s">
        <v>2632</v>
      </c>
      <c r="F622" s="914" t="s">
        <v>11</v>
      </c>
      <c r="G622" s="914" t="s">
        <v>12</v>
      </c>
    </row>
    <row r="623" spans="1:8" s="909" customFormat="1" ht="15">
      <c r="A623" s="928"/>
      <c r="B623" s="943" t="s">
        <v>3186</v>
      </c>
      <c r="C623" s="875" t="s">
        <v>3187</v>
      </c>
      <c r="D623" s="924" t="s">
        <v>2371</v>
      </c>
      <c r="E623" s="896">
        <f>F623-5</f>
        <v>45320</v>
      </c>
      <c r="F623" s="916">
        <v>45325</v>
      </c>
      <c r="G623" s="916">
        <f>F623+22</f>
        <v>45347</v>
      </c>
    </row>
    <row r="624" spans="1:8" s="909" customFormat="1" ht="15">
      <c r="A624" s="928"/>
      <c r="B624" s="943" t="s">
        <v>3220</v>
      </c>
      <c r="C624" s="875" t="s">
        <v>3196</v>
      </c>
      <c r="D624" s="925"/>
      <c r="E624" s="896">
        <f>F624-5</f>
        <v>45327</v>
      </c>
      <c r="F624" s="916">
        <f>F623+7</f>
        <v>45332</v>
      </c>
      <c r="G624" s="916">
        <f>F624+22</f>
        <v>45354</v>
      </c>
    </row>
    <row r="625" spans="1:8" s="909" customFormat="1" ht="15">
      <c r="A625" s="928"/>
      <c r="B625" s="914" t="s">
        <v>3190</v>
      </c>
      <c r="C625" s="875" t="s">
        <v>3221</v>
      </c>
      <c r="D625" s="925"/>
      <c r="E625" s="896">
        <f>F625-5</f>
        <v>45334</v>
      </c>
      <c r="F625" s="916">
        <f>F624+7</f>
        <v>45339</v>
      </c>
      <c r="G625" s="916">
        <f>F625+22</f>
        <v>45361</v>
      </c>
    </row>
    <row r="626" spans="1:8" s="909" customFormat="1" ht="15">
      <c r="A626" s="928"/>
      <c r="B626" s="943" t="s">
        <v>3222</v>
      </c>
      <c r="C626" s="864" t="s">
        <v>2637</v>
      </c>
      <c r="D626" s="925"/>
      <c r="E626" s="896">
        <f>F626-5</f>
        <v>45341</v>
      </c>
      <c r="F626" s="916">
        <f>F625+7</f>
        <v>45346</v>
      </c>
      <c r="G626" s="916">
        <f>F626+22</f>
        <v>45368</v>
      </c>
    </row>
    <row r="627" spans="1:8" s="909" customFormat="1" ht="15">
      <c r="A627" s="928"/>
      <c r="B627" s="914" t="s">
        <v>3223</v>
      </c>
      <c r="C627" s="864" t="s">
        <v>3224</v>
      </c>
      <c r="D627" s="888"/>
      <c r="E627" s="896">
        <f>F627-5</f>
        <v>45348</v>
      </c>
      <c r="F627" s="916">
        <f>F626+7</f>
        <v>45353</v>
      </c>
      <c r="G627" s="916">
        <f>F627+22</f>
        <v>45375</v>
      </c>
    </row>
    <row r="628" spans="1:8" s="798" customFormat="1" ht="15">
      <c r="A628" s="742" t="s">
        <v>1430</v>
      </c>
      <c r="B628" s="811"/>
      <c r="C628" s="900"/>
      <c r="D628" s="901" t="s">
        <v>2228</v>
      </c>
      <c r="E628" s="901"/>
      <c r="F628" s="902"/>
      <c r="G628" s="902"/>
    </row>
    <row r="629" spans="1:8" s="909" customFormat="1" ht="15" hidden="1">
      <c r="A629" s="928"/>
      <c r="B629" s="898" t="s">
        <v>7</v>
      </c>
      <c r="C629" s="922" t="s">
        <v>8</v>
      </c>
      <c r="D629" s="922" t="s">
        <v>2641</v>
      </c>
      <c r="E629" s="907" t="s">
        <v>2629</v>
      </c>
      <c r="F629" s="914" t="s">
        <v>2630</v>
      </c>
      <c r="G629" s="914" t="s">
        <v>60</v>
      </c>
      <c r="H629" s="798"/>
    </row>
    <row r="630" spans="1:8" s="909" customFormat="1" ht="15" hidden="1">
      <c r="A630" s="928"/>
      <c r="B630" s="952"/>
      <c r="C630" s="923"/>
      <c r="D630" s="923"/>
      <c r="E630" s="907" t="s">
        <v>2632</v>
      </c>
      <c r="F630" s="914" t="s">
        <v>11</v>
      </c>
      <c r="G630" s="914" t="s">
        <v>12</v>
      </c>
    </row>
    <row r="631" spans="1:8" s="909" customFormat="1" ht="15" hidden="1">
      <c r="A631" s="928"/>
      <c r="B631" s="943" t="s">
        <v>3225</v>
      </c>
      <c r="C631" s="875" t="s">
        <v>3226</v>
      </c>
      <c r="D631" s="924" t="s">
        <v>3135</v>
      </c>
      <c r="E631" s="896">
        <f>F631-5</f>
        <v>44045</v>
      </c>
      <c r="F631" s="916">
        <v>44050</v>
      </c>
      <c r="G631" s="916">
        <f>F631+22</f>
        <v>44072</v>
      </c>
    </row>
    <row r="632" spans="1:8" s="909" customFormat="1" ht="15" hidden="1">
      <c r="A632" s="928"/>
      <c r="B632" s="914" t="s">
        <v>3227</v>
      </c>
      <c r="C632" s="875" t="s">
        <v>3228</v>
      </c>
      <c r="D632" s="925"/>
      <c r="E632" s="896">
        <f>F632-5</f>
        <v>44052</v>
      </c>
      <c r="F632" s="916">
        <f>F631+7</f>
        <v>44057</v>
      </c>
      <c r="G632" s="916">
        <f>F632+22</f>
        <v>44079</v>
      </c>
    </row>
    <row r="633" spans="1:8" s="909" customFormat="1" ht="15" hidden="1">
      <c r="A633" s="928"/>
      <c r="B633" s="914" t="s">
        <v>3218</v>
      </c>
      <c r="C633" s="875" t="s">
        <v>3229</v>
      </c>
      <c r="D633" s="925"/>
      <c r="E633" s="896">
        <f>F633-5</f>
        <v>44059</v>
      </c>
      <c r="F633" s="916">
        <f>F632+7</f>
        <v>44064</v>
      </c>
      <c r="G633" s="916">
        <f>F633+22</f>
        <v>44086</v>
      </c>
    </row>
    <row r="634" spans="1:8" s="909" customFormat="1" ht="15" hidden="1">
      <c r="A634" s="928"/>
      <c r="B634" s="914" t="s">
        <v>1061</v>
      </c>
      <c r="C634" s="875" t="s">
        <v>2637</v>
      </c>
      <c r="D634" s="925"/>
      <c r="E634" s="896">
        <f>F634-5</f>
        <v>44066</v>
      </c>
      <c r="F634" s="916">
        <f>F633+7</f>
        <v>44071</v>
      </c>
      <c r="G634" s="916">
        <f>F634+22</f>
        <v>44093</v>
      </c>
    </row>
    <row r="635" spans="1:8" s="909" customFormat="1" ht="15" hidden="1">
      <c r="A635" s="928"/>
      <c r="B635" s="914" t="s">
        <v>1061</v>
      </c>
      <c r="C635" s="875" t="s">
        <v>2637</v>
      </c>
      <c r="D635" s="888"/>
      <c r="E635" s="896">
        <f>F635-5</f>
        <v>44073</v>
      </c>
      <c r="F635" s="916">
        <f>F634+7</f>
        <v>44078</v>
      </c>
      <c r="G635" s="916">
        <f>F635+22</f>
        <v>44100</v>
      </c>
    </row>
    <row r="636" spans="1:8" s="909" customFormat="1" ht="15">
      <c r="A636" s="928"/>
      <c r="B636" s="856" t="s">
        <v>425</v>
      </c>
      <c r="C636" s="941" t="s">
        <v>8</v>
      </c>
      <c r="D636" s="922" t="s">
        <v>2641</v>
      </c>
      <c r="E636" s="907" t="s">
        <v>2629</v>
      </c>
      <c r="F636" s="914" t="s">
        <v>2630</v>
      </c>
      <c r="G636" s="914" t="s">
        <v>3230</v>
      </c>
      <c r="H636" s="798"/>
    </row>
    <row r="637" spans="1:8" s="909" customFormat="1" ht="15">
      <c r="A637" s="928"/>
      <c r="B637" s="856"/>
      <c r="C637" s="872"/>
      <c r="D637" s="923"/>
      <c r="E637" s="907" t="s">
        <v>2632</v>
      </c>
      <c r="F637" s="914" t="s">
        <v>11</v>
      </c>
      <c r="G637" s="914" t="s">
        <v>12</v>
      </c>
    </row>
    <row r="638" spans="1:8" s="909" customFormat="1" ht="15">
      <c r="A638" s="928"/>
      <c r="B638" s="943" t="s">
        <v>3231</v>
      </c>
      <c r="C638" s="875" t="s">
        <v>3232</v>
      </c>
      <c r="D638" s="924" t="s">
        <v>3233</v>
      </c>
      <c r="E638" s="896">
        <f>F638-5</f>
        <v>45319</v>
      </c>
      <c r="F638" s="916">
        <v>45324</v>
      </c>
      <c r="G638" s="916">
        <f>F638+34</f>
        <v>45358</v>
      </c>
    </row>
    <row r="639" spans="1:8" s="909" customFormat="1" ht="15">
      <c r="A639" s="928"/>
      <c r="B639" s="914" t="s">
        <v>3234</v>
      </c>
      <c r="C639" s="875" t="s">
        <v>3235</v>
      </c>
      <c r="D639" s="925"/>
      <c r="E639" s="896">
        <f>F639-5</f>
        <v>45326</v>
      </c>
      <c r="F639" s="916">
        <f>F638+7</f>
        <v>45331</v>
      </c>
      <c r="G639" s="916">
        <f t="shared" ref="G639:G642" si="8">F639+34</f>
        <v>45365</v>
      </c>
    </row>
    <row r="640" spans="1:8" s="909" customFormat="1" ht="15">
      <c r="A640" s="928"/>
      <c r="B640" s="914" t="s">
        <v>3236</v>
      </c>
      <c r="C640" s="875" t="s">
        <v>3237</v>
      </c>
      <c r="D640" s="925"/>
      <c r="E640" s="896">
        <f>F640-5</f>
        <v>45333</v>
      </c>
      <c r="F640" s="916">
        <f>F639+7</f>
        <v>45338</v>
      </c>
      <c r="G640" s="916">
        <f t="shared" si="8"/>
        <v>45372</v>
      </c>
    </row>
    <row r="641" spans="1:9" s="909" customFormat="1" ht="15">
      <c r="A641" s="928"/>
      <c r="B641" s="943" t="s">
        <v>3238</v>
      </c>
      <c r="C641" s="864" t="s">
        <v>3239</v>
      </c>
      <c r="D641" s="925"/>
      <c r="E641" s="896">
        <f>F641-5</f>
        <v>45340</v>
      </c>
      <c r="F641" s="916">
        <f>F640+7</f>
        <v>45345</v>
      </c>
      <c r="G641" s="916">
        <f t="shared" si="8"/>
        <v>45379</v>
      </c>
    </row>
    <row r="642" spans="1:9" s="909" customFormat="1" ht="15">
      <c r="A642" s="928"/>
      <c r="B642" s="914" t="s">
        <v>3240</v>
      </c>
      <c r="C642" s="864" t="s">
        <v>3241</v>
      </c>
      <c r="D642" s="888"/>
      <c r="E642" s="896">
        <f>F642-5</f>
        <v>45347</v>
      </c>
      <c r="F642" s="916">
        <f>F641+7</f>
        <v>45352</v>
      </c>
      <c r="G642" s="916">
        <f t="shared" si="8"/>
        <v>45386</v>
      </c>
    </row>
    <row r="643" spans="1:9" s="798" customFormat="1" ht="15">
      <c r="A643" s="953" t="s">
        <v>3242</v>
      </c>
      <c r="B643" s="742"/>
      <c r="C643" s="742"/>
      <c r="D643" s="742"/>
      <c r="E643" s="742"/>
      <c r="F643" s="742"/>
      <c r="G643" s="954"/>
    </row>
    <row r="644" spans="1:9" s="909" customFormat="1" ht="15">
      <c r="A644" s="955"/>
      <c r="B644" s="856" t="s">
        <v>1536</v>
      </c>
      <c r="C644" s="956" t="s">
        <v>8</v>
      </c>
      <c r="D644" s="956" t="s">
        <v>2641</v>
      </c>
      <c r="E644" s="957" t="s">
        <v>2629</v>
      </c>
      <c r="F644" s="958" t="s">
        <v>2630</v>
      </c>
      <c r="G644" s="958" t="s">
        <v>1418</v>
      </c>
      <c r="H644" s="798"/>
    </row>
    <row r="645" spans="1:9" s="909" customFormat="1" ht="15">
      <c r="A645" s="955"/>
      <c r="B645" s="856"/>
      <c r="C645" s="959"/>
      <c r="D645" s="959"/>
      <c r="E645" s="957" t="s">
        <v>2632</v>
      </c>
      <c r="F645" s="958" t="s">
        <v>11</v>
      </c>
      <c r="G645" s="958" t="s">
        <v>12</v>
      </c>
    </row>
    <row r="646" spans="1:9" s="909" customFormat="1" ht="15">
      <c r="A646" s="955"/>
      <c r="B646" s="866" t="s">
        <v>3243</v>
      </c>
      <c r="C646" s="875" t="s">
        <v>870</v>
      </c>
      <c r="D646" s="915" t="s">
        <v>3244</v>
      </c>
      <c r="E646" s="938">
        <f>F646-5</f>
        <v>45321</v>
      </c>
      <c r="F646" s="862">
        <v>45326</v>
      </c>
      <c r="G646" s="916">
        <f>F646+39</f>
        <v>45365</v>
      </c>
    </row>
    <row r="647" spans="1:9" s="909" customFormat="1" ht="15">
      <c r="A647" s="955"/>
      <c r="B647" s="858" t="s">
        <v>3245</v>
      </c>
      <c r="C647" s="875" t="s">
        <v>872</v>
      </c>
      <c r="D647" s="918"/>
      <c r="E647" s="938">
        <f>F647-5</f>
        <v>45328</v>
      </c>
      <c r="F647" s="916">
        <f>F646+7</f>
        <v>45333</v>
      </c>
      <c r="G647" s="916">
        <f>F647+39</f>
        <v>45372</v>
      </c>
    </row>
    <row r="648" spans="1:9" s="909" customFormat="1" ht="15">
      <c r="A648" s="955"/>
      <c r="B648" s="866" t="s">
        <v>3246</v>
      </c>
      <c r="C648" s="875" t="s">
        <v>3247</v>
      </c>
      <c r="D648" s="918"/>
      <c r="E648" s="938">
        <f>F648-5</f>
        <v>45335</v>
      </c>
      <c r="F648" s="916">
        <f>F647+7</f>
        <v>45340</v>
      </c>
      <c r="G648" s="916">
        <f>F648+39</f>
        <v>45379</v>
      </c>
      <c r="H648" s="960"/>
    </row>
    <row r="649" spans="1:9" s="909" customFormat="1" ht="15">
      <c r="A649" s="955"/>
      <c r="B649" s="858" t="s">
        <v>3248</v>
      </c>
      <c r="C649" s="875" t="s">
        <v>3249</v>
      </c>
      <c r="D649" s="918"/>
      <c r="E649" s="938">
        <f>F649-5</f>
        <v>45342</v>
      </c>
      <c r="F649" s="916">
        <f>F648+7</f>
        <v>45347</v>
      </c>
      <c r="G649" s="916">
        <f>F649+39</f>
        <v>45386</v>
      </c>
      <c r="H649" s="670"/>
    </row>
    <row r="650" spans="1:9" s="909" customFormat="1" ht="15" customHeight="1">
      <c r="A650" s="961"/>
      <c r="B650" s="866" t="s">
        <v>3250</v>
      </c>
      <c r="C650" s="875" t="s">
        <v>3251</v>
      </c>
      <c r="D650" s="919"/>
      <c r="E650" s="938">
        <f>F650-5</f>
        <v>45349</v>
      </c>
      <c r="F650" s="916">
        <f>F649+7</f>
        <v>45354</v>
      </c>
      <c r="G650" s="916">
        <f>F650+39</f>
        <v>45393</v>
      </c>
      <c r="H650" s="670"/>
      <c r="I650" s="962"/>
    </row>
    <row r="651" spans="1:9" s="798" customFormat="1" ht="15">
      <c r="A651" s="953" t="s">
        <v>2099</v>
      </c>
      <c r="B651" s="742"/>
      <c r="C651" s="742"/>
      <c r="D651" s="742"/>
      <c r="E651" s="742"/>
      <c r="F651" s="742"/>
      <c r="G651" s="954"/>
      <c r="H651" s="909"/>
      <c r="I651" s="909"/>
    </row>
    <row r="652" spans="1:9" s="909" customFormat="1" ht="15">
      <c r="A652" s="963"/>
      <c r="B652" s="856" t="s">
        <v>425</v>
      </c>
      <c r="C652" s="956" t="s">
        <v>8</v>
      </c>
      <c r="D652" s="956" t="s">
        <v>2641</v>
      </c>
      <c r="E652" s="957" t="s">
        <v>2629</v>
      </c>
      <c r="F652" s="958" t="s">
        <v>2630</v>
      </c>
      <c r="G652" s="958" t="s">
        <v>3252</v>
      </c>
    </row>
    <row r="653" spans="1:9" s="909" customFormat="1" ht="15">
      <c r="A653" s="963"/>
      <c r="B653" s="856"/>
      <c r="C653" s="959"/>
      <c r="D653" s="959"/>
      <c r="E653" s="957" t="s">
        <v>2632</v>
      </c>
      <c r="F653" s="958" t="s">
        <v>11</v>
      </c>
      <c r="G653" s="958" t="s">
        <v>12</v>
      </c>
      <c r="H653" s="960"/>
    </row>
    <row r="654" spans="1:9" s="909" customFormat="1" ht="15">
      <c r="A654" s="963"/>
      <c r="B654" s="866" t="s">
        <v>3253</v>
      </c>
      <c r="C654" s="875" t="s">
        <v>3254</v>
      </c>
      <c r="D654" s="964" t="s">
        <v>3255</v>
      </c>
      <c r="E654" s="938">
        <f>F654-5</f>
        <v>45319</v>
      </c>
      <c r="F654" s="916">
        <v>45324</v>
      </c>
      <c r="G654" s="916">
        <f>F654+6</f>
        <v>45330</v>
      </c>
      <c r="H654" s="670"/>
    </row>
    <row r="655" spans="1:9" s="909" customFormat="1" ht="15">
      <c r="A655" s="963"/>
      <c r="B655" s="858" t="s">
        <v>3256</v>
      </c>
      <c r="C655" s="875" t="s">
        <v>2637</v>
      </c>
      <c r="D655" s="964"/>
      <c r="E655" s="938">
        <f>F655-5</f>
        <v>45326</v>
      </c>
      <c r="F655" s="916">
        <f>F654+7</f>
        <v>45331</v>
      </c>
      <c r="G655" s="916">
        <f>F655+6</f>
        <v>45337</v>
      </c>
      <c r="H655" s="670"/>
      <c r="I655" s="962"/>
    </row>
    <row r="656" spans="1:9" s="909" customFormat="1" ht="15">
      <c r="A656" s="963"/>
      <c r="B656" s="866" t="s">
        <v>3148</v>
      </c>
      <c r="C656" s="875" t="s">
        <v>2637</v>
      </c>
      <c r="D656" s="964"/>
      <c r="E656" s="938">
        <f>F656-5</f>
        <v>45333</v>
      </c>
      <c r="F656" s="916">
        <f>F655+7</f>
        <v>45338</v>
      </c>
      <c r="G656" s="916">
        <f>F656+6</f>
        <v>45344</v>
      </c>
    </row>
    <row r="657" spans="1:9" s="909" customFormat="1" ht="15">
      <c r="A657" s="963"/>
      <c r="B657" s="858" t="s">
        <v>1061</v>
      </c>
      <c r="C657" s="875" t="s">
        <v>2637</v>
      </c>
      <c r="D657" s="964"/>
      <c r="E657" s="938">
        <f>F657-5</f>
        <v>45340</v>
      </c>
      <c r="F657" s="916">
        <f>F656+7</f>
        <v>45345</v>
      </c>
      <c r="G657" s="916">
        <f>F657+6</f>
        <v>45351</v>
      </c>
    </row>
    <row r="658" spans="1:9" s="909" customFormat="1" ht="15" customHeight="1">
      <c r="A658" s="961"/>
      <c r="B658" s="866" t="s">
        <v>3257</v>
      </c>
      <c r="C658" s="875" t="s">
        <v>3258</v>
      </c>
      <c r="D658" s="964"/>
      <c r="E658" s="938">
        <f>F658-5</f>
        <v>45347</v>
      </c>
      <c r="F658" s="916">
        <f>F657+7</f>
        <v>45352</v>
      </c>
      <c r="G658" s="916">
        <f>F658+6</f>
        <v>45358</v>
      </c>
      <c r="H658" s="960"/>
    </row>
    <row r="659" spans="1:9" s="798" customFormat="1" ht="15">
      <c r="A659" s="953"/>
      <c r="B659" s="954"/>
      <c r="C659" s="965"/>
      <c r="D659" s="966"/>
      <c r="E659" s="966"/>
      <c r="F659" s="967"/>
      <c r="G659" s="967"/>
      <c r="H659" s="670"/>
      <c r="I659" s="909"/>
    </row>
    <row r="660" spans="1:9" s="909" customFormat="1" ht="15">
      <c r="A660" s="963"/>
      <c r="B660" s="856" t="s">
        <v>425</v>
      </c>
      <c r="C660" s="968" t="s">
        <v>8</v>
      </c>
      <c r="D660" s="968" t="s">
        <v>2641</v>
      </c>
      <c r="E660" s="957" t="s">
        <v>2629</v>
      </c>
      <c r="F660" s="958" t="s">
        <v>2630</v>
      </c>
      <c r="G660" s="958" t="s">
        <v>3252</v>
      </c>
      <c r="H660" s="670"/>
      <c r="I660" s="962"/>
    </row>
    <row r="661" spans="1:9" s="909" customFormat="1" ht="15">
      <c r="A661" s="963"/>
      <c r="B661" s="856"/>
      <c r="C661" s="968"/>
      <c r="D661" s="968"/>
      <c r="E661" s="957" t="s">
        <v>2632</v>
      </c>
      <c r="F661" s="958" t="s">
        <v>11</v>
      </c>
      <c r="G661" s="958" t="s">
        <v>12</v>
      </c>
    </row>
    <row r="662" spans="1:9" s="909" customFormat="1" ht="15">
      <c r="A662" s="963"/>
      <c r="B662" s="858" t="s">
        <v>3259</v>
      </c>
      <c r="C662" s="866" t="s">
        <v>3260</v>
      </c>
      <c r="D662" s="964" t="s">
        <v>3261</v>
      </c>
      <c r="E662" s="938">
        <f>F662-5</f>
        <v>45323</v>
      </c>
      <c r="F662" s="916">
        <v>45328</v>
      </c>
      <c r="G662" s="916">
        <f>F662+3</f>
        <v>45331</v>
      </c>
    </row>
    <row r="663" spans="1:9" s="909" customFormat="1" ht="15">
      <c r="A663" s="963"/>
      <c r="B663" s="866" t="s">
        <v>3262</v>
      </c>
      <c r="C663" s="858" t="s">
        <v>3263</v>
      </c>
      <c r="D663" s="964"/>
      <c r="E663" s="938">
        <f>F663-5</f>
        <v>45330</v>
      </c>
      <c r="F663" s="916">
        <f>F662+7</f>
        <v>45335</v>
      </c>
      <c r="G663" s="916">
        <f>F663+3</f>
        <v>45338</v>
      </c>
    </row>
    <row r="664" spans="1:9" s="909" customFormat="1" ht="15">
      <c r="A664" s="963"/>
      <c r="B664" s="858" t="s">
        <v>3264</v>
      </c>
      <c r="C664" s="858" t="s">
        <v>3265</v>
      </c>
      <c r="D664" s="964"/>
      <c r="E664" s="938">
        <f>F664-5</f>
        <v>45337</v>
      </c>
      <c r="F664" s="916">
        <f>F663+7</f>
        <v>45342</v>
      </c>
      <c r="G664" s="916">
        <f>F664+3</f>
        <v>45345</v>
      </c>
      <c r="H664" s="960"/>
    </row>
    <row r="665" spans="1:9" s="909" customFormat="1" ht="15">
      <c r="A665" s="963"/>
      <c r="B665" s="866" t="s">
        <v>3259</v>
      </c>
      <c r="C665" s="858" t="s">
        <v>3266</v>
      </c>
      <c r="D665" s="964"/>
      <c r="E665" s="938">
        <f>F665-5</f>
        <v>45344</v>
      </c>
      <c r="F665" s="916">
        <f>F664+7</f>
        <v>45349</v>
      </c>
      <c r="G665" s="916">
        <f>F665+3</f>
        <v>45352</v>
      </c>
      <c r="H665" s="670"/>
    </row>
    <row r="666" spans="1:9" s="909" customFormat="1" ht="15" customHeight="1">
      <c r="A666" s="961"/>
      <c r="B666" s="866" t="s">
        <v>3262</v>
      </c>
      <c r="C666" s="858" t="s">
        <v>3267</v>
      </c>
      <c r="D666" s="964"/>
      <c r="E666" s="938">
        <f>F666-5</f>
        <v>45351</v>
      </c>
      <c r="F666" s="916">
        <f>F665+7</f>
        <v>45356</v>
      </c>
      <c r="G666" s="916">
        <f>F666+3</f>
        <v>45359</v>
      </c>
      <c r="H666" s="670"/>
      <c r="I666" s="962"/>
    </row>
    <row r="667" spans="1:9" s="960" customFormat="1" ht="15">
      <c r="A667" s="969" t="s">
        <v>32</v>
      </c>
      <c r="B667" s="969"/>
      <c r="C667" s="969"/>
      <c r="D667" s="969"/>
      <c r="E667" s="969"/>
      <c r="F667" s="969"/>
      <c r="G667" s="969"/>
      <c r="H667" s="670"/>
    </row>
    <row r="668" spans="1:9" s="664" customFormat="1" ht="15.75" customHeight="1">
      <c r="A668" s="764" t="s">
        <v>2542</v>
      </c>
      <c r="B668" s="764"/>
      <c r="C668" s="970"/>
      <c r="D668" s="971"/>
      <c r="E668" s="971"/>
      <c r="F668" s="972"/>
      <c r="G668" s="972"/>
    </row>
    <row r="669" spans="1:9" s="670" customFormat="1" ht="15">
      <c r="A669" s="744"/>
      <c r="B669" s="973" t="s">
        <v>3268</v>
      </c>
      <c r="C669" s="868" t="s">
        <v>8</v>
      </c>
      <c r="D669" s="974" t="s">
        <v>2641</v>
      </c>
      <c r="E669" s="907" t="s">
        <v>2629</v>
      </c>
      <c r="F669" s="907" t="s">
        <v>2630</v>
      </c>
      <c r="G669" s="907" t="s">
        <v>38</v>
      </c>
    </row>
    <row r="670" spans="1:9" s="670" customFormat="1" ht="15">
      <c r="A670" s="744"/>
      <c r="B670" s="973"/>
      <c r="C670" s="842"/>
      <c r="D670" s="975"/>
      <c r="E670" s="976" t="s">
        <v>2632</v>
      </c>
      <c r="F670" s="976" t="s">
        <v>11</v>
      </c>
      <c r="G670" s="976" t="s">
        <v>12</v>
      </c>
    </row>
    <row r="671" spans="1:9" s="670" customFormat="1" ht="15">
      <c r="A671" s="744"/>
      <c r="B671" s="875" t="s">
        <v>3269</v>
      </c>
      <c r="C671" s="875" t="s">
        <v>586</v>
      </c>
      <c r="D671" s="964" t="s">
        <v>3270</v>
      </c>
      <c r="E671" s="938">
        <f>F671-5</f>
        <v>45320</v>
      </c>
      <c r="F671" s="977">
        <v>45325</v>
      </c>
      <c r="G671" s="977">
        <f>F671+11</f>
        <v>45336</v>
      </c>
      <c r="H671" s="670" t="s">
        <v>2228</v>
      </c>
    </row>
    <row r="672" spans="1:9" s="670" customFormat="1" ht="15">
      <c r="A672" s="744"/>
      <c r="B672" s="859" t="s">
        <v>3271</v>
      </c>
      <c r="C672" s="875" t="s">
        <v>586</v>
      </c>
      <c r="D672" s="964"/>
      <c r="E672" s="938">
        <f>F672-5</f>
        <v>45327</v>
      </c>
      <c r="F672" s="977">
        <f>F671+7</f>
        <v>45332</v>
      </c>
      <c r="G672" s="977">
        <f>F672+11</f>
        <v>45343</v>
      </c>
      <c r="H672" s="658"/>
    </row>
    <row r="673" spans="1:8" s="670" customFormat="1" ht="15">
      <c r="A673" s="744"/>
      <c r="B673" s="875" t="s">
        <v>3272</v>
      </c>
      <c r="C673" s="875" t="s">
        <v>586</v>
      </c>
      <c r="D673" s="964"/>
      <c r="E673" s="938">
        <f>F673-5</f>
        <v>45334</v>
      </c>
      <c r="F673" s="977">
        <f>F672+7</f>
        <v>45339</v>
      </c>
      <c r="G673" s="977">
        <f>F673+11</f>
        <v>45350</v>
      </c>
      <c r="H673" s="658"/>
    </row>
    <row r="674" spans="1:8" s="670" customFormat="1" ht="15">
      <c r="A674" s="744"/>
      <c r="B674" s="859" t="s">
        <v>3273</v>
      </c>
      <c r="C674" s="875" t="s">
        <v>3274</v>
      </c>
      <c r="D674" s="964"/>
      <c r="E674" s="938">
        <f>F674-5</f>
        <v>45341</v>
      </c>
      <c r="F674" s="977">
        <f>F673+7</f>
        <v>45346</v>
      </c>
      <c r="G674" s="977">
        <f>F674+11</f>
        <v>45357</v>
      </c>
      <c r="H674" s="658"/>
    </row>
    <row r="675" spans="1:8" s="670" customFormat="1" ht="15">
      <c r="A675" s="744"/>
      <c r="B675" s="859" t="s">
        <v>3275</v>
      </c>
      <c r="C675" s="875" t="s">
        <v>3276</v>
      </c>
      <c r="D675" s="964"/>
      <c r="E675" s="938">
        <f>F675-5</f>
        <v>45348</v>
      </c>
      <c r="F675" s="977">
        <f>F674+7</f>
        <v>45353</v>
      </c>
      <c r="G675" s="977">
        <f>F675+11</f>
        <v>45364</v>
      </c>
      <c r="H675" s="658"/>
    </row>
    <row r="676" spans="1:8" s="694" customFormat="1" ht="15">
      <c r="A676" s="742" t="s">
        <v>3277</v>
      </c>
      <c r="B676" s="742"/>
      <c r="C676" s="900"/>
      <c r="D676" s="901" t="s">
        <v>2228</v>
      </c>
      <c r="E676" s="901"/>
      <c r="F676" s="902"/>
      <c r="G676" s="902"/>
    </row>
    <row r="677" spans="1:8" s="658" customFormat="1" ht="15">
      <c r="A677" s="744"/>
      <c r="B677" s="856" t="s">
        <v>3278</v>
      </c>
      <c r="C677" s="868" t="s">
        <v>8</v>
      </c>
      <c r="D677" s="868" t="s">
        <v>2641</v>
      </c>
      <c r="E677" s="907" t="s">
        <v>2629</v>
      </c>
      <c r="F677" s="907" t="s">
        <v>2630</v>
      </c>
      <c r="G677" s="907" t="s">
        <v>2519</v>
      </c>
    </row>
    <row r="678" spans="1:8" s="658" customFormat="1" ht="15">
      <c r="A678" s="744"/>
      <c r="B678" s="856"/>
      <c r="C678" s="842"/>
      <c r="D678" s="868"/>
      <c r="E678" s="907" t="s">
        <v>2632</v>
      </c>
      <c r="F678" s="907" t="s">
        <v>11</v>
      </c>
      <c r="G678" s="907" t="s">
        <v>12</v>
      </c>
    </row>
    <row r="679" spans="1:8" s="658" customFormat="1" ht="15.75" customHeight="1">
      <c r="A679" s="744"/>
      <c r="B679" s="859" t="s">
        <v>3279</v>
      </c>
      <c r="C679" s="875" t="s">
        <v>3280</v>
      </c>
      <c r="D679" s="915" t="s">
        <v>2664</v>
      </c>
      <c r="E679" s="938">
        <f>F679-5</f>
        <v>45321</v>
      </c>
      <c r="F679" s="879">
        <v>45326</v>
      </c>
      <c r="G679" s="879">
        <f>F679+12</f>
        <v>45338</v>
      </c>
    </row>
    <row r="680" spans="1:8" s="658" customFormat="1" ht="15">
      <c r="A680" s="744"/>
      <c r="B680" s="859" t="s">
        <v>3281</v>
      </c>
      <c r="C680" s="875" t="s">
        <v>3282</v>
      </c>
      <c r="D680" s="918"/>
      <c r="E680" s="938">
        <f>F680-5</f>
        <v>45328</v>
      </c>
      <c r="F680" s="879">
        <f>F679+7</f>
        <v>45333</v>
      </c>
      <c r="G680" s="879">
        <f>F680+12</f>
        <v>45345</v>
      </c>
      <c r="H680" s="670"/>
    </row>
    <row r="681" spans="1:8" s="658" customFormat="1" ht="15">
      <c r="A681" s="744"/>
      <c r="B681" s="859" t="s">
        <v>3283</v>
      </c>
      <c r="C681" s="875" t="s">
        <v>933</v>
      </c>
      <c r="D681" s="918"/>
      <c r="E681" s="938">
        <f>F681-5</f>
        <v>45335</v>
      </c>
      <c r="F681" s="879">
        <f>F680+7</f>
        <v>45340</v>
      </c>
      <c r="G681" s="879">
        <f>F681+12</f>
        <v>45352</v>
      </c>
      <c r="H681" s="670"/>
    </row>
    <row r="682" spans="1:8" s="658" customFormat="1" ht="15">
      <c r="A682" s="744"/>
      <c r="B682" s="859" t="s">
        <v>3284</v>
      </c>
      <c r="C682" s="875" t="s">
        <v>3285</v>
      </c>
      <c r="D682" s="918"/>
      <c r="E682" s="938">
        <f t="shared" ref="E682:E691" si="9">F682-5</f>
        <v>45342</v>
      </c>
      <c r="F682" s="879">
        <f>F681+7</f>
        <v>45347</v>
      </c>
      <c r="G682" s="879">
        <f>F682+12</f>
        <v>45359</v>
      </c>
      <c r="H682" s="670"/>
    </row>
    <row r="683" spans="1:8" s="658" customFormat="1" ht="15" customHeight="1">
      <c r="A683" s="744"/>
      <c r="B683" s="859" t="s">
        <v>3279</v>
      </c>
      <c r="C683" s="875" t="s">
        <v>3286</v>
      </c>
      <c r="D683" s="919"/>
      <c r="E683" s="938">
        <f t="shared" si="9"/>
        <v>45349</v>
      </c>
      <c r="F683" s="879">
        <f>F682+7</f>
        <v>45354</v>
      </c>
      <c r="G683" s="879">
        <f>F683+12</f>
        <v>45366</v>
      </c>
      <c r="H683" s="670"/>
    </row>
    <row r="684" spans="1:8" s="658" customFormat="1" ht="15" hidden="1" customHeight="1">
      <c r="A684" s="744"/>
      <c r="B684" s="840"/>
      <c r="C684" s="978"/>
      <c r="D684" s="979"/>
      <c r="E684" s="980"/>
      <c r="F684" s="981"/>
      <c r="G684" s="981"/>
      <c r="H684" s="670"/>
    </row>
    <row r="685" spans="1:8" s="658" customFormat="1" ht="15" hidden="1">
      <c r="A685" s="744"/>
      <c r="B685" s="898" t="s">
        <v>7</v>
      </c>
      <c r="C685" s="868" t="s">
        <v>8</v>
      </c>
      <c r="D685" s="868" t="s">
        <v>2641</v>
      </c>
      <c r="E685" s="907" t="s">
        <v>2629</v>
      </c>
      <c r="F685" s="907" t="s">
        <v>2630</v>
      </c>
      <c r="G685" s="907" t="s">
        <v>2519</v>
      </c>
    </row>
    <row r="686" spans="1:8" s="658" customFormat="1" ht="15" hidden="1">
      <c r="A686" s="744"/>
      <c r="B686" s="898"/>
      <c r="C686" s="842"/>
      <c r="D686" s="868"/>
      <c r="E686" s="907" t="s">
        <v>2632</v>
      </c>
      <c r="F686" s="907" t="s">
        <v>11</v>
      </c>
      <c r="G686" s="907" t="s">
        <v>12</v>
      </c>
    </row>
    <row r="687" spans="1:8" s="658" customFormat="1" ht="15.75" hidden="1" customHeight="1">
      <c r="A687" s="744"/>
      <c r="B687" s="875"/>
      <c r="C687" s="875"/>
      <c r="D687" s="915" t="s">
        <v>3287</v>
      </c>
      <c r="E687" s="938">
        <f t="shared" si="9"/>
        <v>44008</v>
      </c>
      <c r="F687" s="879">
        <v>44013</v>
      </c>
      <c r="G687" s="879">
        <f>F687+10</f>
        <v>44023</v>
      </c>
    </row>
    <row r="688" spans="1:8" s="658" customFormat="1" ht="15" hidden="1">
      <c r="A688" s="744"/>
      <c r="B688" s="875"/>
      <c r="C688" s="875"/>
      <c r="D688" s="918"/>
      <c r="E688" s="938">
        <f t="shared" si="9"/>
        <v>44015</v>
      </c>
      <c r="F688" s="879">
        <f>F687+7</f>
        <v>44020</v>
      </c>
      <c r="G688" s="879">
        <f>F688+10</f>
        <v>44030</v>
      </c>
      <c r="H688" s="670"/>
    </row>
    <row r="689" spans="1:8" s="658" customFormat="1" ht="15" hidden="1">
      <c r="A689" s="744"/>
      <c r="B689" s="875"/>
      <c r="C689" s="875"/>
      <c r="D689" s="918"/>
      <c r="E689" s="938">
        <f t="shared" si="9"/>
        <v>44022</v>
      </c>
      <c r="F689" s="879">
        <f>F688+7</f>
        <v>44027</v>
      </c>
      <c r="G689" s="879">
        <f>F689+10</f>
        <v>44037</v>
      </c>
      <c r="H689" s="670"/>
    </row>
    <row r="690" spans="1:8" s="658" customFormat="1" ht="15" hidden="1">
      <c r="A690" s="744"/>
      <c r="B690" s="875"/>
      <c r="C690" s="875"/>
      <c r="D690" s="918"/>
      <c r="E690" s="938">
        <f t="shared" si="9"/>
        <v>44029</v>
      </c>
      <c r="F690" s="879">
        <f>F689+7</f>
        <v>44034</v>
      </c>
      <c r="G690" s="879">
        <f>F690+10</f>
        <v>44044</v>
      </c>
      <c r="H690" s="670"/>
    </row>
    <row r="691" spans="1:8" s="658" customFormat="1" ht="15" hidden="1" customHeight="1">
      <c r="A691" s="744"/>
      <c r="B691" s="875"/>
      <c r="C691" s="875"/>
      <c r="D691" s="919"/>
      <c r="E691" s="938">
        <f t="shared" si="9"/>
        <v>44036</v>
      </c>
      <c r="F691" s="879">
        <f>F690+7</f>
        <v>44041</v>
      </c>
      <c r="G691" s="879">
        <f>F691+10</f>
        <v>44051</v>
      </c>
      <c r="H691" s="670"/>
    </row>
    <row r="692" spans="1:8" s="658" customFormat="1" ht="15" hidden="1">
      <c r="A692" s="744"/>
      <c r="B692" s="898" t="s">
        <v>7</v>
      </c>
      <c r="C692" s="868" t="s">
        <v>8</v>
      </c>
      <c r="D692" s="868" t="s">
        <v>2641</v>
      </c>
      <c r="E692" s="907" t="s">
        <v>2629</v>
      </c>
      <c r="F692" s="907" t="s">
        <v>2630</v>
      </c>
      <c r="G692" s="907" t="s">
        <v>2519</v>
      </c>
    </row>
    <row r="693" spans="1:8" s="658" customFormat="1" ht="15" hidden="1">
      <c r="A693" s="744"/>
      <c r="B693" s="898"/>
      <c r="C693" s="842"/>
      <c r="D693" s="868"/>
      <c r="E693" s="907" t="s">
        <v>2632</v>
      </c>
      <c r="F693" s="907" t="s">
        <v>11</v>
      </c>
      <c r="G693" s="907" t="s">
        <v>12</v>
      </c>
    </row>
    <row r="694" spans="1:8" s="658" customFormat="1" ht="15.75" hidden="1" customHeight="1">
      <c r="A694" s="744"/>
      <c r="B694" s="859" t="s">
        <v>3288</v>
      </c>
      <c r="C694" s="982" t="s">
        <v>3289</v>
      </c>
      <c r="D694" s="915" t="s">
        <v>3290</v>
      </c>
      <c r="E694" s="938">
        <f>F694-5</f>
        <v>43829</v>
      </c>
      <c r="F694" s="879">
        <v>43834</v>
      </c>
      <c r="G694" s="879">
        <f>F694+10</f>
        <v>43844</v>
      </c>
    </row>
    <row r="695" spans="1:8" s="658" customFormat="1" ht="15" hidden="1">
      <c r="A695" s="744"/>
      <c r="B695" s="859" t="s">
        <v>3291</v>
      </c>
      <c r="C695" s="875" t="s">
        <v>3167</v>
      </c>
      <c r="D695" s="918"/>
      <c r="E695" s="938">
        <f>F695-5</f>
        <v>43836</v>
      </c>
      <c r="F695" s="879">
        <f>F694+7</f>
        <v>43841</v>
      </c>
      <c r="G695" s="879">
        <f>F695+10</f>
        <v>43851</v>
      </c>
      <c r="H695" s="670"/>
    </row>
    <row r="696" spans="1:8" s="658" customFormat="1" ht="15" hidden="1">
      <c r="A696" s="744"/>
      <c r="B696" s="907" t="s">
        <v>3292</v>
      </c>
      <c r="C696" s="907" t="s">
        <v>403</v>
      </c>
      <c r="D696" s="918"/>
      <c r="E696" s="938">
        <f>F696-5</f>
        <v>43843</v>
      </c>
      <c r="F696" s="879">
        <f>F695+7</f>
        <v>43848</v>
      </c>
      <c r="G696" s="879">
        <f>F696+10</f>
        <v>43858</v>
      </c>
      <c r="H696" s="670"/>
    </row>
    <row r="697" spans="1:8" s="658" customFormat="1" ht="15" hidden="1">
      <c r="A697" s="744"/>
      <c r="B697" s="859" t="s">
        <v>3293</v>
      </c>
      <c r="C697" s="875" t="s">
        <v>3294</v>
      </c>
      <c r="D697" s="918"/>
      <c r="E697" s="938">
        <f>F697-5</f>
        <v>43850</v>
      </c>
      <c r="F697" s="879">
        <f>F696+7</f>
        <v>43855</v>
      </c>
      <c r="G697" s="879">
        <f>F697+10</f>
        <v>43865</v>
      </c>
      <c r="H697" s="670"/>
    </row>
    <row r="698" spans="1:8" s="658" customFormat="1" ht="15" hidden="1" customHeight="1">
      <c r="A698" s="744"/>
      <c r="B698" s="859" t="s">
        <v>2637</v>
      </c>
      <c r="C698" s="875" t="s">
        <v>2637</v>
      </c>
      <c r="D698" s="919"/>
      <c r="E698" s="938">
        <f>F698-5</f>
        <v>43857</v>
      </c>
      <c r="F698" s="879">
        <f>F697+7</f>
        <v>43862</v>
      </c>
      <c r="G698" s="879">
        <f>F698+10</f>
        <v>43872</v>
      </c>
      <c r="H698" s="670"/>
    </row>
    <row r="699" spans="1:8" s="681" customFormat="1" ht="15">
      <c r="A699" s="742" t="s">
        <v>3295</v>
      </c>
      <c r="B699" s="742"/>
      <c r="C699" s="900"/>
      <c r="D699" s="901"/>
      <c r="E699" s="901"/>
      <c r="F699" s="902"/>
      <c r="G699" s="902"/>
    </row>
    <row r="700" spans="1:8" s="670" customFormat="1" ht="15" hidden="1">
      <c r="A700" s="744"/>
      <c r="B700" s="983" t="s">
        <v>3296</v>
      </c>
      <c r="C700" s="868" t="s">
        <v>8</v>
      </c>
      <c r="D700" s="974" t="s">
        <v>2641</v>
      </c>
      <c r="E700" s="907" t="s">
        <v>2629</v>
      </c>
      <c r="F700" s="851" t="s">
        <v>2630</v>
      </c>
      <c r="G700" s="984" t="s">
        <v>3297</v>
      </c>
    </row>
    <row r="701" spans="1:8" s="670" customFormat="1" ht="15" hidden="1">
      <c r="A701" s="744"/>
      <c r="B701" s="985"/>
      <c r="C701" s="842"/>
      <c r="D701" s="975"/>
      <c r="E701" s="907" t="s">
        <v>2632</v>
      </c>
      <c r="F701" s="936" t="s">
        <v>11</v>
      </c>
      <c r="G701" s="986" t="s">
        <v>12</v>
      </c>
    </row>
    <row r="702" spans="1:8" s="670" customFormat="1" ht="15" hidden="1">
      <c r="A702" s="744"/>
      <c r="B702" s="859" t="s">
        <v>3298</v>
      </c>
      <c r="C702" s="982" t="s">
        <v>727</v>
      </c>
      <c r="D702" s="877" t="s">
        <v>3299</v>
      </c>
      <c r="E702" s="987">
        <f>F702-6</f>
        <v>44651</v>
      </c>
      <c r="F702" s="988">
        <v>44657</v>
      </c>
      <c r="G702" s="988">
        <f>F702+16</f>
        <v>44673</v>
      </c>
    </row>
    <row r="703" spans="1:8" s="670" customFormat="1" ht="15" hidden="1">
      <c r="A703" s="744"/>
      <c r="B703" s="859" t="s">
        <v>3300</v>
      </c>
      <c r="C703" s="875" t="s">
        <v>3301</v>
      </c>
      <c r="D703" s="877"/>
      <c r="E703" s="987">
        <f t="shared" ref="E703:E706" si="10">F703-6</f>
        <v>44658</v>
      </c>
      <c r="F703" s="988">
        <f>F702+7</f>
        <v>44664</v>
      </c>
      <c r="G703" s="988">
        <f t="shared" ref="G703:G706" si="11">F703+16</f>
        <v>44680</v>
      </c>
    </row>
    <row r="704" spans="1:8" s="670" customFormat="1" ht="15" hidden="1">
      <c r="A704" s="744"/>
      <c r="B704" s="859" t="s">
        <v>3302</v>
      </c>
      <c r="C704" s="875" t="s">
        <v>3303</v>
      </c>
      <c r="D704" s="877"/>
      <c r="E704" s="987">
        <f t="shared" si="10"/>
        <v>44665</v>
      </c>
      <c r="F704" s="988">
        <f>F703+7</f>
        <v>44671</v>
      </c>
      <c r="G704" s="988">
        <f t="shared" si="11"/>
        <v>44687</v>
      </c>
    </row>
    <row r="705" spans="1:7" s="670" customFormat="1" ht="15" hidden="1">
      <c r="A705" s="744"/>
      <c r="B705" s="859" t="s">
        <v>3304</v>
      </c>
      <c r="C705" s="875" t="s">
        <v>3305</v>
      </c>
      <c r="D705" s="877"/>
      <c r="E705" s="987">
        <f t="shared" si="10"/>
        <v>44672</v>
      </c>
      <c r="F705" s="988">
        <f>F704+7</f>
        <v>44678</v>
      </c>
      <c r="G705" s="988">
        <f t="shared" si="11"/>
        <v>44694</v>
      </c>
    </row>
    <row r="706" spans="1:7" s="670" customFormat="1" ht="15" hidden="1">
      <c r="A706" s="744"/>
      <c r="B706" s="859" t="s">
        <v>1061</v>
      </c>
      <c r="C706" s="875" t="s">
        <v>3199</v>
      </c>
      <c r="D706" s="877"/>
      <c r="E706" s="987">
        <f t="shared" si="10"/>
        <v>44679</v>
      </c>
      <c r="F706" s="988">
        <f>F705+7</f>
        <v>44685</v>
      </c>
      <c r="G706" s="988">
        <f t="shared" si="11"/>
        <v>44701</v>
      </c>
    </row>
    <row r="707" spans="1:7" s="670" customFormat="1" ht="15" hidden="1">
      <c r="A707" s="744"/>
      <c r="B707" s="989" t="s">
        <v>7</v>
      </c>
      <c r="C707" s="868" t="s">
        <v>8</v>
      </c>
      <c r="D707" s="974" t="s">
        <v>2641</v>
      </c>
      <c r="E707" s="907" t="s">
        <v>2629</v>
      </c>
      <c r="F707" s="851" t="s">
        <v>2630</v>
      </c>
      <c r="G707" s="984" t="s">
        <v>3297</v>
      </c>
    </row>
    <row r="708" spans="1:7" s="670" customFormat="1" ht="15" hidden="1">
      <c r="A708" s="744"/>
      <c r="B708" s="990"/>
      <c r="C708" s="842"/>
      <c r="D708" s="975"/>
      <c r="E708" s="907" t="s">
        <v>2632</v>
      </c>
      <c r="F708" s="936" t="s">
        <v>11</v>
      </c>
      <c r="G708" s="986" t="s">
        <v>12</v>
      </c>
    </row>
    <row r="709" spans="1:7" s="670" customFormat="1" ht="15" hidden="1">
      <c r="A709" s="744"/>
      <c r="B709" s="859" t="s">
        <v>2714</v>
      </c>
      <c r="C709" s="875" t="s">
        <v>3306</v>
      </c>
      <c r="D709" s="877" t="s">
        <v>3307</v>
      </c>
      <c r="E709" s="987">
        <f>F709-4</f>
        <v>44709</v>
      </c>
      <c r="F709" s="988">
        <v>44713</v>
      </c>
      <c r="G709" s="988">
        <f>F709+22</f>
        <v>44735</v>
      </c>
    </row>
    <row r="710" spans="1:7" s="670" customFormat="1" ht="15" hidden="1">
      <c r="A710" s="744"/>
      <c r="B710" s="859" t="s">
        <v>3308</v>
      </c>
      <c r="C710" s="875" t="s">
        <v>3309</v>
      </c>
      <c r="D710" s="877"/>
      <c r="E710" s="987">
        <f>F710-4</f>
        <v>44716</v>
      </c>
      <c r="F710" s="988">
        <f>F709+7</f>
        <v>44720</v>
      </c>
      <c r="G710" s="988">
        <f>F710+22</f>
        <v>44742</v>
      </c>
    </row>
    <row r="711" spans="1:7" s="670" customFormat="1" ht="15" hidden="1">
      <c r="A711" s="744"/>
      <c r="B711" s="875" t="s">
        <v>3310</v>
      </c>
      <c r="C711" s="875" t="s">
        <v>3310</v>
      </c>
      <c r="D711" s="877"/>
      <c r="E711" s="987">
        <f>F711-4</f>
        <v>44723</v>
      </c>
      <c r="F711" s="988">
        <f>F710+7</f>
        <v>44727</v>
      </c>
      <c r="G711" s="988">
        <f>F711+22</f>
        <v>44749</v>
      </c>
    </row>
    <row r="712" spans="1:7" s="670" customFormat="1" ht="15" hidden="1">
      <c r="A712" s="744"/>
      <c r="B712" s="875" t="s">
        <v>3311</v>
      </c>
      <c r="C712" s="875" t="s">
        <v>3312</v>
      </c>
      <c r="D712" s="877"/>
      <c r="E712" s="987">
        <f>F712-4</f>
        <v>44730</v>
      </c>
      <c r="F712" s="988">
        <f>F711+7</f>
        <v>44734</v>
      </c>
      <c r="G712" s="988">
        <f>F712+22</f>
        <v>44756</v>
      </c>
    </row>
    <row r="713" spans="1:7" s="670" customFormat="1" ht="15" hidden="1">
      <c r="A713" s="744"/>
      <c r="B713" s="859" t="s">
        <v>3313</v>
      </c>
      <c r="C713" s="875" t="s">
        <v>3314</v>
      </c>
      <c r="D713" s="877"/>
      <c r="E713" s="987">
        <f>F713-4</f>
        <v>44737</v>
      </c>
      <c r="F713" s="988">
        <f>F712+7</f>
        <v>44741</v>
      </c>
      <c r="G713" s="988">
        <f>F713+22</f>
        <v>44763</v>
      </c>
    </row>
    <row r="714" spans="1:7" s="670" customFormat="1" ht="15">
      <c r="A714" s="744"/>
      <c r="B714" s="856" t="s">
        <v>425</v>
      </c>
      <c r="C714" s="868" t="s">
        <v>8</v>
      </c>
      <c r="D714" s="974" t="s">
        <v>2641</v>
      </c>
      <c r="E714" s="907" t="s">
        <v>2629</v>
      </c>
      <c r="F714" s="851" t="s">
        <v>2630</v>
      </c>
      <c r="G714" s="984" t="s">
        <v>3297</v>
      </c>
    </row>
    <row r="715" spans="1:7" s="670" customFormat="1" ht="15">
      <c r="A715" s="744"/>
      <c r="B715" s="856"/>
      <c r="C715" s="842"/>
      <c r="D715" s="975"/>
      <c r="E715" s="907" t="s">
        <v>2632</v>
      </c>
      <c r="F715" s="936" t="s">
        <v>11</v>
      </c>
      <c r="G715" s="986" t="s">
        <v>12</v>
      </c>
    </row>
    <row r="716" spans="1:7" s="670" customFormat="1" ht="15">
      <c r="A716" s="744"/>
      <c r="B716" s="859" t="s">
        <v>1081</v>
      </c>
      <c r="C716" s="875" t="s">
        <v>3315</v>
      </c>
      <c r="D716" s="877" t="s">
        <v>2371</v>
      </c>
      <c r="E716" s="987">
        <f>F716-4</f>
        <v>45325</v>
      </c>
      <c r="F716" s="988">
        <v>45329</v>
      </c>
      <c r="G716" s="988">
        <f>F716+22</f>
        <v>45351</v>
      </c>
    </row>
    <row r="717" spans="1:7" s="670" customFormat="1" ht="15">
      <c r="A717" s="744"/>
      <c r="B717" s="859" t="s">
        <v>933</v>
      </c>
      <c r="C717" s="875" t="s">
        <v>3316</v>
      </c>
      <c r="D717" s="877"/>
      <c r="E717" s="987">
        <f>F717-4</f>
        <v>45332</v>
      </c>
      <c r="F717" s="988">
        <f>F716+7</f>
        <v>45336</v>
      </c>
      <c r="G717" s="988">
        <f>F717+22</f>
        <v>45358</v>
      </c>
    </row>
    <row r="718" spans="1:7" s="670" customFormat="1" ht="15">
      <c r="A718" s="744"/>
      <c r="B718" s="859" t="s">
        <v>933</v>
      </c>
      <c r="C718" s="875" t="s">
        <v>3317</v>
      </c>
      <c r="D718" s="877"/>
      <c r="E718" s="987">
        <f>F718-4</f>
        <v>45339</v>
      </c>
      <c r="F718" s="988">
        <f>F717+7</f>
        <v>45343</v>
      </c>
      <c r="G718" s="988">
        <f>F718+22</f>
        <v>45365</v>
      </c>
    </row>
    <row r="719" spans="1:7" s="670" customFormat="1" ht="15">
      <c r="A719" s="744"/>
      <c r="B719" s="859" t="s">
        <v>3318</v>
      </c>
      <c r="C719" s="875" t="s">
        <v>730</v>
      </c>
      <c r="D719" s="877"/>
      <c r="E719" s="987">
        <f>F719-4</f>
        <v>45346</v>
      </c>
      <c r="F719" s="988">
        <f>F718+7</f>
        <v>45350</v>
      </c>
      <c r="G719" s="988">
        <f>F719+22</f>
        <v>45372</v>
      </c>
    </row>
    <row r="720" spans="1:7" s="670" customFormat="1" ht="15">
      <c r="A720" s="744"/>
      <c r="B720" s="859" t="s">
        <v>3319</v>
      </c>
      <c r="C720" s="875" t="s">
        <v>3320</v>
      </c>
      <c r="D720" s="877"/>
      <c r="E720" s="987">
        <f>F720-4</f>
        <v>45353</v>
      </c>
      <c r="F720" s="988">
        <f>F719+7</f>
        <v>45357</v>
      </c>
      <c r="G720" s="988">
        <f>F720+22</f>
        <v>45379</v>
      </c>
    </row>
    <row r="721" spans="1:8" s="694" customFormat="1" ht="15.75" customHeight="1">
      <c r="A721" s="991" t="s">
        <v>3321</v>
      </c>
      <c r="B721" s="991"/>
      <c r="C721" s="992"/>
    </row>
    <row r="722" spans="1:8" s="658" customFormat="1" ht="15" hidden="1">
      <c r="A722" s="993"/>
      <c r="B722" s="994" t="s">
        <v>1522</v>
      </c>
      <c r="C722" s="874" t="s">
        <v>8</v>
      </c>
      <c r="D722" s="995" t="s">
        <v>2641</v>
      </c>
      <c r="E722" s="996" t="s">
        <v>2629</v>
      </c>
      <c r="F722" s="996" t="s">
        <v>2630</v>
      </c>
      <c r="G722" s="996" t="s">
        <v>3322</v>
      </c>
    </row>
    <row r="723" spans="1:8" s="658" customFormat="1" ht="15" hidden="1">
      <c r="A723" s="993"/>
      <c r="B723" s="997"/>
      <c r="C723" s="874"/>
      <c r="D723" s="998"/>
      <c r="E723" s="999" t="s">
        <v>2632</v>
      </c>
      <c r="F723" s="999" t="s">
        <v>11</v>
      </c>
      <c r="G723" s="999" t="s">
        <v>12</v>
      </c>
    </row>
    <row r="724" spans="1:8" s="658" customFormat="1" ht="15" hidden="1">
      <c r="A724" s="993"/>
      <c r="B724" s="859" t="s">
        <v>3323</v>
      </c>
      <c r="C724" s="875" t="s">
        <v>3324</v>
      </c>
      <c r="D724" s="1000" t="s">
        <v>2664</v>
      </c>
      <c r="E724" s="1001">
        <f>F724-5</f>
        <v>44014</v>
      </c>
      <c r="F724" s="1002">
        <v>44019</v>
      </c>
      <c r="G724" s="1002">
        <f>F724+9</f>
        <v>44028</v>
      </c>
    </row>
    <row r="725" spans="1:8" s="658" customFormat="1" hidden="1">
      <c r="A725" s="993"/>
      <c r="B725" s="859" t="s">
        <v>3325</v>
      </c>
      <c r="C725" s="1003" t="s">
        <v>3326</v>
      </c>
      <c r="D725" s="1004"/>
      <c r="E725" s="1001">
        <f>F725-5</f>
        <v>44021</v>
      </c>
      <c r="F725" s="1002">
        <f>F724+7</f>
        <v>44026</v>
      </c>
      <c r="G725" s="1002">
        <f>F725+8</f>
        <v>44034</v>
      </c>
      <c r="H725" s="734"/>
    </row>
    <row r="726" spans="1:8" s="658" customFormat="1" ht="15" hidden="1">
      <c r="A726" s="993"/>
      <c r="B726" s="859" t="s">
        <v>3327</v>
      </c>
      <c r="C726" s="1003" t="s">
        <v>3328</v>
      </c>
      <c r="D726" s="1004"/>
      <c r="E726" s="1001">
        <f>F726-5</f>
        <v>44028</v>
      </c>
      <c r="F726" s="1002">
        <f>F725+7</f>
        <v>44033</v>
      </c>
      <c r="G726" s="1002">
        <f>F726+8</f>
        <v>44041</v>
      </c>
    </row>
    <row r="727" spans="1:8" s="658" customFormat="1" ht="15" hidden="1">
      <c r="A727" s="993"/>
      <c r="B727" s="859" t="s">
        <v>3329</v>
      </c>
      <c r="C727" s="1003" t="s">
        <v>3330</v>
      </c>
      <c r="D727" s="918"/>
      <c r="E727" s="1001">
        <f>F727-5</f>
        <v>44035</v>
      </c>
      <c r="F727" s="1002">
        <f>F726+7</f>
        <v>44040</v>
      </c>
      <c r="G727" s="1002">
        <f>F727+8</f>
        <v>44048</v>
      </c>
    </row>
    <row r="728" spans="1:8" s="658" customFormat="1" ht="15" hidden="1">
      <c r="A728" s="993"/>
      <c r="B728" s="859" t="s">
        <v>3325</v>
      </c>
      <c r="C728" s="1003" t="s">
        <v>3331</v>
      </c>
      <c r="D728" s="919"/>
      <c r="E728" s="1001">
        <f>F728-5</f>
        <v>44042</v>
      </c>
      <c r="F728" s="1002">
        <f>F727+7</f>
        <v>44047</v>
      </c>
      <c r="G728" s="1002">
        <f>F728+8</f>
        <v>44055</v>
      </c>
    </row>
    <row r="729" spans="1:8" s="658" customFormat="1" ht="15">
      <c r="A729" s="993"/>
      <c r="B729" s="856" t="s">
        <v>3332</v>
      </c>
      <c r="C729" s="874" t="s">
        <v>8</v>
      </c>
      <c r="D729" s="995" t="s">
        <v>2641</v>
      </c>
      <c r="E729" s="996" t="s">
        <v>2629</v>
      </c>
      <c r="F729" s="996" t="s">
        <v>2630</v>
      </c>
      <c r="G729" s="996" t="s">
        <v>3322</v>
      </c>
    </row>
    <row r="730" spans="1:8" s="658" customFormat="1" ht="15">
      <c r="A730" s="993"/>
      <c r="B730" s="856"/>
      <c r="C730" s="874"/>
      <c r="D730" s="998"/>
      <c r="E730" s="999" t="s">
        <v>2632</v>
      </c>
      <c r="F730" s="999" t="s">
        <v>11</v>
      </c>
      <c r="G730" s="999" t="s">
        <v>12</v>
      </c>
    </row>
    <row r="731" spans="1:8" s="658" customFormat="1" ht="15">
      <c r="A731" s="993"/>
      <c r="B731" s="859" t="s">
        <v>3333</v>
      </c>
      <c r="C731" s="875" t="s">
        <v>3260</v>
      </c>
      <c r="D731" s="948" t="s">
        <v>3334</v>
      </c>
      <c r="E731" s="1001">
        <f>F731-5</f>
        <v>45323</v>
      </c>
      <c r="F731" s="879">
        <v>45328</v>
      </c>
      <c r="G731" s="1002">
        <f>F731+9</f>
        <v>45337</v>
      </c>
    </row>
    <row r="732" spans="1:8" s="658" customFormat="1">
      <c r="A732" s="993"/>
      <c r="B732" s="859" t="s">
        <v>3262</v>
      </c>
      <c r="C732" s="875" t="s">
        <v>3335</v>
      </c>
      <c r="D732" s="949"/>
      <c r="E732" s="1001">
        <f>F732-5</f>
        <v>45330</v>
      </c>
      <c r="F732" s="1002">
        <f>F731+7</f>
        <v>45335</v>
      </c>
      <c r="G732" s="1002">
        <f t="shared" ref="G732:G735" si="12">F732+9</f>
        <v>45344</v>
      </c>
      <c r="H732" s="734"/>
    </row>
    <row r="733" spans="1:8" s="658" customFormat="1" ht="15">
      <c r="A733" s="993"/>
      <c r="B733" s="859" t="s">
        <v>3336</v>
      </c>
      <c r="C733" s="875" t="s">
        <v>3337</v>
      </c>
      <c r="D733" s="949"/>
      <c r="E733" s="1001">
        <f>F733-5</f>
        <v>45337</v>
      </c>
      <c r="F733" s="1002">
        <f>F732+7</f>
        <v>45342</v>
      </c>
      <c r="G733" s="1002">
        <f t="shared" si="12"/>
        <v>45351</v>
      </c>
    </row>
    <row r="734" spans="1:8" s="658" customFormat="1" ht="15">
      <c r="A734" s="993"/>
      <c r="B734" s="859" t="s">
        <v>3259</v>
      </c>
      <c r="C734" s="875" t="s">
        <v>3266</v>
      </c>
      <c r="D734" s="949"/>
      <c r="E734" s="1001">
        <f>F734-5</f>
        <v>45344</v>
      </c>
      <c r="F734" s="1002">
        <f>F733+7</f>
        <v>45349</v>
      </c>
      <c r="G734" s="1002">
        <f t="shared" si="12"/>
        <v>45358</v>
      </c>
    </row>
    <row r="735" spans="1:8" s="658" customFormat="1" ht="15" customHeight="1">
      <c r="A735" s="993"/>
      <c r="B735" s="859" t="s">
        <v>3262</v>
      </c>
      <c r="C735" s="875" t="s">
        <v>3338</v>
      </c>
      <c r="D735" s="1005"/>
      <c r="E735" s="1001">
        <f>F735-5</f>
        <v>45351</v>
      </c>
      <c r="F735" s="1002">
        <f>F734+7</f>
        <v>45356</v>
      </c>
      <c r="G735" s="1002">
        <f t="shared" si="12"/>
        <v>45365</v>
      </c>
    </row>
    <row r="736" spans="1:8" s="658" customFormat="1" ht="15" hidden="1" customHeight="1">
      <c r="A736" s="993"/>
      <c r="B736" s="994"/>
      <c r="C736" s="1006"/>
      <c r="D736" s="949"/>
      <c r="E736" s="1007" t="s">
        <v>2629</v>
      </c>
      <c r="F736" s="996" t="s">
        <v>2630</v>
      </c>
      <c r="G736" s="1002" t="e">
        <f t="shared" ref="G736:G742" si="13">F736+8</f>
        <v>#VALUE!</v>
      </c>
    </row>
    <row r="737" spans="1:8" s="658" customFormat="1" ht="15" hidden="1" customHeight="1">
      <c r="A737" s="993"/>
      <c r="B737" s="997"/>
      <c r="C737" s="1006"/>
      <c r="D737" s="949"/>
      <c r="E737" s="1008" t="s">
        <v>2632</v>
      </c>
      <c r="F737" s="999" t="s">
        <v>11</v>
      </c>
      <c r="G737" s="1002" t="e">
        <f t="shared" si="13"/>
        <v>#VALUE!</v>
      </c>
    </row>
    <row r="738" spans="1:8" s="658" customFormat="1" ht="15" hidden="1" customHeight="1">
      <c r="A738" s="993"/>
      <c r="B738" s="875"/>
      <c r="C738" s="1009"/>
      <c r="D738" s="949"/>
      <c r="E738" s="861">
        <f>F738-5</f>
        <v>43892</v>
      </c>
      <c r="F738" s="1002">
        <v>43897</v>
      </c>
      <c r="G738" s="1002">
        <f t="shared" si="13"/>
        <v>43905</v>
      </c>
    </row>
    <row r="739" spans="1:8" s="658" customFormat="1" ht="15.75" hidden="1" customHeight="1">
      <c r="A739" s="993"/>
      <c r="B739" s="875"/>
      <c r="C739" s="1010"/>
      <c r="D739" s="1005"/>
      <c r="E739" s="861">
        <f>F739-5</f>
        <v>43899</v>
      </c>
      <c r="F739" s="1002">
        <f>F738+7</f>
        <v>43904</v>
      </c>
      <c r="G739" s="1002">
        <f t="shared" si="13"/>
        <v>43912</v>
      </c>
      <c r="H739" s="734"/>
    </row>
    <row r="740" spans="1:8" s="658" customFormat="1" ht="15" hidden="1" customHeight="1">
      <c r="A740" s="993"/>
      <c r="B740" s="875"/>
      <c r="C740" s="1009"/>
      <c r="D740" s="948"/>
      <c r="E740" s="861">
        <f>F740-5</f>
        <v>43906</v>
      </c>
      <c r="F740" s="1002">
        <f>F739+7</f>
        <v>43911</v>
      </c>
      <c r="G740" s="1002">
        <f t="shared" si="13"/>
        <v>43919</v>
      </c>
    </row>
    <row r="741" spans="1:8" s="658" customFormat="1" ht="15" hidden="1" customHeight="1">
      <c r="A741" s="993"/>
      <c r="B741" s="875"/>
      <c r="C741" s="1009"/>
      <c r="D741" s="949"/>
      <c r="E741" s="861">
        <f>F741-5</f>
        <v>43913</v>
      </c>
      <c r="F741" s="1002">
        <f>F740+7</f>
        <v>43918</v>
      </c>
      <c r="G741" s="1002">
        <f t="shared" si="13"/>
        <v>43926</v>
      </c>
    </row>
    <row r="742" spans="1:8" s="658" customFormat="1" ht="15" hidden="1" customHeight="1">
      <c r="A742" s="993"/>
      <c r="B742" s="875"/>
      <c r="C742" s="1010"/>
      <c r="D742" s="949"/>
      <c r="E742" s="861">
        <f>F742-5</f>
        <v>43920</v>
      </c>
      <c r="F742" s="1002">
        <f>F741+7</f>
        <v>43925</v>
      </c>
      <c r="G742" s="1002">
        <f t="shared" si="13"/>
        <v>43933</v>
      </c>
    </row>
    <row r="743" spans="1:8" s="681" customFormat="1" ht="18" customHeight="1">
      <c r="A743" s="991" t="s">
        <v>3339</v>
      </c>
      <c r="B743" s="991"/>
      <c r="C743" s="1011"/>
      <c r="D743" s="761"/>
      <c r="E743" s="797"/>
      <c r="F743" s="927"/>
      <c r="G743" s="927"/>
    </row>
    <row r="744" spans="1:8" s="670" customFormat="1" ht="18" customHeight="1">
      <c r="A744" s="1012"/>
      <c r="B744" s="856" t="s">
        <v>3340</v>
      </c>
      <c r="C744" s="1013" t="s">
        <v>8</v>
      </c>
      <c r="D744" s="1013" t="s">
        <v>2641</v>
      </c>
      <c r="E744" s="938" t="s">
        <v>2629</v>
      </c>
      <c r="F744" s="938" t="s">
        <v>2630</v>
      </c>
      <c r="G744" s="938" t="s">
        <v>1818</v>
      </c>
    </row>
    <row r="745" spans="1:8" s="670" customFormat="1" ht="18" customHeight="1">
      <c r="A745" s="1012"/>
      <c r="B745" s="856"/>
      <c r="C745" s="1014"/>
      <c r="D745" s="1014"/>
      <c r="E745" s="938" t="s">
        <v>2632</v>
      </c>
      <c r="F745" s="938" t="s">
        <v>11</v>
      </c>
      <c r="G745" s="938" t="s">
        <v>12</v>
      </c>
    </row>
    <row r="746" spans="1:8" s="670" customFormat="1" ht="15">
      <c r="A746" s="658"/>
      <c r="B746" s="875" t="s">
        <v>3253</v>
      </c>
      <c r="C746" s="875" t="s">
        <v>3254</v>
      </c>
      <c r="D746" s="948" t="s">
        <v>3341</v>
      </c>
      <c r="E746" s="878">
        <f>F746-4</f>
        <v>45320</v>
      </c>
      <c r="F746" s="977">
        <v>45324</v>
      </c>
      <c r="G746" s="977">
        <f>F746+7</f>
        <v>45331</v>
      </c>
    </row>
    <row r="747" spans="1:8" s="670" customFormat="1" ht="15">
      <c r="A747" s="658"/>
      <c r="B747" s="875" t="s">
        <v>1061</v>
      </c>
      <c r="C747" s="875" t="s">
        <v>2637</v>
      </c>
      <c r="D747" s="949"/>
      <c r="E747" s="878">
        <f t="shared" ref="E747:E750" si="14">F747-4</f>
        <v>45327</v>
      </c>
      <c r="F747" s="977">
        <f>F746+7</f>
        <v>45331</v>
      </c>
      <c r="G747" s="977">
        <f>F747+7</f>
        <v>45338</v>
      </c>
    </row>
    <row r="748" spans="1:8" s="670" customFormat="1" ht="15">
      <c r="A748" s="658"/>
      <c r="B748" s="875" t="s">
        <v>1061</v>
      </c>
      <c r="C748" s="875" t="s">
        <v>2637</v>
      </c>
      <c r="D748" s="949"/>
      <c r="E748" s="878">
        <f t="shared" si="14"/>
        <v>45334</v>
      </c>
      <c r="F748" s="977">
        <f>F747+7</f>
        <v>45338</v>
      </c>
      <c r="G748" s="977">
        <f>F748+7</f>
        <v>45345</v>
      </c>
    </row>
    <row r="749" spans="1:8" s="670" customFormat="1" ht="15">
      <c r="A749" s="658"/>
      <c r="B749" s="875" t="s">
        <v>3222</v>
      </c>
      <c r="C749" s="875" t="s">
        <v>3342</v>
      </c>
      <c r="D749" s="949"/>
      <c r="E749" s="878">
        <f t="shared" si="14"/>
        <v>45341</v>
      </c>
      <c r="F749" s="977">
        <f>F748+7</f>
        <v>45345</v>
      </c>
      <c r="G749" s="977">
        <f>F749+7</f>
        <v>45352</v>
      </c>
    </row>
    <row r="750" spans="1:8" s="670" customFormat="1" ht="15" customHeight="1">
      <c r="A750" s="658"/>
      <c r="B750" s="875" t="s">
        <v>3343</v>
      </c>
      <c r="C750" s="875" t="s">
        <v>3344</v>
      </c>
      <c r="D750" s="1005"/>
      <c r="E750" s="878">
        <f t="shared" si="14"/>
        <v>45348</v>
      </c>
      <c r="F750" s="977">
        <f>F749+7</f>
        <v>45352</v>
      </c>
      <c r="G750" s="977">
        <f>F750+7</f>
        <v>45359</v>
      </c>
    </row>
    <row r="751" spans="1:8" s="1019" customFormat="1" ht="15" hidden="1">
      <c r="A751" s="1015"/>
      <c r="B751" s="1016" t="s">
        <v>1522</v>
      </c>
      <c r="C751" s="1017" t="s">
        <v>8</v>
      </c>
      <c r="D751" s="1017" t="s">
        <v>2641</v>
      </c>
      <c r="E751" s="1018" t="s">
        <v>2629</v>
      </c>
      <c r="F751" s="1018" t="s">
        <v>2630</v>
      </c>
      <c r="G751" s="1018" t="s">
        <v>1818</v>
      </c>
    </row>
    <row r="752" spans="1:8" s="670" customFormat="1" ht="15" hidden="1">
      <c r="A752" s="658"/>
      <c r="B752" s="1016"/>
      <c r="C752" s="1020"/>
      <c r="D752" s="1020"/>
      <c r="E752" s="999" t="s">
        <v>2632</v>
      </c>
      <c r="F752" s="999" t="s">
        <v>11</v>
      </c>
      <c r="G752" s="999" t="s">
        <v>12</v>
      </c>
    </row>
    <row r="753" spans="1:7" s="670" customFormat="1" ht="15" hidden="1">
      <c r="A753" s="658"/>
      <c r="B753" s="859" t="s">
        <v>3345</v>
      </c>
      <c r="C753" s="875" t="s">
        <v>2637</v>
      </c>
      <c r="D753" s="948" t="s">
        <v>3346</v>
      </c>
      <c r="E753" s="878">
        <f>F753-4</f>
        <v>44805</v>
      </c>
      <c r="F753" s="977">
        <v>44809</v>
      </c>
      <c r="G753" s="977">
        <f>F753+7</f>
        <v>44816</v>
      </c>
    </row>
    <row r="754" spans="1:7" s="670" customFormat="1" ht="15" hidden="1">
      <c r="A754" s="658"/>
      <c r="B754" s="859" t="s">
        <v>1061</v>
      </c>
      <c r="C754" s="875" t="s">
        <v>3347</v>
      </c>
      <c r="D754" s="949"/>
      <c r="E754" s="878">
        <f t="shared" ref="E754:E757" si="15">F754-4</f>
        <v>44812</v>
      </c>
      <c r="F754" s="977">
        <f>F753+7</f>
        <v>44816</v>
      </c>
      <c r="G754" s="977">
        <f>F754+7</f>
        <v>44823</v>
      </c>
    </row>
    <row r="755" spans="1:7" s="670" customFormat="1" ht="15" hidden="1">
      <c r="A755" s="658"/>
      <c r="B755" s="859" t="s">
        <v>3348</v>
      </c>
      <c r="C755" s="875" t="s">
        <v>2637</v>
      </c>
      <c r="D755" s="949"/>
      <c r="E755" s="878">
        <f t="shared" si="15"/>
        <v>44819</v>
      </c>
      <c r="F755" s="977">
        <f>F754+7</f>
        <v>44823</v>
      </c>
      <c r="G755" s="977">
        <f>F755+7</f>
        <v>44830</v>
      </c>
    </row>
    <row r="756" spans="1:7" s="670" customFormat="1" ht="15" hidden="1">
      <c r="A756" s="658"/>
      <c r="B756" s="859" t="s">
        <v>3349</v>
      </c>
      <c r="C756" s="875" t="s">
        <v>3350</v>
      </c>
      <c r="D756" s="949"/>
      <c r="E756" s="878">
        <f t="shared" si="15"/>
        <v>44826</v>
      </c>
      <c r="F756" s="977">
        <f>F755+7</f>
        <v>44830</v>
      </c>
      <c r="G756" s="977">
        <f>F756+7</f>
        <v>44837</v>
      </c>
    </row>
    <row r="757" spans="1:7" s="670" customFormat="1" ht="15" hidden="1" customHeight="1">
      <c r="A757" s="658"/>
      <c r="B757" s="859" t="s">
        <v>1061</v>
      </c>
      <c r="C757" s="875" t="s">
        <v>3344</v>
      </c>
      <c r="D757" s="1005"/>
      <c r="E757" s="878">
        <f t="shared" si="15"/>
        <v>44833</v>
      </c>
      <c r="F757" s="977">
        <f>F756+7</f>
        <v>44837</v>
      </c>
      <c r="G757" s="977">
        <f>F757+7</f>
        <v>44844</v>
      </c>
    </row>
    <row r="758" spans="1:7" s="681" customFormat="1" ht="18" customHeight="1">
      <c r="A758" s="1021" t="s">
        <v>3351</v>
      </c>
      <c r="B758" s="1021"/>
      <c r="C758" s="875"/>
      <c r="D758" s="761"/>
      <c r="E758" s="797"/>
      <c r="F758" s="797"/>
      <c r="G758" s="797"/>
    </row>
    <row r="759" spans="1:7" s="670" customFormat="1" ht="18" customHeight="1">
      <c r="A759" s="1012"/>
      <c r="B759" s="856" t="s">
        <v>425</v>
      </c>
      <c r="C759" s="1013" t="s">
        <v>8</v>
      </c>
      <c r="D759" s="1013" t="s">
        <v>2641</v>
      </c>
      <c r="E759" s="938" t="s">
        <v>2629</v>
      </c>
      <c r="F759" s="938" t="s">
        <v>2630</v>
      </c>
      <c r="G759" s="938" t="s">
        <v>2510</v>
      </c>
    </row>
    <row r="760" spans="1:7" s="670" customFormat="1" ht="18" customHeight="1">
      <c r="A760" s="1012"/>
      <c r="B760" s="856"/>
      <c r="C760" s="1014"/>
      <c r="D760" s="1014"/>
      <c r="E760" s="938" t="s">
        <v>2632</v>
      </c>
      <c r="F760" s="938" t="s">
        <v>11</v>
      </c>
      <c r="G760" s="938" t="s">
        <v>12</v>
      </c>
    </row>
    <row r="761" spans="1:7" s="670" customFormat="1" ht="17.25" customHeight="1">
      <c r="A761" s="1012"/>
      <c r="B761" s="859" t="s">
        <v>3352</v>
      </c>
      <c r="C761" s="875" t="s">
        <v>3353</v>
      </c>
      <c r="D761" s="922" t="s">
        <v>3354</v>
      </c>
      <c r="E761" s="938">
        <f>F761-5</f>
        <v>45319</v>
      </c>
      <c r="F761" s="879">
        <v>45324</v>
      </c>
      <c r="G761" s="879">
        <f>F761+11</f>
        <v>45335</v>
      </c>
    </row>
    <row r="762" spans="1:7" s="670" customFormat="1" ht="17.25" customHeight="1">
      <c r="A762" s="1012"/>
      <c r="B762" s="859" t="s">
        <v>3355</v>
      </c>
      <c r="C762" s="875" t="s">
        <v>3356</v>
      </c>
      <c r="D762" s="922"/>
      <c r="E762" s="938">
        <f>F762-5</f>
        <v>45326</v>
      </c>
      <c r="F762" s="879">
        <f>F761+7</f>
        <v>45331</v>
      </c>
      <c r="G762" s="879">
        <f>F762+11</f>
        <v>45342</v>
      </c>
    </row>
    <row r="763" spans="1:7" s="670" customFormat="1" ht="17.25" customHeight="1">
      <c r="A763" s="1012"/>
      <c r="B763" s="859" t="s">
        <v>3357</v>
      </c>
      <c r="C763" s="875" t="s">
        <v>3358</v>
      </c>
      <c r="D763" s="922"/>
      <c r="E763" s="938">
        <f>F763-5</f>
        <v>45333</v>
      </c>
      <c r="F763" s="879">
        <f>F762+7</f>
        <v>45338</v>
      </c>
      <c r="G763" s="879">
        <f>F763+11</f>
        <v>45349</v>
      </c>
    </row>
    <row r="764" spans="1:7" s="670" customFormat="1" ht="17.25" customHeight="1">
      <c r="A764" s="1012"/>
      <c r="B764" s="859" t="s">
        <v>3359</v>
      </c>
      <c r="C764" s="875" t="s">
        <v>3360</v>
      </c>
      <c r="D764" s="922"/>
      <c r="E764" s="938">
        <f>F764-5</f>
        <v>45340</v>
      </c>
      <c r="F764" s="879">
        <f>F763+7</f>
        <v>45345</v>
      </c>
      <c r="G764" s="879">
        <f>F764+11</f>
        <v>45356</v>
      </c>
    </row>
    <row r="765" spans="1:7" s="670" customFormat="1" ht="17.25" customHeight="1">
      <c r="B765" s="859" t="s">
        <v>3361</v>
      </c>
      <c r="C765" s="875" t="s">
        <v>3362</v>
      </c>
      <c r="D765" s="922"/>
      <c r="E765" s="938">
        <f>F765-5</f>
        <v>45347</v>
      </c>
      <c r="F765" s="879">
        <f>F764+7</f>
        <v>45352</v>
      </c>
      <c r="G765" s="879">
        <f>F765+11</f>
        <v>45363</v>
      </c>
    </row>
    <row r="766" spans="1:7" s="681" customFormat="1" ht="18" customHeight="1">
      <c r="A766" s="1021" t="s">
        <v>3363</v>
      </c>
      <c r="B766" s="1021"/>
      <c r="C766" s="875"/>
      <c r="D766" s="761"/>
      <c r="E766" s="797"/>
      <c r="F766" s="797"/>
      <c r="G766" s="797"/>
    </row>
    <row r="767" spans="1:7" s="670" customFormat="1" ht="18" hidden="1" customHeight="1">
      <c r="A767" s="1012"/>
      <c r="B767" s="1022" t="s">
        <v>3268</v>
      </c>
      <c r="C767" s="1013" t="s">
        <v>8</v>
      </c>
      <c r="D767" s="1013" t="s">
        <v>2641</v>
      </c>
      <c r="E767" s="938" t="s">
        <v>2629</v>
      </c>
      <c r="F767" s="938" t="s">
        <v>2630</v>
      </c>
      <c r="G767" s="938" t="s">
        <v>2510</v>
      </c>
    </row>
    <row r="768" spans="1:7" s="670" customFormat="1" ht="18" hidden="1" customHeight="1">
      <c r="A768" s="1012"/>
      <c r="B768" s="1022"/>
      <c r="C768" s="1014"/>
      <c r="D768" s="1014"/>
      <c r="E768" s="938" t="s">
        <v>2632</v>
      </c>
      <c r="F768" s="938" t="s">
        <v>11</v>
      </c>
      <c r="G768" s="938" t="s">
        <v>12</v>
      </c>
    </row>
    <row r="769" spans="1:7" s="670" customFormat="1" ht="17.25" hidden="1" customHeight="1">
      <c r="A769" s="1012"/>
      <c r="B769" s="859" t="s">
        <v>3364</v>
      </c>
      <c r="C769" s="982" t="s">
        <v>3365</v>
      </c>
      <c r="D769" s="922" t="s">
        <v>3366</v>
      </c>
      <c r="E769" s="938">
        <f>F769-5</f>
        <v>44775</v>
      </c>
      <c r="F769" s="879">
        <v>44780</v>
      </c>
      <c r="G769" s="879">
        <f>F769+11</f>
        <v>44791</v>
      </c>
    </row>
    <row r="770" spans="1:7" s="670" customFormat="1" ht="17.25" hidden="1" customHeight="1">
      <c r="A770" s="1012"/>
      <c r="B770" s="859" t="s">
        <v>3367</v>
      </c>
      <c r="C770" s="982" t="s">
        <v>3368</v>
      </c>
      <c r="D770" s="922"/>
      <c r="E770" s="938">
        <f>F770-5</f>
        <v>44782</v>
      </c>
      <c r="F770" s="879">
        <f>F769+7</f>
        <v>44787</v>
      </c>
      <c r="G770" s="879">
        <f>F770+11</f>
        <v>44798</v>
      </c>
    </row>
    <row r="771" spans="1:7" s="670" customFormat="1" ht="17.25" hidden="1" customHeight="1">
      <c r="A771" s="1012"/>
      <c r="B771" s="859" t="s">
        <v>3284</v>
      </c>
      <c r="C771" s="875" t="s">
        <v>3369</v>
      </c>
      <c r="D771" s="922"/>
      <c r="E771" s="938">
        <f>F771-5</f>
        <v>44789</v>
      </c>
      <c r="F771" s="879">
        <f>F770+7</f>
        <v>44794</v>
      </c>
      <c r="G771" s="879">
        <f>F771+11</f>
        <v>44805</v>
      </c>
    </row>
    <row r="772" spans="1:7" s="670" customFormat="1" ht="17.25" hidden="1" customHeight="1">
      <c r="A772" s="1012"/>
      <c r="B772" s="859" t="s">
        <v>3370</v>
      </c>
      <c r="C772" s="875" t="s">
        <v>2637</v>
      </c>
      <c r="D772" s="922"/>
      <c r="E772" s="938">
        <f>F772-5</f>
        <v>44796</v>
      </c>
      <c r="F772" s="879">
        <f>F771+7</f>
        <v>44801</v>
      </c>
      <c r="G772" s="879">
        <f>F772+11</f>
        <v>44812</v>
      </c>
    </row>
    <row r="773" spans="1:7" s="670" customFormat="1" ht="17.25" hidden="1" customHeight="1">
      <c r="B773" s="859" t="s">
        <v>3371</v>
      </c>
      <c r="C773" s="875" t="s">
        <v>3372</v>
      </c>
      <c r="D773" s="922"/>
      <c r="E773" s="938">
        <f>F773-5</f>
        <v>44803</v>
      </c>
      <c r="F773" s="879">
        <f>F772+7</f>
        <v>44808</v>
      </c>
      <c r="G773" s="879">
        <f>F773+11</f>
        <v>44819</v>
      </c>
    </row>
    <row r="774" spans="1:7" s="670" customFormat="1" ht="18" customHeight="1">
      <c r="A774" s="1012"/>
      <c r="B774" s="856" t="s">
        <v>3373</v>
      </c>
      <c r="C774" s="1013" t="s">
        <v>8</v>
      </c>
      <c r="D774" s="1013" t="s">
        <v>2641</v>
      </c>
      <c r="E774" s="938" t="s">
        <v>2629</v>
      </c>
      <c r="F774" s="938" t="s">
        <v>2630</v>
      </c>
      <c r="G774" s="938" t="s">
        <v>3374</v>
      </c>
    </row>
    <row r="775" spans="1:7" s="670" customFormat="1" ht="18" customHeight="1">
      <c r="A775" s="1012"/>
      <c r="B775" s="856"/>
      <c r="C775" s="1014"/>
      <c r="D775" s="1014"/>
      <c r="E775" s="938" t="s">
        <v>2632</v>
      </c>
      <c r="F775" s="938" t="s">
        <v>11</v>
      </c>
      <c r="G775" s="938" t="s">
        <v>12</v>
      </c>
    </row>
    <row r="776" spans="1:7" s="670" customFormat="1" ht="17.25" customHeight="1">
      <c r="A776" s="1012"/>
      <c r="B776" s="859" t="s">
        <v>3279</v>
      </c>
      <c r="C776" s="875" t="s">
        <v>3280</v>
      </c>
      <c r="D776" s="922" t="s">
        <v>3375</v>
      </c>
      <c r="E776" s="938">
        <f>F776-5</f>
        <v>45321</v>
      </c>
      <c r="F776" s="879">
        <v>45326</v>
      </c>
      <c r="G776" s="879">
        <f>F776+11</f>
        <v>45337</v>
      </c>
    </row>
    <row r="777" spans="1:7" s="670" customFormat="1" ht="17.25" customHeight="1">
      <c r="A777" s="1012"/>
      <c r="B777" s="859" t="s">
        <v>3376</v>
      </c>
      <c r="C777" s="875" t="s">
        <v>3377</v>
      </c>
      <c r="D777" s="922"/>
      <c r="E777" s="938">
        <f>F777-5</f>
        <v>45328</v>
      </c>
      <c r="F777" s="879">
        <f>F776+7</f>
        <v>45333</v>
      </c>
      <c r="G777" s="879">
        <f>F777+11</f>
        <v>45344</v>
      </c>
    </row>
    <row r="778" spans="1:7" s="670" customFormat="1" ht="17.25" customHeight="1">
      <c r="A778" s="1012"/>
      <c r="B778" s="859" t="s">
        <v>933</v>
      </c>
      <c r="C778" s="875" t="s">
        <v>933</v>
      </c>
      <c r="D778" s="922"/>
      <c r="E778" s="938">
        <f>F778-5</f>
        <v>45335</v>
      </c>
      <c r="F778" s="879">
        <f>F777+7</f>
        <v>45340</v>
      </c>
      <c r="G778" s="879">
        <f>F778+11</f>
        <v>45351</v>
      </c>
    </row>
    <row r="779" spans="1:7" s="670" customFormat="1" ht="17.25" customHeight="1">
      <c r="A779" s="1012"/>
      <c r="B779" s="859" t="s">
        <v>3284</v>
      </c>
      <c r="C779" s="875" t="s">
        <v>3378</v>
      </c>
      <c r="D779" s="922"/>
      <c r="E779" s="938">
        <f>F779-5</f>
        <v>45342</v>
      </c>
      <c r="F779" s="879">
        <f>F778+7</f>
        <v>45347</v>
      </c>
      <c r="G779" s="879">
        <f>F779+11</f>
        <v>45358</v>
      </c>
    </row>
    <row r="780" spans="1:7" s="670" customFormat="1" ht="17.25" customHeight="1">
      <c r="B780" s="859" t="s">
        <v>3279</v>
      </c>
      <c r="C780" s="875" t="s">
        <v>3286</v>
      </c>
      <c r="D780" s="922"/>
      <c r="E780" s="938">
        <f>F780-5</f>
        <v>45349</v>
      </c>
      <c r="F780" s="879">
        <f>F779+7</f>
        <v>45354</v>
      </c>
      <c r="G780" s="879">
        <f>F780+11</f>
        <v>45365</v>
      </c>
    </row>
    <row r="781" spans="1:7" s="681" customFormat="1" ht="18" hidden="1" customHeight="1">
      <c r="A781" s="1021" t="s">
        <v>3379</v>
      </c>
      <c r="B781" s="1021"/>
      <c r="C781" s="1011"/>
      <c r="D781" s="761"/>
      <c r="E781" s="797"/>
      <c r="F781" s="797"/>
      <c r="G781" s="797"/>
    </row>
    <row r="782" spans="1:7" s="670" customFormat="1" ht="18" hidden="1" customHeight="1">
      <c r="A782" s="1012"/>
      <c r="B782" s="1023" t="s">
        <v>3380</v>
      </c>
      <c r="C782" s="1013" t="s">
        <v>8</v>
      </c>
      <c r="D782" s="1013" t="s">
        <v>2641</v>
      </c>
      <c r="E782" s="938" t="s">
        <v>2629</v>
      </c>
      <c r="F782" s="938" t="s">
        <v>2630</v>
      </c>
      <c r="G782" s="938" t="s">
        <v>3381</v>
      </c>
    </row>
    <row r="783" spans="1:7" s="670" customFormat="1" ht="18" hidden="1" customHeight="1">
      <c r="A783" s="1012"/>
      <c r="B783" s="1023"/>
      <c r="C783" s="1014"/>
      <c r="D783" s="1014"/>
      <c r="E783" s="938" t="s">
        <v>2632</v>
      </c>
      <c r="F783" s="938" t="s">
        <v>11</v>
      </c>
      <c r="G783" s="938" t="s">
        <v>12</v>
      </c>
    </row>
    <row r="784" spans="1:7" s="670" customFormat="1" ht="17.25" hidden="1" customHeight="1">
      <c r="A784" s="1012"/>
      <c r="B784" s="859" t="s">
        <v>3382</v>
      </c>
      <c r="C784" s="875" t="s">
        <v>3383</v>
      </c>
      <c r="D784" s="948" t="s">
        <v>3384</v>
      </c>
      <c r="E784" s="938">
        <f>F784-5</f>
        <v>44923</v>
      </c>
      <c r="F784" s="879">
        <v>44928</v>
      </c>
      <c r="G784" s="879">
        <f>F784+9</f>
        <v>44937</v>
      </c>
    </row>
    <row r="785" spans="1:7" s="670" customFormat="1" ht="17.25" hidden="1" customHeight="1">
      <c r="A785" s="1012"/>
      <c r="B785" s="859" t="s">
        <v>3385</v>
      </c>
      <c r="C785" s="875" t="s">
        <v>3386</v>
      </c>
      <c r="D785" s="949"/>
      <c r="E785" s="938">
        <f>F785-5</f>
        <v>44930</v>
      </c>
      <c r="F785" s="879">
        <f>F784+7</f>
        <v>44935</v>
      </c>
      <c r="G785" s="879">
        <f>F785+9</f>
        <v>44944</v>
      </c>
    </row>
    <row r="786" spans="1:7" s="670" customFormat="1" ht="17.25" hidden="1" customHeight="1">
      <c r="A786" s="1012"/>
      <c r="B786" s="859" t="s">
        <v>3387</v>
      </c>
      <c r="C786" s="875" t="s">
        <v>3388</v>
      </c>
      <c r="D786" s="949"/>
      <c r="E786" s="938">
        <f>F786-5</f>
        <v>44937</v>
      </c>
      <c r="F786" s="879">
        <f>F785+7</f>
        <v>44942</v>
      </c>
      <c r="G786" s="879">
        <f>F786+9</f>
        <v>44951</v>
      </c>
    </row>
    <row r="787" spans="1:7" s="670" customFormat="1" ht="17.25" hidden="1" customHeight="1">
      <c r="A787" s="1012"/>
      <c r="B787" s="859" t="s">
        <v>3389</v>
      </c>
      <c r="C787" s="875" t="s">
        <v>2637</v>
      </c>
      <c r="D787" s="949"/>
      <c r="E787" s="938">
        <f>F787-5</f>
        <v>44944</v>
      </c>
      <c r="F787" s="879">
        <f>F786+7</f>
        <v>44949</v>
      </c>
      <c r="G787" s="879">
        <f>F787+9</f>
        <v>44958</v>
      </c>
    </row>
    <row r="788" spans="1:7" s="670" customFormat="1" ht="17.25" hidden="1" customHeight="1">
      <c r="A788" s="1012"/>
      <c r="B788" s="859" t="s">
        <v>1061</v>
      </c>
      <c r="C788" s="875" t="s">
        <v>3390</v>
      </c>
      <c r="D788" s="1005"/>
      <c r="E788" s="938">
        <f>F788-5</f>
        <v>44951</v>
      </c>
      <c r="F788" s="879">
        <f>F787+7</f>
        <v>44956</v>
      </c>
      <c r="G788" s="879">
        <f>F788+9</f>
        <v>44965</v>
      </c>
    </row>
    <row r="789" spans="1:7" s="664" customFormat="1" ht="15">
      <c r="A789" s="1024" t="s">
        <v>1195</v>
      </c>
      <c r="B789" s="1025"/>
      <c r="E789" s="823"/>
      <c r="F789" s="1026"/>
      <c r="G789" s="1026"/>
    </row>
    <row r="790" spans="1:7" s="670" customFormat="1" ht="15" customHeight="1">
      <c r="A790" s="658"/>
      <c r="B790" s="856" t="s">
        <v>3391</v>
      </c>
      <c r="C790" s="1013" t="s">
        <v>8</v>
      </c>
      <c r="D790" s="1013" t="s">
        <v>2641</v>
      </c>
      <c r="E790" s="996" t="s">
        <v>3392</v>
      </c>
      <c r="F790" s="996" t="s">
        <v>2630</v>
      </c>
      <c r="G790" s="996" t="s">
        <v>2440</v>
      </c>
    </row>
    <row r="791" spans="1:7" s="670" customFormat="1" ht="15">
      <c r="A791" s="658"/>
      <c r="B791" s="856"/>
      <c r="C791" s="1014"/>
      <c r="D791" s="1014"/>
      <c r="E791" s="999" t="s">
        <v>2632</v>
      </c>
      <c r="F791" s="999" t="s">
        <v>11</v>
      </c>
      <c r="G791" s="999" t="s">
        <v>12</v>
      </c>
    </row>
    <row r="792" spans="1:7" s="670" customFormat="1" ht="15">
      <c r="A792" s="658"/>
      <c r="B792" s="859" t="s">
        <v>933</v>
      </c>
      <c r="C792" s="875" t="s">
        <v>1645</v>
      </c>
      <c r="D792" s="948" t="s">
        <v>3393</v>
      </c>
      <c r="E792" s="938">
        <f>F792-3</f>
        <v>45320</v>
      </c>
      <c r="F792" s="977">
        <v>45323</v>
      </c>
      <c r="G792" s="977">
        <f>F792+21</f>
        <v>45344</v>
      </c>
    </row>
    <row r="793" spans="1:7" s="670" customFormat="1" ht="15">
      <c r="A793" s="658"/>
      <c r="B793" s="859" t="s">
        <v>3394</v>
      </c>
      <c r="C793" s="875" t="s">
        <v>3395</v>
      </c>
      <c r="D793" s="949"/>
      <c r="E793" s="938">
        <f>F793-3</f>
        <v>45327</v>
      </c>
      <c r="F793" s="977">
        <f>F792+7</f>
        <v>45330</v>
      </c>
      <c r="G793" s="977">
        <f>F793+21</f>
        <v>45351</v>
      </c>
    </row>
    <row r="794" spans="1:7" s="670" customFormat="1" ht="15">
      <c r="A794" s="658"/>
      <c r="B794" s="859" t="s">
        <v>933</v>
      </c>
      <c r="C794" s="875" t="s">
        <v>3396</v>
      </c>
      <c r="D794" s="949"/>
      <c r="E794" s="938">
        <f>F794-3</f>
        <v>45334</v>
      </c>
      <c r="F794" s="977">
        <f>F793+7</f>
        <v>45337</v>
      </c>
      <c r="G794" s="977">
        <f>F794+21</f>
        <v>45358</v>
      </c>
    </row>
    <row r="795" spans="1:7" s="670" customFormat="1" ht="15">
      <c r="A795" s="658"/>
      <c r="B795" s="859" t="s">
        <v>3397</v>
      </c>
      <c r="C795" s="875" t="s">
        <v>3398</v>
      </c>
      <c r="D795" s="949"/>
      <c r="E795" s="938">
        <f>F795-3</f>
        <v>45341</v>
      </c>
      <c r="F795" s="977">
        <f>F794+7</f>
        <v>45344</v>
      </c>
      <c r="G795" s="977">
        <f>F795+21</f>
        <v>45365</v>
      </c>
    </row>
    <row r="796" spans="1:7" s="670" customFormat="1" ht="15">
      <c r="A796" s="658"/>
      <c r="B796" s="859" t="s">
        <v>3399</v>
      </c>
      <c r="C796" s="875" t="s">
        <v>3400</v>
      </c>
      <c r="D796" s="1005"/>
      <c r="E796" s="938">
        <f>F796-3</f>
        <v>45348</v>
      </c>
      <c r="F796" s="977">
        <f>F795+7</f>
        <v>45351</v>
      </c>
      <c r="G796" s="977">
        <f>F796+21</f>
        <v>45372</v>
      </c>
    </row>
    <row r="797" spans="1:7" s="670" customFormat="1" ht="15" customHeight="1">
      <c r="A797" s="658"/>
      <c r="B797" s="1027" t="s">
        <v>425</v>
      </c>
      <c r="C797" s="1013" t="s">
        <v>8</v>
      </c>
      <c r="D797" s="1013" t="s">
        <v>2641</v>
      </c>
      <c r="E797" s="996" t="s">
        <v>2629</v>
      </c>
      <c r="F797" s="996" t="s">
        <v>2630</v>
      </c>
      <c r="G797" s="996" t="s">
        <v>2440</v>
      </c>
    </row>
    <row r="798" spans="1:7" s="670" customFormat="1" ht="15">
      <c r="A798" s="658"/>
      <c r="B798" s="1028"/>
      <c r="C798" s="1020"/>
      <c r="D798" s="1020"/>
      <c r="E798" s="999" t="s">
        <v>2632</v>
      </c>
      <c r="F798" s="999" t="s">
        <v>11</v>
      </c>
      <c r="G798" s="999" t="s">
        <v>12</v>
      </c>
    </row>
    <row r="799" spans="1:7" s="670" customFormat="1" ht="15">
      <c r="A799" s="658"/>
      <c r="B799" s="859" t="s">
        <v>3401</v>
      </c>
      <c r="C799" s="875" t="s">
        <v>3402</v>
      </c>
      <c r="D799" s="948" t="s">
        <v>3403</v>
      </c>
      <c r="E799" s="938">
        <f>F799-5</f>
        <v>45324</v>
      </c>
      <c r="F799" s="977">
        <v>45329</v>
      </c>
      <c r="G799" s="977">
        <f>F799+21</f>
        <v>45350</v>
      </c>
    </row>
    <row r="800" spans="1:7" s="670" customFormat="1" ht="15">
      <c r="A800" s="658"/>
      <c r="B800" s="864" t="s">
        <v>3404</v>
      </c>
      <c r="C800" s="1003" t="s">
        <v>708</v>
      </c>
      <c r="D800" s="949"/>
      <c r="E800" s="938">
        <f t="shared" ref="E800:E803" si="16">F800-5</f>
        <v>45331</v>
      </c>
      <c r="F800" s="977">
        <f>F799+7</f>
        <v>45336</v>
      </c>
      <c r="G800" s="977">
        <f>F800+21</f>
        <v>45357</v>
      </c>
    </row>
    <row r="801" spans="1:7" s="670" customFormat="1" ht="15">
      <c r="A801" s="658"/>
      <c r="B801" s="859" t="s">
        <v>3405</v>
      </c>
      <c r="C801" s="875" t="s">
        <v>3406</v>
      </c>
      <c r="D801" s="949"/>
      <c r="E801" s="938">
        <f t="shared" si="16"/>
        <v>45338</v>
      </c>
      <c r="F801" s="977">
        <f>F800+7</f>
        <v>45343</v>
      </c>
      <c r="G801" s="977">
        <f>F801+21</f>
        <v>45364</v>
      </c>
    </row>
    <row r="802" spans="1:7" s="670" customFormat="1" ht="15">
      <c r="A802" s="658"/>
      <c r="B802" s="859" t="s">
        <v>3407</v>
      </c>
      <c r="C802" s="875" t="s">
        <v>3408</v>
      </c>
      <c r="D802" s="949"/>
      <c r="E802" s="938">
        <f t="shared" si="16"/>
        <v>45345</v>
      </c>
      <c r="F802" s="977">
        <f>F801+7</f>
        <v>45350</v>
      </c>
      <c r="G802" s="977">
        <f>F802+21</f>
        <v>45371</v>
      </c>
    </row>
    <row r="803" spans="1:7" s="670" customFormat="1" ht="15">
      <c r="A803" s="658"/>
      <c r="B803" s="859" t="s">
        <v>3409</v>
      </c>
      <c r="C803" s="875" t="s">
        <v>3410</v>
      </c>
      <c r="D803" s="1005"/>
      <c r="E803" s="938">
        <f t="shared" si="16"/>
        <v>45352</v>
      </c>
      <c r="F803" s="977">
        <f>F802+7</f>
        <v>45357</v>
      </c>
      <c r="G803" s="977">
        <f>F803+21</f>
        <v>45378</v>
      </c>
    </row>
    <row r="804" spans="1:7" s="670" customFormat="1" ht="15" hidden="1" customHeight="1">
      <c r="A804" s="658"/>
      <c r="B804" s="1029" t="s">
        <v>7</v>
      </c>
      <c r="C804" s="1013" t="s">
        <v>8</v>
      </c>
      <c r="D804" s="1013" t="s">
        <v>2641</v>
      </c>
      <c r="E804" s="996" t="s">
        <v>2629</v>
      </c>
      <c r="F804" s="996" t="s">
        <v>2630</v>
      </c>
      <c r="G804" s="996" t="s">
        <v>2440</v>
      </c>
    </row>
    <row r="805" spans="1:7" s="670" customFormat="1" ht="15" hidden="1">
      <c r="A805" s="658"/>
      <c r="B805" s="1030"/>
      <c r="C805" s="1020"/>
      <c r="D805" s="1020"/>
      <c r="E805" s="999" t="s">
        <v>2632</v>
      </c>
      <c r="F805" s="999" t="s">
        <v>11</v>
      </c>
      <c r="G805" s="999" t="s">
        <v>12</v>
      </c>
    </row>
    <row r="806" spans="1:7" s="670" customFormat="1" ht="15" hidden="1">
      <c r="A806" s="658"/>
      <c r="B806" s="864"/>
      <c r="C806" s="1003"/>
      <c r="D806" s="948" t="s">
        <v>3411</v>
      </c>
      <c r="E806" s="938">
        <f>F806-3</f>
        <v>44380</v>
      </c>
      <c r="F806" s="977">
        <v>44383</v>
      </c>
      <c r="G806" s="977">
        <f>F806+21</f>
        <v>44404</v>
      </c>
    </row>
    <row r="807" spans="1:7" s="670" customFormat="1" ht="15" hidden="1">
      <c r="A807" s="658"/>
      <c r="B807" s="864"/>
      <c r="C807" s="1003"/>
      <c r="D807" s="949"/>
      <c r="E807" s="938">
        <f>F807-3</f>
        <v>44387</v>
      </c>
      <c r="F807" s="977">
        <f>F806+7</f>
        <v>44390</v>
      </c>
      <c r="G807" s="977">
        <f>F807+21</f>
        <v>44411</v>
      </c>
    </row>
    <row r="808" spans="1:7" s="670" customFormat="1" ht="15" hidden="1">
      <c r="A808" s="658"/>
      <c r="B808" s="864"/>
      <c r="C808" s="1003"/>
      <c r="D808" s="949"/>
      <c r="E808" s="938">
        <f>F808-3</f>
        <v>44394</v>
      </c>
      <c r="F808" s="977">
        <f>F807+7</f>
        <v>44397</v>
      </c>
      <c r="G808" s="977">
        <f>F808+21</f>
        <v>44418</v>
      </c>
    </row>
    <row r="809" spans="1:7" s="670" customFormat="1" ht="15" hidden="1">
      <c r="A809" s="658"/>
      <c r="B809" s="864"/>
      <c r="C809" s="1003"/>
      <c r="D809" s="949"/>
      <c r="E809" s="938">
        <f>F809-3</f>
        <v>44401</v>
      </c>
      <c r="F809" s="977">
        <f>F808+7</f>
        <v>44404</v>
      </c>
      <c r="G809" s="977">
        <f>F809+21</f>
        <v>44425</v>
      </c>
    </row>
    <row r="810" spans="1:7" s="670" customFormat="1" ht="15" hidden="1">
      <c r="A810" s="658"/>
      <c r="B810" s="864"/>
      <c r="C810" s="1031"/>
      <c r="D810" s="1005"/>
      <c r="E810" s="938">
        <f>F810-3</f>
        <v>44408</v>
      </c>
      <c r="F810" s="977">
        <f>F809+7</f>
        <v>44411</v>
      </c>
      <c r="G810" s="977">
        <f>F810+21</f>
        <v>44432</v>
      </c>
    </row>
    <row r="811" spans="1:7" s="670" customFormat="1" ht="15" hidden="1">
      <c r="A811" s="658"/>
      <c r="B811" s="841"/>
      <c r="C811" s="795"/>
      <c r="D811" s="1032"/>
      <c r="E811" s="980"/>
      <c r="F811" s="1033"/>
      <c r="G811" s="1033"/>
    </row>
    <row r="812" spans="1:7" s="1037" customFormat="1" ht="18" customHeight="1">
      <c r="A812" s="1021" t="s">
        <v>3412</v>
      </c>
      <c r="B812" s="1021"/>
      <c r="C812" s="1034"/>
      <c r="D812" s="1035"/>
      <c r="E812" s="1036"/>
      <c r="F812" s="1036"/>
      <c r="G812" s="1036"/>
    </row>
    <row r="813" spans="1:7" s="670" customFormat="1" ht="18" hidden="1" customHeight="1">
      <c r="A813" s="1012"/>
      <c r="B813" s="1038" t="s">
        <v>7</v>
      </c>
      <c r="C813" s="1013" t="s">
        <v>8</v>
      </c>
      <c r="D813" s="1013" t="s">
        <v>2641</v>
      </c>
      <c r="E813" s="938" t="s">
        <v>2629</v>
      </c>
      <c r="F813" s="938" t="s">
        <v>2630</v>
      </c>
      <c r="G813" s="938" t="s">
        <v>3413</v>
      </c>
    </row>
    <row r="814" spans="1:7" s="670" customFormat="1" ht="18" hidden="1" customHeight="1">
      <c r="A814" s="1012"/>
      <c r="B814" s="1039"/>
      <c r="C814" s="1014"/>
      <c r="D814" s="1014"/>
      <c r="E814" s="938" t="s">
        <v>2632</v>
      </c>
      <c r="F814" s="938" t="s">
        <v>11</v>
      </c>
      <c r="G814" s="938" t="s">
        <v>12</v>
      </c>
    </row>
    <row r="815" spans="1:7" s="670" customFormat="1" ht="17.25" hidden="1" customHeight="1">
      <c r="A815" s="1012"/>
      <c r="B815" s="875"/>
      <c r="C815" s="875"/>
      <c r="D815" s="922" t="s">
        <v>3414</v>
      </c>
      <c r="E815" s="938">
        <f>F815-5</f>
        <v>43739</v>
      </c>
      <c r="F815" s="879">
        <v>43744</v>
      </c>
      <c r="G815" s="879">
        <f>F815+18</f>
        <v>43762</v>
      </c>
    </row>
    <row r="816" spans="1:7" s="670" customFormat="1" ht="17.25" hidden="1" customHeight="1">
      <c r="A816" s="1012"/>
      <c r="B816" s="875"/>
      <c r="C816" s="875"/>
      <c r="D816" s="922"/>
      <c r="E816" s="938">
        <f>F816-5</f>
        <v>43746</v>
      </c>
      <c r="F816" s="879">
        <f>F815+7</f>
        <v>43751</v>
      </c>
      <c r="G816" s="879">
        <f>F816+18</f>
        <v>43769</v>
      </c>
    </row>
    <row r="817" spans="1:8" s="670" customFormat="1" ht="17.25" hidden="1" customHeight="1">
      <c r="A817" s="1012"/>
      <c r="B817" s="875"/>
      <c r="C817" s="875"/>
      <c r="D817" s="922"/>
      <c r="E817" s="938">
        <f>F817-5</f>
        <v>43753</v>
      </c>
      <c r="F817" s="879">
        <f>F816+7</f>
        <v>43758</v>
      </c>
      <c r="G817" s="879">
        <f>F817+18</f>
        <v>43776</v>
      </c>
    </row>
    <row r="818" spans="1:8" s="670" customFormat="1" ht="17.25" hidden="1" customHeight="1">
      <c r="A818" s="1012"/>
      <c r="B818" s="875"/>
      <c r="C818" s="875"/>
      <c r="D818" s="922"/>
      <c r="E818" s="938">
        <f>F818-5</f>
        <v>43760</v>
      </c>
      <c r="F818" s="879">
        <f>F817+7</f>
        <v>43765</v>
      </c>
      <c r="G818" s="879">
        <f>F818+18</f>
        <v>43783</v>
      </c>
    </row>
    <row r="819" spans="1:8" s="670" customFormat="1" ht="17.25" hidden="1" customHeight="1">
      <c r="B819" s="875"/>
      <c r="C819" s="1003"/>
      <c r="D819" s="922"/>
      <c r="E819" s="938">
        <f>F819-5</f>
        <v>43767</v>
      </c>
      <c r="F819" s="879">
        <f>F818+7</f>
        <v>43772</v>
      </c>
      <c r="G819" s="879">
        <f>F819+18</f>
        <v>43790</v>
      </c>
    </row>
    <row r="820" spans="1:8" s="670" customFormat="1" ht="18" hidden="1" customHeight="1">
      <c r="A820" s="1012"/>
      <c r="B820" s="1040" t="s">
        <v>3415</v>
      </c>
      <c r="C820" s="1013" t="s">
        <v>1521</v>
      </c>
      <c r="D820" s="1013" t="s">
        <v>2641</v>
      </c>
      <c r="E820" s="938" t="s">
        <v>2629</v>
      </c>
      <c r="F820" s="938" t="s">
        <v>2630</v>
      </c>
      <c r="G820" s="938" t="s">
        <v>3413</v>
      </c>
    </row>
    <row r="821" spans="1:8" s="670" customFormat="1" ht="20.25" hidden="1" customHeight="1">
      <c r="A821" s="1012"/>
      <c r="B821" s="1040"/>
      <c r="C821" s="1014"/>
      <c r="D821" s="1014"/>
      <c r="E821" s="938" t="s">
        <v>2632</v>
      </c>
      <c r="F821" s="938" t="s">
        <v>11</v>
      </c>
      <c r="G821" s="938" t="s">
        <v>12</v>
      </c>
    </row>
    <row r="822" spans="1:8" s="670" customFormat="1" ht="17.25" hidden="1" customHeight="1">
      <c r="A822" s="1012"/>
      <c r="B822" s="859" t="s">
        <v>3416</v>
      </c>
      <c r="C822" s="875" t="s">
        <v>3417</v>
      </c>
      <c r="D822" s="922" t="s">
        <v>3418</v>
      </c>
      <c r="E822" s="938">
        <f>F822-4</f>
        <v>45106</v>
      </c>
      <c r="F822" s="879">
        <v>45110</v>
      </c>
      <c r="G822" s="879">
        <f>F822+18</f>
        <v>45128</v>
      </c>
    </row>
    <row r="823" spans="1:8" s="670" customFormat="1" ht="17.25" hidden="1" customHeight="1">
      <c r="A823" s="1012"/>
      <c r="B823" s="859" t="s">
        <v>3419</v>
      </c>
      <c r="C823" s="875" t="s">
        <v>3420</v>
      </c>
      <c r="D823" s="922"/>
      <c r="E823" s="938">
        <f t="shared" ref="E823:E826" si="17">F823-4</f>
        <v>45113</v>
      </c>
      <c r="F823" s="879">
        <f>F822+7</f>
        <v>45117</v>
      </c>
      <c r="G823" s="879">
        <f>F823+18</f>
        <v>45135</v>
      </c>
    </row>
    <row r="824" spans="1:8" s="670" customFormat="1" ht="17.25" hidden="1" customHeight="1">
      <c r="A824" s="1012"/>
      <c r="B824" s="859" t="s">
        <v>3421</v>
      </c>
      <c r="C824" s="875" t="s">
        <v>3422</v>
      </c>
      <c r="D824" s="922"/>
      <c r="E824" s="938">
        <f t="shared" si="17"/>
        <v>45120</v>
      </c>
      <c r="F824" s="879">
        <f>F823+7</f>
        <v>45124</v>
      </c>
      <c r="G824" s="879">
        <f>F824+18</f>
        <v>45142</v>
      </c>
      <c r="H824" s="1041"/>
    </row>
    <row r="825" spans="1:8" s="670" customFormat="1" ht="17.25" hidden="1" customHeight="1">
      <c r="A825" s="1012"/>
      <c r="B825" s="859" t="s">
        <v>3423</v>
      </c>
      <c r="C825" s="875" t="s">
        <v>3424</v>
      </c>
      <c r="D825" s="922"/>
      <c r="E825" s="938">
        <f t="shared" si="17"/>
        <v>45127</v>
      </c>
      <c r="F825" s="879">
        <f>F824+7</f>
        <v>45131</v>
      </c>
      <c r="G825" s="879">
        <f>F825+18</f>
        <v>45149</v>
      </c>
    </row>
    <row r="826" spans="1:8" s="670" customFormat="1" ht="17.25" hidden="1" customHeight="1">
      <c r="B826" s="859" t="s">
        <v>3425</v>
      </c>
      <c r="C826" s="859" t="s">
        <v>3426</v>
      </c>
      <c r="D826" s="922"/>
      <c r="E826" s="938">
        <f t="shared" si="17"/>
        <v>45134</v>
      </c>
      <c r="F826" s="879">
        <f>F825+7</f>
        <v>45138</v>
      </c>
      <c r="G826" s="879">
        <f>F826+18</f>
        <v>45156</v>
      </c>
    </row>
    <row r="827" spans="1:8" s="670" customFormat="1" ht="18" customHeight="1">
      <c r="A827" s="1012"/>
      <c r="B827" s="1027" t="s">
        <v>3427</v>
      </c>
      <c r="C827" s="1013" t="s">
        <v>3428</v>
      </c>
      <c r="D827" s="1013" t="s">
        <v>2641</v>
      </c>
      <c r="E827" s="938" t="s">
        <v>2629</v>
      </c>
      <c r="F827" s="938" t="s">
        <v>2630</v>
      </c>
      <c r="G827" s="938" t="s">
        <v>3413</v>
      </c>
    </row>
    <row r="828" spans="1:8" s="670" customFormat="1" ht="20.25" customHeight="1">
      <c r="A828" s="1012"/>
      <c r="B828" s="1028"/>
      <c r="C828" s="1014"/>
      <c r="D828" s="1014"/>
      <c r="E828" s="938" t="s">
        <v>2632</v>
      </c>
      <c r="F828" s="938" t="s">
        <v>11</v>
      </c>
      <c r="G828" s="938" t="s">
        <v>12</v>
      </c>
    </row>
    <row r="829" spans="1:8" s="670" customFormat="1" ht="17.25" customHeight="1">
      <c r="A829" s="1012"/>
      <c r="B829" s="875" t="s">
        <v>3429</v>
      </c>
      <c r="C829" s="1003" t="s">
        <v>3430</v>
      </c>
      <c r="D829" s="922" t="s">
        <v>3431</v>
      </c>
      <c r="E829" s="938">
        <f>F829-3</f>
        <v>45323</v>
      </c>
      <c r="F829" s="879">
        <v>45326</v>
      </c>
      <c r="G829" s="879">
        <f>F829+18</f>
        <v>45344</v>
      </c>
    </row>
    <row r="830" spans="1:8" s="670" customFormat="1" ht="17.25" customHeight="1">
      <c r="A830" s="1012"/>
      <c r="B830" s="859" t="s">
        <v>3432</v>
      </c>
      <c r="C830" s="875" t="s">
        <v>3433</v>
      </c>
      <c r="D830" s="922"/>
      <c r="E830" s="938">
        <f t="shared" ref="E830:E833" si="18">F830-3</f>
        <v>45330</v>
      </c>
      <c r="F830" s="879">
        <f>F829+7</f>
        <v>45333</v>
      </c>
      <c r="G830" s="879">
        <f>F830+18</f>
        <v>45351</v>
      </c>
    </row>
    <row r="831" spans="1:8" s="670" customFormat="1" ht="17.25" customHeight="1">
      <c r="A831" s="1012"/>
      <c r="B831" s="859" t="s">
        <v>3434</v>
      </c>
      <c r="C831" s="875" t="s">
        <v>3435</v>
      </c>
      <c r="D831" s="922"/>
      <c r="E831" s="938">
        <f t="shared" si="18"/>
        <v>45337</v>
      </c>
      <c r="F831" s="879">
        <f>F830+7</f>
        <v>45340</v>
      </c>
      <c r="G831" s="879">
        <f>F831+18</f>
        <v>45358</v>
      </c>
      <c r="H831" s="1041"/>
    </row>
    <row r="832" spans="1:8" s="670" customFormat="1" ht="17.25" customHeight="1">
      <c r="A832" s="1012"/>
      <c r="B832" s="859" t="s">
        <v>3436</v>
      </c>
      <c r="C832" s="875" t="s">
        <v>3437</v>
      </c>
      <c r="D832" s="922"/>
      <c r="E832" s="938">
        <f t="shared" si="18"/>
        <v>45344</v>
      </c>
      <c r="F832" s="879">
        <f>F831+7</f>
        <v>45347</v>
      </c>
      <c r="G832" s="879">
        <f>F832+18</f>
        <v>45365</v>
      </c>
    </row>
    <row r="833" spans="1:7" s="670" customFormat="1" ht="17.25" customHeight="1">
      <c r="B833" s="875" t="s">
        <v>3438</v>
      </c>
      <c r="C833" s="1003" t="s">
        <v>3439</v>
      </c>
      <c r="D833" s="922"/>
      <c r="E833" s="938">
        <f t="shared" si="18"/>
        <v>45351</v>
      </c>
      <c r="F833" s="879">
        <f>F832+7</f>
        <v>45354</v>
      </c>
      <c r="G833" s="879">
        <f>F833+18</f>
        <v>45372</v>
      </c>
    </row>
    <row r="834" spans="1:7" s="664" customFormat="1">
      <c r="A834" s="1024" t="s">
        <v>3440</v>
      </c>
      <c r="B834" s="1024"/>
      <c r="C834" s="1042"/>
      <c r="D834" s="1043"/>
      <c r="E834" s="1044"/>
      <c r="F834" s="1045"/>
      <c r="G834" s="1045"/>
    </row>
    <row r="835" spans="1:7" s="670" customFormat="1" ht="15" hidden="1">
      <c r="A835" s="1046"/>
      <c r="B835" s="940" t="s">
        <v>3340</v>
      </c>
      <c r="C835" s="1013" t="s">
        <v>8</v>
      </c>
      <c r="D835" s="1047" t="s">
        <v>2641</v>
      </c>
      <c r="E835" s="938" t="s">
        <v>2629</v>
      </c>
      <c r="F835" s="938" t="s">
        <v>2630</v>
      </c>
      <c r="G835" s="938" t="s">
        <v>84</v>
      </c>
    </row>
    <row r="836" spans="1:7" s="670" customFormat="1" ht="15" hidden="1">
      <c r="A836" s="1046"/>
      <c r="B836" s="940"/>
      <c r="C836" s="1020"/>
      <c r="D836" s="1048"/>
      <c r="E836" s="938" t="s">
        <v>2632</v>
      </c>
      <c r="F836" s="938" t="s">
        <v>11</v>
      </c>
      <c r="G836" s="938" t="s">
        <v>12</v>
      </c>
    </row>
    <row r="837" spans="1:7" s="670" customFormat="1" ht="15" hidden="1">
      <c r="A837" s="1046"/>
      <c r="B837" s="1003" t="s">
        <v>3441</v>
      </c>
      <c r="C837" s="1003" t="s">
        <v>3442</v>
      </c>
      <c r="D837" s="924" t="s">
        <v>3443</v>
      </c>
      <c r="E837" s="878">
        <f>F837-5</f>
        <v>45075</v>
      </c>
      <c r="F837" s="862">
        <v>45080</v>
      </c>
      <c r="G837" s="938">
        <f>F837+21</f>
        <v>45101</v>
      </c>
    </row>
    <row r="838" spans="1:7" s="670" customFormat="1" ht="15" hidden="1">
      <c r="A838" s="1046"/>
      <c r="B838" s="1003" t="s">
        <v>1435</v>
      </c>
      <c r="C838" s="1003" t="s">
        <v>3444</v>
      </c>
      <c r="D838" s="925"/>
      <c r="E838" s="878">
        <f>F838-5</f>
        <v>45082</v>
      </c>
      <c r="F838" s="938">
        <f>F837+7</f>
        <v>45087</v>
      </c>
      <c r="G838" s="938">
        <f>F838+17</f>
        <v>45104</v>
      </c>
    </row>
    <row r="839" spans="1:7" s="670" customFormat="1" ht="15" hidden="1">
      <c r="A839" s="1046"/>
      <c r="B839" s="1003" t="s">
        <v>3445</v>
      </c>
      <c r="C839" s="1003" t="s">
        <v>3446</v>
      </c>
      <c r="D839" s="925"/>
      <c r="E839" s="878">
        <f>F839-5</f>
        <v>45089</v>
      </c>
      <c r="F839" s="938">
        <f>F838+7</f>
        <v>45094</v>
      </c>
      <c r="G839" s="938">
        <f>F839+17</f>
        <v>45111</v>
      </c>
    </row>
    <row r="840" spans="1:7" s="670" customFormat="1" ht="15" hidden="1">
      <c r="A840" s="1046"/>
      <c r="B840" s="1003" t="s">
        <v>3447</v>
      </c>
      <c r="C840" s="1003" t="s">
        <v>3448</v>
      </c>
      <c r="D840" s="925"/>
      <c r="E840" s="878">
        <f>F840-5</f>
        <v>45096</v>
      </c>
      <c r="F840" s="938">
        <f>F839+7</f>
        <v>45101</v>
      </c>
      <c r="G840" s="938">
        <f>F840+17</f>
        <v>45118</v>
      </c>
    </row>
    <row r="841" spans="1:7" s="670" customFormat="1" ht="15.75" hidden="1" customHeight="1">
      <c r="A841" s="1046"/>
      <c r="B841" s="1003" t="s">
        <v>3449</v>
      </c>
      <c r="C841" s="1003" t="s">
        <v>3450</v>
      </c>
      <c r="D841" s="888"/>
      <c r="E841" s="878">
        <f>F841-5</f>
        <v>45103</v>
      </c>
      <c r="F841" s="938">
        <f>F840+7</f>
        <v>45108</v>
      </c>
      <c r="G841" s="938">
        <f>F841+17</f>
        <v>45125</v>
      </c>
    </row>
    <row r="842" spans="1:7" s="670" customFormat="1" ht="15">
      <c r="A842" s="1046"/>
      <c r="B842" s="1027" t="s">
        <v>3451</v>
      </c>
      <c r="C842" s="1013" t="s">
        <v>8</v>
      </c>
      <c r="D842" s="1047" t="s">
        <v>2641</v>
      </c>
      <c r="E842" s="938" t="s">
        <v>2629</v>
      </c>
      <c r="F842" s="938" t="s">
        <v>2630</v>
      </c>
      <c r="G842" s="938" t="s">
        <v>84</v>
      </c>
    </row>
    <row r="843" spans="1:7" s="670" customFormat="1" ht="15">
      <c r="A843" s="1046"/>
      <c r="B843" s="1028"/>
      <c r="C843" s="1020"/>
      <c r="D843" s="1048"/>
      <c r="E843" s="938" t="s">
        <v>2632</v>
      </c>
      <c r="F843" s="938" t="s">
        <v>11</v>
      </c>
      <c r="G843" s="938" t="s">
        <v>12</v>
      </c>
    </row>
    <row r="844" spans="1:7" s="670" customFormat="1" ht="15">
      <c r="A844" s="1046"/>
      <c r="B844" s="859" t="s">
        <v>3452</v>
      </c>
      <c r="C844" s="875" t="s">
        <v>3453</v>
      </c>
      <c r="D844" s="924" t="s">
        <v>3454</v>
      </c>
      <c r="E844" s="878">
        <f>F844-5</f>
        <v>45324</v>
      </c>
      <c r="F844" s="862">
        <v>45329</v>
      </c>
      <c r="G844" s="938">
        <f>F844+21</f>
        <v>45350</v>
      </c>
    </row>
    <row r="845" spans="1:7" s="670" customFormat="1" ht="15">
      <c r="A845" s="1046"/>
      <c r="B845" s="859" t="s">
        <v>3455</v>
      </c>
      <c r="C845" s="982" t="s">
        <v>3456</v>
      </c>
      <c r="D845" s="925"/>
      <c r="E845" s="878">
        <f>F845-5</f>
        <v>45331</v>
      </c>
      <c r="F845" s="938">
        <f>F844+7</f>
        <v>45336</v>
      </c>
      <c r="G845" s="938">
        <f>F845+17</f>
        <v>45353</v>
      </c>
    </row>
    <row r="846" spans="1:7" s="670" customFormat="1" ht="15">
      <c r="A846" s="1046"/>
      <c r="B846" s="875" t="s">
        <v>3457</v>
      </c>
      <c r="C846" s="982" t="s">
        <v>3458</v>
      </c>
      <c r="D846" s="925"/>
      <c r="E846" s="878">
        <f>F846-5</f>
        <v>45338</v>
      </c>
      <c r="F846" s="938">
        <f>F845+7</f>
        <v>45343</v>
      </c>
      <c r="G846" s="938">
        <f>F846+17</f>
        <v>45360</v>
      </c>
    </row>
    <row r="847" spans="1:7" s="670" customFormat="1" ht="15">
      <c r="A847" s="1046"/>
      <c r="B847" s="859" t="s">
        <v>3459</v>
      </c>
      <c r="C847" s="982" t="s">
        <v>3460</v>
      </c>
      <c r="D847" s="925"/>
      <c r="E847" s="878">
        <f>F847-5</f>
        <v>45345</v>
      </c>
      <c r="F847" s="938">
        <f>F846+7</f>
        <v>45350</v>
      </c>
      <c r="G847" s="938">
        <f>F847+17</f>
        <v>45367</v>
      </c>
    </row>
    <row r="848" spans="1:7" s="670" customFormat="1" ht="15.95" customHeight="1">
      <c r="A848" s="1046"/>
      <c r="B848" s="864" t="s">
        <v>3461</v>
      </c>
      <c r="C848" s="1003" t="s">
        <v>3462</v>
      </c>
      <c r="D848" s="888"/>
      <c r="E848" s="878">
        <f>F848-5</f>
        <v>45352</v>
      </c>
      <c r="F848" s="938">
        <f>F847+7</f>
        <v>45357</v>
      </c>
      <c r="G848" s="938">
        <f>F848+17</f>
        <v>45374</v>
      </c>
    </row>
    <row r="849" spans="1:7" s="664" customFormat="1">
      <c r="A849" s="1024" t="s">
        <v>3463</v>
      </c>
      <c r="B849" s="1024"/>
      <c r="C849" s="1042"/>
      <c r="D849" s="1043"/>
      <c r="E849" s="1044"/>
      <c r="F849" s="1045"/>
      <c r="G849" s="1045"/>
    </row>
    <row r="850" spans="1:7" s="670" customFormat="1" ht="15" hidden="1">
      <c r="A850" s="1046"/>
      <c r="B850" s="1049" t="s">
        <v>3451</v>
      </c>
      <c r="C850" s="1013" t="s">
        <v>8</v>
      </c>
      <c r="D850" s="1047" t="s">
        <v>2641</v>
      </c>
      <c r="E850" s="938" t="s">
        <v>2629</v>
      </c>
      <c r="F850" s="938" t="s">
        <v>2630</v>
      </c>
      <c r="G850" s="938" t="s">
        <v>3463</v>
      </c>
    </row>
    <row r="851" spans="1:7" s="670" customFormat="1" ht="15" hidden="1">
      <c r="A851" s="1046"/>
      <c r="B851" s="1049"/>
      <c r="C851" s="1020"/>
      <c r="D851" s="1048"/>
      <c r="E851" s="938" t="s">
        <v>2632</v>
      </c>
      <c r="F851" s="938" t="s">
        <v>11</v>
      </c>
      <c r="G851" s="938" t="s">
        <v>12</v>
      </c>
    </row>
    <row r="852" spans="1:7" s="670" customFormat="1" ht="15" hidden="1">
      <c r="A852" s="1046"/>
      <c r="B852" s="859" t="s">
        <v>1061</v>
      </c>
      <c r="C852" s="875" t="s">
        <v>3464</v>
      </c>
      <c r="D852" s="924" t="s">
        <v>3465</v>
      </c>
      <c r="E852" s="878">
        <f>F852-6</f>
        <v>44834</v>
      </c>
      <c r="F852" s="938">
        <v>44840</v>
      </c>
      <c r="G852" s="938">
        <f>F852+20</f>
        <v>44860</v>
      </c>
    </row>
    <row r="853" spans="1:7" s="670" customFormat="1" ht="15" hidden="1">
      <c r="A853" s="1046"/>
      <c r="B853" s="864" t="s">
        <v>3466</v>
      </c>
      <c r="C853" s="1003" t="s">
        <v>3467</v>
      </c>
      <c r="D853" s="925"/>
      <c r="E853" s="878">
        <f>F853-6</f>
        <v>44841</v>
      </c>
      <c r="F853" s="938">
        <f>F852+7</f>
        <v>44847</v>
      </c>
      <c r="G853" s="938">
        <f t="shared" ref="G853:G856" si="19">F853+20</f>
        <v>44867</v>
      </c>
    </row>
    <row r="854" spans="1:7" s="670" customFormat="1" ht="15" hidden="1">
      <c r="A854" s="1046"/>
      <c r="B854" s="875" t="s">
        <v>3468</v>
      </c>
      <c r="C854" s="1003" t="s">
        <v>3469</v>
      </c>
      <c r="D854" s="925"/>
      <c r="E854" s="878">
        <f>F854-6</f>
        <v>44848</v>
      </c>
      <c r="F854" s="938">
        <f>F853+7</f>
        <v>44854</v>
      </c>
      <c r="G854" s="938">
        <f t="shared" si="19"/>
        <v>44874</v>
      </c>
    </row>
    <row r="855" spans="1:7" s="670" customFormat="1" ht="15" hidden="1">
      <c r="A855" s="1046"/>
      <c r="B855" s="864" t="s">
        <v>3470</v>
      </c>
      <c r="C855" s="1003" t="s">
        <v>3471</v>
      </c>
      <c r="D855" s="925"/>
      <c r="E855" s="878">
        <f>F855-6</f>
        <v>44855</v>
      </c>
      <c r="F855" s="938">
        <f>F854+7</f>
        <v>44861</v>
      </c>
      <c r="G855" s="938">
        <f t="shared" si="19"/>
        <v>44881</v>
      </c>
    </row>
    <row r="856" spans="1:7" s="670" customFormat="1" ht="15.95" hidden="1" customHeight="1">
      <c r="A856" s="1046"/>
      <c r="B856" s="864" t="s">
        <v>3472</v>
      </c>
      <c r="C856" s="1003" t="s">
        <v>3473</v>
      </c>
      <c r="D856" s="888"/>
      <c r="E856" s="878">
        <f>F856-6</f>
        <v>44862</v>
      </c>
      <c r="F856" s="938">
        <f>F855+7</f>
        <v>44868</v>
      </c>
      <c r="G856" s="938">
        <f t="shared" si="19"/>
        <v>44888</v>
      </c>
    </row>
    <row r="857" spans="1:7" s="670" customFormat="1" ht="15" hidden="1">
      <c r="A857" s="1046"/>
      <c r="B857" s="1050" t="s">
        <v>3474</v>
      </c>
      <c r="C857" s="1013" t="s">
        <v>8</v>
      </c>
      <c r="D857" s="1047" t="s">
        <v>2641</v>
      </c>
      <c r="E857" s="938" t="s">
        <v>2629</v>
      </c>
      <c r="F857" s="938" t="s">
        <v>2630</v>
      </c>
      <c r="G857" s="938" t="s">
        <v>3475</v>
      </c>
    </row>
    <row r="858" spans="1:7" s="670" customFormat="1" ht="15" hidden="1">
      <c r="A858" s="1046"/>
      <c r="B858" s="1050"/>
      <c r="C858" s="1020"/>
      <c r="D858" s="1048"/>
      <c r="E858" s="938" t="s">
        <v>2632</v>
      </c>
      <c r="F858" s="938" t="s">
        <v>11</v>
      </c>
      <c r="G858" s="938" t="s">
        <v>12</v>
      </c>
    </row>
    <row r="859" spans="1:7" s="670" customFormat="1" ht="15" hidden="1">
      <c r="A859" s="1046"/>
      <c r="B859" s="864" t="s">
        <v>3476</v>
      </c>
      <c r="C859" s="1003" t="s">
        <v>3477</v>
      </c>
      <c r="D859" s="924" t="s">
        <v>3478</v>
      </c>
      <c r="E859" s="878">
        <f>F859-6</f>
        <v>44862</v>
      </c>
      <c r="F859" s="938">
        <v>44868</v>
      </c>
      <c r="G859" s="938">
        <f>F859+23</f>
        <v>44891</v>
      </c>
    </row>
    <row r="860" spans="1:7" s="670" customFormat="1" ht="15" hidden="1">
      <c r="A860" s="1046"/>
      <c r="B860" s="864" t="s">
        <v>3479</v>
      </c>
      <c r="C860" s="1003" t="s">
        <v>3480</v>
      </c>
      <c r="D860" s="925"/>
      <c r="E860" s="878">
        <f>F860-6</f>
        <v>44869</v>
      </c>
      <c r="F860" s="938">
        <f>F859+7</f>
        <v>44875</v>
      </c>
      <c r="G860" s="938">
        <f>F860+23</f>
        <v>44898</v>
      </c>
    </row>
    <row r="861" spans="1:7" s="670" customFormat="1" ht="15" hidden="1">
      <c r="A861" s="1046"/>
      <c r="B861" s="864" t="s">
        <v>3481</v>
      </c>
      <c r="C861" s="1003" t="s">
        <v>3482</v>
      </c>
      <c r="D861" s="925"/>
      <c r="E861" s="878">
        <f>F861-6</f>
        <v>44876</v>
      </c>
      <c r="F861" s="938">
        <f>F860+7</f>
        <v>44882</v>
      </c>
      <c r="G861" s="938">
        <f>F861+23</f>
        <v>44905</v>
      </c>
    </row>
    <row r="862" spans="1:7" s="670" customFormat="1" ht="15" hidden="1">
      <c r="A862" s="1046"/>
      <c r="B862" s="864" t="s">
        <v>3222</v>
      </c>
      <c r="C862" s="1003" t="s">
        <v>3342</v>
      </c>
      <c r="D862" s="925"/>
      <c r="E862" s="878">
        <f>F862-6</f>
        <v>44883</v>
      </c>
      <c r="F862" s="938">
        <f>F861+7</f>
        <v>44889</v>
      </c>
      <c r="G862" s="938">
        <f>F862+23</f>
        <v>44912</v>
      </c>
    </row>
    <row r="863" spans="1:7" s="670" customFormat="1" ht="15.95" hidden="1" customHeight="1">
      <c r="A863" s="1046"/>
      <c r="B863" s="864" t="s">
        <v>3483</v>
      </c>
      <c r="C863" s="1003" t="s">
        <v>3484</v>
      </c>
      <c r="D863" s="888"/>
      <c r="E863" s="878">
        <f>F863-6</f>
        <v>44890</v>
      </c>
      <c r="F863" s="938">
        <f>F862+7</f>
        <v>44896</v>
      </c>
      <c r="G863" s="938">
        <f>F863+23</f>
        <v>44919</v>
      </c>
    </row>
    <row r="864" spans="1:7" s="670" customFormat="1" ht="15">
      <c r="A864" s="1046"/>
      <c r="B864" s="856" t="s">
        <v>3485</v>
      </c>
      <c r="C864" s="1013" t="s">
        <v>8</v>
      </c>
      <c r="D864" s="1047" t="s">
        <v>2641</v>
      </c>
      <c r="E864" s="938" t="s">
        <v>2629</v>
      </c>
      <c r="F864" s="938" t="s">
        <v>2630</v>
      </c>
      <c r="G864" s="938" t="s">
        <v>1204</v>
      </c>
    </row>
    <row r="865" spans="1:7" s="670" customFormat="1" ht="15">
      <c r="A865" s="1046"/>
      <c r="B865" s="856"/>
      <c r="C865" s="1020"/>
      <c r="D865" s="1048"/>
      <c r="E865" s="938" t="s">
        <v>2632</v>
      </c>
      <c r="F865" s="938" t="s">
        <v>11</v>
      </c>
      <c r="G865" s="938" t="s">
        <v>12</v>
      </c>
    </row>
    <row r="866" spans="1:7" s="670" customFormat="1" ht="15">
      <c r="A866" s="1046"/>
      <c r="B866" s="864" t="s">
        <v>3486</v>
      </c>
      <c r="C866" s="864" t="s">
        <v>3487</v>
      </c>
      <c r="D866" s="924" t="s">
        <v>3488</v>
      </c>
      <c r="E866" s="878">
        <f>F866-5</f>
        <v>45288</v>
      </c>
      <c r="F866" s="938">
        <v>45293</v>
      </c>
      <c r="G866" s="938">
        <f>F866+22</f>
        <v>45315</v>
      </c>
    </row>
    <row r="867" spans="1:7" s="670" customFormat="1" ht="15">
      <c r="A867" s="1046"/>
      <c r="B867" s="864" t="s">
        <v>1465</v>
      </c>
      <c r="C867" s="864" t="s">
        <v>3489</v>
      </c>
      <c r="D867" s="925"/>
      <c r="E867" s="878">
        <f t="shared" ref="E867:E870" si="20">F867-5</f>
        <v>45295</v>
      </c>
      <c r="F867" s="938">
        <f>F866+7</f>
        <v>45300</v>
      </c>
      <c r="G867" s="938">
        <f t="shared" ref="G867:G870" si="21">F867+22</f>
        <v>45322</v>
      </c>
    </row>
    <row r="868" spans="1:7" s="670" customFormat="1" ht="15">
      <c r="A868" s="1046"/>
      <c r="B868" s="864" t="s">
        <v>3490</v>
      </c>
      <c r="C868" s="864" t="s">
        <v>3491</v>
      </c>
      <c r="D868" s="925"/>
      <c r="E868" s="878">
        <f t="shared" si="20"/>
        <v>45302</v>
      </c>
      <c r="F868" s="938">
        <f>F867+7</f>
        <v>45307</v>
      </c>
      <c r="G868" s="938">
        <f t="shared" si="21"/>
        <v>45329</v>
      </c>
    </row>
    <row r="869" spans="1:7" s="670" customFormat="1" ht="15">
      <c r="A869" s="1046"/>
      <c r="B869" s="864" t="s">
        <v>3492</v>
      </c>
      <c r="C869" s="864" t="s">
        <v>3493</v>
      </c>
      <c r="D869" s="925"/>
      <c r="E869" s="878">
        <f t="shared" si="20"/>
        <v>45309</v>
      </c>
      <c r="F869" s="938">
        <f>F868+7</f>
        <v>45314</v>
      </c>
      <c r="G869" s="938">
        <f t="shared" si="21"/>
        <v>45336</v>
      </c>
    </row>
    <row r="870" spans="1:7" s="670" customFormat="1" ht="15.95" customHeight="1">
      <c r="A870" s="1046"/>
      <c r="B870" s="864" t="s">
        <v>3494</v>
      </c>
      <c r="C870" s="864" t="s">
        <v>3495</v>
      </c>
      <c r="D870" s="925"/>
      <c r="E870" s="878">
        <f t="shared" si="20"/>
        <v>45316</v>
      </c>
      <c r="F870" s="938">
        <f>F869+7</f>
        <v>45321</v>
      </c>
      <c r="G870" s="938">
        <f t="shared" si="21"/>
        <v>45343</v>
      </c>
    </row>
    <row r="871" spans="1:7" s="670" customFormat="1" ht="15" hidden="1">
      <c r="A871" s="1046"/>
      <c r="B871" s="940" t="s">
        <v>3496</v>
      </c>
      <c r="C871" s="1013" t="s">
        <v>8</v>
      </c>
      <c r="D871" s="1047" t="s">
        <v>2641</v>
      </c>
      <c r="E871" s="938" t="s">
        <v>2629</v>
      </c>
      <c r="F871" s="938" t="s">
        <v>2630</v>
      </c>
      <c r="G871" s="938" t="s">
        <v>1204</v>
      </c>
    </row>
    <row r="872" spans="1:7" s="670" customFormat="1" ht="15" hidden="1">
      <c r="A872" s="1046"/>
      <c r="B872" s="940"/>
      <c r="C872" s="1020"/>
      <c r="D872" s="1048"/>
      <c r="E872" s="938" t="s">
        <v>2632</v>
      </c>
      <c r="F872" s="938" t="s">
        <v>11</v>
      </c>
      <c r="G872" s="938" t="s">
        <v>12</v>
      </c>
    </row>
    <row r="873" spans="1:7" s="670" customFormat="1" ht="15" hidden="1">
      <c r="A873" s="1046"/>
      <c r="B873" s="859" t="s">
        <v>3497</v>
      </c>
      <c r="C873" s="875" t="s">
        <v>3498</v>
      </c>
      <c r="D873" s="924" t="s">
        <v>2583</v>
      </c>
      <c r="E873" s="878">
        <f>F873-6</f>
        <v>45014</v>
      </c>
      <c r="F873" s="938">
        <v>45020</v>
      </c>
      <c r="G873" s="938">
        <f>F873+23</f>
        <v>45043</v>
      </c>
    </row>
    <row r="874" spans="1:7" s="670" customFormat="1" ht="15" hidden="1">
      <c r="A874" s="1046"/>
      <c r="B874" s="864" t="s">
        <v>3499</v>
      </c>
      <c r="C874" s="1003" t="s">
        <v>3500</v>
      </c>
      <c r="D874" s="925"/>
      <c r="E874" s="878">
        <f>F874-6</f>
        <v>45021</v>
      </c>
      <c r="F874" s="938">
        <f>F873+7</f>
        <v>45027</v>
      </c>
      <c r="G874" s="938">
        <f>F874+23</f>
        <v>45050</v>
      </c>
    </row>
    <row r="875" spans="1:7" s="670" customFormat="1" ht="15" hidden="1">
      <c r="A875" s="1046"/>
      <c r="B875" s="859" t="s">
        <v>3501</v>
      </c>
      <c r="C875" s="875" t="s">
        <v>3502</v>
      </c>
      <c r="D875" s="925"/>
      <c r="E875" s="878">
        <f>F875-6</f>
        <v>45028</v>
      </c>
      <c r="F875" s="938">
        <f>F874+7</f>
        <v>45034</v>
      </c>
      <c r="G875" s="938">
        <f>F875+23</f>
        <v>45057</v>
      </c>
    </row>
    <row r="876" spans="1:7" s="670" customFormat="1" ht="15" hidden="1">
      <c r="A876" s="1046"/>
      <c r="B876" s="864" t="s">
        <v>3503</v>
      </c>
      <c r="C876" s="1003" t="s">
        <v>3504</v>
      </c>
      <c r="D876" s="925"/>
      <c r="E876" s="878">
        <f>F876-6</f>
        <v>45035</v>
      </c>
      <c r="F876" s="938">
        <f>F875+7</f>
        <v>45041</v>
      </c>
      <c r="G876" s="938">
        <f>F876+23</f>
        <v>45064</v>
      </c>
    </row>
    <row r="877" spans="1:7" s="670" customFormat="1" ht="15.95" hidden="1" customHeight="1">
      <c r="A877" s="1046"/>
      <c r="B877" s="859" t="s">
        <v>3505</v>
      </c>
      <c r="C877" s="875" t="s">
        <v>3506</v>
      </c>
      <c r="D877" s="888"/>
      <c r="E877" s="878">
        <f>F877-6</f>
        <v>45042</v>
      </c>
      <c r="F877" s="938">
        <f>F876+7</f>
        <v>45048</v>
      </c>
      <c r="G877" s="938">
        <f>F877+23</f>
        <v>45071</v>
      </c>
    </row>
    <row r="878" spans="1:7" s="681" customFormat="1">
      <c r="A878" s="1024" t="s">
        <v>3507</v>
      </c>
      <c r="B878" s="1024"/>
      <c r="C878" s="1051"/>
      <c r="D878" s="1052"/>
      <c r="E878" s="1053"/>
      <c r="F878" s="1054"/>
      <c r="G878" s="1054"/>
    </row>
    <row r="879" spans="1:7" s="670" customFormat="1" ht="15">
      <c r="A879" s="1046"/>
      <c r="B879" s="856" t="s">
        <v>3508</v>
      </c>
      <c r="C879" s="1013" t="s">
        <v>8</v>
      </c>
      <c r="D879" s="1013" t="s">
        <v>2641</v>
      </c>
      <c r="E879" s="938" t="s">
        <v>2629</v>
      </c>
      <c r="F879" s="938" t="s">
        <v>2630</v>
      </c>
      <c r="G879" s="938" t="s">
        <v>2550</v>
      </c>
    </row>
    <row r="880" spans="1:7" s="670" customFormat="1" ht="15">
      <c r="A880" s="1046"/>
      <c r="B880" s="856"/>
      <c r="C880" s="1014"/>
      <c r="D880" s="1014"/>
      <c r="E880" s="938" t="s">
        <v>2632</v>
      </c>
      <c r="F880" s="938" t="s">
        <v>11</v>
      </c>
      <c r="G880" s="938" t="s">
        <v>12</v>
      </c>
    </row>
    <row r="881" spans="1:7" s="670" customFormat="1" ht="15">
      <c r="A881" s="1046"/>
      <c r="B881" s="859" t="s">
        <v>3509</v>
      </c>
      <c r="C881" s="875" t="s">
        <v>3510</v>
      </c>
      <c r="D881" s="922" t="s">
        <v>3511</v>
      </c>
      <c r="E881" s="878">
        <f>F881-6</f>
        <v>45322</v>
      </c>
      <c r="F881" s="938">
        <v>45328</v>
      </c>
      <c r="G881" s="938">
        <f>F881+13</f>
        <v>45341</v>
      </c>
    </row>
    <row r="882" spans="1:7" s="670" customFormat="1" ht="15">
      <c r="A882" s="1046"/>
      <c r="B882" s="859" t="s">
        <v>3512</v>
      </c>
      <c r="C882" s="875" t="s">
        <v>3513</v>
      </c>
      <c r="D882" s="922"/>
      <c r="E882" s="878">
        <f t="shared" ref="E882:E885" si="22">F882-6</f>
        <v>45329</v>
      </c>
      <c r="F882" s="938">
        <f>F881+7</f>
        <v>45335</v>
      </c>
      <c r="G882" s="938">
        <f t="shared" ref="G882:G931" si="23">F882+13</f>
        <v>45348</v>
      </c>
    </row>
    <row r="883" spans="1:7" s="670" customFormat="1" ht="15">
      <c r="A883" s="1046"/>
      <c r="B883" s="859" t="s">
        <v>3514</v>
      </c>
      <c r="C883" s="875" t="s">
        <v>3515</v>
      </c>
      <c r="D883" s="922"/>
      <c r="E883" s="878">
        <f t="shared" si="22"/>
        <v>45336</v>
      </c>
      <c r="F883" s="938">
        <f>F882+7</f>
        <v>45342</v>
      </c>
      <c r="G883" s="938">
        <f t="shared" si="23"/>
        <v>45355</v>
      </c>
    </row>
    <row r="884" spans="1:7" s="670" customFormat="1" ht="15">
      <c r="A884" s="1046"/>
      <c r="B884" s="864" t="s">
        <v>3516</v>
      </c>
      <c r="C884" s="875" t="s">
        <v>3517</v>
      </c>
      <c r="D884" s="922"/>
      <c r="E884" s="878">
        <f t="shared" si="22"/>
        <v>45343</v>
      </c>
      <c r="F884" s="938">
        <f>F883+7</f>
        <v>45349</v>
      </c>
      <c r="G884" s="938">
        <f t="shared" si="23"/>
        <v>45362</v>
      </c>
    </row>
    <row r="885" spans="1:7" s="670" customFormat="1" ht="15">
      <c r="A885" s="1046"/>
      <c r="B885" s="864" t="s">
        <v>3490</v>
      </c>
      <c r="C885" s="1003" t="s">
        <v>3495</v>
      </c>
      <c r="D885" s="922"/>
      <c r="E885" s="878">
        <f t="shared" si="22"/>
        <v>45350</v>
      </c>
      <c r="F885" s="938">
        <f>F884+7</f>
        <v>45356</v>
      </c>
      <c r="G885" s="938">
        <f t="shared" si="23"/>
        <v>45369</v>
      </c>
    </row>
    <row r="886" spans="1:7" s="670" customFormat="1" ht="15" hidden="1">
      <c r="A886" s="1046"/>
      <c r="B886" s="1050" t="s">
        <v>3518</v>
      </c>
      <c r="C886" s="1013" t="s">
        <v>8</v>
      </c>
      <c r="D886" s="1013" t="s">
        <v>2641</v>
      </c>
      <c r="E886" s="938" t="s">
        <v>2629</v>
      </c>
      <c r="F886" s="938" t="s">
        <v>2630</v>
      </c>
      <c r="G886" s="938" t="e">
        <f t="shared" si="23"/>
        <v>#VALUE!</v>
      </c>
    </row>
    <row r="887" spans="1:7" s="670" customFormat="1" ht="15" hidden="1">
      <c r="A887" s="1046"/>
      <c r="B887" s="1050"/>
      <c r="C887" s="1014"/>
      <c r="D887" s="1014"/>
      <c r="E887" s="938" t="s">
        <v>2632</v>
      </c>
      <c r="F887" s="938" t="s">
        <v>11</v>
      </c>
      <c r="G887" s="938" t="e">
        <f t="shared" si="23"/>
        <v>#VALUE!</v>
      </c>
    </row>
    <row r="888" spans="1:7" s="670" customFormat="1" ht="15" hidden="1">
      <c r="A888" s="1046"/>
      <c r="B888" s="859" t="s">
        <v>3519</v>
      </c>
      <c r="C888" s="875" t="s">
        <v>3520</v>
      </c>
      <c r="D888" s="922" t="s">
        <v>3521</v>
      </c>
      <c r="E888" s="878">
        <f>F888-6</f>
        <v>44860</v>
      </c>
      <c r="F888" s="938">
        <v>44866</v>
      </c>
      <c r="G888" s="938">
        <f t="shared" si="23"/>
        <v>44879</v>
      </c>
    </row>
    <row r="889" spans="1:7" s="670" customFormat="1" ht="15" hidden="1">
      <c r="A889" s="1046"/>
      <c r="B889" s="859" t="s">
        <v>3522</v>
      </c>
      <c r="C889" s="875" t="s">
        <v>3523</v>
      </c>
      <c r="D889" s="922"/>
      <c r="E889" s="878">
        <f t="shared" ref="E889:E892" si="24">F889-6</f>
        <v>44867</v>
      </c>
      <c r="F889" s="938">
        <f>F888+7</f>
        <v>44873</v>
      </c>
      <c r="G889" s="938">
        <f t="shared" si="23"/>
        <v>44886</v>
      </c>
    </row>
    <row r="890" spans="1:7" s="670" customFormat="1" ht="15" hidden="1">
      <c r="A890" s="1046"/>
      <c r="B890" s="859" t="s">
        <v>3524</v>
      </c>
      <c r="C890" s="875" t="s">
        <v>3525</v>
      </c>
      <c r="D890" s="922"/>
      <c r="E890" s="878">
        <f t="shared" si="24"/>
        <v>44874</v>
      </c>
      <c r="F890" s="938">
        <f>F889+7</f>
        <v>44880</v>
      </c>
      <c r="G890" s="938">
        <f t="shared" si="23"/>
        <v>44893</v>
      </c>
    </row>
    <row r="891" spans="1:7" s="670" customFormat="1" ht="15" hidden="1">
      <c r="A891" s="1046"/>
      <c r="B891" s="864" t="s">
        <v>3526</v>
      </c>
      <c r="C891" s="1003" t="s">
        <v>3527</v>
      </c>
      <c r="D891" s="922"/>
      <c r="E891" s="878">
        <f t="shared" si="24"/>
        <v>44881</v>
      </c>
      <c r="F891" s="938">
        <f>F890+7</f>
        <v>44887</v>
      </c>
      <c r="G891" s="938">
        <f t="shared" si="23"/>
        <v>44900</v>
      </c>
    </row>
    <row r="892" spans="1:7" s="670" customFormat="1" ht="15" hidden="1">
      <c r="A892" s="1046"/>
      <c r="B892" s="864" t="s">
        <v>3528</v>
      </c>
      <c r="C892" s="1003" t="s">
        <v>3529</v>
      </c>
      <c r="D892" s="922"/>
      <c r="E892" s="878">
        <f t="shared" si="24"/>
        <v>44888</v>
      </c>
      <c r="F892" s="938">
        <f>F891+7</f>
        <v>44894</v>
      </c>
      <c r="G892" s="938">
        <f t="shared" si="23"/>
        <v>44907</v>
      </c>
    </row>
    <row r="893" spans="1:7" s="670" customFormat="1" ht="15" hidden="1">
      <c r="A893" s="1046"/>
      <c r="B893" s="1055" t="s">
        <v>3530</v>
      </c>
      <c r="C893" s="1013" t="s">
        <v>8</v>
      </c>
      <c r="D893" s="1013" t="s">
        <v>2641</v>
      </c>
      <c r="E893" s="938" t="s">
        <v>2629</v>
      </c>
      <c r="F893" s="938" t="s">
        <v>2630</v>
      </c>
      <c r="G893" s="938" t="e">
        <f t="shared" si="23"/>
        <v>#VALUE!</v>
      </c>
    </row>
    <row r="894" spans="1:7" s="670" customFormat="1" ht="15" hidden="1">
      <c r="A894" s="1046"/>
      <c r="B894" s="1056"/>
      <c r="C894" s="1014"/>
      <c r="D894" s="1014"/>
      <c r="E894" s="938" t="s">
        <v>2632</v>
      </c>
      <c r="F894" s="938" t="s">
        <v>11</v>
      </c>
      <c r="G894" s="938" t="e">
        <f t="shared" si="23"/>
        <v>#VALUE!</v>
      </c>
    </row>
    <row r="895" spans="1:7" s="670" customFormat="1" ht="15" hidden="1">
      <c r="A895" s="1046"/>
      <c r="B895" s="859"/>
      <c r="C895" s="875"/>
      <c r="D895" s="922" t="s">
        <v>2664</v>
      </c>
      <c r="E895" s="878">
        <f>F895-5</f>
        <v>44621</v>
      </c>
      <c r="F895" s="938">
        <v>44626</v>
      </c>
      <c r="G895" s="938">
        <f t="shared" si="23"/>
        <v>44639</v>
      </c>
    </row>
    <row r="896" spans="1:7" s="670" customFormat="1" ht="15" hidden="1">
      <c r="A896" s="1046"/>
      <c r="B896" s="859"/>
      <c r="C896" s="875"/>
      <c r="D896" s="922"/>
      <c r="E896" s="878">
        <f>F896-5</f>
        <v>44628</v>
      </c>
      <c r="F896" s="938">
        <f>F895+7</f>
        <v>44633</v>
      </c>
      <c r="G896" s="938">
        <f t="shared" si="23"/>
        <v>44646</v>
      </c>
    </row>
    <row r="897" spans="1:7" s="670" customFormat="1" ht="15" hidden="1">
      <c r="A897" s="1046"/>
      <c r="B897" s="859"/>
      <c r="C897" s="875"/>
      <c r="D897" s="922"/>
      <c r="E897" s="878">
        <f>F897-5</f>
        <v>44635</v>
      </c>
      <c r="F897" s="938">
        <f>F896+7</f>
        <v>44640</v>
      </c>
      <c r="G897" s="938">
        <f t="shared" si="23"/>
        <v>44653</v>
      </c>
    </row>
    <row r="898" spans="1:7" s="670" customFormat="1" ht="15" hidden="1">
      <c r="A898" s="1046"/>
      <c r="B898" s="859"/>
      <c r="C898" s="875"/>
      <c r="D898" s="922"/>
      <c r="E898" s="878">
        <f>F898-5</f>
        <v>44642</v>
      </c>
      <c r="F898" s="938">
        <f>F897+7</f>
        <v>44647</v>
      </c>
      <c r="G898" s="938">
        <f t="shared" si="23"/>
        <v>44660</v>
      </c>
    </row>
    <row r="899" spans="1:7" s="670" customFormat="1" ht="15" hidden="1">
      <c r="A899" s="1046"/>
      <c r="B899" s="859"/>
      <c r="C899" s="875"/>
      <c r="D899" s="922"/>
      <c r="E899" s="878">
        <f>F899-5</f>
        <v>44649</v>
      </c>
      <c r="F899" s="938">
        <f>F898+7</f>
        <v>44654</v>
      </c>
      <c r="G899" s="938">
        <f t="shared" si="23"/>
        <v>44667</v>
      </c>
    </row>
    <row r="900" spans="1:7" s="681" customFormat="1" ht="15" hidden="1" customHeight="1">
      <c r="A900" s="1021" t="s">
        <v>3531</v>
      </c>
      <c r="B900" s="1021"/>
      <c r="C900" s="1011"/>
      <c r="D900" s="1057"/>
      <c r="E900" s="797"/>
      <c r="F900" s="797"/>
      <c r="G900" s="938">
        <f t="shared" si="23"/>
        <v>13</v>
      </c>
    </row>
    <row r="901" spans="1:7" s="670" customFormat="1" ht="15.75" hidden="1" customHeight="1">
      <c r="A901" s="1012"/>
      <c r="B901" s="994" t="s">
        <v>7</v>
      </c>
      <c r="C901" s="1013" t="s">
        <v>8</v>
      </c>
      <c r="D901" s="1013" t="s">
        <v>2641</v>
      </c>
      <c r="E901" s="938" t="s">
        <v>2629</v>
      </c>
      <c r="F901" s="938" t="s">
        <v>2630</v>
      </c>
      <c r="G901" s="938" t="e">
        <f t="shared" si="23"/>
        <v>#VALUE!</v>
      </c>
    </row>
    <row r="902" spans="1:7" s="670" customFormat="1" ht="15.75" hidden="1" customHeight="1">
      <c r="A902" s="1012"/>
      <c r="B902" s="997"/>
      <c r="C902" s="1014"/>
      <c r="D902" s="1014"/>
      <c r="E902" s="938" t="s">
        <v>2632</v>
      </c>
      <c r="F902" s="938" t="s">
        <v>11</v>
      </c>
      <c r="G902" s="938" t="e">
        <f t="shared" si="23"/>
        <v>#VALUE!</v>
      </c>
    </row>
    <row r="903" spans="1:7" s="670" customFormat="1" ht="15.75" hidden="1" customHeight="1">
      <c r="A903" s="1012"/>
      <c r="B903" s="875" t="s">
        <v>3532</v>
      </c>
      <c r="C903" s="1003" t="s">
        <v>3533</v>
      </c>
      <c r="D903" s="922" t="s">
        <v>3534</v>
      </c>
      <c r="E903" s="878">
        <f>F903-4</f>
        <v>44252</v>
      </c>
      <c r="F903" s="938">
        <v>44256</v>
      </c>
      <c r="G903" s="938">
        <f t="shared" si="23"/>
        <v>44269</v>
      </c>
    </row>
    <row r="904" spans="1:7" s="670" customFormat="1" ht="15.75" hidden="1" customHeight="1">
      <c r="A904" s="1012"/>
      <c r="B904" s="875" t="s">
        <v>3535</v>
      </c>
      <c r="C904" s="1003" t="s">
        <v>552</v>
      </c>
      <c r="D904" s="922"/>
      <c r="E904" s="878">
        <f>F904-4</f>
        <v>44259</v>
      </c>
      <c r="F904" s="938">
        <f>F903+7</f>
        <v>44263</v>
      </c>
      <c r="G904" s="938">
        <f t="shared" si="23"/>
        <v>44276</v>
      </c>
    </row>
    <row r="905" spans="1:7" s="670" customFormat="1" ht="15.75" hidden="1" customHeight="1">
      <c r="A905" s="1012"/>
      <c r="B905" s="875" t="s">
        <v>3536</v>
      </c>
      <c r="C905" s="1003" t="s">
        <v>3537</v>
      </c>
      <c r="D905" s="922"/>
      <c r="E905" s="878">
        <f>F905-4</f>
        <v>44266</v>
      </c>
      <c r="F905" s="938">
        <f>F904+7</f>
        <v>44270</v>
      </c>
      <c r="G905" s="938">
        <f t="shared" si="23"/>
        <v>44283</v>
      </c>
    </row>
    <row r="906" spans="1:7" s="670" customFormat="1" ht="15.75" hidden="1" customHeight="1">
      <c r="A906" s="1012"/>
      <c r="B906" s="875" t="s">
        <v>3538</v>
      </c>
      <c r="C906" s="1003" t="s">
        <v>3539</v>
      </c>
      <c r="D906" s="922"/>
      <c r="E906" s="878">
        <f>F906-4</f>
        <v>44273</v>
      </c>
      <c r="F906" s="938">
        <f>F905+7</f>
        <v>44277</v>
      </c>
      <c r="G906" s="938">
        <f t="shared" si="23"/>
        <v>44290</v>
      </c>
    </row>
    <row r="907" spans="1:7" s="670" customFormat="1" ht="15.75" hidden="1" customHeight="1">
      <c r="A907" s="1012"/>
      <c r="B907" s="859" t="s">
        <v>3540</v>
      </c>
      <c r="C907" s="875" t="s">
        <v>3347</v>
      </c>
      <c r="D907" s="922"/>
      <c r="E907" s="878">
        <f>F907-4</f>
        <v>44280</v>
      </c>
      <c r="F907" s="938">
        <f>F906+7</f>
        <v>44284</v>
      </c>
      <c r="G907" s="938">
        <f t="shared" si="23"/>
        <v>44297</v>
      </c>
    </row>
    <row r="908" spans="1:7" s="681" customFormat="1" ht="15" hidden="1" customHeight="1">
      <c r="A908" s="1021" t="s">
        <v>3541</v>
      </c>
      <c r="B908" s="1021"/>
      <c r="C908" s="1011"/>
      <c r="D908" s="1057"/>
      <c r="E908" s="797"/>
      <c r="F908" s="797"/>
      <c r="G908" s="938">
        <f t="shared" si="23"/>
        <v>13</v>
      </c>
    </row>
    <row r="909" spans="1:7" s="670" customFormat="1" ht="15" hidden="1" customHeight="1">
      <c r="A909" s="1012"/>
      <c r="B909" s="994" t="s">
        <v>7</v>
      </c>
      <c r="C909" s="1013" t="s">
        <v>8</v>
      </c>
      <c r="D909" s="1013" t="s">
        <v>2641</v>
      </c>
      <c r="E909" s="938" t="s">
        <v>2629</v>
      </c>
      <c r="F909" s="938" t="s">
        <v>2630</v>
      </c>
      <c r="G909" s="938" t="e">
        <f t="shared" si="23"/>
        <v>#VALUE!</v>
      </c>
    </row>
    <row r="910" spans="1:7" s="670" customFormat="1" ht="15" hidden="1" customHeight="1">
      <c r="A910" s="1012"/>
      <c r="B910" s="997"/>
      <c r="C910" s="1014"/>
      <c r="D910" s="1014"/>
      <c r="E910" s="938" t="s">
        <v>2632</v>
      </c>
      <c r="F910" s="938" t="s">
        <v>11</v>
      </c>
      <c r="G910" s="938" t="e">
        <f t="shared" si="23"/>
        <v>#VALUE!</v>
      </c>
    </row>
    <row r="911" spans="1:7" s="670" customFormat="1" ht="15" hidden="1" customHeight="1">
      <c r="A911" s="1012"/>
      <c r="B911" s="875"/>
      <c r="C911" s="1003"/>
      <c r="D911" s="922" t="s">
        <v>3542</v>
      </c>
      <c r="E911" s="878">
        <f>F911-4</f>
        <v>44075</v>
      </c>
      <c r="F911" s="938">
        <v>44079</v>
      </c>
      <c r="G911" s="938">
        <f t="shared" si="23"/>
        <v>44092</v>
      </c>
    </row>
    <row r="912" spans="1:7" s="670" customFormat="1" ht="15" hidden="1" customHeight="1">
      <c r="A912" s="1012"/>
      <c r="B912" s="875"/>
      <c r="C912" s="1003"/>
      <c r="D912" s="922"/>
      <c r="E912" s="878">
        <f>F912-4</f>
        <v>44082</v>
      </c>
      <c r="F912" s="938">
        <f>F911+7</f>
        <v>44086</v>
      </c>
      <c r="G912" s="938">
        <f t="shared" si="23"/>
        <v>44099</v>
      </c>
    </row>
    <row r="913" spans="1:7" s="670" customFormat="1" ht="18" hidden="1" customHeight="1">
      <c r="A913" s="1012"/>
      <c r="B913" s="875"/>
      <c r="C913" s="1003"/>
      <c r="D913" s="922"/>
      <c r="E913" s="878">
        <f>F913-4</f>
        <v>44089</v>
      </c>
      <c r="F913" s="938">
        <f>F912+7</f>
        <v>44093</v>
      </c>
      <c r="G913" s="938">
        <f t="shared" si="23"/>
        <v>44106</v>
      </c>
    </row>
    <row r="914" spans="1:7" s="670" customFormat="1" ht="18" hidden="1" customHeight="1">
      <c r="A914" s="1012"/>
      <c r="B914" s="875"/>
      <c r="C914" s="1003"/>
      <c r="D914" s="922"/>
      <c r="E914" s="878">
        <f>F914-4</f>
        <v>44096</v>
      </c>
      <c r="F914" s="938">
        <f>F913+7</f>
        <v>44100</v>
      </c>
      <c r="G914" s="938">
        <f t="shared" si="23"/>
        <v>44113</v>
      </c>
    </row>
    <row r="915" spans="1:7" s="670" customFormat="1" ht="17.25" hidden="1" customHeight="1">
      <c r="A915" s="1012"/>
      <c r="B915" s="859"/>
      <c r="C915" s="875"/>
      <c r="D915" s="922"/>
      <c r="E915" s="878">
        <f>F915-4</f>
        <v>44103</v>
      </c>
      <c r="F915" s="938">
        <f>F914+7</f>
        <v>44107</v>
      </c>
      <c r="G915" s="938">
        <f t="shared" si="23"/>
        <v>44120</v>
      </c>
    </row>
    <row r="916" spans="1:7" s="681" customFormat="1" ht="15" hidden="1" customHeight="1">
      <c r="A916" s="1021" t="s">
        <v>3543</v>
      </c>
      <c r="B916" s="1021"/>
      <c r="C916" s="1011"/>
      <c r="D916" s="1057"/>
      <c r="E916" s="797"/>
      <c r="F916" s="797"/>
      <c r="G916" s="938">
        <f t="shared" si="23"/>
        <v>13</v>
      </c>
    </row>
    <row r="917" spans="1:7" s="670" customFormat="1" ht="15" hidden="1" customHeight="1">
      <c r="A917" s="1012"/>
      <c r="B917" s="994" t="s">
        <v>7</v>
      </c>
      <c r="C917" s="1013" t="s">
        <v>8</v>
      </c>
      <c r="D917" s="1013" t="s">
        <v>2641</v>
      </c>
      <c r="E917" s="938" t="s">
        <v>2629</v>
      </c>
      <c r="F917" s="938" t="s">
        <v>2630</v>
      </c>
      <c r="G917" s="938" t="e">
        <f t="shared" si="23"/>
        <v>#VALUE!</v>
      </c>
    </row>
    <row r="918" spans="1:7" s="670" customFormat="1" ht="15" hidden="1" customHeight="1">
      <c r="A918" s="1012"/>
      <c r="B918" s="997"/>
      <c r="C918" s="1014"/>
      <c r="D918" s="1014"/>
      <c r="E918" s="938" t="s">
        <v>2632</v>
      </c>
      <c r="F918" s="938" t="s">
        <v>11</v>
      </c>
      <c r="G918" s="938" t="e">
        <f t="shared" si="23"/>
        <v>#VALUE!</v>
      </c>
    </row>
    <row r="919" spans="1:7" s="670" customFormat="1" ht="16.5" hidden="1" customHeight="1">
      <c r="A919" s="1012"/>
      <c r="B919" s="875"/>
      <c r="C919" s="1003"/>
      <c r="D919" s="922" t="s">
        <v>3534</v>
      </c>
      <c r="E919" s="878">
        <f>F919-4</f>
        <v>44252</v>
      </c>
      <c r="F919" s="938">
        <v>44256</v>
      </c>
      <c r="G919" s="938">
        <f t="shared" si="23"/>
        <v>44269</v>
      </c>
    </row>
    <row r="920" spans="1:7" s="670" customFormat="1" ht="15" hidden="1" customHeight="1">
      <c r="A920" s="1012"/>
      <c r="B920" s="875"/>
      <c r="C920" s="1003"/>
      <c r="D920" s="922"/>
      <c r="E920" s="878">
        <f>F920-4</f>
        <v>44259</v>
      </c>
      <c r="F920" s="938">
        <f>F919+7</f>
        <v>44263</v>
      </c>
      <c r="G920" s="938">
        <f t="shared" si="23"/>
        <v>44276</v>
      </c>
    </row>
    <row r="921" spans="1:7" s="670" customFormat="1" ht="18" hidden="1" customHeight="1">
      <c r="A921" s="1012"/>
      <c r="B921" s="875"/>
      <c r="C921" s="1003"/>
      <c r="D921" s="922"/>
      <c r="E921" s="878">
        <f>F921-4</f>
        <v>44266</v>
      </c>
      <c r="F921" s="938">
        <f>F920+7</f>
        <v>44270</v>
      </c>
      <c r="G921" s="938">
        <f t="shared" si="23"/>
        <v>44283</v>
      </c>
    </row>
    <row r="922" spans="1:7" s="670" customFormat="1" ht="18" hidden="1" customHeight="1">
      <c r="A922" s="1012"/>
      <c r="B922" s="875"/>
      <c r="C922" s="1003"/>
      <c r="D922" s="922"/>
      <c r="E922" s="878">
        <f>F922-4</f>
        <v>44273</v>
      </c>
      <c r="F922" s="938">
        <f>F921+7</f>
        <v>44277</v>
      </c>
      <c r="G922" s="938">
        <f t="shared" si="23"/>
        <v>44290</v>
      </c>
    </row>
    <row r="923" spans="1:7" s="670" customFormat="1" ht="17.25" hidden="1" customHeight="1">
      <c r="A923" s="1012"/>
      <c r="B923" s="859"/>
      <c r="C923" s="875"/>
      <c r="D923" s="922"/>
      <c r="E923" s="878">
        <f>F923-4</f>
        <v>44280</v>
      </c>
      <c r="F923" s="938">
        <f>F922+7</f>
        <v>44284</v>
      </c>
      <c r="G923" s="938">
        <f t="shared" si="23"/>
        <v>44297</v>
      </c>
    </row>
    <row r="924" spans="1:7" s="681" customFormat="1" ht="15" hidden="1" customHeight="1">
      <c r="A924" s="1021" t="s">
        <v>3543</v>
      </c>
      <c r="B924" s="1021"/>
      <c r="C924" s="1011"/>
      <c r="D924" s="1057"/>
      <c r="E924" s="797"/>
      <c r="F924" s="797"/>
      <c r="G924" s="938">
        <f t="shared" si="23"/>
        <v>13</v>
      </c>
    </row>
    <row r="925" spans="1:7" s="670" customFormat="1" ht="15" hidden="1" customHeight="1">
      <c r="A925" s="1012"/>
      <c r="B925" s="994" t="s">
        <v>7</v>
      </c>
      <c r="C925" s="1013" t="s">
        <v>8</v>
      </c>
      <c r="D925" s="1013" t="s">
        <v>2641</v>
      </c>
      <c r="E925" s="938" t="s">
        <v>2629</v>
      </c>
      <c r="F925" s="938" t="s">
        <v>2630</v>
      </c>
      <c r="G925" s="938" t="e">
        <f t="shared" si="23"/>
        <v>#VALUE!</v>
      </c>
    </row>
    <row r="926" spans="1:7" s="670" customFormat="1" ht="15" hidden="1" customHeight="1">
      <c r="A926" s="1012"/>
      <c r="B926" s="997"/>
      <c r="C926" s="1014"/>
      <c r="D926" s="1014"/>
      <c r="E926" s="938" t="s">
        <v>2632</v>
      </c>
      <c r="F926" s="938" t="s">
        <v>11</v>
      </c>
      <c r="G926" s="938" t="e">
        <f t="shared" si="23"/>
        <v>#VALUE!</v>
      </c>
    </row>
    <row r="927" spans="1:7" s="670" customFormat="1" ht="15" hidden="1" customHeight="1">
      <c r="A927" s="1012"/>
      <c r="B927" s="875" t="s">
        <v>3544</v>
      </c>
      <c r="C927" s="875" t="s">
        <v>3347</v>
      </c>
      <c r="D927" s="922" t="s">
        <v>2821</v>
      </c>
      <c r="E927" s="878">
        <f>F927-5</f>
        <v>43767</v>
      </c>
      <c r="F927" s="938">
        <v>43772</v>
      </c>
      <c r="G927" s="938">
        <f t="shared" si="23"/>
        <v>43785</v>
      </c>
    </row>
    <row r="928" spans="1:7" s="670" customFormat="1" ht="15" hidden="1" customHeight="1">
      <c r="A928" s="1012"/>
      <c r="B928" s="875" t="s">
        <v>3545</v>
      </c>
      <c r="C928" s="875" t="s">
        <v>3546</v>
      </c>
      <c r="D928" s="922"/>
      <c r="E928" s="878">
        <f>F928-5</f>
        <v>43774</v>
      </c>
      <c r="F928" s="938">
        <f>F927+7</f>
        <v>43779</v>
      </c>
      <c r="G928" s="938">
        <f t="shared" si="23"/>
        <v>43792</v>
      </c>
    </row>
    <row r="929" spans="1:8" s="670" customFormat="1" ht="18" hidden="1" customHeight="1">
      <c r="A929" s="1012"/>
      <c r="B929" s="875" t="s">
        <v>3547</v>
      </c>
      <c r="C929" s="1058" t="s">
        <v>3548</v>
      </c>
      <c r="D929" s="922"/>
      <c r="E929" s="878">
        <f>F929-5</f>
        <v>43781</v>
      </c>
      <c r="F929" s="938">
        <f>F928+7</f>
        <v>43786</v>
      </c>
      <c r="G929" s="938">
        <f t="shared" si="23"/>
        <v>43799</v>
      </c>
    </row>
    <row r="930" spans="1:8" s="670" customFormat="1" ht="18" hidden="1" customHeight="1">
      <c r="A930" s="1012"/>
      <c r="B930" s="1059" t="s">
        <v>3549</v>
      </c>
      <c r="C930" s="1058" t="s">
        <v>3550</v>
      </c>
      <c r="D930" s="922"/>
      <c r="E930" s="878">
        <f>F930-5</f>
        <v>43788</v>
      </c>
      <c r="F930" s="938">
        <f>F929+7</f>
        <v>43793</v>
      </c>
      <c r="G930" s="938">
        <f t="shared" si="23"/>
        <v>43806</v>
      </c>
    </row>
    <row r="931" spans="1:8" s="670" customFormat="1" ht="19.5" hidden="1" customHeight="1">
      <c r="A931" s="1012"/>
      <c r="B931" s="907" t="s">
        <v>3551</v>
      </c>
      <c r="C931" s="1060" t="s">
        <v>3544</v>
      </c>
      <c r="D931" s="922"/>
      <c r="E931" s="878">
        <f>F931-5</f>
        <v>43795</v>
      </c>
      <c r="F931" s="938">
        <f>F930+7</f>
        <v>43800</v>
      </c>
      <c r="G931" s="938">
        <f t="shared" si="23"/>
        <v>43813</v>
      </c>
    </row>
    <row r="932" spans="1:8" s="658" customFormat="1" ht="18" customHeight="1">
      <c r="A932" s="1061" t="s">
        <v>3552</v>
      </c>
      <c r="B932" s="1062"/>
      <c r="C932" s="1063"/>
      <c r="D932" s="1063"/>
      <c r="E932" s="1063"/>
      <c r="F932" s="1063"/>
      <c r="G932" s="1063"/>
      <c r="H932" s="670"/>
    </row>
    <row r="933" spans="1:8" s="681" customFormat="1" ht="15.75" customHeight="1">
      <c r="A933" s="1064" t="s">
        <v>3553</v>
      </c>
      <c r="B933" s="1064"/>
      <c r="C933" s="1065"/>
      <c r="D933" s="1066"/>
      <c r="E933" s="1066"/>
      <c r="F933" s="1067"/>
      <c r="G933" s="1067"/>
    </row>
    <row r="934" spans="1:8" s="670" customFormat="1" ht="15">
      <c r="A934" s="1068"/>
      <c r="B934" s="856" t="s">
        <v>1689</v>
      </c>
      <c r="C934" s="1069" t="s">
        <v>8</v>
      </c>
      <c r="D934" s="1070" t="s">
        <v>2641</v>
      </c>
      <c r="E934" s="1071" t="s">
        <v>2629</v>
      </c>
      <c r="F934" s="1072" t="s">
        <v>2630</v>
      </c>
      <c r="G934" s="1073" t="s">
        <v>45</v>
      </c>
    </row>
    <row r="935" spans="1:8" s="670" customFormat="1" ht="15">
      <c r="A935" s="1068"/>
      <c r="B935" s="856"/>
      <c r="C935" s="1074"/>
      <c r="D935" s="1075"/>
      <c r="E935" s="1071" t="s">
        <v>2632</v>
      </c>
      <c r="F935" s="1072" t="s">
        <v>11</v>
      </c>
      <c r="G935" s="1073" t="s">
        <v>12</v>
      </c>
    </row>
    <row r="936" spans="1:8" s="670" customFormat="1" ht="15">
      <c r="A936" s="1068"/>
      <c r="B936" s="1076" t="s">
        <v>3554</v>
      </c>
      <c r="C936" s="1077" t="s">
        <v>663</v>
      </c>
      <c r="D936" s="1078" t="s">
        <v>3555</v>
      </c>
      <c r="E936" s="1079">
        <f>F936-5</f>
        <v>45324</v>
      </c>
      <c r="F936" s="1080">
        <v>45329</v>
      </c>
      <c r="G936" s="1080">
        <f>F936+2</f>
        <v>45331</v>
      </c>
    </row>
    <row r="937" spans="1:8" s="670" customFormat="1" ht="15">
      <c r="A937" s="1068"/>
      <c r="B937" s="1076" t="s">
        <v>3554</v>
      </c>
      <c r="C937" s="1077" t="s">
        <v>133</v>
      </c>
      <c r="D937" s="1081"/>
      <c r="E937" s="1082">
        <f>F937-5</f>
        <v>45331</v>
      </c>
      <c r="F937" s="1083">
        <f>F936+7</f>
        <v>45336</v>
      </c>
      <c r="G937" s="1080">
        <f>F937+2</f>
        <v>45338</v>
      </c>
    </row>
    <row r="938" spans="1:8" s="670" customFormat="1" ht="15">
      <c r="A938" s="1068"/>
      <c r="B938" s="1076" t="s">
        <v>3554</v>
      </c>
      <c r="C938" s="1077" t="s">
        <v>134</v>
      </c>
      <c r="D938" s="1081"/>
      <c r="E938" s="1082">
        <f>F938-5</f>
        <v>45338</v>
      </c>
      <c r="F938" s="1084">
        <f>F937+7</f>
        <v>45343</v>
      </c>
      <c r="G938" s="1085">
        <f>F938+2</f>
        <v>45345</v>
      </c>
    </row>
    <row r="939" spans="1:8" s="670" customFormat="1" ht="15">
      <c r="A939" s="1068"/>
      <c r="B939" s="1076" t="s">
        <v>3556</v>
      </c>
      <c r="C939" s="1077" t="s">
        <v>207</v>
      </c>
      <c r="D939" s="1081"/>
      <c r="E939" s="1082">
        <f>F939-5</f>
        <v>45345</v>
      </c>
      <c r="F939" s="1086">
        <f>F938+7</f>
        <v>45350</v>
      </c>
      <c r="G939" s="1087">
        <f>F939+2</f>
        <v>45352</v>
      </c>
    </row>
    <row r="940" spans="1:8" s="670" customFormat="1" ht="15">
      <c r="A940" s="1068"/>
      <c r="B940" s="1076" t="s">
        <v>3557</v>
      </c>
      <c r="C940" s="1077" t="s">
        <v>208</v>
      </c>
      <c r="D940" s="1088"/>
      <c r="E940" s="1082">
        <f>F940-5</f>
        <v>45352</v>
      </c>
      <c r="F940" s="1086">
        <f>F939+7</f>
        <v>45357</v>
      </c>
      <c r="G940" s="1087">
        <f>F940+2</f>
        <v>45359</v>
      </c>
    </row>
    <row r="941" spans="1:8" s="670" customFormat="1" ht="15">
      <c r="A941" s="1068"/>
      <c r="B941" s="1067"/>
      <c r="C941" s="1089"/>
      <c r="D941" s="1090"/>
      <c r="E941" s="1091"/>
      <c r="F941" s="1092"/>
      <c r="G941" s="1093"/>
    </row>
    <row r="942" spans="1:8" s="670" customFormat="1" ht="15">
      <c r="A942" s="1068"/>
      <c r="B942" s="856" t="s">
        <v>1677</v>
      </c>
      <c r="C942" s="1013" t="s">
        <v>3558</v>
      </c>
      <c r="D942" s="1013" t="s">
        <v>2641</v>
      </c>
      <c r="E942" s="996" t="s">
        <v>2629</v>
      </c>
      <c r="F942" s="996" t="s">
        <v>2630</v>
      </c>
      <c r="G942" s="996" t="s">
        <v>45</v>
      </c>
    </row>
    <row r="943" spans="1:8" s="670" customFormat="1" ht="15">
      <c r="A943" s="1068"/>
      <c r="B943" s="856"/>
      <c r="C943" s="1094"/>
      <c r="D943" s="1094"/>
      <c r="E943" s="996" t="s">
        <v>2632</v>
      </c>
      <c r="F943" s="996" t="s">
        <v>11</v>
      </c>
      <c r="G943" s="996" t="s">
        <v>12</v>
      </c>
    </row>
    <row r="944" spans="1:8" s="670" customFormat="1" ht="15">
      <c r="A944" s="1068"/>
      <c r="B944" s="859" t="s">
        <v>3559</v>
      </c>
      <c r="C944" s="875" t="s">
        <v>3560</v>
      </c>
      <c r="D944" s="1095" t="s">
        <v>3561</v>
      </c>
      <c r="E944" s="1082">
        <f>F944-5</f>
        <v>45321</v>
      </c>
      <c r="F944" s="1080">
        <v>45326</v>
      </c>
      <c r="G944" s="1080">
        <f>F944+2</f>
        <v>45328</v>
      </c>
    </row>
    <row r="945" spans="1:7" s="670" customFormat="1" ht="15">
      <c r="A945" s="1068"/>
      <c r="B945" s="859" t="s">
        <v>3559</v>
      </c>
      <c r="C945" s="875" t="s">
        <v>3562</v>
      </c>
      <c r="D945" s="1081"/>
      <c r="E945" s="1082">
        <f>F945-5</f>
        <v>45328</v>
      </c>
      <c r="F945" s="1080">
        <f>F944+7</f>
        <v>45333</v>
      </c>
      <c r="G945" s="1080">
        <f>F945+2</f>
        <v>45335</v>
      </c>
    </row>
    <row r="946" spans="1:7" s="670" customFormat="1" ht="15">
      <c r="A946" s="1068"/>
      <c r="B946" s="859" t="s">
        <v>3559</v>
      </c>
      <c r="C946" s="875" t="s">
        <v>3563</v>
      </c>
      <c r="D946" s="1081"/>
      <c r="E946" s="1082">
        <f>F946-5</f>
        <v>45335</v>
      </c>
      <c r="F946" s="1085">
        <f>F945+7</f>
        <v>45340</v>
      </c>
      <c r="G946" s="1085">
        <f>F946+2</f>
        <v>45342</v>
      </c>
    </row>
    <row r="947" spans="1:7" s="670" customFormat="1" ht="15">
      <c r="A947" s="1068"/>
      <c r="B947" s="859" t="s">
        <v>3559</v>
      </c>
      <c r="C947" s="875" t="s">
        <v>3564</v>
      </c>
      <c r="D947" s="1081"/>
      <c r="E947" s="1082">
        <f>F947-5</f>
        <v>45342</v>
      </c>
      <c r="F947" s="1087">
        <f>F946+7</f>
        <v>45347</v>
      </c>
      <c r="G947" s="1087">
        <f>F947+2</f>
        <v>45349</v>
      </c>
    </row>
    <row r="948" spans="1:7" s="670" customFormat="1" ht="15">
      <c r="A948" s="1068"/>
      <c r="B948" s="859" t="s">
        <v>3565</v>
      </c>
      <c r="C948" s="875" t="s">
        <v>1323</v>
      </c>
      <c r="D948" s="1088"/>
      <c r="E948" s="1082">
        <f>F948-5</f>
        <v>45349</v>
      </c>
      <c r="F948" s="1087">
        <f>F947+7</f>
        <v>45354</v>
      </c>
      <c r="G948" s="1087">
        <f>F948+2</f>
        <v>45356</v>
      </c>
    </row>
    <row r="949" spans="1:7" s="681" customFormat="1" ht="15">
      <c r="A949" s="1096" t="s">
        <v>3566</v>
      </c>
      <c r="B949" s="1096"/>
      <c r="C949" s="1097"/>
      <c r="D949" s="1098"/>
      <c r="E949" s="1066"/>
      <c r="F949" s="1067"/>
      <c r="G949" s="1067"/>
    </row>
    <row r="950" spans="1:7" s="670" customFormat="1" ht="15">
      <c r="A950" s="1068"/>
      <c r="B950" s="856" t="s">
        <v>3567</v>
      </c>
      <c r="C950" s="1099" t="s">
        <v>8</v>
      </c>
      <c r="D950" s="1100" t="s">
        <v>2641</v>
      </c>
      <c r="E950" s="1071" t="s">
        <v>2629</v>
      </c>
      <c r="F950" s="1072" t="s">
        <v>2630</v>
      </c>
      <c r="G950" s="1073" t="s">
        <v>46</v>
      </c>
    </row>
    <row r="951" spans="1:7" s="670" customFormat="1" ht="15">
      <c r="A951" s="1068"/>
      <c r="B951" s="856"/>
      <c r="C951" s="1101"/>
      <c r="D951" s="1100"/>
      <c r="E951" s="1071" t="s">
        <v>2632</v>
      </c>
      <c r="F951" s="1072" t="s">
        <v>11</v>
      </c>
      <c r="G951" s="1073" t="s">
        <v>12</v>
      </c>
    </row>
    <row r="952" spans="1:7" s="670" customFormat="1" ht="15">
      <c r="A952" s="1068"/>
      <c r="B952" s="1076" t="s">
        <v>3568</v>
      </c>
      <c r="C952" s="1102" t="s">
        <v>3569</v>
      </c>
      <c r="D952" s="1103" t="s">
        <v>3570</v>
      </c>
      <c r="E952" s="1079">
        <f>F952-5</f>
        <v>45318</v>
      </c>
      <c r="F952" s="862">
        <v>45323</v>
      </c>
      <c r="G952" s="1080">
        <f>F952+1</f>
        <v>45324</v>
      </c>
    </row>
    <row r="953" spans="1:7" s="670" customFormat="1" ht="15" customHeight="1">
      <c r="A953" s="1068"/>
      <c r="B953" s="1076" t="s">
        <v>3571</v>
      </c>
      <c r="C953" s="1102" t="s">
        <v>3572</v>
      </c>
      <c r="D953" s="1103"/>
      <c r="E953" s="1079">
        <f t="shared" ref="E953:E957" si="25">F953-5</f>
        <v>45321</v>
      </c>
      <c r="F953" s="862">
        <v>45326</v>
      </c>
      <c r="G953" s="1080">
        <f t="shared" ref="G953:G957" si="26">F953+1</f>
        <v>45327</v>
      </c>
    </row>
    <row r="954" spans="1:7" s="670" customFormat="1" ht="15">
      <c r="A954" s="1068"/>
      <c r="B954" s="1076" t="s">
        <v>3573</v>
      </c>
      <c r="C954" s="1102" t="s">
        <v>3574</v>
      </c>
      <c r="D954" s="1103"/>
      <c r="E954" s="1079">
        <f t="shared" si="25"/>
        <v>45325</v>
      </c>
      <c r="F954" s="1080">
        <f t="shared" ref="F954:F960" si="27">F952+7</f>
        <v>45330</v>
      </c>
      <c r="G954" s="1080">
        <f t="shared" si="26"/>
        <v>45331</v>
      </c>
    </row>
    <row r="955" spans="1:7" s="670" customFormat="1" ht="15" customHeight="1">
      <c r="A955" s="1068"/>
      <c r="B955" s="1076" t="s">
        <v>3575</v>
      </c>
      <c r="C955" s="1102" t="s">
        <v>3576</v>
      </c>
      <c r="D955" s="1103"/>
      <c r="E955" s="1079">
        <f t="shared" si="25"/>
        <v>45328</v>
      </c>
      <c r="F955" s="1080">
        <f t="shared" si="27"/>
        <v>45333</v>
      </c>
      <c r="G955" s="1080">
        <f t="shared" si="26"/>
        <v>45334</v>
      </c>
    </row>
    <row r="956" spans="1:7" s="670" customFormat="1" ht="15">
      <c r="A956" s="1068"/>
      <c r="B956" s="1076" t="s">
        <v>3577</v>
      </c>
      <c r="C956" s="1102" t="s">
        <v>3578</v>
      </c>
      <c r="D956" s="1103"/>
      <c r="E956" s="1079">
        <f t="shared" si="25"/>
        <v>45332</v>
      </c>
      <c r="F956" s="1080">
        <f t="shared" si="27"/>
        <v>45337</v>
      </c>
      <c r="G956" s="1080">
        <f t="shared" si="26"/>
        <v>45338</v>
      </c>
    </row>
    <row r="957" spans="1:7" s="670" customFormat="1" ht="15" customHeight="1">
      <c r="A957" s="1068"/>
      <c r="B957" s="1076" t="s">
        <v>3577</v>
      </c>
      <c r="C957" s="1102" t="s">
        <v>3579</v>
      </c>
      <c r="D957" s="1103"/>
      <c r="E957" s="1104">
        <f t="shared" si="25"/>
        <v>45335</v>
      </c>
      <c r="F957" s="1105">
        <f t="shared" si="27"/>
        <v>45340</v>
      </c>
      <c r="G957" s="1085">
        <f t="shared" si="26"/>
        <v>45341</v>
      </c>
    </row>
    <row r="958" spans="1:7">
      <c r="B958" s="1076" t="s">
        <v>3580</v>
      </c>
      <c r="C958" s="1102" t="s">
        <v>3581</v>
      </c>
      <c r="D958" s="1103"/>
      <c r="E958" s="1106">
        <f>F958-5</f>
        <v>45339</v>
      </c>
      <c r="F958" s="1105">
        <f t="shared" si="27"/>
        <v>45344</v>
      </c>
      <c r="G958" s="1107">
        <f>F958+1</f>
        <v>45345</v>
      </c>
    </row>
    <row r="959" spans="1:7">
      <c r="B959" s="1076" t="s">
        <v>3582</v>
      </c>
      <c r="C959" s="1102" t="s">
        <v>3583</v>
      </c>
      <c r="D959" s="1103"/>
      <c r="E959" s="1108">
        <f>F959-5</f>
        <v>45342</v>
      </c>
      <c r="F959" s="1108">
        <f t="shared" si="27"/>
        <v>45347</v>
      </c>
      <c r="G959" s="1108">
        <f>F959+1</f>
        <v>45348</v>
      </c>
    </row>
    <row r="960" spans="1:7">
      <c r="B960" s="1076" t="s">
        <v>3584</v>
      </c>
      <c r="C960" s="1102" t="s">
        <v>3585</v>
      </c>
      <c r="D960" s="1103"/>
      <c r="E960" s="1108">
        <f>F960-5</f>
        <v>45346</v>
      </c>
      <c r="F960" s="1108">
        <f t="shared" si="27"/>
        <v>45351</v>
      </c>
      <c r="G960" s="1108">
        <f>F960+1</f>
        <v>45352</v>
      </c>
    </row>
  </sheetData>
  <mergeCells count="570">
    <mergeCell ref="D944:D948"/>
    <mergeCell ref="A949:B949"/>
    <mergeCell ref="B950:B951"/>
    <mergeCell ref="C950:C951"/>
    <mergeCell ref="D950:D951"/>
    <mergeCell ref="D952:D960"/>
    <mergeCell ref="A933:B933"/>
    <mergeCell ref="B934:B935"/>
    <mergeCell ref="C934:C935"/>
    <mergeCell ref="D934:D935"/>
    <mergeCell ref="D936:D940"/>
    <mergeCell ref="B942:B943"/>
    <mergeCell ref="C942:C943"/>
    <mergeCell ref="D942:D943"/>
    <mergeCell ref="A924:B924"/>
    <mergeCell ref="B925:B926"/>
    <mergeCell ref="C925:C926"/>
    <mergeCell ref="D925:D926"/>
    <mergeCell ref="D927:D931"/>
    <mergeCell ref="A932:B932"/>
    <mergeCell ref="D911:D915"/>
    <mergeCell ref="A916:B916"/>
    <mergeCell ref="B917:B918"/>
    <mergeCell ref="C917:C918"/>
    <mergeCell ref="D917:D918"/>
    <mergeCell ref="D919:D923"/>
    <mergeCell ref="B901:B902"/>
    <mergeCell ref="C901:C902"/>
    <mergeCell ref="D901:D902"/>
    <mergeCell ref="D903:D907"/>
    <mergeCell ref="A908:B908"/>
    <mergeCell ref="B909:B910"/>
    <mergeCell ref="C909:C910"/>
    <mergeCell ref="D909:D910"/>
    <mergeCell ref="D888:D892"/>
    <mergeCell ref="B893:B894"/>
    <mergeCell ref="C893:C894"/>
    <mergeCell ref="D893:D894"/>
    <mergeCell ref="D895:D899"/>
    <mergeCell ref="A900:B900"/>
    <mergeCell ref="B879:B880"/>
    <mergeCell ref="C879:C880"/>
    <mergeCell ref="D879:D880"/>
    <mergeCell ref="D881:D885"/>
    <mergeCell ref="B886:B887"/>
    <mergeCell ref="C886:C887"/>
    <mergeCell ref="D886:D887"/>
    <mergeCell ref="D866:D870"/>
    <mergeCell ref="B871:B872"/>
    <mergeCell ref="C871:C872"/>
    <mergeCell ref="D871:D872"/>
    <mergeCell ref="D873:D877"/>
    <mergeCell ref="A878:B878"/>
    <mergeCell ref="B857:B858"/>
    <mergeCell ref="C857:C858"/>
    <mergeCell ref="D857:D858"/>
    <mergeCell ref="D859:D863"/>
    <mergeCell ref="B864:B865"/>
    <mergeCell ref="C864:C865"/>
    <mergeCell ref="D864:D865"/>
    <mergeCell ref="D844:D848"/>
    <mergeCell ref="A849:B849"/>
    <mergeCell ref="B850:B851"/>
    <mergeCell ref="C850:C851"/>
    <mergeCell ref="D850:D851"/>
    <mergeCell ref="D852:D856"/>
    <mergeCell ref="B835:B836"/>
    <mergeCell ref="C835:C836"/>
    <mergeCell ref="D835:D836"/>
    <mergeCell ref="D837:D841"/>
    <mergeCell ref="B842:B843"/>
    <mergeCell ref="C842:C843"/>
    <mergeCell ref="D842:D843"/>
    <mergeCell ref="D822:D826"/>
    <mergeCell ref="B827:B828"/>
    <mergeCell ref="C827:C828"/>
    <mergeCell ref="D827:D828"/>
    <mergeCell ref="D829:D833"/>
    <mergeCell ref="A834:B834"/>
    <mergeCell ref="B813:B814"/>
    <mergeCell ref="C813:C814"/>
    <mergeCell ref="D813:D814"/>
    <mergeCell ref="D815:D819"/>
    <mergeCell ref="B820:B821"/>
    <mergeCell ref="C820:C821"/>
    <mergeCell ref="D820:D821"/>
    <mergeCell ref="D799:D803"/>
    <mergeCell ref="B804:B805"/>
    <mergeCell ref="C804:C805"/>
    <mergeCell ref="D804:D805"/>
    <mergeCell ref="D806:D810"/>
    <mergeCell ref="A812:B812"/>
    <mergeCell ref="A789:B789"/>
    <mergeCell ref="B790:B791"/>
    <mergeCell ref="C790:C791"/>
    <mergeCell ref="D790:D791"/>
    <mergeCell ref="D792:D796"/>
    <mergeCell ref="B797:B798"/>
    <mergeCell ref="C797:C798"/>
    <mergeCell ref="D797:D798"/>
    <mergeCell ref="D776:D780"/>
    <mergeCell ref="A781:B781"/>
    <mergeCell ref="B782:B783"/>
    <mergeCell ref="C782:C783"/>
    <mergeCell ref="D782:D783"/>
    <mergeCell ref="D784:D788"/>
    <mergeCell ref="A766:B766"/>
    <mergeCell ref="B767:B768"/>
    <mergeCell ref="C767:C768"/>
    <mergeCell ref="D767:D768"/>
    <mergeCell ref="D769:D773"/>
    <mergeCell ref="B774:B775"/>
    <mergeCell ref="C774:C775"/>
    <mergeCell ref="D774:D775"/>
    <mergeCell ref="D753:D757"/>
    <mergeCell ref="A758:B758"/>
    <mergeCell ref="B759:B760"/>
    <mergeCell ref="C759:C760"/>
    <mergeCell ref="D759:D760"/>
    <mergeCell ref="D761:D765"/>
    <mergeCell ref="B744:B745"/>
    <mergeCell ref="C744:C745"/>
    <mergeCell ref="D744:D745"/>
    <mergeCell ref="D746:D750"/>
    <mergeCell ref="B751:B752"/>
    <mergeCell ref="C751:C752"/>
    <mergeCell ref="D751:D752"/>
    <mergeCell ref="D731:D735"/>
    <mergeCell ref="B736:B737"/>
    <mergeCell ref="C736:C737"/>
    <mergeCell ref="D736:D739"/>
    <mergeCell ref="D740:D742"/>
    <mergeCell ref="A743:B743"/>
    <mergeCell ref="B722:B723"/>
    <mergeCell ref="C722:C723"/>
    <mergeCell ref="D722:D723"/>
    <mergeCell ref="D724:D728"/>
    <mergeCell ref="B729:B730"/>
    <mergeCell ref="C729:C730"/>
    <mergeCell ref="D729:D730"/>
    <mergeCell ref="D709:D713"/>
    <mergeCell ref="B714:B715"/>
    <mergeCell ref="C714:C715"/>
    <mergeCell ref="D714:D715"/>
    <mergeCell ref="D716:D720"/>
    <mergeCell ref="A721:B721"/>
    <mergeCell ref="B700:B701"/>
    <mergeCell ref="C700:C701"/>
    <mergeCell ref="D700:D701"/>
    <mergeCell ref="D702:D706"/>
    <mergeCell ref="B707:B708"/>
    <mergeCell ref="C707:C708"/>
    <mergeCell ref="D707:D708"/>
    <mergeCell ref="D687:D691"/>
    <mergeCell ref="B692:B693"/>
    <mergeCell ref="C692:C693"/>
    <mergeCell ref="D692:D693"/>
    <mergeCell ref="D694:D698"/>
    <mergeCell ref="A699:B699"/>
    <mergeCell ref="B677:B678"/>
    <mergeCell ref="C677:C678"/>
    <mergeCell ref="D677:D678"/>
    <mergeCell ref="D679:D683"/>
    <mergeCell ref="B685:B686"/>
    <mergeCell ref="C685:C686"/>
    <mergeCell ref="D685:D686"/>
    <mergeCell ref="A668:B668"/>
    <mergeCell ref="B669:B670"/>
    <mergeCell ref="C669:C670"/>
    <mergeCell ref="D669:D670"/>
    <mergeCell ref="D671:D675"/>
    <mergeCell ref="A676:B676"/>
    <mergeCell ref="A659:G659"/>
    <mergeCell ref="A660:A665"/>
    <mergeCell ref="B660:B661"/>
    <mergeCell ref="C660:C661"/>
    <mergeCell ref="D660:D661"/>
    <mergeCell ref="D662:D666"/>
    <mergeCell ref="A651:G651"/>
    <mergeCell ref="A652:A657"/>
    <mergeCell ref="B652:B653"/>
    <mergeCell ref="C652:C653"/>
    <mergeCell ref="D652:D653"/>
    <mergeCell ref="D654:D658"/>
    <mergeCell ref="D638:D642"/>
    <mergeCell ref="A643:G643"/>
    <mergeCell ref="A644:A649"/>
    <mergeCell ref="B644:B645"/>
    <mergeCell ref="C644:C645"/>
    <mergeCell ref="D644:D645"/>
    <mergeCell ref="D646:D650"/>
    <mergeCell ref="B629:B630"/>
    <mergeCell ref="C629:C630"/>
    <mergeCell ref="D629:D630"/>
    <mergeCell ref="D631:D635"/>
    <mergeCell ref="B636:B637"/>
    <mergeCell ref="C636:C637"/>
    <mergeCell ref="D636:D637"/>
    <mergeCell ref="D616:D620"/>
    <mergeCell ref="B621:B622"/>
    <mergeCell ref="C621:C622"/>
    <mergeCell ref="D621:D622"/>
    <mergeCell ref="D623:D627"/>
    <mergeCell ref="A628:B628"/>
    <mergeCell ref="D602:D606"/>
    <mergeCell ref="B607:B608"/>
    <mergeCell ref="C607:C608"/>
    <mergeCell ref="D607:D608"/>
    <mergeCell ref="D609:D613"/>
    <mergeCell ref="B614:B615"/>
    <mergeCell ref="C614:C615"/>
    <mergeCell ref="D614:D615"/>
    <mergeCell ref="B592:B593"/>
    <mergeCell ref="C592:C593"/>
    <mergeCell ref="D592:D593"/>
    <mergeCell ref="D594:D598"/>
    <mergeCell ref="A599:B599"/>
    <mergeCell ref="B600:B601"/>
    <mergeCell ref="C600:C601"/>
    <mergeCell ref="D600:D601"/>
    <mergeCell ref="D579:D583"/>
    <mergeCell ref="B584:B585"/>
    <mergeCell ref="C584:C585"/>
    <mergeCell ref="D584:D585"/>
    <mergeCell ref="D586:D590"/>
    <mergeCell ref="A591:B591"/>
    <mergeCell ref="B569:B570"/>
    <mergeCell ref="C569:C570"/>
    <mergeCell ref="D569:D570"/>
    <mergeCell ref="D571:D575"/>
    <mergeCell ref="A576:B576"/>
    <mergeCell ref="B577:B578"/>
    <mergeCell ref="C577:C578"/>
    <mergeCell ref="D577:D578"/>
    <mergeCell ref="D556:D560"/>
    <mergeCell ref="A561:B561"/>
    <mergeCell ref="B562:B563"/>
    <mergeCell ref="C562:C563"/>
    <mergeCell ref="D562:D563"/>
    <mergeCell ref="D564:D568"/>
    <mergeCell ref="B546:B547"/>
    <mergeCell ref="C546:C547"/>
    <mergeCell ref="D546:D547"/>
    <mergeCell ref="D548:D552"/>
    <mergeCell ref="A553:B553"/>
    <mergeCell ref="B554:B555"/>
    <mergeCell ref="C554:C555"/>
    <mergeCell ref="D554:D555"/>
    <mergeCell ref="D533:D537"/>
    <mergeCell ref="B538:B539"/>
    <mergeCell ref="C538:C539"/>
    <mergeCell ref="D538:D539"/>
    <mergeCell ref="D540:D544"/>
    <mergeCell ref="A545:B545"/>
    <mergeCell ref="B524:B525"/>
    <mergeCell ref="C524:C525"/>
    <mergeCell ref="D524:D525"/>
    <mergeCell ref="D526:D530"/>
    <mergeCell ref="B531:B532"/>
    <mergeCell ref="C531:C532"/>
    <mergeCell ref="D531:D532"/>
    <mergeCell ref="B515:B516"/>
    <mergeCell ref="C515:C516"/>
    <mergeCell ref="D515:D516"/>
    <mergeCell ref="D517:D521"/>
    <mergeCell ref="A522:G522"/>
    <mergeCell ref="A523:B523"/>
    <mergeCell ref="D502:D506"/>
    <mergeCell ref="B507:B508"/>
    <mergeCell ref="C507:C508"/>
    <mergeCell ref="D507:D508"/>
    <mergeCell ref="D509:D513"/>
    <mergeCell ref="A514:G514"/>
    <mergeCell ref="B493:B494"/>
    <mergeCell ref="C493:C494"/>
    <mergeCell ref="D493:D494"/>
    <mergeCell ref="D495:D499"/>
    <mergeCell ref="B500:B501"/>
    <mergeCell ref="C500:C501"/>
    <mergeCell ref="D500:D501"/>
    <mergeCell ref="D480:D484"/>
    <mergeCell ref="A485:B485"/>
    <mergeCell ref="B486:B487"/>
    <mergeCell ref="C486:C487"/>
    <mergeCell ref="D486:D487"/>
    <mergeCell ref="D488:D492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A456:B456"/>
    <mergeCell ref="B457:B458"/>
    <mergeCell ref="C457:C458"/>
    <mergeCell ref="D457:D458"/>
    <mergeCell ref="D459:D463"/>
    <mergeCell ref="B464:B465"/>
    <mergeCell ref="C464:C465"/>
    <mergeCell ref="D464:D465"/>
    <mergeCell ref="D443:D447"/>
    <mergeCell ref="A448:B448"/>
    <mergeCell ref="B449:B450"/>
    <mergeCell ref="C449:C450"/>
    <mergeCell ref="D449:D450"/>
    <mergeCell ref="D451:D455"/>
    <mergeCell ref="D428:D432"/>
    <mergeCell ref="B434:B435"/>
    <mergeCell ref="C434:C435"/>
    <mergeCell ref="D434:D435"/>
    <mergeCell ref="D436:D440"/>
    <mergeCell ref="B441:B442"/>
    <mergeCell ref="C441:C442"/>
    <mergeCell ref="D441:D442"/>
    <mergeCell ref="B419:B420"/>
    <mergeCell ref="C419:C420"/>
    <mergeCell ref="D419:D420"/>
    <mergeCell ref="D421:D425"/>
    <mergeCell ref="B426:B427"/>
    <mergeCell ref="C426:C427"/>
    <mergeCell ref="D426:D427"/>
    <mergeCell ref="D405:D409"/>
    <mergeCell ref="B411:B412"/>
    <mergeCell ref="C411:C412"/>
    <mergeCell ref="D411:D412"/>
    <mergeCell ref="D413:D417"/>
    <mergeCell ref="A418:B418"/>
    <mergeCell ref="B396:B397"/>
    <mergeCell ref="C396:C397"/>
    <mergeCell ref="D396:D397"/>
    <mergeCell ref="D398:D402"/>
    <mergeCell ref="B403:B404"/>
    <mergeCell ref="C403:C404"/>
    <mergeCell ref="D403:D404"/>
    <mergeCell ref="D382:D386"/>
    <mergeCell ref="A387:B387"/>
    <mergeCell ref="B388:B389"/>
    <mergeCell ref="C388:C389"/>
    <mergeCell ref="D388:D389"/>
    <mergeCell ref="D390:D394"/>
    <mergeCell ref="A372:B372"/>
    <mergeCell ref="B373:B374"/>
    <mergeCell ref="C373:C374"/>
    <mergeCell ref="D373:D374"/>
    <mergeCell ref="D375:D379"/>
    <mergeCell ref="B380:B381"/>
    <mergeCell ref="C380:C381"/>
    <mergeCell ref="D380:D381"/>
    <mergeCell ref="D359:D363"/>
    <mergeCell ref="A364:B364"/>
    <mergeCell ref="B365:B366"/>
    <mergeCell ref="C365:C366"/>
    <mergeCell ref="D365:D366"/>
    <mergeCell ref="D367:D371"/>
    <mergeCell ref="D345:D349"/>
    <mergeCell ref="B350:B351"/>
    <mergeCell ref="C350:C351"/>
    <mergeCell ref="D350:D351"/>
    <mergeCell ref="D352:D356"/>
    <mergeCell ref="B357:B358"/>
    <mergeCell ref="C357:C358"/>
    <mergeCell ref="D357:D358"/>
    <mergeCell ref="B336:B337"/>
    <mergeCell ref="C336:C337"/>
    <mergeCell ref="D336:D337"/>
    <mergeCell ref="D338:D342"/>
    <mergeCell ref="B343:B344"/>
    <mergeCell ref="C343:C344"/>
    <mergeCell ref="D343:D344"/>
    <mergeCell ref="D323:D327"/>
    <mergeCell ref="A328:G328"/>
    <mergeCell ref="B329:B330"/>
    <mergeCell ref="C329:C330"/>
    <mergeCell ref="D329:D330"/>
    <mergeCell ref="D331:D335"/>
    <mergeCell ref="B314:B315"/>
    <mergeCell ref="C314:C315"/>
    <mergeCell ref="D314:D315"/>
    <mergeCell ref="D316:D320"/>
    <mergeCell ref="B321:B322"/>
    <mergeCell ref="C321:C322"/>
    <mergeCell ref="D321:D322"/>
    <mergeCell ref="D301:D305"/>
    <mergeCell ref="B306:B307"/>
    <mergeCell ref="C306:C307"/>
    <mergeCell ref="D306:D307"/>
    <mergeCell ref="D308:D312"/>
    <mergeCell ref="A313:G313"/>
    <mergeCell ref="D286:D290"/>
    <mergeCell ref="B291:B292"/>
    <mergeCell ref="C291:C292"/>
    <mergeCell ref="D291:D292"/>
    <mergeCell ref="D293:D297"/>
    <mergeCell ref="B299:B300"/>
    <mergeCell ref="C299:C300"/>
    <mergeCell ref="D299:D300"/>
    <mergeCell ref="D272:D276"/>
    <mergeCell ref="B277:B278"/>
    <mergeCell ref="C277:C278"/>
    <mergeCell ref="D277:D278"/>
    <mergeCell ref="D279:D283"/>
    <mergeCell ref="B284:B285"/>
    <mergeCell ref="C284:C285"/>
    <mergeCell ref="D284:D285"/>
    <mergeCell ref="D258:D262"/>
    <mergeCell ref="B263:B264"/>
    <mergeCell ref="C263:C264"/>
    <mergeCell ref="D263:D264"/>
    <mergeCell ref="D265:D269"/>
    <mergeCell ref="B270:B271"/>
    <mergeCell ref="C270:C271"/>
    <mergeCell ref="D270:D271"/>
    <mergeCell ref="B249:B250"/>
    <mergeCell ref="C249:C250"/>
    <mergeCell ref="D249:D250"/>
    <mergeCell ref="D251:D255"/>
    <mergeCell ref="B256:B257"/>
    <mergeCell ref="C256:C257"/>
    <mergeCell ref="D256:D257"/>
    <mergeCell ref="D235:D239"/>
    <mergeCell ref="A240:G240"/>
    <mergeCell ref="B241:B242"/>
    <mergeCell ref="C241:C242"/>
    <mergeCell ref="D241:D242"/>
    <mergeCell ref="D243:D247"/>
    <mergeCell ref="B226:B227"/>
    <mergeCell ref="C226:C227"/>
    <mergeCell ref="D226:D227"/>
    <mergeCell ref="D228:D232"/>
    <mergeCell ref="B233:B234"/>
    <mergeCell ref="C233:C234"/>
    <mergeCell ref="D233:D234"/>
    <mergeCell ref="D211:D215"/>
    <mergeCell ref="B217:B218"/>
    <mergeCell ref="C217:C218"/>
    <mergeCell ref="D217:D218"/>
    <mergeCell ref="D219:D223"/>
    <mergeCell ref="A225:B225"/>
    <mergeCell ref="D197:D201"/>
    <mergeCell ref="B202:B203"/>
    <mergeCell ref="C202:C203"/>
    <mergeCell ref="D202:D203"/>
    <mergeCell ref="D204:D208"/>
    <mergeCell ref="B209:B210"/>
    <mergeCell ref="C209:C210"/>
    <mergeCell ref="D209:D210"/>
    <mergeCell ref="D188:D192"/>
    <mergeCell ref="A193:G193"/>
    <mergeCell ref="A194:B194"/>
    <mergeCell ref="B195:B196"/>
    <mergeCell ref="C195:C196"/>
    <mergeCell ref="D195:D196"/>
    <mergeCell ref="B178:B179"/>
    <mergeCell ref="C178:C179"/>
    <mergeCell ref="D178:D179"/>
    <mergeCell ref="D180:D184"/>
    <mergeCell ref="A185:B185"/>
    <mergeCell ref="B186:B187"/>
    <mergeCell ref="C186:C187"/>
    <mergeCell ref="D186:D187"/>
    <mergeCell ref="D165:D169"/>
    <mergeCell ref="A170:B170"/>
    <mergeCell ref="B171:B172"/>
    <mergeCell ref="C171:C172"/>
    <mergeCell ref="D171:D172"/>
    <mergeCell ref="D173:D177"/>
    <mergeCell ref="B156:B157"/>
    <mergeCell ref="C156:C157"/>
    <mergeCell ref="D156:D157"/>
    <mergeCell ref="D158:D162"/>
    <mergeCell ref="B163:B164"/>
    <mergeCell ref="C163:C164"/>
    <mergeCell ref="D163:D164"/>
    <mergeCell ref="D143:D147"/>
    <mergeCell ref="A148:B148"/>
    <mergeCell ref="B149:B150"/>
    <mergeCell ref="C149:C150"/>
    <mergeCell ref="D149:D150"/>
    <mergeCell ref="D151:D155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B120:B121"/>
    <mergeCell ref="C120:C121"/>
    <mergeCell ref="D120:D121"/>
    <mergeCell ref="D122:D126"/>
    <mergeCell ref="B127:B128"/>
    <mergeCell ref="C127:C128"/>
    <mergeCell ref="D127:D128"/>
    <mergeCell ref="A111:B111"/>
    <mergeCell ref="B112:B113"/>
    <mergeCell ref="C112:C113"/>
    <mergeCell ref="D112:D113"/>
    <mergeCell ref="D114:D118"/>
    <mergeCell ref="A119:B119"/>
    <mergeCell ref="D98:D102"/>
    <mergeCell ref="A103:B103"/>
    <mergeCell ref="B104:B105"/>
    <mergeCell ref="C104:C105"/>
    <mergeCell ref="D104:D105"/>
    <mergeCell ref="D106:D110"/>
    <mergeCell ref="B89:B90"/>
    <mergeCell ref="C89:C90"/>
    <mergeCell ref="D89:D90"/>
    <mergeCell ref="D91:D95"/>
    <mergeCell ref="B96:B97"/>
    <mergeCell ref="C96:C97"/>
    <mergeCell ref="D96:D97"/>
    <mergeCell ref="D76:D80"/>
    <mergeCell ref="A81:B81"/>
    <mergeCell ref="B82:B83"/>
    <mergeCell ref="C82:C83"/>
    <mergeCell ref="D82:D83"/>
    <mergeCell ref="D84:D88"/>
    <mergeCell ref="D62:D66"/>
    <mergeCell ref="B67:B68"/>
    <mergeCell ref="C67:C68"/>
    <mergeCell ref="D67:D68"/>
    <mergeCell ref="D69:D73"/>
    <mergeCell ref="B74:B75"/>
    <mergeCell ref="C74:C75"/>
    <mergeCell ref="D74:D75"/>
    <mergeCell ref="B52:B53"/>
    <mergeCell ref="C52:C53"/>
    <mergeCell ref="D52:D53"/>
    <mergeCell ref="D54:D58"/>
    <mergeCell ref="A59:B59"/>
    <mergeCell ref="B60:B61"/>
    <mergeCell ref="C60:C61"/>
    <mergeCell ref="D60:D61"/>
    <mergeCell ref="A43:B43"/>
    <mergeCell ref="B44:B45"/>
    <mergeCell ref="C44:C45"/>
    <mergeCell ref="D44:D45"/>
    <mergeCell ref="D46:D50"/>
    <mergeCell ref="A51:B51"/>
    <mergeCell ref="D30:D34"/>
    <mergeCell ref="A35:B35"/>
    <mergeCell ref="B36:B37"/>
    <mergeCell ref="C36:C37"/>
    <mergeCell ref="D36:D37"/>
    <mergeCell ref="D38:D42"/>
    <mergeCell ref="B21:B22"/>
    <mergeCell ref="C21:C22"/>
    <mergeCell ref="D21:D22"/>
    <mergeCell ref="D23:D26"/>
    <mergeCell ref="A27:B27"/>
    <mergeCell ref="B28:B29"/>
    <mergeCell ref="C28:C29"/>
    <mergeCell ref="D28:D29"/>
    <mergeCell ref="D8:D12"/>
    <mergeCell ref="A13:B13"/>
    <mergeCell ref="B14:B15"/>
    <mergeCell ref="C14:C15"/>
    <mergeCell ref="D14:D15"/>
    <mergeCell ref="D16:D20"/>
    <mergeCell ref="A1:G1"/>
    <mergeCell ref="A2:B2"/>
    <mergeCell ref="B3:G3"/>
    <mergeCell ref="A5:B5"/>
    <mergeCell ref="B6:B7"/>
    <mergeCell ref="C6:C7"/>
    <mergeCell ref="D6:D7"/>
  </mergeCells>
  <phoneticPr fontId="9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8"/>
  <sheetViews>
    <sheetView workbookViewId="0">
      <selection activeCell="G2" sqref="G2"/>
    </sheetView>
  </sheetViews>
  <sheetFormatPr defaultColWidth="9" defaultRowHeight="14.25"/>
  <cols>
    <col min="1" max="1" width="5.25" style="1112" customWidth="1"/>
    <col min="2" max="2" width="35.25" style="1111" customWidth="1"/>
    <col min="3" max="3" width="13.125" style="1111" customWidth="1"/>
    <col min="4" max="4" width="11" style="1111" customWidth="1"/>
    <col min="5" max="5" width="12.625" style="1111" customWidth="1"/>
    <col min="6" max="6" width="12" style="1111" customWidth="1"/>
    <col min="7" max="7" width="15" style="1111" customWidth="1"/>
    <col min="8" max="8" width="14.5" style="1110" customWidth="1"/>
    <col min="9" max="9" width="13.875" style="1110" customWidth="1"/>
    <col min="10" max="16383" width="9" style="1110"/>
    <col min="16384" max="16384" width="9" style="1109"/>
  </cols>
  <sheetData>
    <row r="1" spans="1:7" ht="67.5" customHeight="1">
      <c r="A1" s="1195" t="s">
        <v>3702</v>
      </c>
      <c r="B1" s="1195"/>
      <c r="C1" s="1195"/>
      <c r="D1" s="1195"/>
      <c r="E1" s="1195"/>
      <c r="F1" s="1195"/>
      <c r="G1" s="1195"/>
    </row>
    <row r="2" spans="1:7" ht="24.75" customHeight="1">
      <c r="A2" s="1192"/>
      <c r="B2" s="1194" t="s">
        <v>3701</v>
      </c>
      <c r="C2" s="1194"/>
      <c r="D2" s="1194"/>
      <c r="E2" s="1194"/>
      <c r="F2" s="1193"/>
      <c r="G2" s="1250">
        <v>45323</v>
      </c>
    </row>
    <row r="3" spans="1:7" ht="30.75" customHeight="1">
      <c r="A3" s="1192"/>
      <c r="B3" s="1191" t="s">
        <v>3700</v>
      </c>
      <c r="C3" s="1191"/>
      <c r="D3" s="1191"/>
      <c r="E3" s="1191"/>
      <c r="F3" s="1191"/>
      <c r="G3" s="1191"/>
    </row>
    <row r="4" spans="1:7" ht="30.75" customHeight="1">
      <c r="A4" s="1190" t="s">
        <v>3699</v>
      </c>
      <c r="B4" s="1190"/>
      <c r="C4" s="1189"/>
      <c r="D4" s="1189"/>
      <c r="E4" s="1189"/>
      <c r="F4" s="1189"/>
      <c r="G4" s="1189"/>
    </row>
    <row r="5" spans="1:7" s="1168" customFormat="1">
      <c r="A5" s="1180" t="s">
        <v>3698</v>
      </c>
      <c r="B5" s="1180"/>
      <c r="C5" s="1180"/>
      <c r="D5" s="1180"/>
      <c r="E5" s="1180"/>
      <c r="F5" s="1180"/>
      <c r="G5" s="1180"/>
    </row>
    <row r="6" spans="1:7">
      <c r="A6" s="1128"/>
      <c r="B6" s="1164" t="s">
        <v>7</v>
      </c>
      <c r="C6" s="1164" t="s">
        <v>8</v>
      </c>
      <c r="D6" s="1153" t="s">
        <v>2641</v>
      </c>
      <c r="E6" s="1145"/>
      <c r="F6" s="1145" t="s">
        <v>3667</v>
      </c>
      <c r="G6" s="1145" t="s">
        <v>54</v>
      </c>
    </row>
    <row r="7" spans="1:7">
      <c r="A7" s="1128"/>
      <c r="B7" s="1157"/>
      <c r="C7" s="1164"/>
      <c r="D7" s="1153"/>
      <c r="E7" s="1145"/>
      <c r="F7" s="1145" t="s">
        <v>11</v>
      </c>
      <c r="G7" s="1145" t="s">
        <v>12</v>
      </c>
    </row>
    <row r="8" spans="1:7">
      <c r="A8" s="1128"/>
      <c r="B8" s="1188" t="s">
        <v>3697</v>
      </c>
      <c r="C8" s="1163" t="s">
        <v>3696</v>
      </c>
      <c r="D8" s="1187" t="s">
        <v>2442</v>
      </c>
      <c r="E8" s="1145"/>
      <c r="F8" s="1146">
        <v>45328</v>
      </c>
      <c r="G8" s="1146">
        <v>45345</v>
      </c>
    </row>
    <row r="9" spans="1:7" ht="16.5" customHeight="1">
      <c r="A9" s="1128"/>
      <c r="B9" s="1150" t="s">
        <v>1076</v>
      </c>
      <c r="C9" s="1150" t="s">
        <v>734</v>
      </c>
      <c r="D9" s="1147"/>
      <c r="E9" s="1146"/>
      <c r="F9" s="1146">
        <v>45335</v>
      </c>
      <c r="G9" s="1146">
        <v>45352</v>
      </c>
    </row>
    <row r="10" spans="1:7" ht="16.5" customHeight="1">
      <c r="A10" s="1128"/>
      <c r="B10" s="1145" t="s">
        <v>3695</v>
      </c>
      <c r="C10" s="1145"/>
      <c r="D10" s="1147"/>
      <c r="E10" s="1146"/>
      <c r="F10" s="1146"/>
      <c r="G10" s="1146"/>
    </row>
    <row r="11" spans="1:7" ht="16.5" customHeight="1">
      <c r="A11" s="1128"/>
      <c r="B11" s="1145" t="s">
        <v>3694</v>
      </c>
      <c r="C11" s="1145"/>
      <c r="D11" s="1144"/>
      <c r="E11" s="1146"/>
      <c r="F11" s="1146"/>
      <c r="G11" s="1146"/>
    </row>
    <row r="12" spans="1:7">
      <c r="A12" s="1128"/>
      <c r="B12" s="1156"/>
      <c r="C12" s="1156"/>
      <c r="D12" s="1186"/>
      <c r="E12" s="1140"/>
      <c r="F12" s="1140"/>
      <c r="G12" s="1140"/>
    </row>
    <row r="13" spans="1:7" ht="16.149999999999999" customHeight="1">
      <c r="A13" s="1184" t="s">
        <v>3693</v>
      </c>
      <c r="B13" s="1184"/>
      <c r="C13" s="1184"/>
      <c r="D13" s="1184"/>
      <c r="E13" s="1184"/>
      <c r="F13" s="1184"/>
      <c r="G13" s="1184"/>
    </row>
    <row r="14" spans="1:7" s="1168" customFormat="1">
      <c r="A14" s="1182"/>
      <c r="B14" s="1164" t="s">
        <v>7</v>
      </c>
      <c r="C14" s="1164" t="s">
        <v>8</v>
      </c>
      <c r="D14" s="1164" t="s">
        <v>2641</v>
      </c>
      <c r="E14" s="1163"/>
      <c r="F14" s="1163" t="s">
        <v>3667</v>
      </c>
      <c r="G14" s="1163" t="s">
        <v>2440</v>
      </c>
    </row>
    <row r="15" spans="1:7">
      <c r="A15" s="1182"/>
      <c r="B15" s="1158"/>
      <c r="C15" s="1164"/>
      <c r="D15" s="1164"/>
      <c r="E15" s="1146"/>
      <c r="F15" s="1146" t="s">
        <v>11</v>
      </c>
      <c r="G15" s="1146" t="s">
        <v>12</v>
      </c>
    </row>
    <row r="16" spans="1:7" ht="15.75" customHeight="1">
      <c r="B16" s="1150" t="s">
        <v>3692</v>
      </c>
      <c r="C16" s="1150" t="s">
        <v>2449</v>
      </c>
      <c r="D16" s="1183" t="s">
        <v>2430</v>
      </c>
      <c r="E16" s="1146"/>
      <c r="F16" s="1146">
        <v>45328</v>
      </c>
      <c r="G16" s="1146">
        <v>45342</v>
      </c>
    </row>
    <row r="17" spans="1:8" ht="15.75" customHeight="1">
      <c r="A17" s="1128"/>
      <c r="B17" s="1150" t="s">
        <v>3691</v>
      </c>
      <c r="C17" s="1150" t="s">
        <v>3690</v>
      </c>
      <c r="D17" s="1147"/>
      <c r="E17" s="1146"/>
      <c r="F17" s="1146">
        <v>45335</v>
      </c>
      <c r="G17" s="1146">
        <v>45349</v>
      </c>
      <c r="H17" s="1181"/>
    </row>
    <row r="18" spans="1:8" ht="15.75" customHeight="1">
      <c r="A18" s="1128"/>
      <c r="B18" s="1150" t="s">
        <v>3651</v>
      </c>
      <c r="C18" s="1150"/>
      <c r="D18" s="1147"/>
      <c r="E18" s="1146"/>
      <c r="F18" s="1146"/>
      <c r="G18" s="1146"/>
      <c r="H18" s="1181"/>
    </row>
    <row r="19" spans="1:8" ht="15.75" customHeight="1">
      <c r="A19" s="1128"/>
      <c r="B19" s="1150" t="s">
        <v>3689</v>
      </c>
      <c r="C19" s="1150" t="s">
        <v>2443</v>
      </c>
      <c r="D19" s="1144"/>
      <c r="E19" s="1146"/>
      <c r="F19" s="1146">
        <v>45349</v>
      </c>
      <c r="G19" s="1146">
        <v>45363</v>
      </c>
      <c r="H19" s="1181"/>
    </row>
    <row r="20" spans="1:8" ht="15.75" customHeight="1">
      <c r="A20" s="1128"/>
      <c r="B20" s="1143"/>
      <c r="C20" s="1143"/>
      <c r="D20" s="1165"/>
      <c r="E20" s="1140"/>
      <c r="F20" s="1140"/>
      <c r="G20" s="1140"/>
      <c r="H20" s="1181"/>
    </row>
    <row r="21" spans="1:8" ht="16.149999999999999" customHeight="1">
      <c r="A21" s="1184" t="s">
        <v>3688</v>
      </c>
      <c r="B21" s="1184"/>
      <c r="C21" s="1184"/>
      <c r="D21" s="1184"/>
      <c r="E21" s="1184"/>
      <c r="F21" s="1184"/>
      <c r="G21" s="1184"/>
    </row>
    <row r="22" spans="1:8" s="1168" customFormat="1">
      <c r="A22" s="1182"/>
      <c r="B22" s="1164" t="s">
        <v>7</v>
      </c>
      <c r="C22" s="1164" t="s">
        <v>8</v>
      </c>
      <c r="D22" s="1164" t="s">
        <v>2641</v>
      </c>
      <c r="E22" s="1163"/>
      <c r="F22" s="1163" t="s">
        <v>3677</v>
      </c>
      <c r="G22" s="1163" t="s">
        <v>2440</v>
      </c>
    </row>
    <row r="23" spans="1:8">
      <c r="A23" s="1182"/>
      <c r="B23" s="1158"/>
      <c r="C23" s="1164"/>
      <c r="D23" s="1164"/>
      <c r="E23" s="1146"/>
      <c r="F23" s="1146" t="s">
        <v>11</v>
      </c>
      <c r="G23" s="1146" t="s">
        <v>12</v>
      </c>
    </row>
    <row r="24" spans="1:8" ht="15.75" customHeight="1">
      <c r="B24" s="1150" t="s">
        <v>3687</v>
      </c>
      <c r="C24" s="1150" t="s">
        <v>3686</v>
      </c>
      <c r="D24" s="1159" t="s">
        <v>2430</v>
      </c>
      <c r="E24" s="1146"/>
      <c r="F24" s="1146">
        <v>45325</v>
      </c>
      <c r="G24" s="1146">
        <v>45338</v>
      </c>
    </row>
    <row r="25" spans="1:8" ht="15.75" customHeight="1">
      <c r="A25" s="1182"/>
      <c r="B25" s="1150" t="s">
        <v>3685</v>
      </c>
      <c r="C25" s="1150" t="s">
        <v>3684</v>
      </c>
      <c r="D25" s="1185"/>
      <c r="E25" s="1146"/>
      <c r="F25" s="1146">
        <v>45332</v>
      </c>
      <c r="G25" s="1146">
        <v>45345</v>
      </c>
      <c r="H25" s="1156"/>
    </row>
    <row r="26" spans="1:8" ht="15.75" customHeight="1">
      <c r="A26" s="1128"/>
      <c r="B26" s="1150" t="s">
        <v>3683</v>
      </c>
      <c r="C26" s="1150" t="s">
        <v>3682</v>
      </c>
      <c r="D26" s="1185"/>
      <c r="E26" s="1146"/>
      <c r="F26" s="1146">
        <v>45339</v>
      </c>
      <c r="G26" s="1146">
        <v>45352</v>
      </c>
      <c r="H26" s="1181"/>
    </row>
    <row r="27" spans="1:8" ht="15.75" customHeight="1">
      <c r="A27" s="1128"/>
      <c r="B27" s="1150" t="s">
        <v>3681</v>
      </c>
      <c r="C27" s="1150" t="s">
        <v>3680</v>
      </c>
      <c r="D27" s="1185"/>
      <c r="E27" s="1146"/>
      <c r="F27" s="1146">
        <v>45346</v>
      </c>
      <c r="G27" s="1146">
        <v>45359</v>
      </c>
      <c r="H27" s="1181"/>
    </row>
    <row r="28" spans="1:8" ht="15.75" customHeight="1">
      <c r="A28" s="1128"/>
      <c r="B28" s="1150" t="s">
        <v>3679</v>
      </c>
      <c r="C28" s="1150" t="s">
        <v>3398</v>
      </c>
      <c r="D28" s="1185"/>
      <c r="E28" s="1146"/>
      <c r="F28" s="1146">
        <v>45353</v>
      </c>
      <c r="G28" s="1146">
        <v>45366</v>
      </c>
      <c r="H28" s="1181"/>
    </row>
    <row r="29" spans="1:8" ht="15.75" customHeight="1">
      <c r="A29" s="1128"/>
      <c r="B29" s="1143"/>
      <c r="C29" s="1143"/>
      <c r="D29" s="1165"/>
      <c r="E29" s="1140"/>
      <c r="F29" s="1140"/>
      <c r="G29" s="1140"/>
      <c r="H29" s="1181"/>
    </row>
    <row r="30" spans="1:8" ht="16.149999999999999" customHeight="1">
      <c r="A30" s="1184" t="s">
        <v>3678</v>
      </c>
      <c r="B30" s="1184"/>
      <c r="C30" s="1184"/>
      <c r="D30" s="1184"/>
      <c r="E30" s="1184"/>
      <c r="F30" s="1184"/>
      <c r="G30" s="1184"/>
    </row>
    <row r="31" spans="1:8" s="1168" customFormat="1">
      <c r="A31" s="1182"/>
      <c r="B31" s="1164" t="s">
        <v>7</v>
      </c>
      <c r="C31" s="1164" t="s">
        <v>8</v>
      </c>
      <c r="D31" s="1164" t="s">
        <v>2641</v>
      </c>
      <c r="E31" s="1163"/>
      <c r="F31" s="1163" t="s">
        <v>3677</v>
      </c>
      <c r="G31" s="1163" t="s">
        <v>2440</v>
      </c>
    </row>
    <row r="32" spans="1:8">
      <c r="A32" s="1182"/>
      <c r="B32" s="1158"/>
      <c r="C32" s="1164"/>
      <c r="D32" s="1164"/>
      <c r="E32" s="1146"/>
      <c r="F32" s="1146" t="s">
        <v>11</v>
      </c>
      <c r="G32" s="1146" t="s">
        <v>12</v>
      </c>
    </row>
    <row r="33" spans="1:8" ht="15.75" customHeight="1">
      <c r="B33" s="1150" t="s">
        <v>3676</v>
      </c>
      <c r="C33" s="1150" t="s">
        <v>3675</v>
      </c>
      <c r="D33" s="1183" t="s">
        <v>3674</v>
      </c>
      <c r="E33" s="1146"/>
      <c r="F33" s="1146">
        <v>45326</v>
      </c>
      <c r="G33" s="1146">
        <v>45340</v>
      </c>
    </row>
    <row r="34" spans="1:8" ht="15.75" customHeight="1">
      <c r="A34" s="1182"/>
      <c r="B34" s="1150" t="s">
        <v>3673</v>
      </c>
      <c r="C34" s="1150"/>
      <c r="D34" s="1147"/>
      <c r="E34" s="1146"/>
      <c r="F34" s="1146"/>
      <c r="G34" s="1146"/>
      <c r="H34" s="1156"/>
    </row>
    <row r="35" spans="1:8" ht="15.75" customHeight="1">
      <c r="A35" s="1128"/>
      <c r="B35" s="1150" t="s">
        <v>3672</v>
      </c>
      <c r="C35" s="1150" t="s">
        <v>3671</v>
      </c>
      <c r="D35" s="1147"/>
      <c r="E35" s="1146"/>
      <c r="F35" s="1146">
        <v>45338</v>
      </c>
      <c r="G35" s="1146">
        <v>45347</v>
      </c>
      <c r="H35" s="1181"/>
    </row>
    <row r="36" spans="1:8" ht="15.75" customHeight="1">
      <c r="A36" s="1128"/>
      <c r="B36" s="1150" t="s">
        <v>3670</v>
      </c>
      <c r="C36" s="1150" t="s">
        <v>3669</v>
      </c>
      <c r="D36" s="1144"/>
      <c r="E36" s="1146"/>
      <c r="F36" s="1146">
        <v>45350</v>
      </c>
      <c r="G36" s="1146">
        <v>45361</v>
      </c>
      <c r="H36" s="1181"/>
    </row>
    <row r="37" spans="1:8" ht="16.149999999999999" customHeight="1">
      <c r="A37" s="1128"/>
      <c r="B37" s="1143"/>
      <c r="C37" s="1143"/>
      <c r="D37" s="1143"/>
      <c r="E37" s="1140"/>
      <c r="F37" s="1140"/>
      <c r="G37" s="1140"/>
    </row>
    <row r="38" spans="1:8" ht="21" customHeight="1">
      <c r="A38" s="1180" t="s">
        <v>3668</v>
      </c>
      <c r="B38" s="1180"/>
      <c r="C38" s="1180"/>
      <c r="D38" s="1180"/>
      <c r="E38" s="1180"/>
      <c r="F38" s="1180"/>
      <c r="G38" s="1180"/>
    </row>
    <row r="39" spans="1:8" s="1179" customFormat="1">
      <c r="A39" s="1128"/>
      <c r="B39" s="1178" t="s">
        <v>7</v>
      </c>
      <c r="C39" s="1178" t="s">
        <v>8</v>
      </c>
      <c r="D39" s="1178" t="s">
        <v>2641</v>
      </c>
      <c r="E39" s="1177"/>
      <c r="F39" s="1177" t="s">
        <v>3667</v>
      </c>
      <c r="G39" s="1177" t="s">
        <v>2462</v>
      </c>
    </row>
    <row r="40" spans="1:8" s="1168" customFormat="1">
      <c r="A40" s="1128"/>
      <c r="B40" s="1158"/>
      <c r="C40" s="1178"/>
      <c r="D40" s="1178"/>
      <c r="E40" s="1177"/>
      <c r="F40" s="1177" t="s">
        <v>11</v>
      </c>
      <c r="G40" s="1177" t="s">
        <v>12</v>
      </c>
    </row>
    <row r="41" spans="1:8" ht="18.75" customHeight="1">
      <c r="A41" s="1128"/>
      <c r="B41" s="1148" t="s">
        <v>3666</v>
      </c>
      <c r="C41" s="1148" t="s">
        <v>3665</v>
      </c>
      <c r="D41" s="1176" t="s">
        <v>2316</v>
      </c>
      <c r="E41" s="1146"/>
      <c r="F41" s="1146">
        <v>45328</v>
      </c>
      <c r="G41" s="1146">
        <v>45337</v>
      </c>
    </row>
    <row r="42" spans="1:8" ht="18.75" customHeight="1">
      <c r="A42" s="1128"/>
      <c r="B42" s="1148" t="s">
        <v>1190</v>
      </c>
      <c r="C42" s="1148" t="s">
        <v>440</v>
      </c>
      <c r="D42" s="1175"/>
      <c r="E42" s="1146"/>
      <c r="F42" s="1146">
        <v>45333</v>
      </c>
      <c r="G42" s="1146">
        <v>45344</v>
      </c>
    </row>
    <row r="43" spans="1:8" ht="18.75" customHeight="1">
      <c r="A43" s="1128"/>
      <c r="B43" s="1148" t="s">
        <v>3651</v>
      </c>
      <c r="C43" s="1148"/>
      <c r="D43" s="1175"/>
      <c r="E43" s="1146"/>
      <c r="F43" s="1146"/>
      <c r="G43" s="1146"/>
    </row>
    <row r="44" spans="1:8" ht="18.75" customHeight="1">
      <c r="A44" s="1128"/>
      <c r="B44" s="1148" t="s">
        <v>3664</v>
      </c>
      <c r="C44" s="1148" t="s">
        <v>577</v>
      </c>
      <c r="D44" s="1174"/>
      <c r="E44" s="1146"/>
      <c r="F44" s="1146">
        <v>45348</v>
      </c>
      <c r="G44" s="1146">
        <v>45358</v>
      </c>
    </row>
    <row r="45" spans="1:8" ht="20.100000000000001" customHeight="1">
      <c r="A45" s="1128"/>
      <c r="B45" s="1173"/>
      <c r="C45" s="1173"/>
      <c r="D45" s="1172"/>
    </row>
    <row r="46" spans="1:8">
      <c r="A46" s="1125" t="s">
        <v>3663</v>
      </c>
      <c r="B46" s="1125"/>
      <c r="C46" s="1125"/>
      <c r="D46" s="1125"/>
      <c r="E46" s="1125"/>
      <c r="F46" s="1125"/>
      <c r="G46" s="1125"/>
    </row>
    <row r="47" spans="1:8" ht="21" customHeight="1">
      <c r="A47" s="1128"/>
      <c r="B47" s="1159" t="s">
        <v>7</v>
      </c>
      <c r="C47" s="1159" t="s">
        <v>8</v>
      </c>
      <c r="D47" s="1171" t="s">
        <v>2641</v>
      </c>
      <c r="E47" s="1163" t="s">
        <v>3662</v>
      </c>
      <c r="F47" s="1145" t="s">
        <v>3661</v>
      </c>
      <c r="G47" s="1170" t="s">
        <v>84</v>
      </c>
    </row>
    <row r="48" spans="1:8" s="1168" customFormat="1">
      <c r="A48" s="1128"/>
      <c r="B48" s="1159"/>
      <c r="C48" s="1159"/>
      <c r="D48" s="1171"/>
      <c r="E48" s="1145" t="s">
        <v>11</v>
      </c>
      <c r="F48" s="1145" t="s">
        <v>11</v>
      </c>
      <c r="G48" s="1170" t="s">
        <v>12</v>
      </c>
    </row>
    <row r="49" spans="1:8" ht="16.5" customHeight="1">
      <c r="A49" s="1128"/>
      <c r="B49" s="1167" t="s">
        <v>1271</v>
      </c>
      <c r="C49" s="1167" t="s">
        <v>1270</v>
      </c>
      <c r="D49" s="1169" t="s">
        <v>3660</v>
      </c>
      <c r="E49" s="1146">
        <v>45325</v>
      </c>
      <c r="F49" s="1146">
        <v>45329</v>
      </c>
      <c r="G49" s="1146">
        <v>45342</v>
      </c>
    </row>
    <row r="50" spans="1:8" ht="16.5" customHeight="1">
      <c r="A50" s="1128"/>
      <c r="B50" s="1167" t="s">
        <v>1268</v>
      </c>
      <c r="C50" s="1167" t="s">
        <v>1267</v>
      </c>
      <c r="D50" s="1166"/>
      <c r="E50" s="1146">
        <v>45330</v>
      </c>
      <c r="F50" s="1146">
        <v>45336</v>
      </c>
      <c r="G50" s="1146">
        <v>45349</v>
      </c>
    </row>
    <row r="51" spans="1:8" ht="16.5" customHeight="1">
      <c r="A51" s="1128"/>
      <c r="B51" s="1148" t="s">
        <v>3651</v>
      </c>
      <c r="C51" s="1167"/>
      <c r="D51" s="1166"/>
      <c r="E51" s="1146"/>
      <c r="F51" s="1146"/>
      <c r="G51" s="1146"/>
      <c r="H51" s="1168"/>
    </row>
    <row r="52" spans="1:8" ht="16.5" customHeight="1">
      <c r="A52" s="1128"/>
      <c r="B52" s="1167" t="s">
        <v>1264</v>
      </c>
      <c r="C52" s="1167" t="s">
        <v>3659</v>
      </c>
      <c r="D52" s="1166"/>
      <c r="E52" s="1146">
        <v>45346</v>
      </c>
      <c r="F52" s="1146">
        <v>45350</v>
      </c>
      <c r="G52" s="1146">
        <v>45363</v>
      </c>
    </row>
    <row r="53" spans="1:8">
      <c r="A53" s="1128"/>
      <c r="B53" s="1142"/>
      <c r="C53" s="1142"/>
      <c r="D53" s="1165"/>
      <c r="E53" s="1140"/>
      <c r="F53" s="1140"/>
      <c r="G53" s="1140"/>
    </row>
    <row r="54" spans="1:8">
      <c r="A54" s="1125" t="s">
        <v>3658</v>
      </c>
      <c r="B54" s="1125"/>
      <c r="C54" s="1125"/>
      <c r="D54" s="1125"/>
      <c r="E54" s="1125"/>
      <c r="F54" s="1125"/>
      <c r="G54" s="1125"/>
    </row>
    <row r="55" spans="1:8" ht="15" customHeight="1">
      <c r="A55" s="1128"/>
      <c r="B55" s="1159" t="s">
        <v>7</v>
      </c>
      <c r="C55" s="1159" t="s">
        <v>8</v>
      </c>
      <c r="D55" s="1159" t="s">
        <v>2641</v>
      </c>
      <c r="E55" s="1145"/>
      <c r="F55" s="1145" t="s">
        <v>3657</v>
      </c>
      <c r="G55" s="1145" t="s">
        <v>2550</v>
      </c>
    </row>
    <row r="56" spans="1:8" ht="15" customHeight="1">
      <c r="A56" s="1128"/>
      <c r="B56" s="1159"/>
      <c r="C56" s="1159"/>
      <c r="D56" s="1159"/>
      <c r="E56" s="1145"/>
      <c r="F56" s="1145" t="s">
        <v>11</v>
      </c>
      <c r="G56" s="1145" t="s">
        <v>12</v>
      </c>
    </row>
    <row r="57" spans="1:8" ht="15" customHeight="1">
      <c r="A57" s="1128"/>
      <c r="B57" s="1163" t="s">
        <v>3656</v>
      </c>
      <c r="C57" s="1163" t="s">
        <v>3655</v>
      </c>
      <c r="D57" s="1164" t="s">
        <v>3654</v>
      </c>
      <c r="E57" s="1146"/>
      <c r="F57" s="1146">
        <v>45326</v>
      </c>
      <c r="G57" s="1146">
        <v>45335</v>
      </c>
    </row>
    <row r="58" spans="1:8" ht="15" customHeight="1">
      <c r="A58" s="1128"/>
      <c r="B58" s="1163" t="s">
        <v>3653</v>
      </c>
      <c r="C58" s="1163" t="s">
        <v>3652</v>
      </c>
      <c r="D58" s="1162"/>
      <c r="E58" s="1146"/>
      <c r="F58" s="1146">
        <v>45333</v>
      </c>
      <c r="G58" s="1146">
        <v>45342</v>
      </c>
    </row>
    <row r="59" spans="1:8" ht="15" customHeight="1">
      <c r="A59" s="1128"/>
      <c r="B59" s="1148" t="s">
        <v>3651</v>
      </c>
      <c r="C59" s="1163"/>
      <c r="D59" s="1162"/>
      <c r="E59" s="1146"/>
      <c r="F59" s="1146"/>
      <c r="G59" s="1146"/>
    </row>
    <row r="60" spans="1:8" ht="15" customHeight="1">
      <c r="A60" s="1128"/>
      <c r="B60" s="1163" t="s">
        <v>3650</v>
      </c>
      <c r="C60" s="1163" t="s">
        <v>3649</v>
      </c>
      <c r="D60" s="1162"/>
      <c r="E60" s="1146"/>
      <c r="F60" s="1146">
        <v>45347</v>
      </c>
      <c r="G60" s="1146">
        <v>45356</v>
      </c>
      <c r="H60" s="1161"/>
    </row>
    <row r="61" spans="1:8">
      <c r="A61" s="1160" t="s">
        <v>3648</v>
      </c>
      <c r="B61" s="1160"/>
    </row>
    <row r="62" spans="1:8">
      <c r="A62" s="1125" t="s">
        <v>3647</v>
      </c>
      <c r="B62" s="1125"/>
      <c r="C62" s="1125"/>
      <c r="D62" s="1125"/>
      <c r="E62" s="1125"/>
      <c r="F62" s="1125"/>
      <c r="G62" s="1125"/>
    </row>
    <row r="63" spans="1:8">
      <c r="A63" s="1128"/>
      <c r="B63" s="1159" t="s">
        <v>7</v>
      </c>
      <c r="C63" s="1159" t="s">
        <v>8</v>
      </c>
      <c r="D63" s="1158" t="s">
        <v>2641</v>
      </c>
      <c r="E63" s="1145"/>
      <c r="F63" s="1145" t="s">
        <v>3646</v>
      </c>
      <c r="G63" s="1145" t="s">
        <v>1563</v>
      </c>
    </row>
    <row r="64" spans="1:8">
      <c r="A64" s="1128"/>
      <c r="B64" s="1159"/>
      <c r="C64" s="1159"/>
      <c r="D64" s="1158"/>
      <c r="E64" s="1145"/>
      <c r="F64" s="1145" t="s">
        <v>11</v>
      </c>
      <c r="G64" s="1145" t="s">
        <v>12</v>
      </c>
    </row>
    <row r="65" spans="1:7">
      <c r="A65" s="1128"/>
      <c r="B65" s="1150" t="s">
        <v>3645</v>
      </c>
      <c r="C65" s="1150" t="s">
        <v>3644</v>
      </c>
      <c r="D65" s="1153" t="s">
        <v>2442</v>
      </c>
      <c r="E65" s="1145"/>
      <c r="F65" s="1146">
        <v>45328</v>
      </c>
      <c r="G65" s="1146">
        <v>45350</v>
      </c>
    </row>
    <row r="66" spans="1:7">
      <c r="A66" s="1128"/>
      <c r="B66" s="1145" t="s">
        <v>3643</v>
      </c>
      <c r="C66" s="1145" t="s">
        <v>3642</v>
      </c>
      <c r="D66" s="1157"/>
      <c r="E66" s="1146"/>
      <c r="F66" s="1146">
        <v>45334</v>
      </c>
      <c r="G66" s="1146">
        <v>45356</v>
      </c>
    </row>
    <row r="67" spans="1:7">
      <c r="A67" s="1128"/>
      <c r="B67" s="1148" t="s">
        <v>3641</v>
      </c>
      <c r="C67" s="1145"/>
      <c r="D67" s="1157"/>
      <c r="E67" s="1146"/>
      <c r="F67" s="1146"/>
      <c r="G67" s="1146"/>
    </row>
    <row r="68" spans="1:7">
      <c r="A68" s="1128"/>
      <c r="B68" s="1145" t="s">
        <v>3640</v>
      </c>
      <c r="C68" s="1145" t="s">
        <v>3639</v>
      </c>
      <c r="D68" s="1157"/>
      <c r="E68" s="1146"/>
      <c r="F68" s="1146">
        <v>45349</v>
      </c>
      <c r="G68" s="1146">
        <v>45371</v>
      </c>
    </row>
    <row r="69" spans="1:7">
      <c r="A69" s="1128"/>
      <c r="B69" s="1156"/>
      <c r="C69" s="1156"/>
      <c r="D69" s="1155"/>
      <c r="E69" s="1140"/>
      <c r="F69" s="1140"/>
      <c r="G69" s="1140"/>
    </row>
    <row r="70" spans="1:7">
      <c r="A70" s="1125" t="s">
        <v>3638</v>
      </c>
      <c r="B70" s="1125"/>
      <c r="C70" s="1125"/>
      <c r="D70" s="1125"/>
      <c r="E70" s="1125"/>
      <c r="F70" s="1125"/>
      <c r="G70" s="1125"/>
    </row>
    <row r="71" spans="1:7">
      <c r="A71" s="1128"/>
      <c r="B71" s="1154" t="s">
        <v>7</v>
      </c>
      <c r="C71" s="1154" t="s">
        <v>8</v>
      </c>
      <c r="D71" s="1153" t="s">
        <v>2641</v>
      </c>
      <c r="E71" s="1150"/>
      <c r="F71" s="1145" t="s">
        <v>3637</v>
      </c>
      <c r="G71" s="1145" t="s">
        <v>3636</v>
      </c>
    </row>
    <row r="72" spans="1:7">
      <c r="A72" s="1128"/>
      <c r="B72" s="1154"/>
      <c r="C72" s="1154"/>
      <c r="D72" s="1153"/>
      <c r="E72" s="1150"/>
      <c r="F72" s="1145" t="s">
        <v>11</v>
      </c>
      <c r="G72" s="1145" t="s">
        <v>12</v>
      </c>
    </row>
    <row r="73" spans="1:7">
      <c r="A73" s="1128"/>
      <c r="B73" s="1152" t="s">
        <v>3635</v>
      </c>
      <c r="C73" s="1150" t="s">
        <v>3634</v>
      </c>
      <c r="D73" s="1151" t="s">
        <v>3633</v>
      </c>
      <c r="E73" s="1150"/>
      <c r="F73" s="1146">
        <v>45324</v>
      </c>
      <c r="G73" s="1146">
        <v>45365</v>
      </c>
    </row>
    <row r="74" spans="1:7">
      <c r="A74" s="1128"/>
      <c r="B74" s="1149" t="s">
        <v>3632</v>
      </c>
      <c r="C74" s="1149" t="s">
        <v>3629</v>
      </c>
      <c r="D74" s="1147"/>
      <c r="E74" s="1146"/>
      <c r="F74" s="1146">
        <v>45331</v>
      </c>
      <c r="G74" s="1146">
        <v>45372</v>
      </c>
    </row>
    <row r="75" spans="1:7" ht="15.75" customHeight="1">
      <c r="A75" s="1128"/>
      <c r="B75" s="1148" t="s">
        <v>3631</v>
      </c>
      <c r="C75" s="1145"/>
      <c r="D75" s="1147"/>
      <c r="E75" s="1146"/>
      <c r="F75" s="1146"/>
      <c r="G75" s="1146"/>
    </row>
    <row r="76" spans="1:7" ht="15.75" customHeight="1">
      <c r="A76" s="1128"/>
      <c r="B76" s="1145" t="s">
        <v>3630</v>
      </c>
      <c r="C76" s="1145" t="s">
        <v>3629</v>
      </c>
      <c r="D76" s="1147"/>
      <c r="E76" s="1146"/>
      <c r="F76" s="1146">
        <v>45345</v>
      </c>
      <c r="G76" s="1146">
        <v>45386</v>
      </c>
    </row>
    <row r="77" spans="1:7" ht="15.75" customHeight="1">
      <c r="A77" s="1128"/>
      <c r="B77" s="1145" t="s">
        <v>3628</v>
      </c>
      <c r="C77" s="1145" t="s">
        <v>3627</v>
      </c>
      <c r="D77" s="1144"/>
      <c r="E77" s="1113"/>
      <c r="F77" s="1113">
        <v>45352</v>
      </c>
      <c r="G77" s="1113">
        <v>45393</v>
      </c>
    </row>
    <row r="78" spans="1:7">
      <c r="A78" s="1128"/>
      <c r="B78" s="1143"/>
      <c r="C78" s="1142"/>
      <c r="D78" s="1141"/>
      <c r="E78" s="1140"/>
      <c r="F78" s="1140"/>
      <c r="G78" s="1140"/>
    </row>
    <row r="79" spans="1:7">
      <c r="A79" s="1125" t="s">
        <v>3626</v>
      </c>
      <c r="B79" s="1125"/>
      <c r="C79" s="1125"/>
      <c r="D79" s="1125"/>
      <c r="E79" s="1125"/>
      <c r="F79" s="1125"/>
      <c r="G79" s="1125"/>
    </row>
    <row r="80" spans="1:7">
      <c r="A80" s="1128"/>
      <c r="B80" s="1120" t="s">
        <v>7</v>
      </c>
      <c r="C80" s="1120" t="s">
        <v>8</v>
      </c>
      <c r="D80" s="1120" t="s">
        <v>2641</v>
      </c>
      <c r="E80" s="1116"/>
      <c r="F80" s="1116" t="s">
        <v>3625</v>
      </c>
      <c r="G80" s="1116" t="s">
        <v>1459</v>
      </c>
    </row>
    <row r="81" spans="1:7">
      <c r="A81" s="1128"/>
      <c r="B81" s="1132"/>
      <c r="C81" s="1120"/>
      <c r="D81" s="1120"/>
      <c r="E81" s="1116"/>
      <c r="F81" s="1116" t="s">
        <v>11</v>
      </c>
      <c r="G81" s="1116" t="s">
        <v>3624</v>
      </c>
    </row>
    <row r="82" spans="1:7" ht="16.5" customHeight="1">
      <c r="A82" s="1128"/>
      <c r="B82" s="1114" t="s">
        <v>3623</v>
      </c>
      <c r="C82" s="1136" t="s">
        <v>3622</v>
      </c>
      <c r="D82" s="1139" t="s">
        <v>3621</v>
      </c>
      <c r="E82" s="1113"/>
      <c r="F82" s="1113">
        <v>45325</v>
      </c>
      <c r="G82" s="1113">
        <v>45364</v>
      </c>
    </row>
    <row r="83" spans="1:7" ht="16.5" customHeight="1">
      <c r="A83" s="1128"/>
      <c r="B83" s="1138" t="s">
        <v>3620</v>
      </c>
      <c r="C83" s="1138" t="s">
        <v>3619</v>
      </c>
      <c r="D83" s="1129"/>
      <c r="E83" s="1113"/>
      <c r="F83" s="1113">
        <v>45332</v>
      </c>
      <c r="G83" s="1113">
        <v>45371</v>
      </c>
    </row>
    <row r="84" spans="1:7" ht="16.5" customHeight="1">
      <c r="A84" s="1128"/>
      <c r="B84" s="1118" t="s">
        <v>3618</v>
      </c>
      <c r="C84" s="1116"/>
      <c r="D84" s="1129"/>
      <c r="E84" s="1113"/>
      <c r="F84" s="1113"/>
      <c r="G84" s="1113"/>
    </row>
    <row r="85" spans="1:7" ht="16.5" customHeight="1">
      <c r="A85" s="1128"/>
      <c r="B85" s="1122" t="s">
        <v>3617</v>
      </c>
      <c r="C85" s="1116" t="s">
        <v>3616</v>
      </c>
      <c r="D85" s="1129"/>
      <c r="E85" s="1113"/>
      <c r="F85" s="1113">
        <v>45346</v>
      </c>
      <c r="G85" s="1113">
        <v>45385</v>
      </c>
    </row>
    <row r="86" spans="1:7">
      <c r="A86" s="1128"/>
      <c r="D86" s="1137"/>
    </row>
    <row r="87" spans="1:7">
      <c r="A87" s="1125" t="s">
        <v>3615</v>
      </c>
      <c r="B87" s="1125"/>
      <c r="C87" s="1125"/>
      <c r="D87" s="1125"/>
      <c r="E87" s="1125"/>
      <c r="F87" s="1125"/>
      <c r="G87" s="1125"/>
    </row>
    <row r="88" spans="1:7">
      <c r="A88" s="1128"/>
      <c r="B88" s="1123" t="s">
        <v>7</v>
      </c>
      <c r="C88" s="1123" t="s">
        <v>8</v>
      </c>
      <c r="D88" s="1122" t="s">
        <v>2641</v>
      </c>
      <c r="E88" s="1116"/>
      <c r="F88" s="1122" t="s">
        <v>3607</v>
      </c>
      <c r="G88" s="1122" t="s">
        <v>2836</v>
      </c>
    </row>
    <row r="89" spans="1:7" ht="16.5" customHeight="1">
      <c r="A89" s="1128"/>
      <c r="B89" s="1115"/>
      <c r="C89" s="1123"/>
      <c r="D89" s="1122"/>
      <c r="E89" s="1122"/>
      <c r="F89" s="1122" t="s">
        <v>11</v>
      </c>
      <c r="G89" s="1122" t="s">
        <v>12</v>
      </c>
    </row>
    <row r="90" spans="1:7" ht="16.5" customHeight="1">
      <c r="A90" s="1128"/>
      <c r="B90" s="1114" t="s">
        <v>3614</v>
      </c>
      <c r="C90" s="1136" t="s">
        <v>3613</v>
      </c>
      <c r="D90" s="1135" t="s">
        <v>3604</v>
      </c>
      <c r="E90" s="1113"/>
      <c r="F90" s="1113">
        <v>45330</v>
      </c>
      <c r="G90" s="1113">
        <v>45344</v>
      </c>
    </row>
    <row r="91" spans="1:7" ht="16.5" customHeight="1">
      <c r="A91" s="1134"/>
      <c r="B91" s="1131" t="s">
        <v>3612</v>
      </c>
      <c r="C91" s="1131" t="s">
        <v>3611</v>
      </c>
      <c r="D91" s="1129"/>
      <c r="E91" s="1113"/>
      <c r="F91" s="1113">
        <v>45337</v>
      </c>
      <c r="G91" s="1113">
        <v>45351</v>
      </c>
    </row>
    <row r="92" spans="1:7" ht="16.5" customHeight="1">
      <c r="A92" s="1134"/>
      <c r="B92" s="1118" t="s">
        <v>3597</v>
      </c>
      <c r="C92" s="1131"/>
      <c r="D92" s="1129"/>
      <c r="E92" s="1113"/>
      <c r="F92" s="1113"/>
      <c r="G92" s="1113"/>
    </row>
    <row r="93" spans="1:7" ht="16.5" customHeight="1">
      <c r="A93" s="1134"/>
      <c r="B93" s="1131" t="s">
        <v>3610</v>
      </c>
      <c r="C93" s="1131" t="s">
        <v>3609</v>
      </c>
      <c r="D93" s="1129"/>
      <c r="E93" s="1113"/>
      <c r="F93" s="1113">
        <v>45351</v>
      </c>
      <c r="G93" s="1113">
        <v>45365</v>
      </c>
    </row>
    <row r="94" spans="1:7">
      <c r="A94" s="1128"/>
      <c r="B94" s="1126"/>
      <c r="C94" s="1126"/>
      <c r="D94" s="1127"/>
      <c r="E94" s="1133"/>
      <c r="F94" s="1133"/>
      <c r="G94" s="1133"/>
    </row>
    <row r="95" spans="1:7">
      <c r="A95" s="1125" t="s">
        <v>3608</v>
      </c>
      <c r="B95" s="1125"/>
      <c r="C95" s="1125"/>
      <c r="D95" s="1125"/>
      <c r="E95" s="1125"/>
      <c r="F95" s="1125"/>
      <c r="G95" s="1125"/>
    </row>
    <row r="96" spans="1:7">
      <c r="A96" s="1128"/>
      <c r="B96" s="1123" t="s">
        <v>7</v>
      </c>
      <c r="C96" s="1123" t="s">
        <v>8</v>
      </c>
      <c r="D96" s="1123" t="s">
        <v>2641</v>
      </c>
      <c r="E96" s="1116"/>
      <c r="F96" s="1122" t="s">
        <v>3607</v>
      </c>
      <c r="G96" s="1122" t="s">
        <v>2799</v>
      </c>
    </row>
    <row r="97" spans="1:7">
      <c r="A97" s="1128"/>
      <c r="B97" s="1132"/>
      <c r="C97" s="1123"/>
      <c r="D97" s="1123"/>
      <c r="E97" s="1122"/>
      <c r="F97" s="1122" t="s">
        <v>11</v>
      </c>
      <c r="G97" s="1122" t="s">
        <v>12</v>
      </c>
    </row>
    <row r="98" spans="1:7" ht="16.5" customHeight="1">
      <c r="A98" s="1128"/>
      <c r="B98" s="1130" t="s">
        <v>3606</v>
      </c>
      <c r="C98" s="1130" t="s">
        <v>3605</v>
      </c>
      <c r="D98" s="1123" t="s">
        <v>3604</v>
      </c>
      <c r="E98" s="1117"/>
      <c r="F98" s="1113">
        <v>45330</v>
      </c>
      <c r="G98" s="1113">
        <v>45369</v>
      </c>
    </row>
    <row r="99" spans="1:7" ht="16.5" customHeight="1">
      <c r="A99" s="1128"/>
      <c r="B99" s="1131" t="s">
        <v>3603</v>
      </c>
      <c r="C99" s="1131" t="s">
        <v>3602</v>
      </c>
      <c r="D99" s="1129"/>
      <c r="E99" s="1117"/>
      <c r="F99" s="1113">
        <v>45337</v>
      </c>
      <c r="G99" s="1113">
        <v>45376</v>
      </c>
    </row>
    <row r="100" spans="1:7" ht="16.5" customHeight="1">
      <c r="A100" s="1128"/>
      <c r="B100" s="1118" t="s">
        <v>3597</v>
      </c>
      <c r="C100" s="1130"/>
      <c r="D100" s="1129"/>
      <c r="E100" s="1117"/>
      <c r="F100" s="1113"/>
      <c r="G100" s="1113"/>
    </row>
    <row r="101" spans="1:7" ht="16.5" customHeight="1">
      <c r="A101" s="1128"/>
      <c r="B101" s="1130" t="s">
        <v>3601</v>
      </c>
      <c r="C101" s="1130" t="s">
        <v>3600</v>
      </c>
      <c r="D101" s="1129"/>
      <c r="E101" s="1117"/>
      <c r="F101" s="1113">
        <v>45351</v>
      </c>
      <c r="G101" s="1113">
        <v>45390</v>
      </c>
    </row>
    <row r="102" spans="1:7">
      <c r="A102" s="1128"/>
      <c r="B102" s="1126"/>
      <c r="C102" s="1126"/>
      <c r="D102" s="1127"/>
      <c r="E102" s="1126"/>
      <c r="F102" s="1126"/>
      <c r="G102" s="1126"/>
    </row>
    <row r="103" spans="1:7">
      <c r="A103" s="1125" t="s">
        <v>3599</v>
      </c>
      <c r="B103" s="1125"/>
      <c r="C103" s="1125"/>
      <c r="D103" s="1125"/>
      <c r="E103" s="1125"/>
      <c r="F103" s="1125"/>
      <c r="G103" s="1125"/>
    </row>
    <row r="104" spans="1:7">
      <c r="A104" s="1119"/>
      <c r="B104" s="1123" t="s">
        <v>7</v>
      </c>
      <c r="C104" s="1124" t="s">
        <v>8</v>
      </c>
      <c r="D104" s="1123" t="s">
        <v>2641</v>
      </c>
      <c r="E104" s="1122"/>
      <c r="F104" s="1122" t="s">
        <v>3595</v>
      </c>
      <c r="G104" s="1122" t="s">
        <v>3594</v>
      </c>
    </row>
    <row r="105" spans="1:7">
      <c r="A105" s="1119"/>
      <c r="B105" s="1123"/>
      <c r="C105" s="1124"/>
      <c r="D105" s="1123"/>
      <c r="E105" s="1122"/>
      <c r="F105" s="1122" t="s">
        <v>11</v>
      </c>
      <c r="G105" s="1121" t="s">
        <v>12</v>
      </c>
    </row>
    <row r="106" spans="1:7">
      <c r="A106" s="1119"/>
      <c r="B106" s="1116" t="s">
        <v>3593</v>
      </c>
      <c r="C106" s="1116" t="s">
        <v>3592</v>
      </c>
      <c r="D106" s="1120" t="s">
        <v>3598</v>
      </c>
      <c r="E106" s="1117"/>
      <c r="F106" s="1113">
        <v>45326</v>
      </c>
      <c r="G106" s="1113">
        <v>45356</v>
      </c>
    </row>
    <row r="107" spans="1:7">
      <c r="A107" s="1119"/>
      <c r="B107" s="1116" t="s">
        <v>3588</v>
      </c>
      <c r="C107" s="1116"/>
      <c r="D107" s="1115"/>
      <c r="E107" s="1117"/>
      <c r="F107" s="1113"/>
      <c r="G107" s="1113"/>
    </row>
    <row r="108" spans="1:7">
      <c r="B108" s="1118" t="s">
        <v>3597</v>
      </c>
      <c r="C108" s="1114"/>
      <c r="D108" s="1115"/>
      <c r="E108" s="1117"/>
      <c r="F108" s="1113"/>
      <c r="G108" s="1113"/>
    </row>
    <row r="109" spans="1:7">
      <c r="B109" s="1116" t="s">
        <v>3587</v>
      </c>
      <c r="C109" s="1114" t="s">
        <v>3586</v>
      </c>
      <c r="D109" s="1115"/>
      <c r="E109" s="1114"/>
      <c r="F109" s="1113">
        <v>45347</v>
      </c>
      <c r="G109" s="1113">
        <v>45377</v>
      </c>
    </row>
    <row r="112" spans="1:7">
      <c r="A112" s="1125" t="s">
        <v>3596</v>
      </c>
      <c r="B112" s="1125"/>
      <c r="C112" s="1125"/>
      <c r="D112" s="1125"/>
      <c r="E112" s="1125"/>
      <c r="F112" s="1125"/>
      <c r="G112" s="1125"/>
    </row>
    <row r="113" spans="1:7">
      <c r="A113" s="1119"/>
      <c r="B113" s="1123" t="s">
        <v>7</v>
      </c>
      <c r="C113" s="1124" t="s">
        <v>8</v>
      </c>
      <c r="D113" s="1123" t="s">
        <v>2641</v>
      </c>
      <c r="E113" s="1122"/>
      <c r="F113" s="1122" t="s">
        <v>3595</v>
      </c>
      <c r="G113" s="1122" t="s">
        <v>3594</v>
      </c>
    </row>
    <row r="114" spans="1:7">
      <c r="A114" s="1119"/>
      <c r="B114" s="1123"/>
      <c r="C114" s="1124"/>
      <c r="D114" s="1123"/>
      <c r="E114" s="1122"/>
      <c r="F114" s="1122" t="s">
        <v>11</v>
      </c>
      <c r="G114" s="1121" t="s">
        <v>12</v>
      </c>
    </row>
    <row r="115" spans="1:7">
      <c r="A115" s="1119"/>
      <c r="B115" s="1116" t="s">
        <v>3593</v>
      </c>
      <c r="C115" s="1116" t="s">
        <v>3592</v>
      </c>
      <c r="D115" s="1120" t="s">
        <v>3591</v>
      </c>
      <c r="E115" s="1117"/>
      <c r="F115" s="1113">
        <v>45326</v>
      </c>
      <c r="G115" s="1113">
        <v>45354</v>
      </c>
    </row>
    <row r="116" spans="1:7">
      <c r="A116" s="1119"/>
      <c r="B116" s="1116" t="s">
        <v>3590</v>
      </c>
      <c r="C116" s="1116" t="s">
        <v>3589</v>
      </c>
      <c r="D116" s="1115"/>
      <c r="E116" s="1117"/>
      <c r="F116" s="1113">
        <v>45333</v>
      </c>
      <c r="G116" s="1113">
        <v>45361</v>
      </c>
    </row>
    <row r="117" spans="1:7">
      <c r="B117" s="1118" t="s">
        <v>3588</v>
      </c>
      <c r="C117" s="1114"/>
      <c r="D117" s="1115"/>
      <c r="E117" s="1117"/>
      <c r="F117" s="1113"/>
      <c r="G117" s="1113"/>
    </row>
    <row r="118" spans="1:7">
      <c r="B118" s="1116" t="s">
        <v>3587</v>
      </c>
      <c r="C118" s="1114" t="s">
        <v>3586</v>
      </c>
      <c r="D118" s="1115"/>
      <c r="E118" s="1114"/>
      <c r="F118" s="1113">
        <v>45347</v>
      </c>
      <c r="G118" s="1113">
        <v>45375</v>
      </c>
    </row>
  </sheetData>
  <mergeCells count="73">
    <mergeCell ref="A112:G112"/>
    <mergeCell ref="B113:B114"/>
    <mergeCell ref="C113:C114"/>
    <mergeCell ref="D113:D114"/>
    <mergeCell ref="D115:D118"/>
    <mergeCell ref="D39:D40"/>
    <mergeCell ref="C39:C40"/>
    <mergeCell ref="D41:D44"/>
    <mergeCell ref="A54:G54"/>
    <mergeCell ref="A46:G46"/>
    <mergeCell ref="B47:B48"/>
    <mergeCell ref="D16:D19"/>
    <mergeCell ref="D8:D11"/>
    <mergeCell ref="D33:D36"/>
    <mergeCell ref="D65:D68"/>
    <mergeCell ref="B55:B56"/>
    <mergeCell ref="D57:D60"/>
    <mergeCell ref="D24:D28"/>
    <mergeCell ref="D55:D56"/>
    <mergeCell ref="C55:C56"/>
    <mergeCell ref="B39:B40"/>
    <mergeCell ref="A62:G62"/>
    <mergeCell ref="C63:C64"/>
    <mergeCell ref="C71:C72"/>
    <mergeCell ref="A61:B61"/>
    <mergeCell ref="B63:B64"/>
    <mergeCell ref="D63:D64"/>
    <mergeCell ref="A70:G70"/>
    <mergeCell ref="D71:D72"/>
    <mergeCell ref="B71:B72"/>
    <mergeCell ref="D31:D32"/>
    <mergeCell ref="A30:G30"/>
    <mergeCell ref="A21:G21"/>
    <mergeCell ref="B22:B23"/>
    <mergeCell ref="C22:C23"/>
    <mergeCell ref="D22:D23"/>
    <mergeCell ref="D6:D7"/>
    <mergeCell ref="D14:D15"/>
    <mergeCell ref="A38:G38"/>
    <mergeCell ref="C6:C7"/>
    <mergeCell ref="B6:B7"/>
    <mergeCell ref="B14:B15"/>
    <mergeCell ref="C14:C15"/>
    <mergeCell ref="A13:G13"/>
    <mergeCell ref="C31:C32"/>
    <mergeCell ref="B31:B32"/>
    <mergeCell ref="A79:G79"/>
    <mergeCell ref="C80:C81"/>
    <mergeCell ref="B80:B81"/>
    <mergeCell ref="A87:G87"/>
    <mergeCell ref="D80:D81"/>
    <mergeCell ref="A1:G1"/>
    <mergeCell ref="B2:E2"/>
    <mergeCell ref="B3:G3"/>
    <mergeCell ref="A4:B4"/>
    <mergeCell ref="A5:G5"/>
    <mergeCell ref="B88:B89"/>
    <mergeCell ref="C88:C89"/>
    <mergeCell ref="D82:D85"/>
    <mergeCell ref="B96:B97"/>
    <mergeCell ref="D96:D97"/>
    <mergeCell ref="C96:C97"/>
    <mergeCell ref="A95:G95"/>
    <mergeCell ref="C47:C48"/>
    <mergeCell ref="D47:D48"/>
    <mergeCell ref="D90:D93"/>
    <mergeCell ref="D98:D101"/>
    <mergeCell ref="D106:D109"/>
    <mergeCell ref="D73:D77"/>
    <mergeCell ref="A103:G103"/>
    <mergeCell ref="B104:B105"/>
    <mergeCell ref="C104:C105"/>
    <mergeCell ref="D104:D105"/>
  </mergeCells>
  <phoneticPr fontId="9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G2" sqref="G2"/>
    </sheetView>
  </sheetViews>
  <sheetFormatPr defaultRowHeight="16.5"/>
  <cols>
    <col min="1" max="1" width="15.25" style="1196" customWidth="1"/>
    <col min="2" max="2" width="22.25" style="1196" customWidth="1"/>
    <col min="3" max="3" width="18.5" style="1197" customWidth="1"/>
    <col min="4" max="4" width="19.375" style="1196" customWidth="1"/>
    <col min="5" max="5" width="19.625" style="1196" customWidth="1"/>
    <col min="6" max="6" width="20.125" style="1196" customWidth="1"/>
    <col min="7" max="7" width="17.75" style="1196" customWidth="1"/>
    <col min="8" max="8" width="11.75" style="1196" customWidth="1"/>
    <col min="9" max="16384" width="9" style="1196"/>
  </cols>
  <sheetData>
    <row r="1" spans="1:8" ht="62.25" customHeight="1">
      <c r="A1" s="1253" t="s">
        <v>3753</v>
      </c>
      <c r="B1" s="1253"/>
      <c r="C1" s="1253"/>
      <c r="D1" s="1253"/>
      <c r="E1" s="1253"/>
      <c r="F1" s="1254"/>
      <c r="G1" s="1253"/>
      <c r="H1" s="1248"/>
    </row>
    <row r="2" spans="1:8" ht="36" customHeight="1">
      <c r="A2" s="1249" t="s">
        <v>3752</v>
      </c>
      <c r="B2" s="1249"/>
      <c r="C2" s="1252"/>
      <c r="D2" s="1251"/>
      <c r="E2" s="1251"/>
      <c r="F2" s="1251"/>
      <c r="G2" s="1250">
        <v>45323</v>
      </c>
      <c r="H2" s="1248"/>
    </row>
    <row r="3" spans="1:8" ht="23.25" customHeight="1">
      <c r="A3" s="1249" t="s">
        <v>3751</v>
      </c>
      <c r="B3" s="1249"/>
      <c r="C3" s="1249"/>
      <c r="D3" s="1249"/>
      <c r="E3" s="1249"/>
      <c r="F3" s="1249"/>
      <c r="G3" s="1249"/>
      <c r="H3" s="1248"/>
    </row>
    <row r="4" spans="1:8">
      <c r="A4" s="1242" t="s">
        <v>2271</v>
      </c>
      <c r="B4" s="1242"/>
      <c r="C4" s="1243"/>
      <c r="D4" s="1242"/>
      <c r="E4" s="1242"/>
      <c r="F4" s="1242"/>
      <c r="G4" s="1242"/>
      <c r="H4" s="1229"/>
    </row>
    <row r="5" spans="1:8">
      <c r="A5" s="1241" t="s">
        <v>3750</v>
      </c>
      <c r="B5" s="1247"/>
      <c r="C5" s="1246"/>
      <c r="D5" s="1245"/>
      <c r="E5" s="1245"/>
      <c r="F5" s="1244"/>
      <c r="G5" s="1244"/>
    </row>
    <row r="6" spans="1:8">
      <c r="B6" s="1235" t="s">
        <v>425</v>
      </c>
      <c r="C6" s="1236" t="s">
        <v>573</v>
      </c>
      <c r="D6" s="1235" t="s">
        <v>406</v>
      </c>
      <c r="E6" s="1210" t="s">
        <v>3734</v>
      </c>
      <c r="F6" s="1210" t="s">
        <v>3734</v>
      </c>
      <c r="G6" s="1210" t="s">
        <v>3750</v>
      </c>
    </row>
    <row r="7" spans="1:8">
      <c r="B7" s="1233"/>
      <c r="C7" s="1234"/>
      <c r="D7" s="1233"/>
      <c r="E7" s="1210" t="s">
        <v>1134</v>
      </c>
      <c r="F7" s="1210" t="s">
        <v>862</v>
      </c>
      <c r="G7" s="1210" t="s">
        <v>863</v>
      </c>
    </row>
    <row r="8" spans="1:8">
      <c r="B8" s="1203" t="s">
        <v>3749</v>
      </c>
      <c r="C8" s="1203" t="s">
        <v>414</v>
      </c>
      <c r="D8" s="1206" t="s">
        <v>3748</v>
      </c>
      <c r="E8" s="1201">
        <f>F8-4</f>
        <v>45321</v>
      </c>
      <c r="F8" s="1201">
        <v>45325</v>
      </c>
      <c r="G8" s="1201">
        <f>F8+26</f>
        <v>45351</v>
      </c>
    </row>
    <row r="9" spans="1:8">
      <c r="B9" s="1203" t="s">
        <v>3747</v>
      </c>
      <c r="C9" s="1203" t="s">
        <v>414</v>
      </c>
      <c r="D9" s="1204"/>
      <c r="E9" s="1201">
        <f>E8+7</f>
        <v>45328</v>
      </c>
      <c r="F9" s="1201">
        <f>F8+7</f>
        <v>45332</v>
      </c>
      <c r="G9" s="1201">
        <f>F9+26</f>
        <v>45358</v>
      </c>
    </row>
    <row r="10" spans="1:8">
      <c r="B10" s="1205" t="s">
        <v>3740</v>
      </c>
      <c r="C10" s="1203"/>
      <c r="D10" s="1204"/>
      <c r="E10" s="1201">
        <f>E9+7</f>
        <v>45335</v>
      </c>
      <c r="F10" s="1201">
        <f>F9+7</f>
        <v>45339</v>
      </c>
      <c r="G10" s="1201">
        <f>F10+26</f>
        <v>45365</v>
      </c>
    </row>
    <row r="11" spans="1:8">
      <c r="B11" s="1203" t="s">
        <v>3746</v>
      </c>
      <c r="C11" s="1203" t="s">
        <v>390</v>
      </c>
      <c r="D11" s="1204"/>
      <c r="E11" s="1201">
        <f>E10+7</f>
        <v>45342</v>
      </c>
      <c r="F11" s="1201">
        <f>F10+7</f>
        <v>45346</v>
      </c>
      <c r="G11" s="1201">
        <f>F11+26</f>
        <v>45372</v>
      </c>
    </row>
    <row r="12" spans="1:8">
      <c r="B12" s="1203" t="s">
        <v>3745</v>
      </c>
      <c r="C12" s="1203" t="s">
        <v>416</v>
      </c>
      <c r="D12" s="1202"/>
      <c r="E12" s="1201">
        <f>E11+7</f>
        <v>45349</v>
      </c>
      <c r="F12" s="1201">
        <f>F11+7</f>
        <v>45353</v>
      </c>
      <c r="G12" s="1201">
        <f>F12+26</f>
        <v>45379</v>
      </c>
    </row>
    <row r="13" spans="1:8">
      <c r="B13" s="1240"/>
      <c r="C13" s="1239"/>
      <c r="D13" s="1231"/>
      <c r="E13" s="474"/>
      <c r="F13" s="474"/>
      <c r="G13" s="1238"/>
    </row>
    <row r="14" spans="1:8">
      <c r="A14" s="1242" t="s">
        <v>2206</v>
      </c>
      <c r="B14" s="1242"/>
      <c r="C14" s="1243"/>
      <c r="D14" s="1242"/>
      <c r="E14" s="1242"/>
      <c r="F14" s="1242"/>
      <c r="G14" s="1242"/>
      <c r="H14" s="1229"/>
    </row>
    <row r="15" spans="1:8">
      <c r="A15" s="1241" t="s">
        <v>3744</v>
      </c>
    </row>
    <row r="16" spans="1:8">
      <c r="B16" s="1235" t="s">
        <v>425</v>
      </c>
      <c r="C16" s="1236" t="s">
        <v>573</v>
      </c>
      <c r="D16" s="1235" t="s">
        <v>406</v>
      </c>
      <c r="E16" s="1210" t="s">
        <v>3734</v>
      </c>
      <c r="F16" s="1210" t="s">
        <v>3734</v>
      </c>
      <c r="G16" s="1210" t="s">
        <v>2198</v>
      </c>
    </row>
    <row r="17" spans="1:8">
      <c r="B17" s="1233"/>
      <c r="C17" s="1234"/>
      <c r="D17" s="1233"/>
      <c r="E17" s="1210" t="s">
        <v>1134</v>
      </c>
      <c r="F17" s="1210" t="s">
        <v>862</v>
      </c>
      <c r="G17" s="1210" t="s">
        <v>863</v>
      </c>
    </row>
    <row r="18" spans="1:8">
      <c r="B18" s="1203" t="s">
        <v>3739</v>
      </c>
      <c r="C18" s="1203" t="s">
        <v>3743</v>
      </c>
      <c r="D18" s="1206" t="s">
        <v>3742</v>
      </c>
      <c r="E18" s="1200">
        <f>F18-3</f>
        <v>45320</v>
      </c>
      <c r="F18" s="1200">
        <v>45323</v>
      </c>
      <c r="G18" s="1200">
        <f>F18+36</f>
        <v>45359</v>
      </c>
    </row>
    <row r="19" spans="1:8" ht="17.25" customHeight="1">
      <c r="B19" s="1203" t="s">
        <v>3739</v>
      </c>
      <c r="C19" s="1203" t="s">
        <v>3741</v>
      </c>
      <c r="D19" s="1204"/>
      <c r="E19" s="1200">
        <f>F19-3</f>
        <v>45327</v>
      </c>
      <c r="F19" s="1200">
        <f>F18+7</f>
        <v>45330</v>
      </c>
      <c r="G19" s="1200">
        <f>G18+7</f>
        <v>45366</v>
      </c>
    </row>
    <row r="20" spans="1:8" ht="18.75" customHeight="1">
      <c r="B20" s="1205" t="s">
        <v>3740</v>
      </c>
      <c r="C20" s="1203"/>
      <c r="D20" s="1204"/>
      <c r="E20" s="1200">
        <f>F20-3</f>
        <v>45334</v>
      </c>
      <c r="F20" s="1200">
        <f>F19+7</f>
        <v>45337</v>
      </c>
      <c r="G20" s="1200">
        <f>G19+7</f>
        <v>45373</v>
      </c>
    </row>
    <row r="21" spans="1:8" ht="17.25" customHeight="1">
      <c r="B21" s="1203" t="s">
        <v>3739</v>
      </c>
      <c r="C21" s="1203" t="s">
        <v>3738</v>
      </c>
      <c r="D21" s="1204"/>
      <c r="E21" s="1200">
        <f>F21-3</f>
        <v>45341</v>
      </c>
      <c r="F21" s="1200">
        <f>F20+7</f>
        <v>45344</v>
      </c>
      <c r="G21" s="1200">
        <f>G20+7</f>
        <v>45380</v>
      </c>
    </row>
    <row r="22" spans="1:8" ht="15.75" customHeight="1">
      <c r="B22" s="1203" t="s">
        <v>3737</v>
      </c>
      <c r="C22" s="1203" t="s">
        <v>3736</v>
      </c>
      <c r="D22" s="1202"/>
      <c r="E22" s="1200">
        <f>F22-3</f>
        <v>45348</v>
      </c>
      <c r="F22" s="1200">
        <f>F21+7</f>
        <v>45351</v>
      </c>
      <c r="G22" s="1200">
        <f>G21+7</f>
        <v>45387</v>
      </c>
    </row>
    <row r="23" spans="1:8">
      <c r="B23" s="1240"/>
      <c r="C23" s="1239"/>
      <c r="D23" s="1231"/>
      <c r="E23" s="474"/>
      <c r="F23" s="474"/>
      <c r="G23" s="1238"/>
    </row>
    <row r="24" spans="1:8" s="1228" customFormat="1">
      <c r="A24" s="1230" t="s">
        <v>3735</v>
      </c>
      <c r="B24" s="1230"/>
      <c r="C24" s="1230"/>
      <c r="D24" s="1230"/>
      <c r="E24" s="1230"/>
      <c r="F24" s="1230"/>
      <c r="G24" s="1230"/>
      <c r="H24" s="1229"/>
    </row>
    <row r="25" spans="1:8">
      <c r="A25" s="1237" t="s">
        <v>1300</v>
      </c>
    </row>
    <row r="26" spans="1:8">
      <c r="B26" s="1235" t="s">
        <v>425</v>
      </c>
      <c r="C26" s="1236" t="s">
        <v>573</v>
      </c>
      <c r="D26" s="1235" t="s">
        <v>9</v>
      </c>
      <c r="E26" s="1210" t="s">
        <v>3734</v>
      </c>
      <c r="F26" s="1210" t="s">
        <v>3734</v>
      </c>
      <c r="G26" s="1210" t="s">
        <v>1300</v>
      </c>
    </row>
    <row r="27" spans="1:8">
      <c r="B27" s="1233"/>
      <c r="C27" s="1234"/>
      <c r="D27" s="1233"/>
      <c r="E27" s="1210" t="s">
        <v>1134</v>
      </c>
      <c r="F27" s="1210" t="s">
        <v>3733</v>
      </c>
      <c r="G27" s="1210" t="s">
        <v>12</v>
      </c>
    </row>
    <row r="28" spans="1:8">
      <c r="B28" s="1203" t="s">
        <v>3732</v>
      </c>
      <c r="C28" s="1203" t="s">
        <v>3731</v>
      </c>
      <c r="D28" s="1206" t="s">
        <v>3730</v>
      </c>
      <c r="E28" s="1201">
        <f>F28-4</f>
        <v>44957</v>
      </c>
      <c r="F28" s="1201">
        <v>44961</v>
      </c>
      <c r="G28" s="1201">
        <f>F28+3</f>
        <v>44964</v>
      </c>
    </row>
    <row r="29" spans="1:8">
      <c r="B29" s="1205" t="s">
        <v>3707</v>
      </c>
      <c r="C29" s="1203"/>
      <c r="D29" s="1204"/>
      <c r="E29" s="1201">
        <f>E28+7</f>
        <v>44964</v>
      </c>
      <c r="F29" s="1201">
        <f>F28+7</f>
        <v>44968</v>
      </c>
      <c r="G29" s="1201">
        <f>G28+7</f>
        <v>44971</v>
      </c>
    </row>
    <row r="30" spans="1:8">
      <c r="B30" s="1203" t="s">
        <v>3729</v>
      </c>
      <c r="C30" s="1203" t="s">
        <v>3728</v>
      </c>
      <c r="D30" s="1204"/>
      <c r="E30" s="1201">
        <f>E29+7</f>
        <v>44971</v>
      </c>
      <c r="F30" s="1201">
        <f>F29+7</f>
        <v>44975</v>
      </c>
      <c r="G30" s="1201">
        <f>G29+7</f>
        <v>44978</v>
      </c>
    </row>
    <row r="31" spans="1:8">
      <c r="B31" s="1203" t="s">
        <v>3727</v>
      </c>
      <c r="C31" s="1203" t="s">
        <v>3725</v>
      </c>
      <c r="D31" s="1204"/>
      <c r="E31" s="1201">
        <f>E30+7</f>
        <v>44978</v>
      </c>
      <c r="F31" s="1201">
        <f>F30+7</f>
        <v>44982</v>
      </c>
      <c r="G31" s="1201">
        <f>G30+7</f>
        <v>44985</v>
      </c>
    </row>
    <row r="32" spans="1:8">
      <c r="B32" s="1203" t="s">
        <v>3726</v>
      </c>
      <c r="C32" s="1203" t="s">
        <v>3725</v>
      </c>
      <c r="D32" s="1202"/>
      <c r="E32" s="1201">
        <f>E31+7</f>
        <v>44985</v>
      </c>
      <c r="F32" s="1201">
        <f>F31+7</f>
        <v>44989</v>
      </c>
      <c r="G32" s="1201">
        <f>G31+7</f>
        <v>44992</v>
      </c>
    </row>
    <row r="33" spans="1:11">
      <c r="C33" s="1196"/>
    </row>
    <row r="34" spans="1:11" s="1198" customFormat="1">
      <c r="B34" s="1232"/>
      <c r="C34" s="487"/>
      <c r="D34" s="1231"/>
      <c r="E34" s="474"/>
      <c r="F34" s="474"/>
      <c r="G34" s="474"/>
    </row>
    <row r="35" spans="1:11" s="1228" customFormat="1">
      <c r="A35" s="1230" t="s">
        <v>1578</v>
      </c>
      <c r="B35" s="1230"/>
      <c r="C35" s="1230"/>
      <c r="D35" s="1230"/>
      <c r="E35" s="1230"/>
      <c r="F35" s="1230"/>
      <c r="G35" s="1230"/>
      <c r="H35" s="1229"/>
    </row>
    <row r="36" spans="1:11" s="1223" customFormat="1">
      <c r="A36" s="1214" t="s">
        <v>3724</v>
      </c>
      <c r="B36" s="1227"/>
      <c r="C36" s="1226"/>
      <c r="D36" s="1225"/>
      <c r="E36" s="1225"/>
      <c r="F36" s="474"/>
      <c r="G36" s="474"/>
      <c r="H36" s="1219"/>
    </row>
    <row r="37" spans="1:11" s="1223" customFormat="1">
      <c r="A37" s="1199"/>
      <c r="B37" s="1211" t="s">
        <v>3717</v>
      </c>
      <c r="C37" s="1212" t="s">
        <v>3716</v>
      </c>
      <c r="D37" s="1211" t="s">
        <v>3723</v>
      </c>
      <c r="E37" s="1210" t="s">
        <v>3715</v>
      </c>
      <c r="F37" s="1210" t="s">
        <v>3715</v>
      </c>
      <c r="G37" s="1207" t="s">
        <v>3724</v>
      </c>
      <c r="H37" s="1199"/>
    </row>
    <row r="38" spans="1:11" s="1223" customFormat="1">
      <c r="A38" s="1199"/>
      <c r="B38" s="1208"/>
      <c r="C38" s="1209"/>
      <c r="D38" s="1208"/>
      <c r="E38" s="1207" t="s">
        <v>3713</v>
      </c>
      <c r="F38" s="1207" t="s">
        <v>3721</v>
      </c>
      <c r="G38" s="1207" t="s">
        <v>3720</v>
      </c>
      <c r="H38" s="1199"/>
    </row>
    <row r="39" spans="1:11" s="1223" customFormat="1">
      <c r="A39" s="1199"/>
      <c r="B39" s="1203" t="s">
        <v>3709</v>
      </c>
      <c r="C39" s="1203" t="s">
        <v>3708</v>
      </c>
      <c r="D39" s="1206" t="s">
        <v>3719</v>
      </c>
      <c r="E39" s="1201">
        <f>F39-5</f>
        <v>45324</v>
      </c>
      <c r="F39" s="1201">
        <v>45329</v>
      </c>
      <c r="G39" s="1201">
        <f>F39+39</f>
        <v>45368</v>
      </c>
      <c r="H39" s="1199"/>
    </row>
    <row r="40" spans="1:11" s="1223" customFormat="1">
      <c r="A40" s="1199"/>
      <c r="B40" s="1205" t="s">
        <v>3718</v>
      </c>
      <c r="C40" s="1203"/>
      <c r="D40" s="1204"/>
      <c r="E40" s="1201">
        <f>F40-5</f>
        <v>45331</v>
      </c>
      <c r="F40" s="1201">
        <f>F39+7</f>
        <v>45336</v>
      </c>
      <c r="G40" s="1201">
        <f>G39+7</f>
        <v>45375</v>
      </c>
      <c r="H40" s="1199"/>
      <c r="K40" s="1224"/>
    </row>
    <row r="41" spans="1:11" s="1223" customFormat="1">
      <c r="A41" s="1199"/>
      <c r="B41" s="1205" t="s">
        <v>3707</v>
      </c>
      <c r="C41" s="1203"/>
      <c r="D41" s="1204"/>
      <c r="E41" s="1201">
        <f>F41-5</f>
        <v>45338</v>
      </c>
      <c r="F41" s="1201">
        <f>F40+7</f>
        <v>45343</v>
      </c>
      <c r="G41" s="1201">
        <f>G40+7</f>
        <v>45382</v>
      </c>
      <c r="H41" s="1199"/>
    </row>
    <row r="42" spans="1:11" s="1223" customFormat="1">
      <c r="A42" s="1199"/>
      <c r="B42" s="1203" t="s">
        <v>3706</v>
      </c>
      <c r="C42" s="1203" t="s">
        <v>3705</v>
      </c>
      <c r="D42" s="1204"/>
      <c r="E42" s="1201">
        <f>F42-5</f>
        <v>45345</v>
      </c>
      <c r="F42" s="1201">
        <f>F41+7</f>
        <v>45350</v>
      </c>
      <c r="G42" s="1201">
        <f>G41+7</f>
        <v>45389</v>
      </c>
      <c r="H42" s="1199"/>
    </row>
    <row r="43" spans="1:11" s="1223" customFormat="1">
      <c r="A43" s="1199"/>
      <c r="B43" s="1203" t="s">
        <v>3704</v>
      </c>
      <c r="C43" s="1203" t="s">
        <v>3703</v>
      </c>
      <c r="D43" s="1202"/>
      <c r="E43" s="1201">
        <f>F43-5</f>
        <v>45352</v>
      </c>
      <c r="F43" s="1201">
        <f>F42+7</f>
        <v>45357</v>
      </c>
      <c r="G43" s="1201">
        <f>G42+7</f>
        <v>45396</v>
      </c>
      <c r="H43" s="1199"/>
    </row>
    <row r="44" spans="1:11" s="1198" customFormat="1">
      <c r="A44" s="1199"/>
      <c r="B44" s="1222"/>
      <c r="C44" s="1199"/>
      <c r="D44" s="1199"/>
      <c r="E44" s="1199"/>
      <c r="F44" s="1199"/>
      <c r="G44" s="1199"/>
      <c r="H44" s="1199"/>
    </row>
    <row r="45" spans="1:11" s="1198" customFormat="1">
      <c r="A45" s="1214" t="s">
        <v>3722</v>
      </c>
      <c r="B45" s="1221"/>
      <c r="C45" s="1220"/>
      <c r="D45" s="1214"/>
      <c r="E45" s="1214"/>
      <c r="F45" s="1214"/>
      <c r="G45" s="1219"/>
      <c r="H45" s="1199"/>
    </row>
    <row r="46" spans="1:11" s="1198" customFormat="1">
      <c r="A46" s="1199"/>
      <c r="B46" s="1211" t="s">
        <v>3717</v>
      </c>
      <c r="C46" s="1212" t="s">
        <v>3716</v>
      </c>
      <c r="D46" s="1211" t="s">
        <v>3723</v>
      </c>
      <c r="E46" s="1210" t="s">
        <v>3715</v>
      </c>
      <c r="F46" s="1210" t="s">
        <v>3715</v>
      </c>
      <c r="G46" s="1207" t="s">
        <v>3722</v>
      </c>
      <c r="H46" s="1199"/>
    </row>
    <row r="47" spans="1:11" s="1198" customFormat="1">
      <c r="A47" s="1199"/>
      <c r="B47" s="1208"/>
      <c r="C47" s="1209"/>
      <c r="D47" s="1208"/>
      <c r="E47" s="1207" t="s">
        <v>3713</v>
      </c>
      <c r="F47" s="1207" t="s">
        <v>3721</v>
      </c>
      <c r="G47" s="1207" t="s">
        <v>3720</v>
      </c>
      <c r="H47" s="1199"/>
    </row>
    <row r="48" spans="1:11" s="1198" customFormat="1">
      <c r="A48" s="1199"/>
      <c r="B48" s="1203" t="s">
        <v>3709</v>
      </c>
      <c r="C48" s="1203" t="s">
        <v>3708</v>
      </c>
      <c r="D48" s="1206" t="s">
        <v>3719</v>
      </c>
      <c r="E48" s="1201">
        <f>F48-5</f>
        <v>45324</v>
      </c>
      <c r="F48" s="1201">
        <v>45329</v>
      </c>
      <c r="G48" s="1201">
        <f>F48+26</f>
        <v>45355</v>
      </c>
      <c r="H48" s="1199"/>
    </row>
    <row r="49" spans="1:8" s="1198" customFormat="1">
      <c r="A49" s="1199"/>
      <c r="B49" s="1205" t="s">
        <v>3718</v>
      </c>
      <c r="C49" s="1203"/>
      <c r="D49" s="1204"/>
      <c r="E49" s="1201">
        <f>F49-5</f>
        <v>45331</v>
      </c>
      <c r="F49" s="1201">
        <f>F48+7</f>
        <v>45336</v>
      </c>
      <c r="G49" s="1201">
        <f>G48+7</f>
        <v>45362</v>
      </c>
      <c r="H49" s="1199"/>
    </row>
    <row r="50" spans="1:8" s="1198" customFormat="1">
      <c r="A50" s="1199"/>
      <c r="B50" s="1205" t="s">
        <v>3707</v>
      </c>
      <c r="C50" s="1203"/>
      <c r="D50" s="1204"/>
      <c r="E50" s="1201">
        <f>F50-5</f>
        <v>45338</v>
      </c>
      <c r="F50" s="1201">
        <f>F49+7</f>
        <v>45343</v>
      </c>
      <c r="G50" s="1201">
        <f>G49+7</f>
        <v>45369</v>
      </c>
      <c r="H50" s="1199"/>
    </row>
    <row r="51" spans="1:8" s="1198" customFormat="1">
      <c r="A51" s="1199"/>
      <c r="B51" s="1203" t="s">
        <v>3706</v>
      </c>
      <c r="C51" s="1203" t="s">
        <v>3705</v>
      </c>
      <c r="D51" s="1204"/>
      <c r="E51" s="1201">
        <f>F51-5</f>
        <v>45345</v>
      </c>
      <c r="F51" s="1201">
        <f>F50+7</f>
        <v>45350</v>
      </c>
      <c r="G51" s="1201">
        <f>G50+7</f>
        <v>45376</v>
      </c>
      <c r="H51" s="1199"/>
    </row>
    <row r="52" spans="1:8" s="1198" customFormat="1">
      <c r="A52" s="1199"/>
      <c r="B52" s="1203" t="s">
        <v>3704</v>
      </c>
      <c r="C52" s="1203" t="s">
        <v>3703</v>
      </c>
      <c r="D52" s="1202"/>
      <c r="E52" s="1201">
        <f>F52-5</f>
        <v>45352</v>
      </c>
      <c r="F52" s="1201">
        <f>F51+7</f>
        <v>45357</v>
      </c>
      <c r="G52" s="1201">
        <f>G51+7</f>
        <v>45383</v>
      </c>
      <c r="H52" s="1199"/>
    </row>
    <row r="53" spans="1:8" s="1198" customFormat="1">
      <c r="A53" s="1199"/>
      <c r="B53" s="1218"/>
      <c r="C53" s="1213"/>
      <c r="D53" s="1199"/>
      <c r="E53" s="1199"/>
      <c r="F53" s="1199"/>
      <c r="G53" s="1199"/>
      <c r="H53" s="1199"/>
    </row>
    <row r="54" spans="1:8" s="1198" customFormat="1">
      <c r="A54" s="1214"/>
      <c r="B54" s="1215"/>
      <c r="C54" s="1217"/>
      <c r="D54" s="1216"/>
      <c r="E54" s="1216"/>
      <c r="F54" s="1215"/>
      <c r="G54" s="1199"/>
      <c r="H54" s="1199"/>
    </row>
    <row r="55" spans="1:8" s="1198" customFormat="1">
      <c r="A55" s="1214" t="s">
        <v>3714</v>
      </c>
      <c r="B55" s="1199"/>
      <c r="C55" s="1213"/>
      <c r="D55" s="1199"/>
      <c r="E55" s="1199"/>
      <c r="F55" s="1199"/>
      <c r="G55" s="1199"/>
      <c r="H55" s="1199"/>
    </row>
    <row r="56" spans="1:8" s="1198" customFormat="1">
      <c r="A56" s="1199"/>
      <c r="B56" s="1211" t="s">
        <v>3717</v>
      </c>
      <c r="C56" s="1212" t="s">
        <v>3716</v>
      </c>
      <c r="D56" s="1211" t="s">
        <v>9</v>
      </c>
      <c r="E56" s="1210" t="s">
        <v>3715</v>
      </c>
      <c r="F56" s="1210" t="s">
        <v>3715</v>
      </c>
      <c r="G56" s="1207" t="s">
        <v>3714</v>
      </c>
      <c r="H56" s="1199"/>
    </row>
    <row r="57" spans="1:8" s="1198" customFormat="1" ht="13.5" customHeight="1">
      <c r="A57" s="1199"/>
      <c r="B57" s="1208"/>
      <c r="C57" s="1209"/>
      <c r="D57" s="1208"/>
      <c r="E57" s="1207" t="s">
        <v>3713</v>
      </c>
      <c r="F57" s="1207" t="s">
        <v>11</v>
      </c>
      <c r="G57" s="1207" t="s">
        <v>12</v>
      </c>
      <c r="H57" s="1199"/>
    </row>
    <row r="58" spans="1:8" s="1198" customFormat="1" ht="19.5" customHeight="1">
      <c r="A58" s="1199"/>
      <c r="B58" s="1203" t="s">
        <v>3712</v>
      </c>
      <c r="C58" s="1203" t="s">
        <v>3711</v>
      </c>
      <c r="D58" s="1206" t="s">
        <v>3710</v>
      </c>
      <c r="E58" s="1201">
        <f>F58-4</f>
        <v>45319</v>
      </c>
      <c r="F58" s="1201">
        <v>45323</v>
      </c>
      <c r="G58" s="1201">
        <f>F58+44</f>
        <v>45367</v>
      </c>
      <c r="H58" s="1199"/>
    </row>
    <row r="59" spans="1:8" s="1198" customFormat="1" ht="18.75" customHeight="1">
      <c r="A59" s="1199"/>
      <c r="B59" s="1203" t="s">
        <v>3709</v>
      </c>
      <c r="C59" s="1203" t="s">
        <v>3708</v>
      </c>
      <c r="D59" s="1204"/>
      <c r="E59" s="1201">
        <f>E58+7</f>
        <v>45326</v>
      </c>
      <c r="F59" s="1201">
        <f>F58+7</f>
        <v>45330</v>
      </c>
      <c r="G59" s="1200">
        <f>G58+7</f>
        <v>45374</v>
      </c>
      <c r="H59" s="1199"/>
    </row>
    <row r="60" spans="1:8" s="1198" customFormat="1" ht="19.5" customHeight="1">
      <c r="A60" s="1199"/>
      <c r="B60" s="1205" t="s">
        <v>3707</v>
      </c>
      <c r="C60" s="1203"/>
      <c r="D60" s="1204"/>
      <c r="E60" s="1201">
        <f>E59+7</f>
        <v>45333</v>
      </c>
      <c r="F60" s="1201">
        <f>F59+7</f>
        <v>45337</v>
      </c>
      <c r="G60" s="1200">
        <f>G59+7</f>
        <v>45381</v>
      </c>
      <c r="H60" s="1199"/>
    </row>
    <row r="61" spans="1:8" s="1198" customFormat="1">
      <c r="A61" s="1199"/>
      <c r="B61" s="1203" t="s">
        <v>3706</v>
      </c>
      <c r="C61" s="1203" t="s">
        <v>3705</v>
      </c>
      <c r="D61" s="1204"/>
      <c r="E61" s="1201">
        <f>E60+7</f>
        <v>45340</v>
      </c>
      <c r="F61" s="1201">
        <f>F60+7</f>
        <v>45344</v>
      </c>
      <c r="G61" s="1200">
        <f>G60+7</f>
        <v>45388</v>
      </c>
      <c r="H61" s="1199"/>
    </row>
    <row r="62" spans="1:8" s="1198" customFormat="1" ht="19.5" customHeight="1">
      <c r="A62" s="1199"/>
      <c r="B62" s="1203" t="s">
        <v>3704</v>
      </c>
      <c r="C62" s="1203" t="s">
        <v>3703</v>
      </c>
      <c r="D62" s="1202"/>
      <c r="E62" s="1201">
        <f>E61+7</f>
        <v>45347</v>
      </c>
      <c r="F62" s="1201">
        <f>F61+7</f>
        <v>45351</v>
      </c>
      <c r="G62" s="1200">
        <f>G61+7</f>
        <v>45395</v>
      </c>
      <c r="H62" s="1199"/>
    </row>
    <row r="63" spans="1:8">
      <c r="C63" s="1196"/>
    </row>
  </sheetData>
  <mergeCells count="29">
    <mergeCell ref="D26:D27"/>
    <mergeCell ref="C37:C38"/>
    <mergeCell ref="D37:D38"/>
    <mergeCell ref="B56:B57"/>
    <mergeCell ref="C56:C57"/>
    <mergeCell ref="D56:D57"/>
    <mergeCell ref="B46:B47"/>
    <mergeCell ref="C46:C47"/>
    <mergeCell ref="D46:D47"/>
    <mergeCell ref="D6:D7"/>
    <mergeCell ref="D8:D12"/>
    <mergeCell ref="D18:D22"/>
    <mergeCell ref="D48:D52"/>
    <mergeCell ref="D58:D62"/>
    <mergeCell ref="A24:G24"/>
    <mergeCell ref="A35:G35"/>
    <mergeCell ref="C26:C27"/>
    <mergeCell ref="D28:D32"/>
    <mergeCell ref="B37:B38"/>
    <mergeCell ref="B26:B27"/>
    <mergeCell ref="D39:D43"/>
    <mergeCell ref="A1:G1"/>
    <mergeCell ref="A2:B2"/>
    <mergeCell ref="A3:G3"/>
    <mergeCell ref="D16:D17"/>
    <mergeCell ref="C16:C17"/>
    <mergeCell ref="B16:B17"/>
    <mergeCell ref="C6:C7"/>
    <mergeCell ref="B6:B7"/>
  </mergeCells>
  <phoneticPr fontId="9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activeCell="J23" sqref="J23"/>
    </sheetView>
  </sheetViews>
  <sheetFormatPr defaultColWidth="9" defaultRowHeight="14.25"/>
  <cols>
    <col min="1" max="1" width="22.125" style="1109" customWidth="1"/>
    <col min="2" max="2" width="26.125" style="1109" customWidth="1"/>
    <col min="3" max="3" width="9" style="1109"/>
    <col min="4" max="4" width="11.625" style="1109" customWidth="1"/>
    <col min="5" max="5" width="20.25" style="1109" customWidth="1"/>
    <col min="6" max="6" width="34" style="1109" customWidth="1"/>
    <col min="7" max="7" width="11.625" style="1109" customWidth="1"/>
    <col min="8" max="16384" width="9" style="1109"/>
  </cols>
  <sheetData>
    <row r="1" spans="1:6" ht="42.75" customHeight="1">
      <c r="A1" s="1336" t="s">
        <v>3841</v>
      </c>
      <c r="B1" s="1336"/>
      <c r="C1" s="1336"/>
      <c r="D1" s="1336"/>
      <c r="E1" s="1336"/>
      <c r="F1" s="1336"/>
    </row>
    <row r="2" spans="1:6" ht="36.75" customHeight="1">
      <c r="A2" s="1328"/>
      <c r="B2" s="1333" t="s">
        <v>3701</v>
      </c>
      <c r="C2" s="1333"/>
      <c r="D2" s="1333"/>
      <c r="E2" s="1333"/>
      <c r="F2" s="1335" t="s">
        <v>3840</v>
      </c>
    </row>
    <row r="3" spans="1:6" ht="36.75" customHeight="1">
      <c r="A3" s="1328"/>
      <c r="B3" s="1334" t="s">
        <v>3700</v>
      </c>
      <c r="C3" s="1333"/>
      <c r="D3" s="1333"/>
      <c r="E3" s="1333"/>
      <c r="F3" s="1333"/>
    </row>
    <row r="4" spans="1:6">
      <c r="A4" s="1309" t="s">
        <v>3839</v>
      </c>
      <c r="B4" s="1309"/>
      <c r="C4" s="1332"/>
      <c r="D4" s="1331"/>
      <c r="E4" s="1331"/>
      <c r="F4" s="1330"/>
    </row>
    <row r="5" spans="1:6">
      <c r="A5" s="1309" t="s">
        <v>6</v>
      </c>
      <c r="B5" s="1309"/>
      <c r="C5" s="1307"/>
      <c r="D5" s="1327"/>
      <c r="E5" s="1327"/>
      <c r="F5" s="1329"/>
    </row>
    <row r="6" spans="1:6">
      <c r="A6" s="1328"/>
      <c r="B6" s="1266" t="s">
        <v>7</v>
      </c>
      <c r="C6" s="1266" t="s">
        <v>8</v>
      </c>
      <c r="D6" s="1266" t="s">
        <v>2641</v>
      </c>
      <c r="E6" s="1265" t="s">
        <v>3760</v>
      </c>
      <c r="F6" s="1257" t="s">
        <v>6</v>
      </c>
    </row>
    <row r="7" spans="1:6">
      <c r="A7" s="1328"/>
      <c r="B7" s="1262"/>
      <c r="C7" s="1262"/>
      <c r="D7" s="1262"/>
      <c r="E7" s="1306" t="s">
        <v>11</v>
      </c>
      <c r="F7" s="1306" t="s">
        <v>12</v>
      </c>
    </row>
    <row r="8" spans="1:6">
      <c r="A8" s="1260"/>
      <c r="B8" s="1324" t="s">
        <v>3838</v>
      </c>
      <c r="C8" s="1324" t="s">
        <v>3837</v>
      </c>
      <c r="D8" s="1261" t="s">
        <v>2643</v>
      </c>
      <c r="E8" s="1300">
        <v>45331</v>
      </c>
      <c r="F8" s="1300">
        <f>E8+40</f>
        <v>45371</v>
      </c>
    </row>
    <row r="9" spans="1:6">
      <c r="A9" s="1260"/>
      <c r="B9" s="1324" t="s">
        <v>3836</v>
      </c>
      <c r="C9" s="1326" t="s">
        <v>2108</v>
      </c>
      <c r="D9" s="1259"/>
      <c r="E9" s="1300">
        <f>E8+5</f>
        <v>45336</v>
      </c>
      <c r="F9" s="1300">
        <f>E9+40</f>
        <v>45376</v>
      </c>
    </row>
    <row r="10" spans="1:6">
      <c r="A10" s="1260"/>
      <c r="B10" s="1325" t="s">
        <v>3835</v>
      </c>
      <c r="C10" s="1324" t="s">
        <v>3834</v>
      </c>
      <c r="D10" s="1259"/>
      <c r="E10" s="1300">
        <f>E9+11</f>
        <v>45347</v>
      </c>
      <c r="F10" s="1300">
        <f>E10+40</f>
        <v>45387</v>
      </c>
    </row>
    <row r="11" spans="1:6">
      <c r="A11" s="1260"/>
      <c r="B11" s="1324"/>
      <c r="C11" s="1324"/>
      <c r="D11" s="1259"/>
      <c r="E11" s="1300"/>
      <c r="F11" s="1300"/>
    </row>
    <row r="12" spans="1:6">
      <c r="A12" s="1260"/>
      <c r="B12" s="1324"/>
      <c r="C12" s="1324"/>
      <c r="D12" s="1323"/>
      <c r="E12" s="1300"/>
      <c r="F12" s="1300"/>
    </row>
    <row r="13" spans="1:6">
      <c r="A13" s="1309" t="s">
        <v>16</v>
      </c>
      <c r="B13" s="1309"/>
      <c r="C13" s="1312"/>
      <c r="D13" s="1307"/>
      <c r="E13" s="1307"/>
      <c r="F13" s="1327"/>
    </row>
    <row r="14" spans="1:6">
      <c r="A14" s="1260"/>
      <c r="B14" s="1266" t="s">
        <v>7</v>
      </c>
      <c r="C14" s="1262" t="s">
        <v>8</v>
      </c>
      <c r="D14" s="1266" t="s">
        <v>2641</v>
      </c>
      <c r="E14" s="1265" t="s">
        <v>3760</v>
      </c>
      <c r="F14" s="1257" t="s">
        <v>2269</v>
      </c>
    </row>
    <row r="15" spans="1:6">
      <c r="A15" s="1260"/>
      <c r="B15" s="1266"/>
      <c r="C15" s="1273"/>
      <c r="D15" s="1266"/>
      <c r="E15" s="1257" t="s">
        <v>11</v>
      </c>
      <c r="F15" s="1257" t="s">
        <v>12</v>
      </c>
    </row>
    <row r="16" spans="1:6">
      <c r="A16" s="1260"/>
      <c r="B16" s="1324" t="s">
        <v>3838</v>
      </c>
      <c r="C16" s="1324" t="s">
        <v>3837</v>
      </c>
      <c r="D16" s="1261" t="s">
        <v>2643</v>
      </c>
      <c r="E16" s="1300">
        <v>45331</v>
      </c>
      <c r="F16" s="1300">
        <f>E16+40</f>
        <v>45371</v>
      </c>
    </row>
    <row r="17" spans="1:6">
      <c r="A17" s="1260"/>
      <c r="B17" s="1324" t="s">
        <v>3836</v>
      </c>
      <c r="C17" s="1326" t="s">
        <v>2108</v>
      </c>
      <c r="D17" s="1259"/>
      <c r="E17" s="1300">
        <f>E16+5</f>
        <v>45336</v>
      </c>
      <c r="F17" s="1300">
        <f>E17+40</f>
        <v>45376</v>
      </c>
    </row>
    <row r="18" spans="1:6">
      <c r="A18" s="1260"/>
      <c r="B18" s="1325" t="s">
        <v>3835</v>
      </c>
      <c r="C18" s="1324" t="s">
        <v>3834</v>
      </c>
      <c r="D18" s="1259"/>
      <c r="E18" s="1300">
        <f>E17+11</f>
        <v>45347</v>
      </c>
      <c r="F18" s="1300">
        <f>E18+40</f>
        <v>45387</v>
      </c>
    </row>
    <row r="19" spans="1:6">
      <c r="A19" s="1260"/>
      <c r="B19" s="1324"/>
      <c r="C19" s="1324"/>
      <c r="D19" s="1259"/>
      <c r="E19" s="1300"/>
      <c r="F19" s="1300"/>
    </row>
    <row r="20" spans="1:6">
      <c r="A20" s="1260"/>
      <c r="B20" s="1324"/>
      <c r="C20" s="1324"/>
      <c r="D20" s="1323"/>
      <c r="E20" s="1300"/>
      <c r="F20" s="1300"/>
    </row>
    <row r="21" spans="1:6">
      <c r="A21" s="1321" t="s">
        <v>1274</v>
      </c>
      <c r="B21" s="1322"/>
      <c r="C21" s="1322"/>
      <c r="D21" s="1321"/>
      <c r="E21" s="1321"/>
      <c r="F21" s="1320"/>
    </row>
    <row r="22" spans="1:6">
      <c r="A22" s="1321" t="s">
        <v>2440</v>
      </c>
      <c r="B22" s="1322"/>
      <c r="C22" s="1322"/>
      <c r="D22" s="1321"/>
      <c r="E22" s="1321"/>
      <c r="F22" s="1320"/>
    </row>
    <row r="23" spans="1:6">
      <c r="A23" s="1319"/>
      <c r="B23" s="1261" t="s">
        <v>7</v>
      </c>
      <c r="C23" s="1261" t="s">
        <v>8</v>
      </c>
      <c r="D23" s="1261" t="s">
        <v>2641</v>
      </c>
      <c r="E23" s="1265" t="s">
        <v>3760</v>
      </c>
      <c r="F23" s="1317" t="s">
        <v>2440</v>
      </c>
    </row>
    <row r="24" spans="1:6">
      <c r="A24" s="1319"/>
      <c r="B24" s="1259"/>
      <c r="C24" s="1259"/>
      <c r="D24" s="1256"/>
      <c r="E24" s="1317" t="s">
        <v>11</v>
      </c>
      <c r="F24" s="1317" t="s">
        <v>12</v>
      </c>
    </row>
    <row r="25" spans="1:6">
      <c r="A25" s="1319"/>
      <c r="B25" s="1294" t="s">
        <v>3824</v>
      </c>
      <c r="C25" s="1294" t="s">
        <v>3823</v>
      </c>
      <c r="D25" s="1261" t="s">
        <v>2762</v>
      </c>
      <c r="E25" s="1255">
        <v>45326</v>
      </c>
      <c r="F25" s="1255">
        <f>E25+27</f>
        <v>45353</v>
      </c>
    </row>
    <row r="26" spans="1:6">
      <c r="A26" s="1319"/>
      <c r="B26" s="1294" t="s">
        <v>3822</v>
      </c>
      <c r="C26" s="1294" t="s">
        <v>3821</v>
      </c>
      <c r="D26" s="1259"/>
      <c r="E26" s="1255">
        <f>E25+7</f>
        <v>45333</v>
      </c>
      <c r="F26" s="1255">
        <f>E26+27</f>
        <v>45360</v>
      </c>
    </row>
    <row r="27" spans="1:6">
      <c r="A27" s="1319"/>
      <c r="B27" s="1294" t="s">
        <v>3820</v>
      </c>
      <c r="C27" s="1294" t="s">
        <v>3819</v>
      </c>
      <c r="D27" s="1259"/>
      <c r="E27" s="1255">
        <f>E26+7</f>
        <v>45340</v>
      </c>
      <c r="F27" s="1255">
        <f>E27+27</f>
        <v>45367</v>
      </c>
    </row>
    <row r="28" spans="1:6">
      <c r="A28" s="1319"/>
      <c r="B28" s="1294" t="s">
        <v>3818</v>
      </c>
      <c r="C28" s="1294" t="s">
        <v>3817</v>
      </c>
      <c r="D28" s="1256"/>
      <c r="E28" s="1314">
        <v>45347</v>
      </c>
      <c r="F28" s="1314">
        <v>45374</v>
      </c>
    </row>
    <row r="29" spans="1:6">
      <c r="A29" s="1277" t="s">
        <v>32</v>
      </c>
      <c r="B29" s="1277"/>
      <c r="C29" s="1277"/>
      <c r="D29" s="1277"/>
      <c r="E29" s="1318"/>
      <c r="F29" s="1318"/>
    </row>
    <row r="30" spans="1:6">
      <c r="A30" s="1318" t="s">
        <v>2462</v>
      </c>
      <c r="B30" s="1318"/>
      <c r="C30" s="1318"/>
      <c r="D30" s="1318"/>
      <c r="E30" s="1318"/>
      <c r="F30" s="1318"/>
    </row>
    <row r="31" spans="1:6">
      <c r="A31" s="1260"/>
      <c r="B31" s="1261" t="s">
        <v>3833</v>
      </c>
      <c r="C31" s="1261" t="s">
        <v>8</v>
      </c>
      <c r="D31" s="1261" t="s">
        <v>2641</v>
      </c>
      <c r="E31" s="1265" t="s">
        <v>3760</v>
      </c>
      <c r="F31" s="1317" t="s">
        <v>2462</v>
      </c>
    </row>
    <row r="32" spans="1:6">
      <c r="A32" s="1260"/>
      <c r="B32" s="1259"/>
      <c r="C32" s="1259"/>
      <c r="D32" s="1256"/>
      <c r="E32" s="1317" t="s">
        <v>11</v>
      </c>
      <c r="F32" s="1317" t="s">
        <v>12</v>
      </c>
    </row>
    <row r="33" spans="1:6">
      <c r="A33" s="1260"/>
      <c r="B33" s="1294" t="s">
        <v>3832</v>
      </c>
      <c r="C33" s="1294" t="s">
        <v>3831</v>
      </c>
      <c r="D33" s="1261" t="s">
        <v>2664</v>
      </c>
      <c r="E33" s="1255">
        <v>45329</v>
      </c>
      <c r="F33" s="1255">
        <f>E33+27</f>
        <v>45356</v>
      </c>
    </row>
    <row r="34" spans="1:6">
      <c r="A34" s="1260"/>
      <c r="B34" s="1294"/>
      <c r="C34" s="1294"/>
      <c r="D34" s="1259"/>
      <c r="E34" s="1255">
        <f>E33+7</f>
        <v>45336</v>
      </c>
      <c r="F34" s="1255">
        <f>E34+27</f>
        <v>45363</v>
      </c>
    </row>
    <row r="35" spans="1:6">
      <c r="A35" s="1260"/>
      <c r="B35" s="1294" t="s">
        <v>3830</v>
      </c>
      <c r="C35" s="1294" t="s">
        <v>3829</v>
      </c>
      <c r="D35" s="1259"/>
      <c r="E35" s="1255">
        <f>E34+7</f>
        <v>45343</v>
      </c>
      <c r="F35" s="1255">
        <f>E35+27</f>
        <v>45370</v>
      </c>
    </row>
    <row r="36" spans="1:6">
      <c r="A36" s="1260"/>
      <c r="B36" s="1294" t="s">
        <v>3828</v>
      </c>
      <c r="C36" s="1294" t="s">
        <v>3827</v>
      </c>
      <c r="D36" s="1256"/>
      <c r="E36" s="1314">
        <v>45350</v>
      </c>
      <c r="F36" s="1314">
        <v>45377</v>
      </c>
    </row>
    <row r="37" spans="1:6">
      <c r="A37" s="1268" t="s">
        <v>84</v>
      </c>
      <c r="B37" s="1316"/>
      <c r="C37" s="1268"/>
      <c r="D37" s="1268"/>
      <c r="E37" s="1268"/>
      <c r="F37" s="1268"/>
    </row>
    <row r="38" spans="1:6">
      <c r="A38" s="1260"/>
      <c r="B38" s="1266" t="s">
        <v>7</v>
      </c>
      <c r="C38" s="1266" t="s">
        <v>8</v>
      </c>
      <c r="D38" s="1266" t="s">
        <v>2641</v>
      </c>
      <c r="E38" s="1265" t="s">
        <v>3760</v>
      </c>
      <c r="F38" s="1306" t="s">
        <v>84</v>
      </c>
    </row>
    <row r="39" spans="1:6">
      <c r="A39" s="1260"/>
      <c r="B39" s="1262"/>
      <c r="C39" s="1262"/>
      <c r="D39" s="1266"/>
      <c r="E39" s="1311" t="s">
        <v>11</v>
      </c>
      <c r="F39" s="1257" t="s">
        <v>12</v>
      </c>
    </row>
    <row r="40" spans="1:6">
      <c r="A40" s="1260"/>
      <c r="B40" s="1294" t="s">
        <v>3824</v>
      </c>
      <c r="C40" s="1294" t="s">
        <v>3823</v>
      </c>
      <c r="D40" s="1261" t="s">
        <v>2762</v>
      </c>
      <c r="E40" s="1255">
        <v>45326</v>
      </c>
      <c r="F40" s="1255">
        <f>E40+27</f>
        <v>45353</v>
      </c>
    </row>
    <row r="41" spans="1:6">
      <c r="A41" s="1260"/>
      <c r="B41" s="1294" t="s">
        <v>3822</v>
      </c>
      <c r="C41" s="1294" t="s">
        <v>3826</v>
      </c>
      <c r="D41" s="1259"/>
      <c r="E41" s="1255">
        <f>E40+7</f>
        <v>45333</v>
      </c>
      <c r="F41" s="1255">
        <f>E41+27</f>
        <v>45360</v>
      </c>
    </row>
    <row r="42" spans="1:6">
      <c r="A42" s="1260"/>
      <c r="B42" s="1294" t="s">
        <v>3820</v>
      </c>
      <c r="C42" s="1294" t="s">
        <v>3819</v>
      </c>
      <c r="D42" s="1259"/>
      <c r="E42" s="1255">
        <f>E41+7</f>
        <v>45340</v>
      </c>
      <c r="F42" s="1255">
        <f>E42+27</f>
        <v>45367</v>
      </c>
    </row>
    <row r="43" spans="1:6">
      <c r="A43" s="1260"/>
      <c r="B43" s="1294" t="s">
        <v>3818</v>
      </c>
      <c r="C43" s="1294" t="s">
        <v>3817</v>
      </c>
      <c r="D43" s="1256"/>
      <c r="E43" s="1300">
        <v>45347</v>
      </c>
      <c r="F43" s="1300">
        <v>45374</v>
      </c>
    </row>
    <row r="44" spans="1:6">
      <c r="A44" s="1309" t="s">
        <v>2519</v>
      </c>
      <c r="B44" s="1309"/>
      <c r="C44" s="1312"/>
      <c r="D44" s="1307"/>
      <c r="E44" s="1307"/>
      <c r="F44" s="1307"/>
    </row>
    <row r="45" spans="1:6">
      <c r="A45" s="1258"/>
      <c r="B45" s="1266" t="s">
        <v>7</v>
      </c>
      <c r="C45" s="1266" t="s">
        <v>8</v>
      </c>
      <c r="D45" s="1266" t="s">
        <v>2641</v>
      </c>
      <c r="E45" s="1265" t="s">
        <v>3760</v>
      </c>
      <c r="F45" s="1306" t="s">
        <v>3825</v>
      </c>
    </row>
    <row r="46" spans="1:6">
      <c r="A46" s="1258"/>
      <c r="B46" s="1262"/>
      <c r="C46" s="1262"/>
      <c r="D46" s="1266"/>
      <c r="E46" s="1311" t="s">
        <v>11</v>
      </c>
      <c r="F46" s="1257" t="s">
        <v>12</v>
      </c>
    </row>
    <row r="47" spans="1:6">
      <c r="A47" s="1258"/>
      <c r="B47" s="1294" t="s">
        <v>3824</v>
      </c>
      <c r="C47" s="1294" t="s">
        <v>3823</v>
      </c>
      <c r="D47" s="1261" t="s">
        <v>2762</v>
      </c>
      <c r="E47" s="1281">
        <v>45326</v>
      </c>
      <c r="F47" s="1280">
        <f>E47+10</f>
        <v>45336</v>
      </c>
    </row>
    <row r="48" spans="1:6">
      <c r="A48" s="1258"/>
      <c r="B48" s="1294" t="s">
        <v>3822</v>
      </c>
      <c r="C48" s="1294" t="s">
        <v>3821</v>
      </c>
      <c r="D48" s="1259"/>
      <c r="E48" s="1281">
        <f>E47+7</f>
        <v>45333</v>
      </c>
      <c r="F48" s="1283">
        <f>E48+10</f>
        <v>45343</v>
      </c>
    </row>
    <row r="49" spans="1:6">
      <c r="A49" s="1258"/>
      <c r="B49" s="1294" t="s">
        <v>3820</v>
      </c>
      <c r="C49" s="1294" t="s">
        <v>3819</v>
      </c>
      <c r="D49" s="1259"/>
      <c r="E49" s="1281">
        <f>E48+7</f>
        <v>45340</v>
      </c>
      <c r="F49" s="1283">
        <f>E49+10</f>
        <v>45350</v>
      </c>
    </row>
    <row r="50" spans="1:6">
      <c r="A50" s="1258"/>
      <c r="B50" s="1294" t="s">
        <v>3818</v>
      </c>
      <c r="C50" s="1294" t="s">
        <v>3817</v>
      </c>
      <c r="D50" s="1256"/>
      <c r="E50" s="1314">
        <v>45347</v>
      </c>
      <c r="F50" s="1314">
        <v>45358</v>
      </c>
    </row>
    <row r="51" spans="1:6">
      <c r="A51" s="1309" t="s">
        <v>1818</v>
      </c>
      <c r="B51" s="1309"/>
      <c r="C51" s="1312"/>
      <c r="D51" s="1307"/>
      <c r="E51" s="1307"/>
      <c r="F51" s="1307"/>
    </row>
    <row r="52" spans="1:6">
      <c r="A52" s="1258"/>
      <c r="B52" s="1266" t="s">
        <v>7</v>
      </c>
      <c r="C52" s="1266" t="s">
        <v>8</v>
      </c>
      <c r="D52" s="1266" t="s">
        <v>2641</v>
      </c>
      <c r="E52" s="1265" t="s">
        <v>3760</v>
      </c>
      <c r="F52" s="1306" t="s">
        <v>1818</v>
      </c>
    </row>
    <row r="53" spans="1:6">
      <c r="A53" s="1258"/>
      <c r="B53" s="1262"/>
      <c r="C53" s="1262"/>
      <c r="D53" s="1266"/>
      <c r="E53" s="1311" t="s">
        <v>11</v>
      </c>
      <c r="F53" s="1257" t="s">
        <v>12</v>
      </c>
    </row>
    <row r="54" spans="1:6">
      <c r="A54" s="1258"/>
      <c r="B54" s="1315" t="s">
        <v>3816</v>
      </c>
      <c r="C54" s="1282" t="s">
        <v>3811</v>
      </c>
      <c r="D54" s="1298" t="s">
        <v>3815</v>
      </c>
      <c r="E54" s="1281">
        <v>45326</v>
      </c>
      <c r="F54" s="1283">
        <f>E54+10</f>
        <v>45336</v>
      </c>
    </row>
    <row r="55" spans="1:6">
      <c r="A55" s="1258"/>
      <c r="B55" s="1315" t="s">
        <v>3814</v>
      </c>
      <c r="C55" s="1282" t="s">
        <v>3811</v>
      </c>
      <c r="D55" s="1297"/>
      <c r="E55" s="1281">
        <f>E54+7</f>
        <v>45333</v>
      </c>
      <c r="F55" s="1283">
        <f>E55+10</f>
        <v>45343</v>
      </c>
    </row>
    <row r="56" spans="1:6">
      <c r="A56" s="1258"/>
      <c r="B56" s="1315" t="s">
        <v>3813</v>
      </c>
      <c r="C56" s="1282" t="s">
        <v>3811</v>
      </c>
      <c r="D56" s="1297"/>
      <c r="E56" s="1281">
        <f>E55+7</f>
        <v>45340</v>
      </c>
      <c r="F56" s="1283">
        <f>E56+10</f>
        <v>45350</v>
      </c>
    </row>
    <row r="57" spans="1:6">
      <c r="A57" s="1258"/>
      <c r="B57" s="1315" t="s">
        <v>3812</v>
      </c>
      <c r="C57" s="1282" t="s">
        <v>3811</v>
      </c>
      <c r="D57" s="1297"/>
      <c r="E57" s="1314">
        <v>45347</v>
      </c>
      <c r="F57" s="1314">
        <v>45358</v>
      </c>
    </row>
    <row r="58" spans="1:6">
      <c r="A58" s="1309" t="s">
        <v>3810</v>
      </c>
      <c r="B58" s="1309"/>
      <c r="C58" s="1312"/>
      <c r="D58" s="1307"/>
      <c r="E58" s="1307"/>
      <c r="F58" s="1307"/>
    </row>
    <row r="59" spans="1:6">
      <c r="A59" s="1258"/>
      <c r="B59" s="1266" t="s">
        <v>7</v>
      </c>
      <c r="C59" s="1266" t="s">
        <v>8</v>
      </c>
      <c r="D59" s="1266" t="s">
        <v>2641</v>
      </c>
      <c r="E59" s="1265" t="s">
        <v>3760</v>
      </c>
      <c r="F59" s="1306" t="s">
        <v>1818</v>
      </c>
    </row>
    <row r="60" spans="1:6">
      <c r="A60" s="1258"/>
      <c r="B60" s="1262"/>
      <c r="C60" s="1262"/>
      <c r="D60" s="1266"/>
      <c r="E60" s="1311" t="s">
        <v>11</v>
      </c>
      <c r="F60" s="1257" t="s">
        <v>12</v>
      </c>
    </row>
    <row r="61" spans="1:6">
      <c r="A61" s="1258"/>
      <c r="B61" s="1282" t="s">
        <v>3805</v>
      </c>
      <c r="C61" s="1282" t="s">
        <v>3809</v>
      </c>
      <c r="D61" s="1262" t="s">
        <v>2664</v>
      </c>
      <c r="E61" s="1281">
        <v>45326</v>
      </c>
      <c r="F61" s="1283">
        <f>E61+10</f>
        <v>45336</v>
      </c>
    </row>
    <row r="62" spans="1:6">
      <c r="A62" s="1258"/>
      <c r="B62" s="1282" t="s">
        <v>3808</v>
      </c>
      <c r="C62" s="1282" t="s">
        <v>3807</v>
      </c>
      <c r="D62" s="1278"/>
      <c r="E62" s="1281">
        <f>E61+7</f>
        <v>45333</v>
      </c>
      <c r="F62" s="1283">
        <f>E62+10</f>
        <v>45343</v>
      </c>
    </row>
    <row r="63" spans="1:6">
      <c r="A63" s="1258"/>
      <c r="B63" s="1282" t="s">
        <v>3767</v>
      </c>
      <c r="C63" s="1282" t="s">
        <v>3806</v>
      </c>
      <c r="D63" s="1278"/>
      <c r="E63" s="1281">
        <f>E62+7</f>
        <v>45340</v>
      </c>
      <c r="F63" s="1283">
        <f>E63+10</f>
        <v>45350</v>
      </c>
    </row>
    <row r="64" spans="1:6">
      <c r="A64" s="1258"/>
      <c r="B64" s="1282" t="s">
        <v>3805</v>
      </c>
      <c r="C64" s="1282" t="s">
        <v>3804</v>
      </c>
      <c r="D64" s="1273"/>
      <c r="E64" s="1314">
        <v>45347</v>
      </c>
      <c r="F64" s="1314">
        <v>45358</v>
      </c>
    </row>
    <row r="65" spans="1:6">
      <c r="A65" s="1309" t="s">
        <v>2510</v>
      </c>
      <c r="B65" s="1309"/>
      <c r="C65" s="1312"/>
      <c r="D65" s="1307"/>
      <c r="E65" s="1307"/>
      <c r="F65" s="1307"/>
    </row>
    <row r="66" spans="1:6">
      <c r="A66" s="1313"/>
      <c r="B66" s="1266" t="s">
        <v>7</v>
      </c>
      <c r="C66" s="1266" t="s">
        <v>8</v>
      </c>
      <c r="D66" s="1266" t="s">
        <v>2641</v>
      </c>
      <c r="E66" s="1265" t="s">
        <v>3760</v>
      </c>
      <c r="F66" s="1306" t="s">
        <v>2510</v>
      </c>
    </row>
    <row r="67" spans="1:6">
      <c r="A67" s="1313"/>
      <c r="B67" s="1262"/>
      <c r="C67" s="1262"/>
      <c r="D67" s="1266"/>
      <c r="E67" s="1311" t="s">
        <v>11</v>
      </c>
      <c r="F67" s="1257" t="s">
        <v>12</v>
      </c>
    </row>
    <row r="68" spans="1:6">
      <c r="A68" s="1313"/>
      <c r="B68" s="1294" t="s">
        <v>3803</v>
      </c>
      <c r="C68" s="1294" t="s">
        <v>3802</v>
      </c>
      <c r="D68" s="1262" t="s">
        <v>2664</v>
      </c>
      <c r="E68" s="1281">
        <v>45336</v>
      </c>
      <c r="F68" s="1283">
        <f>E68+17</f>
        <v>45353</v>
      </c>
    </row>
    <row r="69" spans="1:6">
      <c r="A69" s="1313"/>
      <c r="B69" s="1294" t="s">
        <v>3801</v>
      </c>
      <c r="C69" s="1294" t="s">
        <v>3800</v>
      </c>
      <c r="D69" s="1278"/>
      <c r="E69" s="1281">
        <f>E68+7</f>
        <v>45343</v>
      </c>
      <c r="F69" s="1283">
        <f>E69+17</f>
        <v>45360</v>
      </c>
    </row>
    <row r="70" spans="1:6">
      <c r="A70" s="1258"/>
      <c r="B70" s="1294" t="s">
        <v>3799</v>
      </c>
      <c r="C70" s="1294" t="s">
        <v>3798</v>
      </c>
      <c r="D70" s="1278"/>
      <c r="E70" s="1281">
        <f>E69+7</f>
        <v>45350</v>
      </c>
      <c r="F70" s="1283">
        <f>E70+17</f>
        <v>45367</v>
      </c>
    </row>
    <row r="71" spans="1:6">
      <c r="A71" s="1309" t="s">
        <v>3797</v>
      </c>
      <c r="B71" s="1309"/>
      <c r="C71" s="1312"/>
      <c r="D71" s="1307"/>
      <c r="E71" s="1312"/>
      <c r="F71" s="1307"/>
    </row>
    <row r="72" spans="1:6">
      <c r="A72" s="1260"/>
      <c r="B72" s="1266" t="s">
        <v>7</v>
      </c>
      <c r="C72" s="1266" t="s">
        <v>8</v>
      </c>
      <c r="D72" s="1266" t="s">
        <v>2641</v>
      </c>
      <c r="E72" s="1265" t="s">
        <v>3760</v>
      </c>
      <c r="F72" s="1306" t="s">
        <v>3797</v>
      </c>
    </row>
    <row r="73" spans="1:6">
      <c r="A73" s="1260"/>
      <c r="B73" s="1262"/>
      <c r="C73" s="1262"/>
      <c r="D73" s="1266"/>
      <c r="E73" s="1311" t="s">
        <v>11</v>
      </c>
      <c r="F73" s="1257" t="s">
        <v>12</v>
      </c>
    </row>
    <row r="74" spans="1:6">
      <c r="A74" s="1260"/>
      <c r="B74" s="1294" t="s">
        <v>3796</v>
      </c>
      <c r="C74" s="1294" t="s">
        <v>3795</v>
      </c>
      <c r="D74" s="1262" t="s">
        <v>2664</v>
      </c>
      <c r="E74" s="1281">
        <v>45328</v>
      </c>
      <c r="F74" s="1283">
        <f>E74+10</f>
        <v>45338</v>
      </c>
    </row>
    <row r="75" spans="1:6">
      <c r="A75" s="1260"/>
      <c r="B75" s="1294" t="s">
        <v>3794</v>
      </c>
      <c r="C75" s="1294" t="s">
        <v>3793</v>
      </c>
      <c r="D75" s="1278"/>
      <c r="E75" s="1281">
        <f>E74+7</f>
        <v>45335</v>
      </c>
      <c r="F75" s="1283">
        <f>E75+10</f>
        <v>45345</v>
      </c>
    </row>
    <row r="76" spans="1:6">
      <c r="A76" s="1260"/>
      <c r="B76" s="1294" t="s">
        <v>3792</v>
      </c>
      <c r="C76" s="1294" t="s">
        <v>3791</v>
      </c>
      <c r="D76" s="1278"/>
      <c r="E76" s="1281">
        <f>E75+7</f>
        <v>45342</v>
      </c>
      <c r="F76" s="1283">
        <f>E76+10</f>
        <v>45352</v>
      </c>
    </row>
    <row r="77" spans="1:6">
      <c r="A77" s="1277" t="s">
        <v>53</v>
      </c>
      <c r="B77" s="1310"/>
      <c r="C77" s="1310"/>
      <c r="D77" s="1277"/>
      <c r="E77" s="1277"/>
      <c r="F77" s="1277"/>
    </row>
    <row r="78" spans="1:6">
      <c r="A78" s="1309" t="s">
        <v>1123</v>
      </c>
      <c r="B78" s="1309"/>
      <c r="C78" s="1308"/>
      <c r="D78" s="1307"/>
      <c r="E78" s="1277"/>
      <c r="F78" s="1277"/>
    </row>
    <row r="79" spans="1:6">
      <c r="A79" s="1260"/>
      <c r="B79" s="1266" t="s">
        <v>7</v>
      </c>
      <c r="C79" s="1266" t="s">
        <v>8</v>
      </c>
      <c r="D79" s="1266" t="s">
        <v>2641</v>
      </c>
      <c r="E79" s="1265" t="s">
        <v>3760</v>
      </c>
      <c r="F79" s="1306" t="s">
        <v>54</v>
      </c>
    </row>
    <row r="80" spans="1:6">
      <c r="A80" s="1260"/>
      <c r="B80" s="1262"/>
      <c r="C80" s="1262"/>
      <c r="D80" s="1262"/>
      <c r="E80" s="1265" t="s">
        <v>11</v>
      </c>
      <c r="F80" s="1306" t="s">
        <v>12</v>
      </c>
    </row>
    <row r="81" spans="1:6">
      <c r="A81" s="1260"/>
      <c r="B81" s="1294" t="s">
        <v>3790</v>
      </c>
      <c r="C81" s="1294" t="s">
        <v>3789</v>
      </c>
      <c r="D81" s="1305" t="s">
        <v>3788</v>
      </c>
      <c r="E81" s="1280">
        <v>45323</v>
      </c>
      <c r="F81" s="1300">
        <f>E81+31</f>
        <v>45354</v>
      </c>
    </row>
    <row r="82" spans="1:6">
      <c r="A82" s="1260"/>
      <c r="B82" s="1294" t="s">
        <v>3787</v>
      </c>
      <c r="C82" s="1294" t="s">
        <v>3786</v>
      </c>
      <c r="D82" s="1304"/>
      <c r="E82" s="1280">
        <f>E81+6</f>
        <v>45329</v>
      </c>
      <c r="F82" s="1300">
        <f>E82+31</f>
        <v>45360</v>
      </c>
    </row>
    <row r="83" spans="1:6">
      <c r="A83" s="1260"/>
      <c r="B83" s="1294" t="s">
        <v>3785</v>
      </c>
      <c r="C83" s="1294" t="s">
        <v>3784</v>
      </c>
      <c r="D83" s="1304"/>
      <c r="E83" s="1303">
        <f>E82+7</f>
        <v>45336</v>
      </c>
      <c r="F83" s="1302">
        <f>E83+31</f>
        <v>45367</v>
      </c>
    </row>
    <row r="84" spans="1:6">
      <c r="A84" s="1260"/>
      <c r="B84" s="1294" t="s">
        <v>3783</v>
      </c>
      <c r="C84" s="1294" t="s">
        <v>3782</v>
      </c>
      <c r="D84" s="1301"/>
      <c r="E84" s="1280">
        <f>E83+14</f>
        <v>45350</v>
      </c>
      <c r="F84" s="1300">
        <f>E84+31</f>
        <v>45381</v>
      </c>
    </row>
    <row r="85" spans="1:6">
      <c r="A85" s="1260"/>
      <c r="B85" s="1294"/>
      <c r="C85" s="1294"/>
      <c r="D85" s="1301"/>
      <c r="E85" s="1280"/>
      <c r="F85" s="1300"/>
    </row>
    <row r="86" spans="1:6">
      <c r="A86" s="1292" t="s">
        <v>3781</v>
      </c>
      <c r="B86" s="1290"/>
      <c r="C86" s="1299"/>
      <c r="D86" s="1267"/>
      <c r="E86" s="1277"/>
      <c r="F86" s="1277"/>
    </row>
    <row r="87" spans="1:6">
      <c r="A87" s="1258"/>
      <c r="B87" s="1266" t="s">
        <v>7</v>
      </c>
      <c r="C87" s="1266" t="s">
        <v>8</v>
      </c>
      <c r="D87" s="1266" t="s">
        <v>2641</v>
      </c>
      <c r="E87" s="1287" t="s">
        <v>3760</v>
      </c>
      <c r="F87" s="1286" t="s">
        <v>3781</v>
      </c>
    </row>
    <row r="88" spans="1:6">
      <c r="A88" s="1258"/>
      <c r="B88" s="1262"/>
      <c r="C88" s="1262"/>
      <c r="D88" s="1266"/>
      <c r="E88" s="1284" t="s">
        <v>11</v>
      </c>
      <c r="F88" s="1283" t="s">
        <v>12</v>
      </c>
    </row>
    <row r="89" spans="1:6">
      <c r="A89" s="1258"/>
      <c r="B89" s="1257" t="s">
        <v>3775</v>
      </c>
      <c r="C89" s="1294" t="s">
        <v>3780</v>
      </c>
      <c r="D89" s="1298" t="s">
        <v>3779</v>
      </c>
      <c r="E89" s="1280">
        <v>45326</v>
      </c>
      <c r="F89" s="1283">
        <f>E89+2</f>
        <v>45328</v>
      </c>
    </row>
    <row r="90" spans="1:6">
      <c r="A90" s="1258"/>
      <c r="B90" s="1257" t="s">
        <v>3775</v>
      </c>
      <c r="C90" s="1294" t="s">
        <v>3778</v>
      </c>
      <c r="D90" s="1297"/>
      <c r="E90" s="1280">
        <f>E89+7</f>
        <v>45333</v>
      </c>
      <c r="F90" s="1283">
        <f>E90+2</f>
        <v>45335</v>
      </c>
    </row>
    <row r="91" spans="1:6">
      <c r="A91" s="1258"/>
      <c r="B91" s="1257" t="s">
        <v>3775</v>
      </c>
      <c r="C91" s="1294" t="s">
        <v>3777</v>
      </c>
      <c r="D91" s="1297"/>
      <c r="E91" s="1280">
        <f>E90+7</f>
        <v>45340</v>
      </c>
      <c r="F91" s="1283">
        <f>E91+2</f>
        <v>45342</v>
      </c>
    </row>
    <row r="92" spans="1:6">
      <c r="A92" s="1258"/>
      <c r="B92" s="1257" t="s">
        <v>3775</v>
      </c>
      <c r="C92" s="1294" t="s">
        <v>3776</v>
      </c>
      <c r="D92" s="1297"/>
      <c r="E92" s="1280">
        <f>E91+7</f>
        <v>45347</v>
      </c>
      <c r="F92" s="1283">
        <f>E92+2</f>
        <v>45349</v>
      </c>
    </row>
    <row r="93" spans="1:6">
      <c r="A93" s="1258"/>
      <c r="B93" s="1257" t="s">
        <v>3775</v>
      </c>
      <c r="C93" s="1294" t="s">
        <v>3774</v>
      </c>
      <c r="D93" s="1296"/>
      <c r="E93" s="1280">
        <f>E92+7</f>
        <v>45354</v>
      </c>
      <c r="F93" s="1283">
        <f>E93+2</f>
        <v>45356</v>
      </c>
    </row>
    <row r="94" spans="1:6">
      <c r="A94" s="1292" t="s">
        <v>3773</v>
      </c>
      <c r="B94" s="1290"/>
      <c r="C94" s="1290"/>
      <c r="D94" s="1267"/>
      <c r="E94" s="1289"/>
      <c r="F94" s="1289"/>
    </row>
    <row r="95" spans="1:6">
      <c r="A95" s="1258"/>
      <c r="B95" s="1266" t="s">
        <v>7</v>
      </c>
      <c r="C95" s="1266" t="s">
        <v>8</v>
      </c>
      <c r="D95" s="1266" t="s">
        <v>2641</v>
      </c>
      <c r="E95" s="1287" t="s">
        <v>3760</v>
      </c>
      <c r="F95" s="1286" t="s">
        <v>3773</v>
      </c>
    </row>
    <row r="96" spans="1:6">
      <c r="A96" s="1258"/>
      <c r="B96" s="1262"/>
      <c r="C96" s="1262"/>
      <c r="D96" s="1266"/>
      <c r="E96" s="1284" t="s">
        <v>11</v>
      </c>
      <c r="F96" s="1283" t="s">
        <v>12</v>
      </c>
    </row>
    <row r="97" spans="1:6">
      <c r="A97" s="1258"/>
      <c r="B97" s="1257" t="s">
        <v>3769</v>
      </c>
      <c r="C97" s="1294" t="s">
        <v>3772</v>
      </c>
      <c r="D97" s="1295" t="s">
        <v>3771</v>
      </c>
      <c r="E97" s="1280">
        <v>45325</v>
      </c>
      <c r="F97" s="1280">
        <f>E97+2</f>
        <v>45327</v>
      </c>
    </row>
    <row r="98" spans="1:6">
      <c r="A98" s="1258"/>
      <c r="B98" s="1257" t="s">
        <v>3769</v>
      </c>
      <c r="C98" s="1294" t="s">
        <v>3770</v>
      </c>
      <c r="D98" s="1295"/>
      <c r="E98" s="1280">
        <f>E97+7</f>
        <v>45332</v>
      </c>
      <c r="F98" s="1280">
        <f>E98+2</f>
        <v>45334</v>
      </c>
    </row>
    <row r="99" spans="1:6">
      <c r="A99" s="1258"/>
      <c r="B99" s="1257" t="s">
        <v>3769</v>
      </c>
      <c r="C99" s="1294" t="s">
        <v>3768</v>
      </c>
      <c r="D99" s="1295"/>
      <c r="E99" s="1280">
        <f>E98+14</f>
        <v>45346</v>
      </c>
      <c r="F99" s="1280">
        <f>E99+2</f>
        <v>45348</v>
      </c>
    </row>
    <row r="100" spans="1:6">
      <c r="A100" s="1258"/>
      <c r="B100" s="1257"/>
      <c r="C100" s="1294"/>
      <c r="D100" s="1295"/>
      <c r="E100" s="1280"/>
      <c r="F100" s="1280"/>
    </row>
    <row r="101" spans="1:6">
      <c r="A101" s="1258"/>
      <c r="B101" s="1257"/>
      <c r="C101" s="1294"/>
      <c r="D101" s="1293"/>
      <c r="E101" s="1280"/>
      <c r="F101" s="1280"/>
    </row>
    <row r="102" spans="1:6">
      <c r="A102" s="1292" t="s">
        <v>3252</v>
      </c>
      <c r="B102" s="1291"/>
      <c r="C102" s="1290"/>
      <c r="D102" s="1267"/>
      <c r="E102" s="1289"/>
      <c r="F102" s="1289"/>
    </row>
    <row r="103" spans="1:6">
      <c r="A103" s="1258"/>
      <c r="B103" s="1266" t="s">
        <v>7</v>
      </c>
      <c r="C103" s="1262" t="s">
        <v>8</v>
      </c>
      <c r="D103" s="1288" t="s">
        <v>2641</v>
      </c>
      <c r="E103" s="1287" t="s">
        <v>3760</v>
      </c>
      <c r="F103" s="1286" t="s">
        <v>3252</v>
      </c>
    </row>
    <row r="104" spans="1:6">
      <c r="A104" s="1258"/>
      <c r="B104" s="1262"/>
      <c r="C104" s="1278"/>
      <c r="D104" s="1285"/>
      <c r="E104" s="1284" t="s">
        <v>11</v>
      </c>
      <c r="F104" s="1283" t="s">
        <v>12</v>
      </c>
    </row>
    <row r="105" spans="1:6">
      <c r="A105" s="1258"/>
      <c r="B105" s="1282" t="s">
        <v>3767</v>
      </c>
      <c r="C105" s="1282" t="s">
        <v>3766</v>
      </c>
      <c r="D105" s="1262" t="s">
        <v>3765</v>
      </c>
      <c r="E105" s="1281">
        <v>45325</v>
      </c>
      <c r="F105" s="1280">
        <f>E105+7</f>
        <v>45332</v>
      </c>
    </row>
    <row r="106" spans="1:6">
      <c r="A106" s="1258"/>
      <c r="B106" s="1282" t="s">
        <v>3764</v>
      </c>
      <c r="C106" s="1282" t="s">
        <v>1920</v>
      </c>
      <c r="D106" s="1278"/>
      <c r="E106" s="1281">
        <f>E105+14</f>
        <v>45339</v>
      </c>
      <c r="F106" s="1280">
        <f>E106+7</f>
        <v>45346</v>
      </c>
    </row>
    <row r="107" spans="1:6">
      <c r="A107" s="1258"/>
      <c r="B107" s="1282" t="s">
        <v>3763</v>
      </c>
      <c r="C107" s="1282" t="s">
        <v>3762</v>
      </c>
      <c r="D107" s="1273"/>
      <c r="E107" s="1281">
        <f>E106+7</f>
        <v>45346</v>
      </c>
      <c r="F107" s="1280">
        <f>E107+7</f>
        <v>45353</v>
      </c>
    </row>
    <row r="108" spans="1:6">
      <c r="A108" s="1277" t="s">
        <v>1578</v>
      </c>
      <c r="B108" s="1277"/>
      <c r="C108" s="1277"/>
      <c r="D108" s="1277"/>
      <c r="E108" s="1277"/>
      <c r="F108" s="1279"/>
    </row>
    <row r="109" spans="1:6">
      <c r="A109" s="1277" t="s">
        <v>2384</v>
      </c>
      <c r="B109" s="1277"/>
      <c r="C109" s="1277"/>
      <c r="D109" s="1277"/>
      <c r="E109" s="1277"/>
      <c r="F109" s="1279"/>
    </row>
    <row r="110" spans="1:6">
      <c r="A110" s="1260"/>
      <c r="B110" s="1275" t="s">
        <v>7</v>
      </c>
      <c r="C110" s="1275" t="s">
        <v>8</v>
      </c>
      <c r="D110" s="1262" t="s">
        <v>2641</v>
      </c>
      <c r="E110" s="1265" t="s">
        <v>3760</v>
      </c>
      <c r="F110" s="1257" t="s">
        <v>59</v>
      </c>
    </row>
    <row r="111" spans="1:6">
      <c r="A111" s="1260"/>
      <c r="B111" s="1274"/>
      <c r="C111" s="1274"/>
      <c r="D111" s="1273"/>
      <c r="E111" s="1257" t="s">
        <v>11</v>
      </c>
      <c r="F111" s="1257" t="s">
        <v>12</v>
      </c>
    </row>
    <row r="112" spans="1:6">
      <c r="A112" s="1260"/>
      <c r="B112" s="1257" t="s">
        <v>3755</v>
      </c>
      <c r="C112" s="1257" t="s">
        <v>3757</v>
      </c>
      <c r="D112" s="1262" t="s">
        <v>2762</v>
      </c>
      <c r="E112" s="1255">
        <v>45330</v>
      </c>
      <c r="F112" s="1270">
        <f>E112+40</f>
        <v>45370</v>
      </c>
    </row>
    <row r="113" spans="1:7">
      <c r="A113" s="1260"/>
      <c r="B113" s="1257" t="s">
        <v>3755</v>
      </c>
      <c r="C113" s="1257" t="s">
        <v>3756</v>
      </c>
      <c r="D113" s="1278"/>
      <c r="E113" s="1255">
        <f>E112+7</f>
        <v>45337</v>
      </c>
      <c r="F113" s="1270">
        <f>E113+40</f>
        <v>45377</v>
      </c>
    </row>
    <row r="114" spans="1:7">
      <c r="A114" s="1260"/>
      <c r="B114" s="1257" t="s">
        <v>3755</v>
      </c>
      <c r="C114" s="1257" t="s">
        <v>3754</v>
      </c>
      <c r="D114" s="1278"/>
      <c r="E114" s="1255">
        <f>E113+12</f>
        <v>45349</v>
      </c>
      <c r="F114" s="1270">
        <f>E114+40</f>
        <v>45389</v>
      </c>
    </row>
    <row r="115" spans="1:7">
      <c r="A115" s="1260"/>
      <c r="B115" s="1257"/>
      <c r="C115" s="1257"/>
      <c r="D115" s="1273"/>
      <c r="E115" s="1255"/>
      <c r="F115" s="1270"/>
    </row>
    <row r="116" spans="1:7">
      <c r="A116" s="1277" t="s">
        <v>1459</v>
      </c>
      <c r="B116" s="1277"/>
      <c r="C116" s="1277"/>
      <c r="D116" s="1277"/>
      <c r="E116" s="1277" t="s">
        <v>2228</v>
      </c>
      <c r="F116" s="1276"/>
    </row>
    <row r="117" spans="1:7">
      <c r="A117" s="1260"/>
      <c r="B117" s="1275" t="s">
        <v>7</v>
      </c>
      <c r="C117" s="1275" t="s">
        <v>8</v>
      </c>
      <c r="D117" s="1262" t="s">
        <v>2641</v>
      </c>
      <c r="E117" s="1265" t="s">
        <v>3760</v>
      </c>
      <c r="F117" s="1257" t="s">
        <v>1459</v>
      </c>
    </row>
    <row r="118" spans="1:7">
      <c r="A118" s="1260"/>
      <c r="B118" s="1274"/>
      <c r="C118" s="1274"/>
      <c r="D118" s="1273"/>
      <c r="E118" s="1257" t="s">
        <v>11</v>
      </c>
      <c r="F118" s="1257" t="s">
        <v>12</v>
      </c>
    </row>
    <row r="119" spans="1:7">
      <c r="A119" s="1260"/>
      <c r="B119" s="1257" t="s">
        <v>3755</v>
      </c>
      <c r="C119" s="1257" t="s">
        <v>3757</v>
      </c>
      <c r="D119" s="1272" t="s">
        <v>2762</v>
      </c>
      <c r="E119" s="1255">
        <v>45330</v>
      </c>
      <c r="F119" s="1270">
        <f>E119+40</f>
        <v>45370</v>
      </c>
    </row>
    <row r="120" spans="1:7">
      <c r="A120" s="1260"/>
      <c r="B120" s="1257" t="s">
        <v>3755</v>
      </c>
      <c r="C120" s="1257" t="s">
        <v>3756</v>
      </c>
      <c r="D120" s="1271"/>
      <c r="E120" s="1255">
        <f>E119+7</f>
        <v>45337</v>
      </c>
      <c r="F120" s="1270">
        <f>E120+40</f>
        <v>45377</v>
      </c>
    </row>
    <row r="121" spans="1:7">
      <c r="A121" s="1260"/>
      <c r="B121" s="1257" t="s">
        <v>3755</v>
      </c>
      <c r="C121" s="1257" t="s">
        <v>3754</v>
      </c>
      <c r="D121" s="1271"/>
      <c r="E121" s="1255">
        <f>E120+12</f>
        <v>45349</v>
      </c>
      <c r="F121" s="1270">
        <f>E121+40</f>
        <v>45389</v>
      </c>
    </row>
    <row r="122" spans="1:7">
      <c r="A122" s="1260"/>
      <c r="B122" s="1257"/>
      <c r="C122" s="1257"/>
      <c r="D122" s="1271"/>
      <c r="E122" s="1255"/>
      <c r="F122" s="1270"/>
    </row>
    <row r="123" spans="1:7">
      <c r="A123" s="1269" t="s">
        <v>62</v>
      </c>
      <c r="B123" s="1269"/>
      <c r="C123" s="1269"/>
      <c r="D123" s="1269"/>
      <c r="E123" s="1269"/>
      <c r="F123" s="1269"/>
      <c r="G123" s="1267"/>
    </row>
    <row r="124" spans="1:7">
      <c r="A124" s="1268" t="s">
        <v>3761</v>
      </c>
      <c r="B124" s="1268"/>
      <c r="C124" s="1268"/>
      <c r="D124" s="1268"/>
      <c r="E124" s="1268"/>
      <c r="F124" s="1268"/>
      <c r="G124" s="1267"/>
    </row>
    <row r="125" spans="1:7">
      <c r="A125" s="1260"/>
      <c r="B125" s="1263" t="s">
        <v>7</v>
      </c>
      <c r="C125" s="1263" t="s">
        <v>8</v>
      </c>
      <c r="D125" s="1266" t="s">
        <v>2641</v>
      </c>
      <c r="E125" s="1265" t="s">
        <v>3760</v>
      </c>
      <c r="F125" s="1264" t="s">
        <v>64</v>
      </c>
      <c r="G125" s="1264"/>
    </row>
    <row r="126" spans="1:7">
      <c r="A126" s="1260"/>
      <c r="B126" s="1263"/>
      <c r="C126" s="1263"/>
      <c r="D126" s="1262"/>
      <c r="E126" s="1257" t="s">
        <v>11</v>
      </c>
      <c r="F126" s="1257" t="s">
        <v>3759</v>
      </c>
      <c r="G126" s="1257" t="s">
        <v>3758</v>
      </c>
    </row>
    <row r="127" spans="1:7">
      <c r="A127" s="1260"/>
      <c r="B127" s="1257" t="s">
        <v>3755</v>
      </c>
      <c r="C127" s="1257" t="s">
        <v>3757</v>
      </c>
      <c r="D127" s="1261" t="s">
        <v>2762</v>
      </c>
      <c r="E127" s="1255">
        <v>45330</v>
      </c>
      <c r="F127" s="1255">
        <f>E127+30</f>
        <v>45360</v>
      </c>
      <c r="G127" s="1255">
        <f>E127+40</f>
        <v>45370</v>
      </c>
    </row>
    <row r="128" spans="1:7">
      <c r="A128" s="1260"/>
      <c r="B128" s="1257" t="s">
        <v>3755</v>
      </c>
      <c r="C128" s="1257" t="s">
        <v>3756</v>
      </c>
      <c r="D128" s="1259"/>
      <c r="E128" s="1255">
        <f>E127+7</f>
        <v>45337</v>
      </c>
      <c r="F128" s="1255">
        <f>F127+7</f>
        <v>45367</v>
      </c>
      <c r="G128" s="1255">
        <f>G127+7</f>
        <v>45377</v>
      </c>
    </row>
    <row r="129" spans="1:7">
      <c r="A129" s="1260"/>
      <c r="B129" s="1257" t="s">
        <v>3755</v>
      </c>
      <c r="C129" s="1257" t="s">
        <v>3754</v>
      </c>
      <c r="D129" s="1259"/>
      <c r="E129" s="1255">
        <f>E128+12</f>
        <v>45349</v>
      </c>
      <c r="F129" s="1255">
        <f>F128+7</f>
        <v>45374</v>
      </c>
      <c r="G129" s="1255">
        <f>G128+7</f>
        <v>45384</v>
      </c>
    </row>
    <row r="130" spans="1:7">
      <c r="A130" s="1258"/>
      <c r="B130" s="1257"/>
      <c r="C130" s="1257"/>
      <c r="D130" s="1259"/>
      <c r="E130" s="1255"/>
      <c r="F130" s="1255"/>
      <c r="G130" s="1255"/>
    </row>
    <row r="131" spans="1:7">
      <c r="A131" s="1258"/>
      <c r="B131" s="1257"/>
      <c r="C131" s="1257"/>
      <c r="D131" s="1256"/>
      <c r="E131" s="1255"/>
      <c r="F131" s="1255"/>
      <c r="G131" s="1255"/>
    </row>
  </sheetData>
  <mergeCells count="82">
    <mergeCell ref="D61:D64"/>
    <mergeCell ref="A1:F1"/>
    <mergeCell ref="B2:E2"/>
    <mergeCell ref="B3:F3"/>
    <mergeCell ref="A4:B4"/>
    <mergeCell ref="A5:B5"/>
    <mergeCell ref="D79:D80"/>
    <mergeCell ref="D81:D83"/>
    <mergeCell ref="D87:D88"/>
    <mergeCell ref="D89:D92"/>
    <mergeCell ref="D95:D96"/>
    <mergeCell ref="B95:B96"/>
    <mergeCell ref="A13:B13"/>
    <mergeCell ref="A37:F37"/>
    <mergeCell ref="A44:B44"/>
    <mergeCell ref="A51:B51"/>
    <mergeCell ref="A58:B58"/>
    <mergeCell ref="B45:B46"/>
    <mergeCell ref="B52:B53"/>
    <mergeCell ref="B66:B67"/>
    <mergeCell ref="B72:B73"/>
    <mergeCell ref="B79:B80"/>
    <mergeCell ref="B87:B88"/>
    <mergeCell ref="A65:B65"/>
    <mergeCell ref="A71:B71"/>
    <mergeCell ref="A78:B78"/>
    <mergeCell ref="B103:B104"/>
    <mergeCell ref="B110:B111"/>
    <mergeCell ref="B117:B118"/>
    <mergeCell ref="C117:C118"/>
    <mergeCell ref="B6:B7"/>
    <mergeCell ref="B14:B15"/>
    <mergeCell ref="B23:B24"/>
    <mergeCell ref="B31:B32"/>
    <mergeCell ref="B38:B39"/>
    <mergeCell ref="B59:B60"/>
    <mergeCell ref="C52:C53"/>
    <mergeCell ref="C59:C60"/>
    <mergeCell ref="C66:C67"/>
    <mergeCell ref="C72:C73"/>
    <mergeCell ref="C79:C80"/>
    <mergeCell ref="C87:C88"/>
    <mergeCell ref="D52:D53"/>
    <mergeCell ref="D54:D57"/>
    <mergeCell ref="D59:D60"/>
    <mergeCell ref="B125:B126"/>
    <mergeCell ref="C6:C7"/>
    <mergeCell ref="C14:C15"/>
    <mergeCell ref="C23:C24"/>
    <mergeCell ref="C31:C32"/>
    <mergeCell ref="C38:C39"/>
    <mergeCell ref="C45:C46"/>
    <mergeCell ref="D31:D32"/>
    <mergeCell ref="D33:D36"/>
    <mergeCell ref="D38:D39"/>
    <mergeCell ref="D40:D43"/>
    <mergeCell ref="D45:D46"/>
    <mergeCell ref="D47:D50"/>
    <mergeCell ref="D6:D7"/>
    <mergeCell ref="D8:D11"/>
    <mergeCell ref="D14:D15"/>
    <mergeCell ref="D16:D19"/>
    <mergeCell ref="D23:D24"/>
    <mergeCell ref="D25:D28"/>
    <mergeCell ref="D66:D67"/>
    <mergeCell ref="D68:D70"/>
    <mergeCell ref="D72:D73"/>
    <mergeCell ref="D74:D76"/>
    <mergeCell ref="D125:D126"/>
    <mergeCell ref="C125:C126"/>
    <mergeCell ref="C95:C96"/>
    <mergeCell ref="C103:C104"/>
    <mergeCell ref="C110:C111"/>
    <mergeCell ref="D97:D100"/>
    <mergeCell ref="D127:D131"/>
    <mergeCell ref="D105:D107"/>
    <mergeCell ref="D110:D111"/>
    <mergeCell ref="D112:D115"/>
    <mergeCell ref="D117:D118"/>
    <mergeCell ref="D119:D122"/>
    <mergeCell ref="A123:F123"/>
    <mergeCell ref="A124:F124"/>
  </mergeCells>
  <phoneticPr fontId="9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2024-01-29T09:23:21Z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