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日常文件\船期表\2026年7月\"/>
    </mc:Choice>
  </mc:AlternateContent>
  <bookViews>
    <workbookView xWindow="0" yWindow="0" windowWidth="18345" windowHeight="8010"/>
  </bookViews>
  <sheets>
    <sheet name="NINGBO" sheetId="1" r:id="rId1"/>
    <sheet name="SHANGHAI" sheetId="11" r:id="rId2"/>
    <sheet name="SHENZHEN" sheetId="12" r:id="rId3"/>
    <sheet name="QINGDAO" sheetId="13" r:id="rId4"/>
    <sheet name="XIAMEN" sheetId="14" r:id="rId5"/>
    <sheet name="TIANJIN" sheetId="15" r:id="rId6"/>
  </sheets>
  <definedNames>
    <definedName name="OLE_LINK111" localSheetId="2">SHENZHEN!#REF!</definedName>
    <definedName name="OLE_LINK118" localSheetId="2">SHENZHEN!#REF!</definedName>
    <definedName name="OLE_LINK12" localSheetId="0">NINGBO!#REF!</definedName>
    <definedName name="OLE_LINK20" localSheetId="0">NINGBO!#REF!</definedName>
    <definedName name="vvd" localSheetId="2">SHENZHEN!#REF!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5" l="1"/>
  <c r="F9" i="15"/>
  <c r="F10" i="15"/>
  <c r="F11" i="15"/>
  <c r="F15" i="15"/>
  <c r="F16" i="15"/>
  <c r="F17" i="15"/>
  <c r="F18" i="15"/>
  <c r="F23" i="15"/>
  <c r="F24" i="15"/>
  <c r="F25" i="15"/>
  <c r="F26" i="15"/>
  <c r="F31" i="15"/>
  <c r="F32" i="15"/>
  <c r="F33" i="15"/>
  <c r="F38" i="15"/>
  <c r="F39" i="15"/>
  <c r="F40" i="15"/>
  <c r="F41" i="15"/>
  <c r="F45" i="15"/>
  <c r="F46" i="15"/>
  <c r="F47" i="15"/>
  <c r="F48" i="15"/>
  <c r="F52" i="15"/>
  <c r="F53" i="15"/>
  <c r="F54" i="15"/>
  <c r="F55" i="15"/>
  <c r="F59" i="15"/>
  <c r="F60" i="15"/>
  <c r="F61" i="15"/>
  <c r="F62" i="15"/>
  <c r="F66" i="15"/>
  <c r="F67" i="15"/>
  <c r="F68" i="15"/>
  <c r="F69" i="15"/>
  <c r="F73" i="15"/>
  <c r="F74" i="15"/>
  <c r="F75" i="15"/>
  <c r="F76" i="15"/>
  <c r="F81" i="15"/>
  <c r="F82" i="15"/>
  <c r="F83" i="15"/>
  <c r="F84" i="15"/>
  <c r="F88" i="15"/>
  <c r="E89" i="15"/>
  <c r="F89" i="15" s="1"/>
  <c r="E90" i="15"/>
  <c r="F90" i="15"/>
  <c r="E91" i="15"/>
  <c r="F91" i="15" s="1"/>
  <c r="F95" i="15"/>
  <c r="E96" i="15"/>
  <c r="F96" i="15"/>
  <c r="E97" i="15"/>
  <c r="E98" i="15" s="1"/>
  <c r="F98" i="15" s="1"/>
  <c r="F97" i="15"/>
  <c r="F102" i="15"/>
  <c r="E103" i="15"/>
  <c r="F104" i="15" s="1"/>
  <c r="F103" i="15"/>
  <c r="E104" i="15"/>
  <c r="E105" i="15" s="1"/>
  <c r="F110" i="15"/>
  <c r="E111" i="15"/>
  <c r="E112" i="15" s="1"/>
  <c r="F111" i="15"/>
  <c r="F118" i="15"/>
  <c r="E119" i="15"/>
  <c r="F119" i="15" s="1"/>
  <c r="F127" i="15"/>
  <c r="G127" i="15"/>
  <c r="F128" i="15"/>
  <c r="G128" i="15"/>
  <c r="G129" i="15" s="1"/>
  <c r="G130" i="15" s="1"/>
  <c r="F129" i="15"/>
  <c r="F130" i="15"/>
  <c r="F112" i="15" l="1"/>
  <c r="E113" i="15"/>
  <c r="F113" i="15" s="1"/>
  <c r="F105" i="15"/>
  <c r="E120" i="15"/>
  <c r="E8" i="14"/>
  <c r="G8" i="14"/>
  <c r="F9" i="14"/>
  <c r="F10" i="14" s="1"/>
  <c r="E17" i="14"/>
  <c r="E18" i="14" s="1"/>
  <c r="E19" i="14" s="1"/>
  <c r="E20" i="14" s="1"/>
  <c r="G17" i="14"/>
  <c r="F18" i="14"/>
  <c r="G18" i="14"/>
  <c r="G19" i="14" s="1"/>
  <c r="G20" i="14" s="1"/>
  <c r="F19" i="14"/>
  <c r="F20" i="14" s="1"/>
  <c r="E26" i="14"/>
  <c r="E27" i="14" s="1"/>
  <c r="E28" i="14" s="1"/>
  <c r="E29" i="14" s="1"/>
  <c r="G26" i="14"/>
  <c r="G27" i="14" s="1"/>
  <c r="G28" i="14" s="1"/>
  <c r="G29" i="14" s="1"/>
  <c r="F27" i="14"/>
  <c r="F28" i="14"/>
  <c r="F29" i="14" s="1"/>
  <c r="E36" i="14"/>
  <c r="G36" i="14"/>
  <c r="G37" i="14" s="1"/>
  <c r="G38" i="14" s="1"/>
  <c r="G39" i="14" s="1"/>
  <c r="E37" i="14"/>
  <c r="F37" i="14"/>
  <c r="F38" i="14"/>
  <c r="F39" i="14" s="1"/>
  <c r="E39" i="14" s="1"/>
  <c r="E44" i="14"/>
  <c r="G44" i="14"/>
  <c r="G45" i="14" s="1"/>
  <c r="G46" i="14" s="1"/>
  <c r="G47" i="14" s="1"/>
  <c r="F45" i="14"/>
  <c r="F46" i="14" s="1"/>
  <c r="E52" i="14"/>
  <c r="G52" i="14"/>
  <c r="E53" i="14"/>
  <c r="F53" i="14"/>
  <c r="F54" i="14" s="1"/>
  <c r="G53" i="14"/>
  <c r="G54" i="14" s="1"/>
  <c r="G55" i="14" s="1"/>
  <c r="F120" i="15" l="1"/>
  <c r="E121" i="15"/>
  <c r="E54" i="14"/>
  <c r="F55" i="14"/>
  <c r="E55" i="14" s="1"/>
  <c r="G10" i="14"/>
  <c r="F11" i="14"/>
  <c r="E10" i="14"/>
  <c r="E46" i="14"/>
  <c r="F47" i="14"/>
  <c r="E47" i="14" s="1"/>
  <c r="E45" i="14"/>
  <c r="G9" i="14"/>
  <c r="E38" i="14"/>
  <c r="E9" i="14"/>
  <c r="E8" i="13"/>
  <c r="G8" i="13"/>
  <c r="F9" i="13"/>
  <c r="F10" i="13" s="1"/>
  <c r="F11" i="13" s="1"/>
  <c r="G9" i="13"/>
  <c r="E10" i="13"/>
  <c r="G10" i="13"/>
  <c r="E16" i="13"/>
  <c r="G16" i="13"/>
  <c r="F17" i="13"/>
  <c r="E23" i="13"/>
  <c r="G23" i="13"/>
  <c r="F24" i="13"/>
  <c r="E30" i="13"/>
  <c r="G30" i="13"/>
  <c r="E31" i="13"/>
  <c r="F31" i="13"/>
  <c r="G31" i="13"/>
  <c r="F32" i="13"/>
  <c r="F33" i="13" s="1"/>
  <c r="F34" i="13" s="1"/>
  <c r="G32" i="13"/>
  <c r="E33" i="13"/>
  <c r="G33" i="13"/>
  <c r="E38" i="13"/>
  <c r="G38" i="13"/>
  <c r="E39" i="13"/>
  <c r="F39" i="13"/>
  <c r="G39" i="13"/>
  <c r="F40" i="13"/>
  <c r="E46" i="13"/>
  <c r="G46" i="13"/>
  <c r="F47" i="13"/>
  <c r="E47" i="13" s="1"/>
  <c r="G47" i="13"/>
  <c r="F48" i="13"/>
  <c r="E54" i="13"/>
  <c r="G54" i="13"/>
  <c r="E55" i="13"/>
  <c r="F55" i="13"/>
  <c r="G55" i="13"/>
  <c r="F56" i="13"/>
  <c r="F57" i="13" s="1"/>
  <c r="F58" i="13" s="1"/>
  <c r="G56" i="13"/>
  <c r="E57" i="13"/>
  <c r="G57" i="13"/>
  <c r="E62" i="13"/>
  <c r="G62" i="13"/>
  <c r="E63" i="13"/>
  <c r="F63" i="13"/>
  <c r="G63" i="13"/>
  <c r="F64" i="13"/>
  <c r="E69" i="13"/>
  <c r="G69" i="13"/>
  <c r="F70" i="13"/>
  <c r="E70" i="13" s="1"/>
  <c r="G70" i="13"/>
  <c r="F71" i="13"/>
  <c r="E76" i="13"/>
  <c r="G76" i="13"/>
  <c r="E77" i="13"/>
  <c r="F77" i="13"/>
  <c r="G77" i="13"/>
  <c r="F78" i="13"/>
  <c r="F79" i="13" s="1"/>
  <c r="F80" i="13" s="1"/>
  <c r="G78" i="13"/>
  <c r="E79" i="13"/>
  <c r="G79" i="13"/>
  <c r="E84" i="13"/>
  <c r="G84" i="13"/>
  <c r="E85" i="13"/>
  <c r="F85" i="13"/>
  <c r="G85" i="13"/>
  <c r="F86" i="13"/>
  <c r="E91" i="13"/>
  <c r="G91" i="13"/>
  <c r="F92" i="13"/>
  <c r="E92" i="13" s="1"/>
  <c r="G92" i="13"/>
  <c r="F93" i="13"/>
  <c r="E98" i="13"/>
  <c r="G98" i="13"/>
  <c r="E99" i="13"/>
  <c r="F99" i="13"/>
  <c r="G99" i="13"/>
  <c r="F100" i="13"/>
  <c r="F101" i="13" s="1"/>
  <c r="F102" i="13" s="1"/>
  <c r="G100" i="13"/>
  <c r="G101" i="13"/>
  <c r="E106" i="13"/>
  <c r="G106" i="13"/>
  <c r="E107" i="13"/>
  <c r="F107" i="13"/>
  <c r="G107" i="13"/>
  <c r="F108" i="13"/>
  <c r="E114" i="13"/>
  <c r="G114" i="13"/>
  <c r="F115" i="13"/>
  <c r="E115" i="13" s="1"/>
  <c r="G115" i="13"/>
  <c r="F116" i="13"/>
  <c r="E122" i="13"/>
  <c r="G122" i="13"/>
  <c r="E123" i="13"/>
  <c r="F123" i="13"/>
  <c r="G123" i="13"/>
  <c r="F124" i="13"/>
  <c r="F125" i="13" s="1"/>
  <c r="F126" i="13" s="1"/>
  <c r="G124" i="13"/>
  <c r="G125" i="13"/>
  <c r="E129" i="13"/>
  <c r="G129" i="13"/>
  <c r="E130" i="13"/>
  <c r="F130" i="13"/>
  <c r="G130" i="13"/>
  <c r="F131" i="13"/>
  <c r="E136" i="13"/>
  <c r="G136" i="13"/>
  <c r="F137" i="13"/>
  <c r="E137" i="13" s="1"/>
  <c r="G137" i="13"/>
  <c r="F138" i="13"/>
  <c r="E143" i="13"/>
  <c r="G143" i="13"/>
  <c r="E144" i="13"/>
  <c r="F144" i="13"/>
  <c r="G144" i="13"/>
  <c r="F145" i="13"/>
  <c r="E145" i="13" s="1"/>
  <c r="G145" i="13"/>
  <c r="E146" i="13"/>
  <c r="F146" i="13"/>
  <c r="G146" i="13"/>
  <c r="F147" i="13"/>
  <c r="E147" i="13" s="1"/>
  <c r="G147" i="13"/>
  <c r="E151" i="13"/>
  <c r="G151" i="13"/>
  <c r="E152" i="13"/>
  <c r="F152" i="13"/>
  <c r="G152" i="13" s="1"/>
  <c r="F153" i="13"/>
  <c r="E158" i="13"/>
  <c r="G158" i="13"/>
  <c r="F159" i="13"/>
  <c r="E159" i="13" s="1"/>
  <c r="G159" i="13"/>
  <c r="F160" i="13"/>
  <c r="E165" i="13"/>
  <c r="G165" i="13"/>
  <c r="E166" i="13"/>
  <c r="F166" i="13"/>
  <c r="G166" i="13"/>
  <c r="F167" i="13"/>
  <c r="F168" i="13" s="1"/>
  <c r="F169" i="13" s="1"/>
  <c r="E168" i="13"/>
  <c r="G168" i="13"/>
  <c r="E173" i="13"/>
  <c r="G173" i="13"/>
  <c r="E174" i="13"/>
  <c r="F174" i="13"/>
  <c r="G174" i="13"/>
  <c r="F175" i="13"/>
  <c r="E180" i="13"/>
  <c r="G180" i="13"/>
  <c r="E181" i="13"/>
  <c r="F181" i="13"/>
  <c r="G181" i="13"/>
  <c r="F182" i="13"/>
  <c r="E188" i="13"/>
  <c r="G188" i="13"/>
  <c r="E189" i="13"/>
  <c r="F189" i="13"/>
  <c r="G189" i="13"/>
  <c r="F190" i="13"/>
  <c r="F191" i="13" s="1"/>
  <c r="F192" i="13" s="1"/>
  <c r="E191" i="13"/>
  <c r="G191" i="13"/>
  <c r="E197" i="13"/>
  <c r="G197" i="13"/>
  <c r="E198" i="13"/>
  <c r="F198" i="13"/>
  <c r="G198" i="13" s="1"/>
  <c r="F199" i="13"/>
  <c r="E204" i="13"/>
  <c r="G204" i="13"/>
  <c r="F205" i="13"/>
  <c r="E205" i="13" s="1"/>
  <c r="G205" i="13"/>
  <c r="F206" i="13"/>
  <c r="E211" i="13"/>
  <c r="G211" i="13"/>
  <c r="E212" i="13"/>
  <c r="F212" i="13"/>
  <c r="G212" i="13"/>
  <c r="F213" i="13"/>
  <c r="E213" i="13" s="1"/>
  <c r="E214" i="13"/>
  <c r="F214" i="13"/>
  <c r="F215" i="13" s="1"/>
  <c r="G214" i="13"/>
  <c r="E218" i="13"/>
  <c r="G218" i="13"/>
  <c r="E219" i="13"/>
  <c r="F219" i="13"/>
  <c r="G219" i="13" s="1"/>
  <c r="F220" i="13"/>
  <c r="E226" i="13"/>
  <c r="G226" i="13"/>
  <c r="F227" i="13"/>
  <c r="E227" i="13" s="1"/>
  <c r="G227" i="13"/>
  <c r="F228" i="13"/>
  <c r="E233" i="13"/>
  <c r="G233" i="13"/>
  <c r="E234" i="13"/>
  <c r="F234" i="13"/>
  <c r="G234" i="13"/>
  <c r="F235" i="13"/>
  <c r="F236" i="13" s="1"/>
  <c r="E241" i="13"/>
  <c r="G241" i="13"/>
  <c r="E242" i="13"/>
  <c r="F242" i="13"/>
  <c r="G242" i="13"/>
  <c r="F243" i="13"/>
  <c r="E249" i="13"/>
  <c r="G249" i="13"/>
  <c r="F250" i="13"/>
  <c r="E250" i="13" s="1"/>
  <c r="G250" i="13"/>
  <c r="F251" i="13"/>
  <c r="E255" i="13"/>
  <c r="G255" i="13"/>
  <c r="F256" i="13"/>
  <c r="E256" i="13" s="1"/>
  <c r="E257" i="13"/>
  <c r="F257" i="13"/>
  <c r="G257" i="13"/>
  <c r="F258" i="13"/>
  <c r="E258" i="13" s="1"/>
  <c r="E259" i="13"/>
  <c r="F259" i="13"/>
  <c r="G259" i="13"/>
  <c r="E262" i="13"/>
  <c r="G262" i="13"/>
  <c r="F263" i="13"/>
  <c r="E269" i="13"/>
  <c r="G269" i="13"/>
  <c r="F270" i="13"/>
  <c r="E277" i="13"/>
  <c r="G277" i="13"/>
  <c r="F278" i="13"/>
  <c r="E278" i="13" s="1"/>
  <c r="E279" i="13"/>
  <c r="F279" i="13"/>
  <c r="F280" i="13" s="1"/>
  <c r="G279" i="13"/>
  <c r="E284" i="13"/>
  <c r="G284" i="13"/>
  <c r="F285" i="13"/>
  <c r="E292" i="13"/>
  <c r="G292" i="13"/>
  <c r="F293" i="13"/>
  <c r="E299" i="13"/>
  <c r="G299" i="13"/>
  <c r="F300" i="13"/>
  <c r="E300" i="13" s="1"/>
  <c r="G300" i="13"/>
  <c r="E301" i="13"/>
  <c r="F301" i="13"/>
  <c r="F302" i="13" s="1"/>
  <c r="G301" i="13"/>
  <c r="E307" i="13"/>
  <c r="G307" i="13"/>
  <c r="F308" i="13"/>
  <c r="E314" i="13"/>
  <c r="G314" i="13"/>
  <c r="F315" i="13"/>
  <c r="E321" i="13"/>
  <c r="G321" i="13"/>
  <c r="F322" i="13"/>
  <c r="F323" i="13" s="1"/>
  <c r="F324" i="13" s="1"/>
  <c r="E323" i="13"/>
  <c r="G323" i="13"/>
  <c r="E328" i="13"/>
  <c r="G328" i="13"/>
  <c r="F329" i="13"/>
  <c r="E336" i="13"/>
  <c r="G336" i="13"/>
  <c r="F337" i="13"/>
  <c r="E344" i="13"/>
  <c r="G344" i="13"/>
  <c r="F345" i="13"/>
  <c r="F346" i="13" s="1"/>
  <c r="F347" i="13" s="1"/>
  <c r="E346" i="13"/>
  <c r="E351" i="13"/>
  <c r="G351" i="13"/>
  <c r="F352" i="13"/>
  <c r="E359" i="13"/>
  <c r="G359" i="13"/>
  <c r="F360" i="13"/>
  <c r="E367" i="13"/>
  <c r="G367" i="13"/>
  <c r="E368" i="13"/>
  <c r="F368" i="13"/>
  <c r="G368" i="13" s="1"/>
  <c r="F369" i="13"/>
  <c r="F370" i="13" s="1"/>
  <c r="G369" i="13"/>
  <c r="E370" i="13"/>
  <c r="E374" i="13"/>
  <c r="G374" i="13"/>
  <c r="F375" i="13"/>
  <c r="E375" i="13" s="1"/>
  <c r="G375" i="13"/>
  <c r="F376" i="13"/>
  <c r="E382" i="13"/>
  <c r="G382" i="13"/>
  <c r="F383" i="13"/>
  <c r="F384" i="13" s="1"/>
  <c r="G383" i="13"/>
  <c r="E390" i="13"/>
  <c r="G390" i="13"/>
  <c r="E391" i="13"/>
  <c r="F391" i="13"/>
  <c r="G391" i="13" s="1"/>
  <c r="F392" i="13"/>
  <c r="F393" i="13" s="1"/>
  <c r="G392" i="13"/>
  <c r="E393" i="13"/>
  <c r="E397" i="13"/>
  <c r="G397" i="13"/>
  <c r="F398" i="13"/>
  <c r="E398" i="13" s="1"/>
  <c r="G398" i="13"/>
  <c r="F399" i="13"/>
  <c r="E405" i="13"/>
  <c r="G405" i="13"/>
  <c r="F406" i="13"/>
  <c r="F407" i="13" s="1"/>
  <c r="G406" i="13"/>
  <c r="E412" i="13"/>
  <c r="G412" i="13"/>
  <c r="E413" i="13"/>
  <c r="F413" i="13"/>
  <c r="G413" i="13" s="1"/>
  <c r="F414" i="13"/>
  <c r="F415" i="13" s="1"/>
  <c r="G414" i="13"/>
  <c r="E415" i="13"/>
  <c r="E420" i="13"/>
  <c r="G420" i="13"/>
  <c r="F421" i="13"/>
  <c r="E421" i="13" s="1"/>
  <c r="F422" i="13"/>
  <c r="E428" i="13"/>
  <c r="G428" i="13"/>
  <c r="F429" i="13"/>
  <c r="F430" i="13" s="1"/>
  <c r="G429" i="13"/>
  <c r="E435" i="13"/>
  <c r="G435" i="13"/>
  <c r="E436" i="13"/>
  <c r="F436" i="13"/>
  <c r="G436" i="13" s="1"/>
  <c r="F437" i="13"/>
  <c r="F438" i="13" s="1"/>
  <c r="E438" i="13"/>
  <c r="E442" i="13"/>
  <c r="G442" i="13"/>
  <c r="F443" i="13"/>
  <c r="E443" i="13" s="1"/>
  <c r="G443" i="13"/>
  <c r="F444" i="13"/>
  <c r="E449" i="13"/>
  <c r="G449" i="13"/>
  <c r="E450" i="13"/>
  <c r="F450" i="13"/>
  <c r="F451" i="13" s="1"/>
  <c r="G450" i="13"/>
  <c r="E457" i="13"/>
  <c r="G457" i="13"/>
  <c r="E458" i="13"/>
  <c r="F458" i="13"/>
  <c r="G458" i="13" s="1"/>
  <c r="F459" i="13"/>
  <c r="F460" i="13" s="1"/>
  <c r="E460" i="13"/>
  <c r="E464" i="13"/>
  <c r="G464" i="13"/>
  <c r="F465" i="13"/>
  <c r="E465" i="13" s="1"/>
  <c r="F466" i="13"/>
  <c r="E471" i="13"/>
  <c r="G471" i="13"/>
  <c r="E472" i="13"/>
  <c r="F472" i="13"/>
  <c r="F473" i="13" s="1"/>
  <c r="G472" i="13"/>
  <c r="E478" i="13"/>
  <c r="G478" i="13"/>
  <c r="E479" i="13"/>
  <c r="F479" i="13"/>
  <c r="G479" i="13" s="1"/>
  <c r="F480" i="13"/>
  <c r="F481" i="13" s="1"/>
  <c r="E486" i="13"/>
  <c r="G486" i="13"/>
  <c r="F487" i="13"/>
  <c r="E487" i="13" s="1"/>
  <c r="G487" i="13"/>
  <c r="F488" i="13"/>
  <c r="E495" i="13"/>
  <c r="G495" i="13"/>
  <c r="F496" i="13"/>
  <c r="F497" i="13" s="1"/>
  <c r="G496" i="13"/>
  <c r="E502" i="13"/>
  <c r="G502" i="13"/>
  <c r="E503" i="13"/>
  <c r="F503" i="13"/>
  <c r="G503" i="13" s="1"/>
  <c r="F504" i="13"/>
  <c r="F505" i="13" s="1"/>
  <c r="E505" i="13"/>
  <c r="E509" i="13"/>
  <c r="G509" i="13"/>
  <c r="F510" i="13"/>
  <c r="E510" i="13" s="1"/>
  <c r="G510" i="13"/>
  <c r="F511" i="13"/>
  <c r="E517" i="13"/>
  <c r="G517" i="13"/>
  <c r="F518" i="13"/>
  <c r="F519" i="13" s="1"/>
  <c r="G518" i="13"/>
  <c r="E525" i="13"/>
  <c r="G525" i="13"/>
  <c r="E526" i="13"/>
  <c r="F526" i="13"/>
  <c r="G526" i="13" s="1"/>
  <c r="F527" i="13"/>
  <c r="F528" i="13" s="1"/>
  <c r="E528" i="13"/>
  <c r="E532" i="13"/>
  <c r="G532" i="13"/>
  <c r="F533" i="13"/>
  <c r="E533" i="13" s="1"/>
  <c r="F534" i="13"/>
  <c r="E539" i="13"/>
  <c r="G539" i="13"/>
  <c r="F540" i="13"/>
  <c r="F541" i="13" s="1"/>
  <c r="G540" i="13"/>
  <c r="E547" i="13"/>
  <c r="G547" i="13"/>
  <c r="E548" i="13"/>
  <c r="F548" i="13"/>
  <c r="G548" i="13" s="1"/>
  <c r="F549" i="13"/>
  <c r="F550" i="13" s="1"/>
  <c r="E550" i="13"/>
  <c r="E555" i="13"/>
  <c r="G555" i="13"/>
  <c r="F556" i="13"/>
  <c r="E556" i="13" s="1"/>
  <c r="F557" i="13"/>
  <c r="E562" i="13"/>
  <c r="G562" i="13"/>
  <c r="E563" i="13"/>
  <c r="F563" i="13"/>
  <c r="F564" i="13" s="1"/>
  <c r="G563" i="13"/>
  <c r="E569" i="13"/>
  <c r="G569" i="13"/>
  <c r="E570" i="13"/>
  <c r="F570" i="13"/>
  <c r="G570" i="13" s="1"/>
  <c r="F571" i="13"/>
  <c r="F572" i="13" s="1"/>
  <c r="E572" i="13"/>
  <c r="E576" i="13"/>
  <c r="G576" i="13"/>
  <c r="F577" i="13"/>
  <c r="E577" i="13" s="1"/>
  <c r="G577" i="13"/>
  <c r="F578" i="13"/>
  <c r="E584" i="13"/>
  <c r="G584" i="13"/>
  <c r="F585" i="13"/>
  <c r="F586" i="13" s="1"/>
  <c r="G585" i="13"/>
  <c r="E591" i="13"/>
  <c r="G591" i="13"/>
  <c r="E592" i="13"/>
  <c r="F592" i="13"/>
  <c r="G592" i="13" s="1"/>
  <c r="E593" i="13"/>
  <c r="F593" i="13"/>
  <c r="G593" i="13"/>
  <c r="E594" i="13"/>
  <c r="F594" i="13"/>
  <c r="G594" i="13" s="1"/>
  <c r="E599" i="13"/>
  <c r="G599" i="13"/>
  <c r="F600" i="13"/>
  <c r="E600" i="13" s="1"/>
  <c r="F601" i="13"/>
  <c r="F602" i="13"/>
  <c r="F603" i="13"/>
  <c r="E603" i="13" s="1"/>
  <c r="G603" i="13"/>
  <c r="E607" i="13"/>
  <c r="G607" i="13"/>
  <c r="F608" i="13"/>
  <c r="F609" i="13" s="1"/>
  <c r="G609" i="13" s="1"/>
  <c r="G608" i="13"/>
  <c r="E609" i="13"/>
  <c r="E615" i="13"/>
  <c r="G615" i="13"/>
  <c r="F616" i="13"/>
  <c r="G616" i="13" s="1"/>
  <c r="F617" i="13"/>
  <c r="E624" i="13"/>
  <c r="G624" i="13"/>
  <c r="F625" i="13"/>
  <c r="E625" i="13" s="1"/>
  <c r="G625" i="13"/>
  <c r="F626" i="13"/>
  <c r="E632" i="13"/>
  <c r="G632" i="13"/>
  <c r="F633" i="13"/>
  <c r="F634" i="13" s="1"/>
  <c r="G633" i="13"/>
  <c r="E640" i="13"/>
  <c r="G640" i="13"/>
  <c r="E641" i="13"/>
  <c r="F641" i="13"/>
  <c r="G641" i="13"/>
  <c r="F642" i="13"/>
  <c r="F643" i="13" s="1"/>
  <c r="G642" i="13"/>
  <c r="E643" i="13"/>
  <c r="E647" i="13"/>
  <c r="G647" i="13"/>
  <c r="F648" i="13"/>
  <c r="E648" i="13" s="1"/>
  <c r="G648" i="13"/>
  <c r="F649" i="13"/>
  <c r="E655" i="13"/>
  <c r="G655" i="13"/>
  <c r="F656" i="13"/>
  <c r="F657" i="13" s="1"/>
  <c r="G656" i="13"/>
  <c r="E662" i="13"/>
  <c r="G662" i="13"/>
  <c r="E663" i="13"/>
  <c r="F663" i="13"/>
  <c r="G663" i="13"/>
  <c r="F664" i="13"/>
  <c r="F665" i="13" s="1"/>
  <c r="G664" i="13"/>
  <c r="E665" i="13"/>
  <c r="E670" i="13"/>
  <c r="G670" i="13"/>
  <c r="F671" i="13"/>
  <c r="E671" i="13" s="1"/>
  <c r="G671" i="13"/>
  <c r="F672" i="13"/>
  <c r="E677" i="13"/>
  <c r="G677" i="13"/>
  <c r="F678" i="13"/>
  <c r="F679" i="13" s="1"/>
  <c r="G678" i="13"/>
  <c r="G682" i="13"/>
  <c r="G683" i="13"/>
  <c r="E684" i="13"/>
  <c r="G684" i="13"/>
  <c r="E685" i="13"/>
  <c r="F685" i="13"/>
  <c r="G685" i="13"/>
  <c r="F686" i="13"/>
  <c r="E692" i="13"/>
  <c r="G692" i="13"/>
  <c r="F693" i="13"/>
  <c r="F694" i="13" s="1"/>
  <c r="G693" i="13"/>
  <c r="E699" i="13"/>
  <c r="G699" i="13"/>
  <c r="E700" i="13"/>
  <c r="F700" i="13"/>
  <c r="G700" i="13" s="1"/>
  <c r="F701" i="13"/>
  <c r="F702" i="13" s="1"/>
  <c r="G701" i="13"/>
  <c r="E702" i="13"/>
  <c r="E707" i="13"/>
  <c r="G707" i="13"/>
  <c r="F708" i="13"/>
  <c r="E708" i="13" s="1"/>
  <c r="G708" i="13"/>
  <c r="F709" i="13"/>
  <c r="E715" i="13"/>
  <c r="G715" i="13"/>
  <c r="F716" i="13"/>
  <c r="F717" i="13" s="1"/>
  <c r="G716" i="13"/>
  <c r="E722" i="13"/>
  <c r="G722" i="13"/>
  <c r="E723" i="13"/>
  <c r="F723" i="13"/>
  <c r="G723" i="13"/>
  <c r="F724" i="13"/>
  <c r="F725" i="13" s="1"/>
  <c r="G724" i="13"/>
  <c r="E730" i="13"/>
  <c r="G730" i="13"/>
  <c r="F731" i="13"/>
  <c r="E731" i="13" s="1"/>
  <c r="G731" i="13"/>
  <c r="F732" i="13"/>
  <c r="E738" i="13"/>
  <c r="G738" i="13"/>
  <c r="F739" i="13"/>
  <c r="F740" i="13" s="1"/>
  <c r="G739" i="13"/>
  <c r="E745" i="13"/>
  <c r="G745" i="13"/>
  <c r="E746" i="13"/>
  <c r="F746" i="13"/>
  <c r="G746" i="13" s="1"/>
  <c r="F747" i="13"/>
  <c r="F748" i="13" s="1"/>
  <c r="G747" i="13"/>
  <c r="E752" i="13"/>
  <c r="G752" i="13"/>
  <c r="E753" i="13"/>
  <c r="F753" i="13"/>
  <c r="G753" i="13"/>
  <c r="F754" i="13"/>
  <c r="E761" i="13"/>
  <c r="G761" i="13"/>
  <c r="F762" i="13"/>
  <c r="F763" i="13" s="1"/>
  <c r="G762" i="13"/>
  <c r="E768" i="13"/>
  <c r="G768" i="13"/>
  <c r="E769" i="13"/>
  <c r="F769" i="13"/>
  <c r="G769" i="13"/>
  <c r="F770" i="13"/>
  <c r="F771" i="13" s="1"/>
  <c r="G770" i="13"/>
  <c r="E771" i="13"/>
  <c r="E775" i="13"/>
  <c r="G775" i="13"/>
  <c r="F776" i="13"/>
  <c r="E776" i="13" s="1"/>
  <c r="G776" i="13"/>
  <c r="F777" i="13"/>
  <c r="E783" i="13"/>
  <c r="G783" i="13"/>
  <c r="F784" i="13"/>
  <c r="F785" i="13" s="1"/>
  <c r="G784" i="13"/>
  <c r="E790" i="13"/>
  <c r="G790" i="13"/>
  <c r="E791" i="13"/>
  <c r="F791" i="13"/>
  <c r="G791" i="13"/>
  <c r="F792" i="13"/>
  <c r="F793" i="13" s="1"/>
  <c r="G792" i="13"/>
  <c r="E793" i="13"/>
  <c r="E798" i="13"/>
  <c r="G798" i="13"/>
  <c r="E799" i="13"/>
  <c r="F799" i="13"/>
  <c r="G799" i="13"/>
  <c r="F800" i="13"/>
  <c r="E805" i="13"/>
  <c r="G805" i="13"/>
  <c r="F806" i="13"/>
  <c r="F807" i="13" s="1"/>
  <c r="G806" i="13"/>
  <c r="E812" i="13"/>
  <c r="G812" i="13"/>
  <c r="E813" i="13"/>
  <c r="F813" i="13"/>
  <c r="G813" i="13"/>
  <c r="F814" i="13"/>
  <c r="F815" i="13" s="1"/>
  <c r="G814" i="13"/>
  <c r="E815" i="13"/>
  <c r="E819" i="13"/>
  <c r="G819" i="13"/>
  <c r="F820" i="13"/>
  <c r="E820" i="13" s="1"/>
  <c r="G820" i="13"/>
  <c r="F821" i="13"/>
  <c r="E827" i="13"/>
  <c r="G827" i="13"/>
  <c r="F828" i="13"/>
  <c r="F829" i="13" s="1"/>
  <c r="G828" i="13"/>
  <c r="G832" i="13"/>
  <c r="G833" i="13"/>
  <c r="E834" i="13"/>
  <c r="G834" i="13"/>
  <c r="F835" i="13"/>
  <c r="E835" i="13" s="1"/>
  <c r="G835" i="13"/>
  <c r="E836" i="13"/>
  <c r="F836" i="13"/>
  <c r="G839" i="13"/>
  <c r="G840" i="13"/>
  <c r="E841" i="13"/>
  <c r="G841" i="13"/>
  <c r="E842" i="13"/>
  <c r="F842" i="13"/>
  <c r="G842" i="13"/>
  <c r="F843" i="13"/>
  <c r="G846" i="13"/>
  <c r="G847" i="13"/>
  <c r="G848" i="13"/>
  <c r="E849" i="13"/>
  <c r="G849" i="13"/>
  <c r="F850" i="13"/>
  <c r="G850" i="13" s="1"/>
  <c r="F851" i="13"/>
  <c r="E851" i="13" s="1"/>
  <c r="G854" i="13"/>
  <c r="G855" i="13"/>
  <c r="G856" i="13"/>
  <c r="E857" i="13"/>
  <c r="G857" i="13"/>
  <c r="F858" i="13"/>
  <c r="F859" i="13" s="1"/>
  <c r="E859" i="13" s="1"/>
  <c r="G862" i="13"/>
  <c r="G863" i="13"/>
  <c r="G864" i="13"/>
  <c r="E865" i="13"/>
  <c r="G865" i="13"/>
  <c r="E866" i="13"/>
  <c r="F866" i="13"/>
  <c r="F867" i="13" s="1"/>
  <c r="G867" i="13" s="1"/>
  <c r="G866" i="13"/>
  <c r="E867" i="13"/>
  <c r="G870" i="13"/>
  <c r="G871" i="13"/>
  <c r="G872" i="13"/>
  <c r="E873" i="13"/>
  <c r="G873" i="13"/>
  <c r="F874" i="13"/>
  <c r="E874" i="13" s="1"/>
  <c r="G874" i="13"/>
  <c r="E875" i="13"/>
  <c r="F875" i="13"/>
  <c r="G875" i="13" s="1"/>
  <c r="F876" i="13"/>
  <c r="G876" i="13" s="1"/>
  <c r="E882" i="13"/>
  <c r="G882" i="13"/>
  <c r="E883" i="13"/>
  <c r="F883" i="13"/>
  <c r="G883" i="13"/>
  <c r="F884" i="13"/>
  <c r="E884" i="13" s="1"/>
  <c r="F885" i="13"/>
  <c r="G885" i="13" s="1"/>
  <c r="E890" i="13"/>
  <c r="G890" i="13"/>
  <c r="E891" i="13"/>
  <c r="F891" i="13"/>
  <c r="G891" i="13"/>
  <c r="E892" i="13"/>
  <c r="F892" i="13"/>
  <c r="F893" i="13" s="1"/>
  <c r="G893" i="13" s="1"/>
  <c r="E893" i="13"/>
  <c r="F894" i="13"/>
  <c r="E894" i="13" s="1"/>
  <c r="E898" i="13"/>
  <c r="G898" i="13"/>
  <c r="E899" i="13"/>
  <c r="G899" i="13"/>
  <c r="E900" i="13"/>
  <c r="F900" i="13"/>
  <c r="G900" i="13" s="1"/>
  <c r="F901" i="13"/>
  <c r="E901" i="13" s="1"/>
  <c r="F902" i="13"/>
  <c r="F904" i="13" s="1"/>
  <c r="F121" i="15" l="1"/>
  <c r="E122" i="15"/>
  <c r="F122" i="15" s="1"/>
  <c r="E11" i="14"/>
  <c r="G11" i="14"/>
  <c r="E904" i="13"/>
  <c r="F906" i="13"/>
  <c r="G904" i="13"/>
  <c r="F844" i="13"/>
  <c r="E843" i="13"/>
  <c r="E785" i="13"/>
  <c r="G785" i="13"/>
  <c r="F786" i="13"/>
  <c r="G732" i="13"/>
  <c r="F733" i="13"/>
  <c r="E732" i="13"/>
  <c r="E657" i="13"/>
  <c r="G657" i="13"/>
  <c r="F658" i="13"/>
  <c r="G488" i="13"/>
  <c r="F489" i="13"/>
  <c r="E488" i="13"/>
  <c r="E430" i="13"/>
  <c r="G430" i="13"/>
  <c r="F431" i="13"/>
  <c r="F903" i="13"/>
  <c r="G892" i="13"/>
  <c r="E885" i="13"/>
  <c r="E876" i="13"/>
  <c r="F868" i="13"/>
  <c r="E858" i="13"/>
  <c r="G821" i="13"/>
  <c r="F822" i="13"/>
  <c r="E821" i="13"/>
  <c r="E763" i="13"/>
  <c r="G763" i="13"/>
  <c r="F764" i="13"/>
  <c r="G748" i="13"/>
  <c r="F749" i="13"/>
  <c r="G725" i="13"/>
  <c r="F726" i="13"/>
  <c r="G709" i="13"/>
  <c r="F710" i="13"/>
  <c r="E709" i="13"/>
  <c r="G686" i="13"/>
  <c r="F687" i="13"/>
  <c r="E686" i="13"/>
  <c r="E634" i="13"/>
  <c r="G634" i="13"/>
  <c r="F635" i="13"/>
  <c r="G352" i="13"/>
  <c r="F353" i="13"/>
  <c r="E352" i="13"/>
  <c r="G902" i="13"/>
  <c r="G894" i="13"/>
  <c r="G884" i="13"/>
  <c r="F860" i="13"/>
  <c r="E850" i="13"/>
  <c r="G815" i="13"/>
  <c r="F816" i="13"/>
  <c r="G800" i="13"/>
  <c r="F801" i="13"/>
  <c r="E800" i="13"/>
  <c r="E740" i="13"/>
  <c r="G740" i="13"/>
  <c r="F741" i="13"/>
  <c r="G702" i="13"/>
  <c r="F703" i="13"/>
  <c r="E451" i="13"/>
  <c r="G451" i="13"/>
  <c r="F452" i="13"/>
  <c r="F852" i="13"/>
  <c r="E829" i="13"/>
  <c r="G829" i="13"/>
  <c r="F830" i="13"/>
  <c r="E717" i="13"/>
  <c r="G717" i="13"/>
  <c r="F718" i="13"/>
  <c r="E694" i="13"/>
  <c r="G694" i="13"/>
  <c r="F695" i="13"/>
  <c r="G672" i="13"/>
  <c r="F673" i="13"/>
  <c r="E672" i="13"/>
  <c r="G466" i="13"/>
  <c r="F467" i="13"/>
  <c r="E466" i="13"/>
  <c r="F877" i="13"/>
  <c r="E902" i="13"/>
  <c r="G859" i="13"/>
  <c r="E807" i="13"/>
  <c r="G807" i="13"/>
  <c r="F808" i="13"/>
  <c r="G793" i="13"/>
  <c r="F794" i="13"/>
  <c r="G777" i="13"/>
  <c r="F778" i="13"/>
  <c r="E777" i="13"/>
  <c r="G665" i="13"/>
  <c r="F666" i="13"/>
  <c r="G649" i="13"/>
  <c r="F650" i="13"/>
  <c r="E649" i="13"/>
  <c r="F886" i="13"/>
  <c r="G901" i="13"/>
  <c r="G858" i="13"/>
  <c r="G851" i="13"/>
  <c r="G843" i="13"/>
  <c r="G836" i="13"/>
  <c r="F837" i="13"/>
  <c r="G771" i="13"/>
  <c r="F772" i="13"/>
  <c r="G754" i="13"/>
  <c r="F755" i="13"/>
  <c r="E754" i="13"/>
  <c r="E748" i="13"/>
  <c r="E725" i="13"/>
  <c r="E679" i="13"/>
  <c r="G679" i="13"/>
  <c r="F680" i="13"/>
  <c r="G643" i="13"/>
  <c r="F644" i="13"/>
  <c r="G626" i="13"/>
  <c r="F627" i="13"/>
  <c r="E626" i="13"/>
  <c r="G617" i="13"/>
  <c r="F618" i="13"/>
  <c r="E617" i="13"/>
  <c r="E564" i="13"/>
  <c r="G564" i="13"/>
  <c r="F565" i="13"/>
  <c r="G481" i="13"/>
  <c r="F482" i="13"/>
  <c r="E481" i="13"/>
  <c r="E586" i="13"/>
  <c r="G586" i="13"/>
  <c r="F587" i="13"/>
  <c r="G511" i="13"/>
  <c r="F512" i="13"/>
  <c r="E511" i="13"/>
  <c r="G505" i="13"/>
  <c r="F506" i="13"/>
  <c r="E473" i="13"/>
  <c r="G473" i="13"/>
  <c r="F474" i="13"/>
  <c r="E828" i="13"/>
  <c r="E806" i="13"/>
  <c r="E784" i="13"/>
  <c r="E762" i="13"/>
  <c r="E739" i="13"/>
  <c r="E716" i="13"/>
  <c r="E693" i="13"/>
  <c r="E678" i="13"/>
  <c r="E656" i="13"/>
  <c r="E633" i="13"/>
  <c r="G528" i="13"/>
  <c r="F529" i="13"/>
  <c r="E497" i="13"/>
  <c r="G497" i="13"/>
  <c r="F498" i="13"/>
  <c r="E814" i="13"/>
  <c r="E792" i="13"/>
  <c r="E770" i="13"/>
  <c r="E747" i="13"/>
  <c r="E724" i="13"/>
  <c r="E701" i="13"/>
  <c r="E664" i="13"/>
  <c r="E642" i="13"/>
  <c r="E616" i="13"/>
  <c r="F610" i="13"/>
  <c r="E608" i="13"/>
  <c r="E602" i="13"/>
  <c r="G602" i="13"/>
  <c r="G534" i="13"/>
  <c r="F535" i="13"/>
  <c r="E534" i="13"/>
  <c r="E519" i="13"/>
  <c r="G519" i="13"/>
  <c r="F520" i="13"/>
  <c r="G399" i="13"/>
  <c r="F400" i="13"/>
  <c r="E399" i="13"/>
  <c r="G376" i="13"/>
  <c r="F377" i="13"/>
  <c r="E376" i="13"/>
  <c r="E360" i="13"/>
  <c r="G360" i="13"/>
  <c r="F361" i="13"/>
  <c r="G601" i="13"/>
  <c r="E601" i="13"/>
  <c r="G550" i="13"/>
  <c r="F551" i="13"/>
  <c r="G422" i="13"/>
  <c r="F423" i="13"/>
  <c r="E422" i="13"/>
  <c r="G415" i="13"/>
  <c r="F416" i="13"/>
  <c r="G393" i="13"/>
  <c r="F394" i="13"/>
  <c r="G370" i="13"/>
  <c r="F371" i="13"/>
  <c r="G578" i="13"/>
  <c r="F579" i="13"/>
  <c r="E578" i="13"/>
  <c r="G572" i="13"/>
  <c r="F573" i="13"/>
  <c r="G557" i="13"/>
  <c r="F558" i="13"/>
  <c r="E557" i="13"/>
  <c r="E541" i="13"/>
  <c r="G541" i="13"/>
  <c r="F542" i="13"/>
  <c r="G460" i="13"/>
  <c r="F461" i="13"/>
  <c r="G444" i="13"/>
  <c r="F445" i="13"/>
  <c r="E444" i="13"/>
  <c r="G438" i="13"/>
  <c r="F439" i="13"/>
  <c r="E407" i="13"/>
  <c r="G407" i="13"/>
  <c r="F408" i="13"/>
  <c r="E384" i="13"/>
  <c r="G384" i="13"/>
  <c r="F385" i="13"/>
  <c r="F237" i="13"/>
  <c r="E236" i="13"/>
  <c r="G236" i="13"/>
  <c r="G153" i="13"/>
  <c r="F154" i="13"/>
  <c r="E153" i="13"/>
  <c r="G571" i="13"/>
  <c r="G549" i="13"/>
  <c r="G527" i="13"/>
  <c r="G504" i="13"/>
  <c r="G480" i="13"/>
  <c r="G459" i="13"/>
  <c r="G437" i="13"/>
  <c r="F348" i="13"/>
  <c r="E347" i="13"/>
  <c r="G347" i="13"/>
  <c r="E337" i="13"/>
  <c r="G337" i="13"/>
  <c r="F338" i="13"/>
  <c r="G329" i="13"/>
  <c r="F330" i="13"/>
  <c r="E329" i="13"/>
  <c r="E270" i="13"/>
  <c r="G270" i="13"/>
  <c r="F271" i="13"/>
  <c r="G263" i="13"/>
  <c r="F264" i="13"/>
  <c r="E263" i="13"/>
  <c r="E206" i="13"/>
  <c r="G206" i="13"/>
  <c r="F207" i="13"/>
  <c r="G175" i="13"/>
  <c r="F176" i="13"/>
  <c r="E175" i="13"/>
  <c r="E138" i="13"/>
  <c r="G138" i="13"/>
  <c r="F139" i="13"/>
  <c r="E116" i="13"/>
  <c r="G116" i="13"/>
  <c r="F117" i="13"/>
  <c r="E93" i="13"/>
  <c r="G93" i="13"/>
  <c r="F94" i="13"/>
  <c r="E71" i="13"/>
  <c r="G71" i="13"/>
  <c r="F72" i="13"/>
  <c r="E48" i="13"/>
  <c r="G48" i="13"/>
  <c r="F49" i="13"/>
  <c r="E24" i="13"/>
  <c r="G24" i="13"/>
  <c r="F25" i="13"/>
  <c r="G17" i="13"/>
  <c r="F18" i="13"/>
  <c r="E17" i="13"/>
  <c r="G600" i="13"/>
  <c r="F595" i="13"/>
  <c r="E585" i="13"/>
  <c r="G556" i="13"/>
  <c r="E540" i="13"/>
  <c r="G533" i="13"/>
  <c r="E518" i="13"/>
  <c r="E496" i="13"/>
  <c r="G465" i="13"/>
  <c r="E429" i="13"/>
  <c r="G421" i="13"/>
  <c r="E406" i="13"/>
  <c r="E383" i="13"/>
  <c r="F325" i="13"/>
  <c r="E324" i="13"/>
  <c r="G324" i="13"/>
  <c r="E315" i="13"/>
  <c r="G315" i="13"/>
  <c r="F316" i="13"/>
  <c r="G308" i="13"/>
  <c r="F309" i="13"/>
  <c r="E308" i="13"/>
  <c r="F303" i="13"/>
  <c r="E302" i="13"/>
  <c r="G302" i="13"/>
  <c r="E228" i="13"/>
  <c r="G228" i="13"/>
  <c r="F229" i="13"/>
  <c r="G199" i="13"/>
  <c r="F200" i="13"/>
  <c r="E199" i="13"/>
  <c r="G131" i="13"/>
  <c r="F132" i="13"/>
  <c r="E131" i="13"/>
  <c r="G108" i="13"/>
  <c r="F109" i="13"/>
  <c r="E108" i="13"/>
  <c r="G86" i="13"/>
  <c r="F87" i="13"/>
  <c r="E86" i="13"/>
  <c r="G64" i="13"/>
  <c r="F65" i="13"/>
  <c r="E64" i="13"/>
  <c r="G40" i="13"/>
  <c r="F41" i="13"/>
  <c r="E40" i="13"/>
  <c r="E571" i="13"/>
  <c r="E549" i="13"/>
  <c r="E527" i="13"/>
  <c r="E504" i="13"/>
  <c r="E480" i="13"/>
  <c r="E459" i="13"/>
  <c r="E437" i="13"/>
  <c r="E414" i="13"/>
  <c r="E392" i="13"/>
  <c r="E369" i="13"/>
  <c r="E251" i="13"/>
  <c r="G251" i="13"/>
  <c r="F252" i="13"/>
  <c r="G220" i="13"/>
  <c r="F221" i="13"/>
  <c r="E220" i="13"/>
  <c r="E215" i="13"/>
  <c r="G215" i="13"/>
  <c r="E192" i="13"/>
  <c r="G192" i="13"/>
  <c r="E169" i="13"/>
  <c r="G169" i="13"/>
  <c r="E125" i="13"/>
  <c r="E101" i="13"/>
  <c r="F12" i="13"/>
  <c r="E11" i="13"/>
  <c r="G11" i="13"/>
  <c r="G243" i="13"/>
  <c r="F244" i="13"/>
  <c r="E243" i="13"/>
  <c r="G346" i="13"/>
  <c r="E293" i="13"/>
  <c r="G293" i="13"/>
  <c r="F294" i="13"/>
  <c r="G285" i="13"/>
  <c r="F286" i="13"/>
  <c r="E285" i="13"/>
  <c r="F281" i="13"/>
  <c r="E280" i="13"/>
  <c r="G280" i="13"/>
  <c r="E182" i="13"/>
  <c r="G182" i="13"/>
  <c r="F183" i="13"/>
  <c r="E160" i="13"/>
  <c r="G160" i="13"/>
  <c r="F161" i="13"/>
  <c r="E126" i="13"/>
  <c r="G126" i="13"/>
  <c r="E102" i="13"/>
  <c r="G102" i="13"/>
  <c r="E80" i="13"/>
  <c r="G80" i="13"/>
  <c r="E58" i="13"/>
  <c r="G58" i="13"/>
  <c r="E34" i="13"/>
  <c r="G34" i="13"/>
  <c r="G345" i="13"/>
  <c r="G322" i="13"/>
  <c r="G278" i="13"/>
  <c r="G258" i="13"/>
  <c r="G256" i="13"/>
  <c r="G235" i="13"/>
  <c r="G213" i="13"/>
  <c r="G190" i="13"/>
  <c r="G167" i="13"/>
  <c r="E345" i="13"/>
  <c r="E322" i="13"/>
  <c r="E235" i="13"/>
  <c r="E190" i="13"/>
  <c r="E167" i="13"/>
  <c r="E124" i="13"/>
  <c r="E100" i="13"/>
  <c r="E78" i="13"/>
  <c r="E56" i="13"/>
  <c r="E32" i="13"/>
  <c r="E9" i="13"/>
  <c r="E8" i="11"/>
  <c r="G8" i="11"/>
  <c r="E9" i="11"/>
  <c r="F9" i="11"/>
  <c r="G9" i="11"/>
  <c r="F10" i="11"/>
  <c r="F11" i="11" s="1"/>
  <c r="G10" i="11"/>
  <c r="E16" i="11"/>
  <c r="G16" i="11"/>
  <c r="E17" i="11"/>
  <c r="F17" i="11"/>
  <c r="G17" i="11"/>
  <c r="E18" i="11"/>
  <c r="F18" i="11"/>
  <c r="G18" i="11" s="1"/>
  <c r="E26" i="11"/>
  <c r="G26" i="11"/>
  <c r="F27" i="11"/>
  <c r="F28" i="11"/>
  <c r="F29" i="11"/>
  <c r="E35" i="11"/>
  <c r="G35" i="11"/>
  <c r="E36" i="11"/>
  <c r="F36" i="11"/>
  <c r="G36" i="11"/>
  <c r="F37" i="11"/>
  <c r="F38" i="11" s="1"/>
  <c r="G37" i="11"/>
  <c r="G38" i="11"/>
  <c r="E43" i="11"/>
  <c r="G43" i="11"/>
  <c r="E44" i="11"/>
  <c r="F44" i="11"/>
  <c r="G44" i="11"/>
  <c r="E45" i="11"/>
  <c r="F45" i="11"/>
  <c r="G45" i="11" s="1"/>
  <c r="E52" i="11"/>
  <c r="G52" i="11"/>
  <c r="F53" i="11"/>
  <c r="F54" i="11"/>
  <c r="F55" i="11"/>
  <c r="E60" i="11"/>
  <c r="G60" i="11"/>
  <c r="E61" i="11"/>
  <c r="F61" i="11"/>
  <c r="G61" i="11"/>
  <c r="F62" i="11"/>
  <c r="F63" i="11" s="1"/>
  <c r="G62" i="11"/>
  <c r="G63" i="11"/>
  <c r="E69" i="11"/>
  <c r="G69" i="11"/>
  <c r="E70" i="11"/>
  <c r="F70" i="11"/>
  <c r="G70" i="11"/>
  <c r="E71" i="11"/>
  <c r="F71" i="11"/>
  <c r="G71" i="11" s="1"/>
  <c r="E78" i="11"/>
  <c r="G78" i="11"/>
  <c r="F79" i="11"/>
  <c r="F80" i="11"/>
  <c r="F81" i="11"/>
  <c r="E87" i="11"/>
  <c r="G87" i="11"/>
  <c r="E88" i="11"/>
  <c r="F88" i="11"/>
  <c r="G88" i="11"/>
  <c r="F89" i="11"/>
  <c r="F90" i="11" s="1"/>
  <c r="G89" i="11"/>
  <c r="G90" i="11"/>
  <c r="E95" i="11"/>
  <c r="G95" i="11"/>
  <c r="E96" i="11"/>
  <c r="F96" i="11"/>
  <c r="G96" i="11"/>
  <c r="E97" i="11"/>
  <c r="F97" i="11"/>
  <c r="G97" i="11" s="1"/>
  <c r="E104" i="11"/>
  <c r="G104" i="11"/>
  <c r="F105" i="11"/>
  <c r="F106" i="11"/>
  <c r="F107" i="11" s="1"/>
  <c r="E112" i="11"/>
  <c r="G112" i="11"/>
  <c r="E113" i="11"/>
  <c r="F113" i="11"/>
  <c r="G113" i="11"/>
  <c r="F114" i="11"/>
  <c r="F115" i="11" s="1"/>
  <c r="G114" i="11"/>
  <c r="G115" i="11"/>
  <c r="E121" i="11"/>
  <c r="G121" i="11"/>
  <c r="E122" i="11"/>
  <c r="F122" i="11"/>
  <c r="G122" i="11"/>
  <c r="E123" i="11"/>
  <c r="F123" i="11"/>
  <c r="G123" i="11" s="1"/>
  <c r="E130" i="11"/>
  <c r="G130" i="11"/>
  <c r="F131" i="11"/>
  <c r="F132" i="11"/>
  <c r="F133" i="11"/>
  <c r="E139" i="11"/>
  <c r="G139" i="11"/>
  <c r="E140" i="11"/>
  <c r="F140" i="11"/>
  <c r="G140" i="11"/>
  <c r="F141" i="11"/>
  <c r="F142" i="11" s="1"/>
  <c r="G141" i="11"/>
  <c r="G142" i="11"/>
  <c r="E148" i="11"/>
  <c r="G148" i="11"/>
  <c r="E149" i="11"/>
  <c r="F149" i="11"/>
  <c r="G149" i="11"/>
  <c r="E150" i="11"/>
  <c r="F150" i="11"/>
  <c r="G150" i="11" s="1"/>
  <c r="E157" i="11"/>
  <c r="G157" i="11"/>
  <c r="F158" i="11"/>
  <c r="F159" i="11"/>
  <c r="F160" i="11" s="1"/>
  <c r="E166" i="11"/>
  <c r="G166" i="11"/>
  <c r="E167" i="11"/>
  <c r="F167" i="11"/>
  <c r="G167" i="11"/>
  <c r="F168" i="11"/>
  <c r="F169" i="11" s="1"/>
  <c r="G168" i="11"/>
  <c r="G169" i="11"/>
  <c r="E176" i="11"/>
  <c r="G176" i="11"/>
  <c r="E177" i="11"/>
  <c r="F177" i="11"/>
  <c r="G177" i="11"/>
  <c r="E178" i="11"/>
  <c r="F178" i="11"/>
  <c r="G178" i="11" s="1"/>
  <c r="E184" i="11"/>
  <c r="G184" i="11"/>
  <c r="F185" i="11"/>
  <c r="F186" i="11"/>
  <c r="F187" i="11"/>
  <c r="E193" i="11"/>
  <c r="G193" i="11"/>
  <c r="E194" i="11"/>
  <c r="F194" i="11"/>
  <c r="G194" i="11"/>
  <c r="F195" i="11"/>
  <c r="F196" i="11" s="1"/>
  <c r="G195" i="11"/>
  <c r="G196" i="11"/>
  <c r="E201" i="11"/>
  <c r="G201" i="11"/>
  <c r="E202" i="11"/>
  <c r="F202" i="11"/>
  <c r="G202" i="11"/>
  <c r="E203" i="11"/>
  <c r="F203" i="11"/>
  <c r="G203" i="11" s="1"/>
  <c r="E210" i="11"/>
  <c r="G210" i="11"/>
  <c r="F211" i="11"/>
  <c r="F212" i="11"/>
  <c r="F213" i="11" s="1"/>
  <c r="E220" i="11"/>
  <c r="G220" i="11"/>
  <c r="E221" i="11"/>
  <c r="F221" i="11"/>
  <c r="G221" i="11"/>
  <c r="F222" i="11"/>
  <c r="F223" i="11" s="1"/>
  <c r="G222" i="11"/>
  <c r="G223" i="11"/>
  <c r="E228" i="11"/>
  <c r="G228" i="11"/>
  <c r="E229" i="11"/>
  <c r="F229" i="11"/>
  <c r="G229" i="11"/>
  <c r="E230" i="11"/>
  <c r="F230" i="11"/>
  <c r="G230" i="11" s="1"/>
  <c r="E237" i="11"/>
  <c r="G237" i="11"/>
  <c r="F238" i="11"/>
  <c r="F239" i="11"/>
  <c r="F240" i="11"/>
  <c r="E246" i="11"/>
  <c r="G246" i="11"/>
  <c r="F247" i="11"/>
  <c r="E247" i="11" s="1"/>
  <c r="G247" i="11"/>
  <c r="F248" i="11"/>
  <c r="F249" i="11" s="1"/>
  <c r="G248" i="11"/>
  <c r="E255" i="11"/>
  <c r="G255" i="11"/>
  <c r="E256" i="11"/>
  <c r="F256" i="11"/>
  <c r="G256" i="11"/>
  <c r="E257" i="11"/>
  <c r="F257" i="11"/>
  <c r="G257" i="11" s="1"/>
  <c r="E264" i="11"/>
  <c r="G264" i="11"/>
  <c r="F265" i="11"/>
  <c r="F266" i="11"/>
  <c r="E273" i="11"/>
  <c r="G273" i="11"/>
  <c r="F274" i="11"/>
  <c r="E274" i="11" s="1"/>
  <c r="G274" i="11"/>
  <c r="F275" i="11"/>
  <c r="F276" i="11" s="1"/>
  <c r="G275" i="11"/>
  <c r="G276" i="11"/>
  <c r="E282" i="11"/>
  <c r="G282" i="11"/>
  <c r="E283" i="11"/>
  <c r="F283" i="11"/>
  <c r="G283" i="11"/>
  <c r="E284" i="11"/>
  <c r="F284" i="11"/>
  <c r="G284" i="11" s="1"/>
  <c r="E290" i="11"/>
  <c r="G290" i="11"/>
  <c r="F291" i="11"/>
  <c r="F292" i="11"/>
  <c r="F293" i="11"/>
  <c r="F294" i="11"/>
  <c r="E299" i="11"/>
  <c r="G299" i="11"/>
  <c r="F300" i="11"/>
  <c r="E300" i="11" s="1"/>
  <c r="G300" i="11"/>
  <c r="F301" i="11"/>
  <c r="F302" i="11" s="1"/>
  <c r="G301" i="11"/>
  <c r="E308" i="11"/>
  <c r="G308" i="11"/>
  <c r="E309" i="11"/>
  <c r="F309" i="11"/>
  <c r="G309" i="11"/>
  <c r="E310" i="11"/>
  <c r="F310" i="11"/>
  <c r="F311" i="11" s="1"/>
  <c r="G310" i="11"/>
  <c r="E311" i="11"/>
  <c r="E319" i="11"/>
  <c r="E320" i="11" s="1"/>
  <c r="E321" i="11" s="1"/>
  <c r="E322" i="11" s="1"/>
  <c r="E323" i="11" s="1"/>
  <c r="G319" i="11"/>
  <c r="F320" i="11"/>
  <c r="G320" i="11" s="1"/>
  <c r="F321" i="11"/>
  <c r="G321" i="11" s="1"/>
  <c r="F322" i="11"/>
  <c r="G322" i="11" s="1"/>
  <c r="E327" i="11"/>
  <c r="G327" i="11"/>
  <c r="F328" i="11"/>
  <c r="E328" i="11" s="1"/>
  <c r="G328" i="11"/>
  <c r="F329" i="11"/>
  <c r="F330" i="11" s="1"/>
  <c r="G329" i="11"/>
  <c r="E338" i="11"/>
  <c r="G338" i="11"/>
  <c r="E339" i="11"/>
  <c r="F339" i="11"/>
  <c r="G339" i="11"/>
  <c r="E340" i="11"/>
  <c r="F340" i="11"/>
  <c r="G340" i="11" s="1"/>
  <c r="E341" i="11"/>
  <c r="F341" i="11"/>
  <c r="G341" i="11"/>
  <c r="E342" i="11"/>
  <c r="F342" i="11"/>
  <c r="G342" i="11" s="1"/>
  <c r="E348" i="11"/>
  <c r="G348" i="11"/>
  <c r="F349" i="11"/>
  <c r="F350" i="11"/>
  <c r="E356" i="11"/>
  <c r="G356" i="11"/>
  <c r="F357" i="11"/>
  <c r="E357" i="11" s="1"/>
  <c r="G357" i="11"/>
  <c r="F358" i="11"/>
  <c r="F359" i="11" s="1"/>
  <c r="G358" i="11"/>
  <c r="E364" i="11"/>
  <c r="G364" i="11"/>
  <c r="E365" i="11"/>
  <c r="F365" i="11"/>
  <c r="G365" i="11"/>
  <c r="E366" i="11"/>
  <c r="F366" i="11"/>
  <c r="G366" i="11" s="1"/>
  <c r="E372" i="11"/>
  <c r="G372" i="11"/>
  <c r="F373" i="11"/>
  <c r="E381" i="11"/>
  <c r="G381" i="11"/>
  <c r="F382" i="11"/>
  <c r="E382" i="11" s="1"/>
  <c r="G382" i="11"/>
  <c r="F383" i="11"/>
  <c r="F384" i="11" s="1"/>
  <c r="G383" i="11"/>
  <c r="E389" i="11"/>
  <c r="G389" i="11"/>
  <c r="E390" i="11"/>
  <c r="F390" i="11"/>
  <c r="G390" i="11" s="1"/>
  <c r="E397" i="11"/>
  <c r="G397" i="11"/>
  <c r="F398" i="11"/>
  <c r="F399" i="11"/>
  <c r="E406" i="11"/>
  <c r="G406" i="11"/>
  <c r="F407" i="11"/>
  <c r="E407" i="11" s="1"/>
  <c r="G407" i="11"/>
  <c r="F408" i="11"/>
  <c r="F409" i="11" s="1"/>
  <c r="G408" i="11"/>
  <c r="G409" i="11"/>
  <c r="E414" i="11"/>
  <c r="G414" i="11"/>
  <c r="E415" i="11"/>
  <c r="F415" i="11"/>
  <c r="G415" i="11"/>
  <c r="E416" i="11"/>
  <c r="F416" i="11"/>
  <c r="G416" i="11" s="1"/>
  <c r="E423" i="11"/>
  <c r="G423" i="11"/>
  <c r="F424" i="11"/>
  <c r="F425" i="11"/>
  <c r="E432" i="11"/>
  <c r="G432" i="11"/>
  <c r="E433" i="11"/>
  <c r="F433" i="11"/>
  <c r="G433" i="11"/>
  <c r="G434" i="11" s="1"/>
  <c r="G435" i="11" s="1"/>
  <c r="G436" i="11" s="1"/>
  <c r="F434" i="11"/>
  <c r="F435" i="11" s="1"/>
  <c r="E440" i="11"/>
  <c r="G440" i="11"/>
  <c r="E441" i="11"/>
  <c r="F441" i="11"/>
  <c r="G441" i="11" s="1"/>
  <c r="E442" i="11"/>
  <c r="F442" i="11"/>
  <c r="G442" i="11" s="1"/>
  <c r="E449" i="11"/>
  <c r="G449" i="11"/>
  <c r="F450" i="11"/>
  <c r="F451" i="11" s="1"/>
  <c r="E457" i="11"/>
  <c r="G457" i="11"/>
  <c r="F458" i="11"/>
  <c r="E458" i="11" s="1"/>
  <c r="G458" i="11"/>
  <c r="F459" i="11"/>
  <c r="F460" i="11" s="1"/>
  <c r="G459" i="11"/>
  <c r="E461" i="11"/>
  <c r="F461" i="11"/>
  <c r="G461" i="11"/>
  <c r="E467" i="11"/>
  <c r="G467" i="11"/>
  <c r="F468" i="11"/>
  <c r="E468" i="11" s="1"/>
  <c r="E478" i="11"/>
  <c r="G478" i="11"/>
  <c r="E479" i="11"/>
  <c r="F479" i="11"/>
  <c r="E486" i="11"/>
  <c r="G486" i="11"/>
  <c r="E487" i="11"/>
  <c r="F487" i="11"/>
  <c r="G487" i="11" s="1"/>
  <c r="F488" i="11"/>
  <c r="E488" i="11" s="1"/>
  <c r="G488" i="11"/>
  <c r="F489" i="11"/>
  <c r="E496" i="11"/>
  <c r="G496" i="11"/>
  <c r="F497" i="11"/>
  <c r="E504" i="11"/>
  <c r="G504" i="11"/>
  <c r="E505" i="11"/>
  <c r="F505" i="11"/>
  <c r="E513" i="11"/>
  <c r="G513" i="11"/>
  <c r="E514" i="11"/>
  <c r="F514" i="11"/>
  <c r="G514" i="11" s="1"/>
  <c r="E521" i="11"/>
  <c r="G521" i="11"/>
  <c r="F522" i="11"/>
  <c r="E522" i="11" s="1"/>
  <c r="E529" i="11"/>
  <c r="G529" i="11"/>
  <c r="E530" i="11"/>
  <c r="F530" i="11"/>
  <c r="E539" i="11"/>
  <c r="G539" i="11"/>
  <c r="E540" i="11"/>
  <c r="F540" i="11"/>
  <c r="G540" i="11" s="1"/>
  <c r="F541" i="11"/>
  <c r="E541" i="11" s="1"/>
  <c r="G541" i="11"/>
  <c r="F542" i="11"/>
  <c r="E547" i="11"/>
  <c r="G547" i="11"/>
  <c r="F548" i="11"/>
  <c r="E555" i="11"/>
  <c r="G555" i="11"/>
  <c r="E556" i="11"/>
  <c r="F556" i="11"/>
  <c r="E564" i="11"/>
  <c r="G564" i="11"/>
  <c r="E565" i="11"/>
  <c r="F565" i="11"/>
  <c r="G565" i="11" s="1"/>
  <c r="E572" i="11"/>
  <c r="G572" i="11"/>
  <c r="F573" i="11"/>
  <c r="E573" i="11" s="1"/>
  <c r="E582" i="11"/>
  <c r="G582" i="11"/>
  <c r="E583" i="11"/>
  <c r="F583" i="11"/>
  <c r="E591" i="11"/>
  <c r="G591" i="11"/>
  <c r="E592" i="11"/>
  <c r="F592" i="11"/>
  <c r="G592" i="11" s="1"/>
  <c r="F593" i="11"/>
  <c r="E593" i="11" s="1"/>
  <c r="G593" i="11"/>
  <c r="F594" i="11"/>
  <c r="E600" i="11"/>
  <c r="G600" i="11"/>
  <c r="F601" i="11"/>
  <c r="E608" i="11"/>
  <c r="G608" i="11"/>
  <c r="E609" i="11"/>
  <c r="F609" i="11"/>
  <c r="E617" i="11"/>
  <c r="G617" i="11"/>
  <c r="E618" i="11"/>
  <c r="F618" i="11"/>
  <c r="G618" i="11" s="1"/>
  <c r="E626" i="11"/>
  <c r="G626" i="11"/>
  <c r="F627" i="11"/>
  <c r="E627" i="11" s="1"/>
  <c r="E635" i="11"/>
  <c r="G635" i="11"/>
  <c r="E636" i="11"/>
  <c r="F636" i="11"/>
  <c r="E644" i="11"/>
  <c r="G644" i="11"/>
  <c r="E645" i="11"/>
  <c r="F645" i="11"/>
  <c r="G645" i="11" s="1"/>
  <c r="F646" i="11"/>
  <c r="E646" i="11" s="1"/>
  <c r="G646" i="11"/>
  <c r="F647" i="11"/>
  <c r="E653" i="11"/>
  <c r="G653" i="11"/>
  <c r="F654" i="11"/>
  <c r="E662" i="11"/>
  <c r="G662" i="11"/>
  <c r="E663" i="11"/>
  <c r="F663" i="11"/>
  <c r="E672" i="11"/>
  <c r="G672" i="11"/>
  <c r="E673" i="11"/>
  <c r="F673" i="11"/>
  <c r="G673" i="11" s="1"/>
  <c r="E680" i="11"/>
  <c r="G680" i="11"/>
  <c r="F681" i="11"/>
  <c r="E681" i="11" s="1"/>
  <c r="E690" i="11"/>
  <c r="G690" i="11"/>
  <c r="E691" i="11"/>
  <c r="F691" i="11"/>
  <c r="E698" i="11"/>
  <c r="G698" i="11"/>
  <c r="E699" i="11"/>
  <c r="F699" i="11"/>
  <c r="G699" i="11" s="1"/>
  <c r="E707" i="11"/>
  <c r="G707" i="11"/>
  <c r="F708" i="11"/>
  <c r="E716" i="11"/>
  <c r="G716" i="11"/>
  <c r="E717" i="11"/>
  <c r="F717" i="11"/>
  <c r="E729" i="11"/>
  <c r="G729" i="11"/>
  <c r="E730" i="11"/>
  <c r="F730" i="11"/>
  <c r="G730" i="11" s="1"/>
  <c r="E740" i="11"/>
  <c r="G740" i="11"/>
  <c r="F741" i="11"/>
  <c r="E741" i="11" s="1"/>
  <c r="E749" i="11"/>
  <c r="G749" i="11"/>
  <c r="E750" i="11"/>
  <c r="F750" i="11"/>
  <c r="F751" i="11" s="1"/>
  <c r="E751" i="11" s="1"/>
  <c r="G750" i="11"/>
  <c r="F752" i="11"/>
  <c r="E758" i="11"/>
  <c r="G758" i="11"/>
  <c r="E759" i="11"/>
  <c r="F759" i="11"/>
  <c r="G759" i="11" s="1"/>
  <c r="F760" i="11"/>
  <c r="G760" i="11" s="1"/>
  <c r="E767" i="11"/>
  <c r="G767" i="11"/>
  <c r="F768" i="11"/>
  <c r="E768" i="11" s="1"/>
  <c r="G768" i="11"/>
  <c r="E769" i="11"/>
  <c r="F769" i="11"/>
  <c r="F770" i="11" s="1"/>
  <c r="E770" i="11" s="1"/>
  <c r="G769" i="11"/>
  <c r="F771" i="11"/>
  <c r="E776" i="11"/>
  <c r="G776" i="11"/>
  <c r="F777" i="11"/>
  <c r="F778" i="11" s="1"/>
  <c r="G777" i="11"/>
  <c r="E778" i="11"/>
  <c r="G778" i="11"/>
  <c r="F779" i="11"/>
  <c r="E785" i="11"/>
  <c r="G785" i="11"/>
  <c r="E786" i="11"/>
  <c r="F786" i="11"/>
  <c r="G786" i="11" s="1"/>
  <c r="F787" i="11"/>
  <c r="E794" i="11"/>
  <c r="G794" i="11"/>
  <c r="F795" i="11"/>
  <c r="E795" i="11" s="1"/>
  <c r="G795" i="11"/>
  <c r="E803" i="11"/>
  <c r="G803" i="11"/>
  <c r="E804" i="11"/>
  <c r="F804" i="11"/>
  <c r="F805" i="11" s="1"/>
  <c r="E805" i="11" s="1"/>
  <c r="G804" i="11"/>
  <c r="F806" i="11"/>
  <c r="E812" i="11"/>
  <c r="G812" i="11"/>
  <c r="E813" i="11"/>
  <c r="F813" i="11"/>
  <c r="F814" i="11" s="1"/>
  <c r="E814" i="11" s="1"/>
  <c r="G813" i="11"/>
  <c r="E815" i="11"/>
  <c r="F815" i="11"/>
  <c r="F816" i="11" s="1"/>
  <c r="G816" i="11" s="1"/>
  <c r="E816" i="11"/>
  <c r="E820" i="11"/>
  <c r="G820" i="11"/>
  <c r="E821" i="11"/>
  <c r="F821" i="11"/>
  <c r="G821" i="11" s="1"/>
  <c r="E829" i="11"/>
  <c r="G829" i="11"/>
  <c r="F830" i="11"/>
  <c r="E830" i="11" s="1"/>
  <c r="E838" i="11"/>
  <c r="G838" i="11"/>
  <c r="E839" i="11"/>
  <c r="F839" i="11"/>
  <c r="F840" i="11" s="1"/>
  <c r="E840" i="11" s="1"/>
  <c r="G839" i="11"/>
  <c r="E841" i="11"/>
  <c r="F841" i="11"/>
  <c r="F842" i="11" s="1"/>
  <c r="G842" i="11" s="1"/>
  <c r="E842" i="11"/>
  <c r="E848" i="11"/>
  <c r="G848" i="11"/>
  <c r="E849" i="11"/>
  <c r="F849" i="11"/>
  <c r="G849" i="11" s="1"/>
  <c r="E857" i="11"/>
  <c r="G857" i="11"/>
  <c r="F858" i="11"/>
  <c r="E858" i="11" s="1"/>
  <c r="E866" i="11"/>
  <c r="G866" i="11"/>
  <c r="E867" i="11"/>
  <c r="F867" i="11"/>
  <c r="F868" i="11" s="1"/>
  <c r="E868" i="11" s="1"/>
  <c r="G867" i="11"/>
  <c r="E869" i="11"/>
  <c r="F869" i="11"/>
  <c r="F870" i="11" s="1"/>
  <c r="G870" i="11" s="1"/>
  <c r="E870" i="11"/>
  <c r="E875" i="11"/>
  <c r="G875" i="11"/>
  <c r="E876" i="11"/>
  <c r="F876" i="11"/>
  <c r="G876" i="11" s="1"/>
  <c r="E885" i="11"/>
  <c r="G885" i="11"/>
  <c r="F886" i="11"/>
  <c r="E886" i="11" s="1"/>
  <c r="E893" i="11"/>
  <c r="G893" i="11"/>
  <c r="F894" i="11"/>
  <c r="F895" i="11"/>
  <c r="F896" i="11"/>
  <c r="E902" i="11"/>
  <c r="G902" i="11"/>
  <c r="F903" i="11"/>
  <c r="E903" i="11" s="1"/>
  <c r="G903" i="11"/>
  <c r="E904" i="11"/>
  <c r="F904" i="11"/>
  <c r="F905" i="11" s="1"/>
  <c r="G904" i="11"/>
  <c r="G905" i="11"/>
  <c r="E911" i="11"/>
  <c r="G911" i="11"/>
  <c r="E912" i="11"/>
  <c r="F912" i="11"/>
  <c r="F913" i="11" s="1"/>
  <c r="E913" i="11" s="1"/>
  <c r="E920" i="11"/>
  <c r="G920" i="11"/>
  <c r="G921" i="11" s="1"/>
  <c r="G922" i="11" s="1"/>
  <c r="G923" i="11" s="1"/>
  <c r="G924" i="11" s="1"/>
  <c r="F921" i="11"/>
  <c r="E921" i="11" s="1"/>
  <c r="F922" i="11"/>
  <c r="E922" i="11" s="1"/>
  <c r="E928" i="11"/>
  <c r="E929" i="11" s="1"/>
  <c r="G928" i="11"/>
  <c r="F929" i="11"/>
  <c r="G929" i="11"/>
  <c r="E930" i="11"/>
  <c r="E931" i="11" s="1"/>
  <c r="E932" i="11" s="1"/>
  <c r="F930" i="11"/>
  <c r="F931" i="11" s="1"/>
  <c r="F932" i="11" s="1"/>
  <c r="G930" i="11"/>
  <c r="G931" i="11"/>
  <c r="G932" i="11"/>
  <c r="E936" i="11"/>
  <c r="G936" i="11"/>
  <c r="E937" i="11"/>
  <c r="F937" i="11"/>
  <c r="F938" i="11" s="1"/>
  <c r="F939" i="11" s="1"/>
  <c r="F940" i="11" s="1"/>
  <c r="G937" i="11"/>
  <c r="G938" i="11" s="1"/>
  <c r="G939" i="11" s="1"/>
  <c r="G940" i="11" s="1"/>
  <c r="E938" i="11"/>
  <c r="E939" i="11"/>
  <c r="E940" i="11" s="1"/>
  <c r="E945" i="11"/>
  <c r="G945" i="11"/>
  <c r="F946" i="11"/>
  <c r="F947" i="11"/>
  <c r="F948" i="11"/>
  <c r="F949" i="11" s="1"/>
  <c r="E953" i="11"/>
  <c r="G953" i="11"/>
  <c r="F954" i="11"/>
  <c r="E954" i="11" s="1"/>
  <c r="G954" i="11"/>
  <c r="E955" i="11"/>
  <c r="F955" i="11"/>
  <c r="F956" i="11" s="1"/>
  <c r="G955" i="11"/>
  <c r="G956" i="11"/>
  <c r="E961" i="11"/>
  <c r="G961" i="11"/>
  <c r="E962" i="11"/>
  <c r="E963" i="11" s="1"/>
  <c r="E964" i="11" s="1"/>
  <c r="E965" i="11" s="1"/>
  <c r="F962" i="11"/>
  <c r="E970" i="11"/>
  <c r="G970" i="11"/>
  <c r="F971" i="11"/>
  <c r="F972" i="11"/>
  <c r="G972" i="11" s="1"/>
  <c r="E978" i="11"/>
  <c r="G978" i="11"/>
  <c r="F979" i="11"/>
  <c r="E979" i="11" s="1"/>
  <c r="G979" i="11"/>
  <c r="F980" i="11"/>
  <c r="E980" i="11" s="1"/>
  <c r="E986" i="11"/>
  <c r="G986" i="11"/>
  <c r="F987" i="11"/>
  <c r="E987" i="11" s="1"/>
  <c r="E996" i="11"/>
  <c r="G996" i="11"/>
  <c r="E997" i="11"/>
  <c r="F997" i="11"/>
  <c r="G997" i="11" s="1"/>
  <c r="F998" i="11"/>
  <c r="E998" i="11" s="1"/>
  <c r="G998" i="11"/>
  <c r="F999" i="11"/>
  <c r="G999" i="11"/>
  <c r="E1004" i="11"/>
  <c r="G1004" i="11"/>
  <c r="E1005" i="11"/>
  <c r="F1005" i="11"/>
  <c r="G1005" i="11"/>
  <c r="F1006" i="11"/>
  <c r="G1006" i="11" s="1"/>
  <c r="F1007" i="11"/>
  <c r="G1007" i="11" s="1"/>
  <c r="F1008" i="11"/>
  <c r="G1008" i="11" s="1"/>
  <c r="E1012" i="11"/>
  <c r="G1012" i="11"/>
  <c r="F1013" i="11"/>
  <c r="E1013" i="11" s="1"/>
  <c r="G1013" i="11"/>
  <c r="F1014" i="11"/>
  <c r="E1014" i="11" s="1"/>
  <c r="G1014" i="11"/>
  <c r="E1020" i="11"/>
  <c r="G1020" i="11"/>
  <c r="E1021" i="11"/>
  <c r="F1021" i="11"/>
  <c r="G1021" i="11"/>
  <c r="E1022" i="11"/>
  <c r="F1022" i="11"/>
  <c r="F1023" i="11" s="1"/>
  <c r="F1024" i="11" s="1"/>
  <c r="E1024" i="11" s="1"/>
  <c r="G1022" i="11"/>
  <c r="E1032" i="11"/>
  <c r="G1032" i="11"/>
  <c r="F1033" i="11"/>
  <c r="G1033" i="11" s="1"/>
  <c r="F1034" i="11"/>
  <c r="G1034" i="11" s="1"/>
  <c r="F1035" i="11"/>
  <c r="G1035" i="11" s="1"/>
  <c r="E1040" i="11"/>
  <c r="G1040" i="11"/>
  <c r="F1041" i="11"/>
  <c r="E1041" i="11" s="1"/>
  <c r="G1041" i="11"/>
  <c r="E1049" i="11"/>
  <c r="G1049" i="11"/>
  <c r="E1050" i="11"/>
  <c r="F1050" i="11"/>
  <c r="G1050" i="11"/>
  <c r="E1051" i="11"/>
  <c r="F1051" i="11"/>
  <c r="F1052" i="11" s="1"/>
  <c r="F1053" i="11" s="1"/>
  <c r="G1051" i="11"/>
  <c r="G1052" i="11"/>
  <c r="E1053" i="11"/>
  <c r="G1053" i="11"/>
  <c r="E1058" i="11"/>
  <c r="G1058" i="11"/>
  <c r="F1059" i="11"/>
  <c r="G1059" i="11" s="1"/>
  <c r="F1060" i="11"/>
  <c r="G1060" i="11" s="1"/>
  <c r="E1067" i="11"/>
  <c r="G1067" i="11"/>
  <c r="F1068" i="11"/>
  <c r="E1068" i="11" s="1"/>
  <c r="G1068" i="11"/>
  <c r="E1076" i="11"/>
  <c r="G1076" i="11"/>
  <c r="E1077" i="11"/>
  <c r="F1077" i="11"/>
  <c r="G1077" i="11"/>
  <c r="E1078" i="11"/>
  <c r="F1078" i="11"/>
  <c r="F1079" i="11" s="1"/>
  <c r="F1080" i="11" s="1"/>
  <c r="G1078" i="11"/>
  <c r="E1079" i="11"/>
  <c r="G1079" i="11"/>
  <c r="E1080" i="11"/>
  <c r="G1080" i="11"/>
  <c r="E1086" i="11"/>
  <c r="G1086" i="11"/>
  <c r="F1087" i="11"/>
  <c r="F1088" i="11" s="1"/>
  <c r="G1087" i="11"/>
  <c r="G1088" i="11" s="1"/>
  <c r="G1089" i="11" s="1"/>
  <c r="G1090" i="11" s="1"/>
  <c r="E1095" i="11"/>
  <c r="G1095" i="11"/>
  <c r="F1096" i="11"/>
  <c r="E1096" i="11" s="1"/>
  <c r="G1096" i="11"/>
  <c r="F1097" i="11"/>
  <c r="E1097" i="11" s="1"/>
  <c r="E1104" i="11"/>
  <c r="G1104" i="11"/>
  <c r="E1105" i="11"/>
  <c r="F1105" i="11"/>
  <c r="G1105" i="11"/>
  <c r="E1106" i="11"/>
  <c r="F1106" i="11"/>
  <c r="F1107" i="11" s="1"/>
  <c r="F1108" i="11" s="1"/>
  <c r="G1108" i="11" s="1"/>
  <c r="G1106" i="11"/>
  <c r="E1113" i="11"/>
  <c r="G1113" i="11"/>
  <c r="E1114" i="11"/>
  <c r="F1114" i="11"/>
  <c r="G1114" i="11"/>
  <c r="G1115" i="11" s="1"/>
  <c r="G1116" i="11" s="1"/>
  <c r="G1117" i="11" s="1"/>
  <c r="F1115" i="11"/>
  <c r="F1116" i="11" s="1"/>
  <c r="E1122" i="11"/>
  <c r="G1122" i="11"/>
  <c r="F1123" i="11"/>
  <c r="E1123" i="11" s="1"/>
  <c r="G1123" i="11"/>
  <c r="E1134" i="11"/>
  <c r="G1134" i="11"/>
  <c r="E1135" i="11"/>
  <c r="F1135" i="11"/>
  <c r="G1135" i="11"/>
  <c r="E1136" i="11"/>
  <c r="F1136" i="11"/>
  <c r="F1137" i="11" s="1"/>
  <c r="F1138" i="11" s="1"/>
  <c r="G1136" i="11"/>
  <c r="E1137" i="11"/>
  <c r="G1137" i="11"/>
  <c r="E1138" i="11"/>
  <c r="G1138" i="11"/>
  <c r="E1142" i="11"/>
  <c r="G1142" i="11"/>
  <c r="F1143" i="11"/>
  <c r="G1143" i="11" s="1"/>
  <c r="E1153" i="11"/>
  <c r="G1153" i="11"/>
  <c r="F1154" i="11"/>
  <c r="E1154" i="11" s="1"/>
  <c r="G1154" i="11"/>
  <c r="F1155" i="11"/>
  <c r="E1155" i="11" s="1"/>
  <c r="G1155" i="11"/>
  <c r="E1163" i="11"/>
  <c r="G1163" i="11"/>
  <c r="E1164" i="11"/>
  <c r="F1164" i="11"/>
  <c r="G1164" i="11"/>
  <c r="E1165" i="11"/>
  <c r="F1165" i="11"/>
  <c r="F1166" i="11" s="1"/>
  <c r="F1167" i="11" s="1"/>
  <c r="E1167" i="11" s="1"/>
  <c r="G1165" i="11"/>
  <c r="E1172" i="11"/>
  <c r="G1172" i="11"/>
  <c r="F1173" i="11"/>
  <c r="G1173" i="11" s="1"/>
  <c r="F1174" i="11"/>
  <c r="G1174" i="11" s="1"/>
  <c r="F1175" i="11"/>
  <c r="G1175" i="11" s="1"/>
  <c r="E1182" i="11"/>
  <c r="G1182" i="11"/>
  <c r="F1183" i="11"/>
  <c r="E1183" i="11" s="1"/>
  <c r="G1183" i="11"/>
  <c r="E1192" i="11"/>
  <c r="G1192" i="11"/>
  <c r="E1193" i="11"/>
  <c r="F1193" i="11"/>
  <c r="G1193" i="11"/>
  <c r="E1194" i="11"/>
  <c r="F1194" i="11"/>
  <c r="F1195" i="11" s="1"/>
  <c r="F1196" i="11" s="1"/>
  <c r="G1194" i="11"/>
  <c r="G1195" i="11"/>
  <c r="E1196" i="11"/>
  <c r="G1196" i="11"/>
  <c r="E1201" i="11"/>
  <c r="G1201" i="11"/>
  <c r="F1202" i="11"/>
  <c r="G1202" i="11" s="1"/>
  <c r="F1203" i="11"/>
  <c r="G1203" i="11" s="1"/>
  <c r="G1204" i="11" s="1"/>
  <c r="G1205" i="11" s="1"/>
  <c r="E1214" i="11"/>
  <c r="E1215" i="11" s="1"/>
  <c r="E1216" i="11" s="1"/>
  <c r="E1217" i="11" s="1"/>
  <c r="E1218" i="11" s="1"/>
  <c r="G1214" i="11"/>
  <c r="G1215" i="11" s="1"/>
  <c r="G1216" i="11" s="1"/>
  <c r="G1217" i="11" s="1"/>
  <c r="G1218" i="11" s="1"/>
  <c r="F1215" i="11"/>
  <c r="F1216" i="11" s="1"/>
  <c r="F1217" i="11" s="1"/>
  <c r="F1218" i="11" s="1"/>
  <c r="E1222" i="11"/>
  <c r="G1222" i="11"/>
  <c r="G1223" i="11" s="1"/>
  <c r="G1224" i="11" s="1"/>
  <c r="G1225" i="11" s="1"/>
  <c r="G1226" i="11" s="1"/>
  <c r="E1223" i="11"/>
  <c r="E1224" i="11" s="1"/>
  <c r="E1225" i="11" s="1"/>
  <c r="E1226" i="11" s="1"/>
  <c r="F1223" i="11"/>
  <c r="F1224" i="11"/>
  <c r="F1225" i="11" s="1"/>
  <c r="F1226" i="11" s="1"/>
  <c r="E1231" i="11"/>
  <c r="G1231" i="11"/>
  <c r="F1232" i="11"/>
  <c r="G1232" i="11" s="1"/>
  <c r="E1239" i="11"/>
  <c r="E1240" i="11"/>
  <c r="F1240" i="11"/>
  <c r="F1241" i="11"/>
  <c r="E1241" i="11" s="1"/>
  <c r="F1242" i="11"/>
  <c r="E1249" i="11"/>
  <c r="G1249" i="11"/>
  <c r="F1250" i="11"/>
  <c r="E1250" i="11" s="1"/>
  <c r="G1250" i="11"/>
  <c r="F1251" i="11"/>
  <c r="E1251" i="11" s="1"/>
  <c r="E1258" i="11"/>
  <c r="G1258" i="11"/>
  <c r="E1259" i="11"/>
  <c r="F1259" i="11"/>
  <c r="G1259" i="11"/>
  <c r="E1260" i="11"/>
  <c r="F1260" i="11"/>
  <c r="F1261" i="11" s="1"/>
  <c r="F1262" i="11" s="1"/>
  <c r="E1262" i="11" s="1"/>
  <c r="G1260" i="11"/>
  <c r="E1268" i="11"/>
  <c r="G1268" i="11"/>
  <c r="E1269" i="11"/>
  <c r="F1269" i="11"/>
  <c r="G1269" i="11" s="1"/>
  <c r="F1270" i="11"/>
  <c r="G1270" i="11" s="1"/>
  <c r="E1278" i="11"/>
  <c r="G1278" i="11"/>
  <c r="F1279" i="11"/>
  <c r="E1279" i="11" s="1"/>
  <c r="E1287" i="11"/>
  <c r="G1287" i="11"/>
  <c r="E1288" i="11"/>
  <c r="F1288" i="11"/>
  <c r="G1288" i="11"/>
  <c r="E1289" i="11"/>
  <c r="F1289" i="11"/>
  <c r="F1290" i="11" s="1"/>
  <c r="F1291" i="11" s="1"/>
  <c r="G1291" i="11" s="1"/>
  <c r="G1289" i="11"/>
  <c r="E1290" i="11"/>
  <c r="G1290" i="11"/>
  <c r="E1291" i="11"/>
  <c r="E1295" i="11"/>
  <c r="G1295" i="11"/>
  <c r="F1296" i="11"/>
  <c r="G1296" i="11" s="1"/>
  <c r="E1303" i="11"/>
  <c r="G1303" i="11"/>
  <c r="F1304" i="11"/>
  <c r="E1304" i="11" s="1"/>
  <c r="F1305" i="11"/>
  <c r="E1305" i="11" s="1"/>
  <c r="G1305" i="11"/>
  <c r="F1306" i="11"/>
  <c r="E1306" i="11" s="1"/>
  <c r="E1311" i="11"/>
  <c r="G1311" i="11"/>
  <c r="E1312" i="11"/>
  <c r="F1312" i="11"/>
  <c r="G1312" i="11"/>
  <c r="E1313" i="11"/>
  <c r="F1313" i="11"/>
  <c r="G1313" i="11"/>
  <c r="E1314" i="11"/>
  <c r="F1314" i="11"/>
  <c r="F1315" i="11" s="1"/>
  <c r="E1315" i="11" s="1"/>
  <c r="G1314" i="11"/>
  <c r="G1315" i="11"/>
  <c r="E1320" i="11"/>
  <c r="G1320" i="11"/>
  <c r="F1321" i="11"/>
  <c r="G1321" i="11" s="1"/>
  <c r="F1322" i="11"/>
  <c r="G1322" i="11" s="1"/>
  <c r="F1323" i="11"/>
  <c r="G1323" i="11" s="1"/>
  <c r="E1329" i="11"/>
  <c r="G1329" i="11"/>
  <c r="F1330" i="11"/>
  <c r="E1330" i="11" s="1"/>
  <c r="G1330" i="11"/>
  <c r="E1340" i="11"/>
  <c r="G1340" i="11"/>
  <c r="E1341" i="11"/>
  <c r="F1341" i="11"/>
  <c r="G1341" i="11"/>
  <c r="E1342" i="11"/>
  <c r="F1342" i="11"/>
  <c r="G1342" i="11"/>
  <c r="E1343" i="11"/>
  <c r="F1343" i="11"/>
  <c r="F1344" i="11" s="1"/>
  <c r="G1344" i="11" s="1"/>
  <c r="G1343" i="11"/>
  <c r="E1344" i="11"/>
  <c r="E1350" i="11"/>
  <c r="G1350" i="11"/>
  <c r="F1351" i="11"/>
  <c r="E1351" i="11" s="1"/>
  <c r="G1351" i="11"/>
  <c r="E1360" i="11"/>
  <c r="G1360" i="11"/>
  <c r="E1361" i="11"/>
  <c r="F1361" i="11"/>
  <c r="G1361" i="11"/>
  <c r="F1362" i="11"/>
  <c r="E1362" i="11" s="1"/>
  <c r="G1362" i="11"/>
  <c r="F588" i="13" l="1"/>
  <c r="E587" i="13"/>
  <c r="G587" i="13"/>
  <c r="E794" i="13"/>
  <c r="G794" i="13"/>
  <c r="E673" i="13"/>
  <c r="G673" i="13"/>
  <c r="F674" i="13"/>
  <c r="F453" i="13"/>
  <c r="E452" i="13"/>
  <c r="G452" i="13"/>
  <c r="E726" i="13"/>
  <c r="G726" i="13"/>
  <c r="E281" i="13"/>
  <c r="G281" i="13"/>
  <c r="G65" i="13"/>
  <c r="E65" i="13"/>
  <c r="F66" i="13"/>
  <c r="G109" i="13"/>
  <c r="E109" i="13"/>
  <c r="F110" i="13"/>
  <c r="G200" i="13"/>
  <c r="E200" i="13"/>
  <c r="F201" i="13"/>
  <c r="E49" i="13"/>
  <c r="F50" i="13"/>
  <c r="G49" i="13"/>
  <c r="E94" i="13"/>
  <c r="F95" i="13"/>
  <c r="G94" i="13"/>
  <c r="E139" i="13"/>
  <c r="F140" i="13"/>
  <c r="G139" i="13"/>
  <c r="E207" i="13"/>
  <c r="F208" i="13"/>
  <c r="G207" i="13"/>
  <c r="E271" i="13"/>
  <c r="F272" i="13"/>
  <c r="G271" i="13"/>
  <c r="E338" i="13"/>
  <c r="F339" i="13"/>
  <c r="G338" i="13"/>
  <c r="E237" i="13"/>
  <c r="G237" i="13"/>
  <c r="E461" i="13"/>
  <c r="G461" i="13"/>
  <c r="E558" i="13"/>
  <c r="G558" i="13"/>
  <c r="F559" i="13"/>
  <c r="E377" i="13"/>
  <c r="G377" i="13"/>
  <c r="F378" i="13"/>
  <c r="F499" i="13"/>
  <c r="E498" i="13"/>
  <c r="G498" i="13"/>
  <c r="E506" i="13"/>
  <c r="G506" i="13"/>
  <c r="E627" i="13"/>
  <c r="G627" i="13"/>
  <c r="F628" i="13"/>
  <c r="E772" i="13"/>
  <c r="G772" i="13"/>
  <c r="E666" i="13"/>
  <c r="G666" i="13"/>
  <c r="G877" i="13"/>
  <c r="E877" i="13"/>
  <c r="G353" i="13"/>
  <c r="E353" i="13"/>
  <c r="F354" i="13"/>
  <c r="E687" i="13"/>
  <c r="G687" i="13"/>
  <c r="F688" i="13"/>
  <c r="E579" i="13"/>
  <c r="G579" i="13"/>
  <c r="F580" i="13"/>
  <c r="E183" i="13"/>
  <c r="G183" i="13"/>
  <c r="F184" i="13"/>
  <c r="E12" i="13"/>
  <c r="G12" i="13"/>
  <c r="E252" i="13"/>
  <c r="G252" i="13"/>
  <c r="G303" i="13"/>
  <c r="E303" i="13"/>
  <c r="G18" i="13"/>
  <c r="F19" i="13"/>
  <c r="E18" i="13"/>
  <c r="F386" i="13"/>
  <c r="E385" i="13"/>
  <c r="G385" i="13"/>
  <c r="E439" i="13"/>
  <c r="G439" i="13"/>
  <c r="E371" i="13"/>
  <c r="G371" i="13"/>
  <c r="F809" i="13"/>
  <c r="E808" i="13"/>
  <c r="G808" i="13"/>
  <c r="F696" i="13"/>
  <c r="E695" i="13"/>
  <c r="G695" i="13"/>
  <c r="F831" i="13"/>
  <c r="E830" i="13"/>
  <c r="G830" i="13"/>
  <c r="F861" i="13"/>
  <c r="E860" i="13"/>
  <c r="G860" i="13"/>
  <c r="E749" i="13"/>
  <c r="G749" i="13"/>
  <c r="E822" i="13"/>
  <c r="G822" i="13"/>
  <c r="F823" i="13"/>
  <c r="E489" i="13"/>
  <c r="G489" i="13"/>
  <c r="F490" i="13"/>
  <c r="E733" i="13"/>
  <c r="G733" i="13"/>
  <c r="F734" i="13"/>
  <c r="G844" i="13"/>
  <c r="E844" i="13"/>
  <c r="F845" i="13"/>
  <c r="E316" i="13"/>
  <c r="G316" i="13"/>
  <c r="F317" i="13"/>
  <c r="E348" i="13"/>
  <c r="G348" i="13"/>
  <c r="G286" i="13"/>
  <c r="E286" i="13"/>
  <c r="F287" i="13"/>
  <c r="E229" i="13"/>
  <c r="G229" i="13"/>
  <c r="F230" i="13"/>
  <c r="G154" i="13"/>
  <c r="E154" i="13"/>
  <c r="F155" i="13"/>
  <c r="F543" i="13"/>
  <c r="E542" i="13"/>
  <c r="G542" i="13"/>
  <c r="E573" i="13"/>
  <c r="G573" i="13"/>
  <c r="E423" i="13"/>
  <c r="G423" i="13"/>
  <c r="F424" i="13"/>
  <c r="E361" i="13"/>
  <c r="G361" i="13"/>
  <c r="F362" i="13"/>
  <c r="F611" i="13"/>
  <c r="E610" i="13"/>
  <c r="G610" i="13"/>
  <c r="E644" i="13"/>
  <c r="G644" i="13"/>
  <c r="E837" i="13"/>
  <c r="G837" i="13"/>
  <c r="F838" i="13"/>
  <c r="E886" i="13"/>
  <c r="G886" i="13"/>
  <c r="E467" i="13"/>
  <c r="G467" i="13"/>
  <c r="F468" i="13"/>
  <c r="E703" i="13"/>
  <c r="G703" i="13"/>
  <c r="E801" i="13"/>
  <c r="G801" i="13"/>
  <c r="F802" i="13"/>
  <c r="F636" i="13"/>
  <c r="E635" i="13"/>
  <c r="G635" i="13"/>
  <c r="E903" i="13"/>
  <c r="F905" i="13"/>
  <c r="G903" i="13"/>
  <c r="E416" i="13"/>
  <c r="G416" i="13"/>
  <c r="G244" i="13"/>
  <c r="E244" i="13"/>
  <c r="F245" i="13"/>
  <c r="G41" i="13"/>
  <c r="E41" i="13"/>
  <c r="F42" i="13"/>
  <c r="G87" i="13"/>
  <c r="E87" i="13"/>
  <c r="F88" i="13"/>
  <c r="G132" i="13"/>
  <c r="E132" i="13"/>
  <c r="F133" i="13"/>
  <c r="G309" i="13"/>
  <c r="E309" i="13"/>
  <c r="F310" i="13"/>
  <c r="E25" i="13"/>
  <c r="F26" i="13"/>
  <c r="G25" i="13"/>
  <c r="E72" i="13"/>
  <c r="F73" i="13"/>
  <c r="G72" i="13"/>
  <c r="E117" i="13"/>
  <c r="F118" i="13"/>
  <c r="G117" i="13"/>
  <c r="E394" i="13"/>
  <c r="G394" i="13"/>
  <c r="E400" i="13"/>
  <c r="G400" i="13"/>
  <c r="F401" i="13"/>
  <c r="E535" i="13"/>
  <c r="G535" i="13"/>
  <c r="F536" i="13"/>
  <c r="E529" i="13"/>
  <c r="G529" i="13"/>
  <c r="F475" i="13"/>
  <c r="E474" i="13"/>
  <c r="G474" i="13"/>
  <c r="E512" i="13"/>
  <c r="G512" i="13"/>
  <c r="F513" i="13"/>
  <c r="E482" i="13"/>
  <c r="G482" i="13"/>
  <c r="G618" i="13"/>
  <c r="E618" i="13"/>
  <c r="F619" i="13"/>
  <c r="E778" i="13"/>
  <c r="G778" i="13"/>
  <c r="F779" i="13"/>
  <c r="E710" i="13"/>
  <c r="G710" i="13"/>
  <c r="F711" i="13"/>
  <c r="F765" i="13"/>
  <c r="E764" i="13"/>
  <c r="G764" i="13"/>
  <c r="F432" i="13"/>
  <c r="E431" i="13"/>
  <c r="G431" i="13"/>
  <c r="F659" i="13"/>
  <c r="E658" i="13"/>
  <c r="G658" i="13"/>
  <c r="F787" i="13"/>
  <c r="E786" i="13"/>
  <c r="G786" i="13"/>
  <c r="G906" i="13"/>
  <c r="E906" i="13"/>
  <c r="G221" i="13"/>
  <c r="E221" i="13"/>
  <c r="F222" i="13"/>
  <c r="F521" i="13"/>
  <c r="E520" i="13"/>
  <c r="G520" i="13"/>
  <c r="F566" i="13"/>
  <c r="E565" i="13"/>
  <c r="G565" i="13"/>
  <c r="E161" i="13"/>
  <c r="G161" i="13"/>
  <c r="F162" i="13"/>
  <c r="E294" i="13"/>
  <c r="G294" i="13"/>
  <c r="F295" i="13"/>
  <c r="E325" i="13"/>
  <c r="G325" i="13"/>
  <c r="E595" i="13"/>
  <c r="G595" i="13"/>
  <c r="G176" i="13"/>
  <c r="F177" i="13"/>
  <c r="E176" i="13"/>
  <c r="G264" i="13"/>
  <c r="F265" i="13"/>
  <c r="E264" i="13"/>
  <c r="G330" i="13"/>
  <c r="F331" i="13"/>
  <c r="E330" i="13"/>
  <c r="F409" i="13"/>
  <c r="E408" i="13"/>
  <c r="G408" i="13"/>
  <c r="E445" i="13"/>
  <c r="G445" i="13"/>
  <c r="F446" i="13"/>
  <c r="E551" i="13"/>
  <c r="G551" i="13"/>
  <c r="F681" i="13"/>
  <c r="E680" i="13"/>
  <c r="G680" i="13"/>
  <c r="E755" i="13"/>
  <c r="G755" i="13"/>
  <c r="F756" i="13"/>
  <c r="E650" i="13"/>
  <c r="G650" i="13"/>
  <c r="F651" i="13"/>
  <c r="F719" i="13"/>
  <c r="E718" i="13"/>
  <c r="G718" i="13"/>
  <c r="G852" i="13"/>
  <c r="E852" i="13"/>
  <c r="F853" i="13"/>
  <c r="F742" i="13"/>
  <c r="E741" i="13"/>
  <c r="G741" i="13"/>
  <c r="E816" i="13"/>
  <c r="G816" i="13"/>
  <c r="F869" i="13"/>
  <c r="E868" i="13"/>
  <c r="G868" i="13"/>
  <c r="E949" i="11"/>
  <c r="G949" i="11"/>
  <c r="E1088" i="11"/>
  <c r="F1089" i="11"/>
  <c r="F1117" i="11"/>
  <c r="E1117" i="11" s="1"/>
  <c r="E1116" i="11"/>
  <c r="E1115" i="11"/>
  <c r="E1087" i="11"/>
  <c r="E1060" i="11"/>
  <c r="E451" i="11"/>
  <c r="G451" i="11"/>
  <c r="F452" i="11"/>
  <c r="E1296" i="11"/>
  <c r="E1270" i="11"/>
  <c r="F1352" i="11"/>
  <c r="F1324" i="11"/>
  <c r="E1261" i="11"/>
  <c r="F1252" i="11"/>
  <c r="F1233" i="11"/>
  <c r="F1176" i="11"/>
  <c r="G1166" i="11"/>
  <c r="E1107" i="11"/>
  <c r="F1363" i="11"/>
  <c r="F1331" i="11"/>
  <c r="E1321" i="11"/>
  <c r="G1306" i="11"/>
  <c r="F1297" i="11"/>
  <c r="G1279" i="11"/>
  <c r="F1271" i="11"/>
  <c r="G1251" i="11"/>
  <c r="F1184" i="11"/>
  <c r="E1173" i="11"/>
  <c r="E1166" i="11"/>
  <c r="F1156" i="11"/>
  <c r="G1097" i="11"/>
  <c r="F1042" i="11"/>
  <c r="E1033" i="11"/>
  <c r="E1023" i="11"/>
  <c r="F1015" i="11"/>
  <c r="E1006" i="11"/>
  <c r="F923" i="11"/>
  <c r="E601" i="11"/>
  <c r="G601" i="11"/>
  <c r="F602" i="11"/>
  <c r="F988" i="11"/>
  <c r="G987" i="11"/>
  <c r="G948" i="11"/>
  <c r="E948" i="11"/>
  <c r="G913" i="11"/>
  <c r="F914" i="11"/>
  <c r="G896" i="11"/>
  <c r="E896" i="11"/>
  <c r="F897" i="11"/>
  <c r="E654" i="11"/>
  <c r="G654" i="11"/>
  <c r="F655" i="11"/>
  <c r="E1323" i="11"/>
  <c r="G1262" i="11"/>
  <c r="E1232" i="11"/>
  <c r="E1035" i="11"/>
  <c r="E999" i="11"/>
  <c r="F1000" i="11"/>
  <c r="E947" i="11"/>
  <c r="G947" i="11"/>
  <c r="E895" i="11"/>
  <c r="G895" i="11"/>
  <c r="G1167" i="11"/>
  <c r="E1108" i="11"/>
  <c r="G1024" i="11"/>
  <c r="G946" i="11"/>
  <c r="E946" i="11"/>
  <c r="E806" i="11"/>
  <c r="G806" i="11"/>
  <c r="F807" i="11"/>
  <c r="E771" i="11"/>
  <c r="G771" i="11"/>
  <c r="E266" i="11"/>
  <c r="G266" i="11"/>
  <c r="F267" i="11"/>
  <c r="E1322" i="11"/>
  <c r="G1304" i="11"/>
  <c r="G1261" i="11"/>
  <c r="E1202" i="11"/>
  <c r="E1195" i="11"/>
  <c r="E1174" i="11"/>
  <c r="F1124" i="11"/>
  <c r="G1107" i="11"/>
  <c r="F1069" i="11"/>
  <c r="E1059" i="11"/>
  <c r="E1052" i="11"/>
  <c r="E1034" i="11"/>
  <c r="E1007" i="11"/>
  <c r="E497" i="11"/>
  <c r="G497" i="11"/>
  <c r="F498" i="11"/>
  <c r="E213" i="11"/>
  <c r="G213" i="11"/>
  <c r="F214" i="11"/>
  <c r="E1242" i="11"/>
  <c r="F1243" i="11"/>
  <c r="E1243" i="11" s="1"/>
  <c r="E1203" i="11"/>
  <c r="E1175" i="11"/>
  <c r="E1143" i="11"/>
  <c r="E1008" i="11"/>
  <c r="F981" i="11"/>
  <c r="G980" i="11"/>
  <c r="F1307" i="11"/>
  <c r="F1280" i="11"/>
  <c r="F1204" i="11"/>
  <c r="F1144" i="11"/>
  <c r="F1098" i="11"/>
  <c r="F1061" i="11"/>
  <c r="F1036" i="11"/>
  <c r="G1023" i="11"/>
  <c r="E972" i="11"/>
  <c r="F973" i="11"/>
  <c r="F963" i="11"/>
  <c r="G962" i="11"/>
  <c r="E548" i="11"/>
  <c r="G548" i="11"/>
  <c r="F549" i="11"/>
  <c r="E425" i="11"/>
  <c r="G425" i="11"/>
  <c r="F426" i="11"/>
  <c r="E160" i="11"/>
  <c r="G160" i="11"/>
  <c r="F161" i="11"/>
  <c r="G971" i="11"/>
  <c r="E971" i="11"/>
  <c r="E905" i="11"/>
  <c r="F906" i="11"/>
  <c r="E787" i="11"/>
  <c r="G787" i="11"/>
  <c r="F788" i="11"/>
  <c r="E708" i="11"/>
  <c r="G708" i="11"/>
  <c r="F709" i="11"/>
  <c r="E956" i="11"/>
  <c r="F957" i="11"/>
  <c r="G894" i="11"/>
  <c r="E894" i="11"/>
  <c r="F753" i="11"/>
  <c r="E752" i="11"/>
  <c r="G752" i="11"/>
  <c r="F385" i="11"/>
  <c r="E384" i="11"/>
  <c r="G384" i="11"/>
  <c r="E107" i="11"/>
  <c r="G107" i="11"/>
  <c r="F108" i="11"/>
  <c r="F780" i="11"/>
  <c r="E779" i="11"/>
  <c r="E350" i="11"/>
  <c r="G350" i="11"/>
  <c r="F351" i="11"/>
  <c r="F331" i="11"/>
  <c r="E330" i="11"/>
  <c r="G330" i="11"/>
  <c r="F12" i="11"/>
  <c r="E11" i="11"/>
  <c r="G11" i="11"/>
  <c r="G912" i="11"/>
  <c r="G886" i="11"/>
  <c r="G869" i="11"/>
  <c r="G858" i="11"/>
  <c r="G841" i="11"/>
  <c r="G830" i="11"/>
  <c r="G815" i="11"/>
  <c r="E760" i="11"/>
  <c r="F731" i="11"/>
  <c r="F674" i="11"/>
  <c r="F619" i="11"/>
  <c r="F566" i="11"/>
  <c r="F515" i="11"/>
  <c r="E349" i="11"/>
  <c r="G349" i="11"/>
  <c r="E55" i="11"/>
  <c r="G55" i="11"/>
  <c r="F56" i="11"/>
  <c r="F692" i="11"/>
  <c r="G691" i="11"/>
  <c r="G647" i="11"/>
  <c r="E647" i="11"/>
  <c r="F648" i="11"/>
  <c r="F637" i="11"/>
  <c r="G636" i="11"/>
  <c r="G594" i="11"/>
  <c r="E594" i="11"/>
  <c r="F595" i="11"/>
  <c r="F584" i="11"/>
  <c r="G583" i="11"/>
  <c r="G542" i="11"/>
  <c r="E542" i="11"/>
  <c r="F543" i="11"/>
  <c r="F531" i="11"/>
  <c r="G530" i="11"/>
  <c r="G489" i="11"/>
  <c r="E489" i="11"/>
  <c r="F490" i="11"/>
  <c r="F480" i="11"/>
  <c r="G479" i="11"/>
  <c r="E450" i="11"/>
  <c r="G450" i="11"/>
  <c r="E212" i="11"/>
  <c r="G212" i="11"/>
  <c r="E159" i="11"/>
  <c r="G159" i="11"/>
  <c r="E106" i="11"/>
  <c r="G106" i="11"/>
  <c r="E54" i="11"/>
  <c r="G54" i="11"/>
  <c r="G868" i="11"/>
  <c r="G840" i="11"/>
  <c r="G814" i="11"/>
  <c r="G805" i="11"/>
  <c r="F796" i="11"/>
  <c r="F761" i="11"/>
  <c r="G751" i="11"/>
  <c r="F742" i="11"/>
  <c r="F700" i="11"/>
  <c r="F682" i="11"/>
  <c r="F628" i="11"/>
  <c r="F574" i="11"/>
  <c r="F523" i="11"/>
  <c r="F469" i="11"/>
  <c r="E373" i="11"/>
  <c r="G373" i="11"/>
  <c r="F374" i="11"/>
  <c r="E294" i="11"/>
  <c r="G294" i="11"/>
  <c r="E265" i="11"/>
  <c r="G265" i="11"/>
  <c r="E240" i="11"/>
  <c r="G240" i="11"/>
  <c r="F241" i="11"/>
  <c r="E187" i="11"/>
  <c r="G187" i="11"/>
  <c r="F188" i="11"/>
  <c r="E133" i="11"/>
  <c r="G133" i="11"/>
  <c r="F134" i="11"/>
  <c r="E81" i="11"/>
  <c r="G81" i="11"/>
  <c r="F82" i="11"/>
  <c r="E29" i="11"/>
  <c r="G29" i="11"/>
  <c r="F30" i="11"/>
  <c r="F887" i="11"/>
  <c r="F877" i="11"/>
  <c r="F859" i="11"/>
  <c r="F850" i="11"/>
  <c r="F831" i="11"/>
  <c r="F822" i="11"/>
  <c r="G779" i="11"/>
  <c r="E777" i="11"/>
  <c r="G770" i="11"/>
  <c r="G741" i="11"/>
  <c r="F718" i="11"/>
  <c r="G717" i="11"/>
  <c r="G681" i="11"/>
  <c r="F664" i="11"/>
  <c r="G663" i="11"/>
  <c r="G627" i="11"/>
  <c r="F610" i="11"/>
  <c r="G609" i="11"/>
  <c r="G573" i="11"/>
  <c r="F557" i="11"/>
  <c r="G556" i="11"/>
  <c r="G522" i="11"/>
  <c r="F506" i="11"/>
  <c r="G505" i="11"/>
  <c r="G468" i="11"/>
  <c r="E399" i="11"/>
  <c r="G399" i="11"/>
  <c r="F400" i="11"/>
  <c r="F323" i="11"/>
  <c r="G323" i="11" s="1"/>
  <c r="F303" i="11"/>
  <c r="E302" i="11"/>
  <c r="G302" i="11"/>
  <c r="E293" i="11"/>
  <c r="G293" i="11"/>
  <c r="F250" i="11"/>
  <c r="E249" i="11"/>
  <c r="G249" i="11"/>
  <c r="E239" i="11"/>
  <c r="G239" i="11"/>
  <c r="E186" i="11"/>
  <c r="G186" i="11"/>
  <c r="E132" i="11"/>
  <c r="G132" i="11"/>
  <c r="E80" i="11"/>
  <c r="G80" i="11"/>
  <c r="E28" i="11"/>
  <c r="G28" i="11"/>
  <c r="E398" i="11"/>
  <c r="G398" i="11"/>
  <c r="E292" i="11"/>
  <c r="G292" i="11"/>
  <c r="F224" i="11"/>
  <c r="E223" i="11"/>
  <c r="F197" i="11"/>
  <c r="E196" i="11"/>
  <c r="F170" i="11"/>
  <c r="E169" i="11"/>
  <c r="F143" i="11"/>
  <c r="E142" i="11"/>
  <c r="F116" i="11"/>
  <c r="E115" i="11"/>
  <c r="F91" i="11"/>
  <c r="E90" i="11"/>
  <c r="F64" i="11"/>
  <c r="E63" i="11"/>
  <c r="F39" i="11"/>
  <c r="E38" i="11"/>
  <c r="E460" i="11"/>
  <c r="G460" i="11"/>
  <c r="E424" i="11"/>
  <c r="G424" i="11"/>
  <c r="F360" i="11"/>
  <c r="E359" i="11"/>
  <c r="G359" i="11"/>
  <c r="F277" i="11"/>
  <c r="E276" i="11"/>
  <c r="E238" i="11"/>
  <c r="G238" i="11"/>
  <c r="E211" i="11"/>
  <c r="G211" i="11"/>
  <c r="E185" i="11"/>
  <c r="G185" i="11"/>
  <c r="E158" i="11"/>
  <c r="G158" i="11"/>
  <c r="E131" i="11"/>
  <c r="G131" i="11"/>
  <c r="E105" i="11"/>
  <c r="G105" i="11"/>
  <c r="E79" i="11"/>
  <c r="G79" i="11"/>
  <c r="E53" i="11"/>
  <c r="G53" i="11"/>
  <c r="E27" i="11"/>
  <c r="G27" i="11"/>
  <c r="F436" i="11"/>
  <c r="E436" i="11" s="1"/>
  <c r="E435" i="11"/>
  <c r="F410" i="11"/>
  <c r="E409" i="11"/>
  <c r="G311" i="11"/>
  <c r="F312" i="11"/>
  <c r="E291" i="11"/>
  <c r="G291" i="11"/>
  <c r="E459" i="11"/>
  <c r="F443" i="11"/>
  <c r="E434" i="11"/>
  <c r="F417" i="11"/>
  <c r="E408" i="11"/>
  <c r="E383" i="11"/>
  <c r="F367" i="11"/>
  <c r="E358" i="11"/>
  <c r="E329" i="11"/>
  <c r="E301" i="11"/>
  <c r="F285" i="11"/>
  <c r="E275" i="11"/>
  <c r="F258" i="11"/>
  <c r="E248" i="11"/>
  <c r="F231" i="11"/>
  <c r="E222" i="11"/>
  <c r="F204" i="11"/>
  <c r="E195" i="11"/>
  <c r="F179" i="11"/>
  <c r="E168" i="11"/>
  <c r="F151" i="11"/>
  <c r="E141" i="11"/>
  <c r="F124" i="11"/>
  <c r="E114" i="11"/>
  <c r="F98" i="11"/>
  <c r="E89" i="11"/>
  <c r="F72" i="11"/>
  <c r="E62" i="11"/>
  <c r="F46" i="11"/>
  <c r="E37" i="11"/>
  <c r="F19" i="11"/>
  <c r="E10" i="11"/>
  <c r="F391" i="11"/>
  <c r="G1115" i="1"/>
  <c r="F1115" i="1"/>
  <c r="E1115" i="1"/>
  <c r="G1114" i="1"/>
  <c r="F1114" i="1"/>
  <c r="E1114" i="1"/>
  <c r="G1113" i="1"/>
  <c r="F1113" i="1"/>
  <c r="E1113" i="1"/>
  <c r="G1112" i="1"/>
  <c r="F1112" i="1"/>
  <c r="E1112" i="1"/>
  <c r="G1111" i="1"/>
  <c r="F1111" i="1"/>
  <c r="G1107" i="1"/>
  <c r="F1107" i="1"/>
  <c r="E1107" i="1"/>
  <c r="G1106" i="1"/>
  <c r="F1106" i="1"/>
  <c r="E1106" i="1"/>
  <c r="G1105" i="1"/>
  <c r="F1105" i="1"/>
  <c r="E1105" i="1"/>
  <c r="G1104" i="1"/>
  <c r="F1104" i="1"/>
  <c r="E1104" i="1"/>
  <c r="G1103" i="1"/>
  <c r="F1103" i="1"/>
  <c r="G1098" i="1"/>
  <c r="F1098" i="1"/>
  <c r="E1098" i="1"/>
  <c r="G1097" i="1"/>
  <c r="F1097" i="1"/>
  <c r="E1097" i="1"/>
  <c r="G1096" i="1"/>
  <c r="F1096" i="1"/>
  <c r="E1096" i="1"/>
  <c r="G1095" i="1"/>
  <c r="F1095" i="1"/>
  <c r="E1095" i="1"/>
  <c r="G1094" i="1"/>
  <c r="F1094" i="1"/>
  <c r="G1090" i="1"/>
  <c r="F1090" i="1"/>
  <c r="E1090" i="1"/>
  <c r="G1089" i="1"/>
  <c r="F1089" i="1"/>
  <c r="E1089" i="1"/>
  <c r="G1088" i="1"/>
  <c r="F1088" i="1"/>
  <c r="E1088" i="1"/>
  <c r="G1087" i="1"/>
  <c r="F1087" i="1"/>
  <c r="E1087" i="1"/>
  <c r="G1086" i="1"/>
  <c r="F1086" i="1"/>
  <c r="G1081" i="1"/>
  <c r="F1081" i="1"/>
  <c r="E1081" i="1"/>
  <c r="G1080" i="1"/>
  <c r="F1080" i="1"/>
  <c r="E1080" i="1"/>
  <c r="G1079" i="1"/>
  <c r="F1079" i="1"/>
  <c r="E1079" i="1"/>
  <c r="G1078" i="1"/>
  <c r="F1078" i="1"/>
  <c r="E1078" i="1"/>
  <c r="G1077" i="1"/>
  <c r="F1077" i="1"/>
  <c r="G1070" i="1"/>
  <c r="F1070" i="1"/>
  <c r="E1070" i="1"/>
  <c r="G1069" i="1"/>
  <c r="F1069" i="1"/>
  <c r="E1069" i="1"/>
  <c r="G1068" i="1"/>
  <c r="F1068" i="1"/>
  <c r="E1068" i="1"/>
  <c r="G1067" i="1"/>
  <c r="F1067" i="1"/>
  <c r="E1067" i="1"/>
  <c r="G1066" i="1"/>
  <c r="F1066" i="1"/>
  <c r="G1062" i="1"/>
  <c r="F1062" i="1"/>
  <c r="E1062" i="1"/>
  <c r="G1061" i="1"/>
  <c r="F1061" i="1"/>
  <c r="E1061" i="1"/>
  <c r="G1060" i="1"/>
  <c r="F1060" i="1"/>
  <c r="E1060" i="1"/>
  <c r="G1059" i="1"/>
  <c r="F1059" i="1"/>
  <c r="E1059" i="1"/>
  <c r="G1058" i="1"/>
  <c r="F1058" i="1"/>
  <c r="G1054" i="1"/>
  <c r="F1054" i="1"/>
  <c r="E1054" i="1"/>
  <c r="G1053" i="1"/>
  <c r="F1053" i="1"/>
  <c r="E1053" i="1"/>
  <c r="G1052" i="1"/>
  <c r="F1052" i="1"/>
  <c r="E1052" i="1"/>
  <c r="G1051" i="1"/>
  <c r="F1051" i="1"/>
  <c r="E1051" i="1"/>
  <c r="G1050" i="1"/>
  <c r="F1050" i="1"/>
  <c r="G1045" i="1"/>
  <c r="F1045" i="1"/>
  <c r="E1045" i="1"/>
  <c r="G1044" i="1"/>
  <c r="F1044" i="1"/>
  <c r="E1044" i="1"/>
  <c r="G1043" i="1"/>
  <c r="F1043" i="1"/>
  <c r="E1043" i="1"/>
  <c r="G1042" i="1"/>
  <c r="F1042" i="1"/>
  <c r="E1042" i="1"/>
  <c r="G1041" i="1"/>
  <c r="F1041" i="1"/>
  <c r="G1036" i="1"/>
  <c r="F1036" i="1"/>
  <c r="E1036" i="1"/>
  <c r="G1035" i="1"/>
  <c r="F1035" i="1"/>
  <c r="E1035" i="1"/>
  <c r="G1034" i="1"/>
  <c r="F1034" i="1"/>
  <c r="E1034" i="1"/>
  <c r="G1033" i="1"/>
  <c r="F1033" i="1"/>
  <c r="E1033" i="1"/>
  <c r="G1032" i="1"/>
  <c r="F1032" i="1"/>
  <c r="G1028" i="1"/>
  <c r="F1028" i="1"/>
  <c r="E1028" i="1"/>
  <c r="G1027" i="1"/>
  <c r="F1027" i="1"/>
  <c r="E1027" i="1"/>
  <c r="G1026" i="1"/>
  <c r="F1026" i="1"/>
  <c r="E1026" i="1"/>
  <c r="G1025" i="1"/>
  <c r="F1025" i="1"/>
  <c r="E1025" i="1"/>
  <c r="G1024" i="1"/>
  <c r="F1024" i="1"/>
  <c r="G1020" i="1"/>
  <c r="F1020" i="1"/>
  <c r="E1020" i="1"/>
  <c r="G1019" i="1"/>
  <c r="F1019" i="1"/>
  <c r="E1019" i="1"/>
  <c r="G1018" i="1"/>
  <c r="F1018" i="1"/>
  <c r="E1018" i="1"/>
  <c r="G1017" i="1"/>
  <c r="F1017" i="1"/>
  <c r="E1017" i="1"/>
  <c r="G1016" i="1"/>
  <c r="F1016" i="1"/>
  <c r="G1011" i="1"/>
  <c r="F1011" i="1"/>
  <c r="E1011" i="1"/>
  <c r="G1010" i="1"/>
  <c r="F1010" i="1"/>
  <c r="E1010" i="1"/>
  <c r="G1009" i="1"/>
  <c r="F1009" i="1"/>
  <c r="E1009" i="1"/>
  <c r="G1008" i="1"/>
  <c r="F1008" i="1"/>
  <c r="E1008" i="1"/>
  <c r="G1007" i="1"/>
  <c r="F1007" i="1"/>
  <c r="G1003" i="1"/>
  <c r="F1003" i="1"/>
  <c r="E1003" i="1"/>
  <c r="G1002" i="1"/>
  <c r="F1002" i="1"/>
  <c r="E1002" i="1"/>
  <c r="G1001" i="1"/>
  <c r="F1001" i="1"/>
  <c r="E1001" i="1"/>
  <c r="G1000" i="1"/>
  <c r="F1000" i="1"/>
  <c r="E1000" i="1"/>
  <c r="G999" i="1"/>
  <c r="F999" i="1"/>
  <c r="G995" i="1"/>
  <c r="F995" i="1"/>
  <c r="E995" i="1"/>
  <c r="G994" i="1"/>
  <c r="F994" i="1"/>
  <c r="E994" i="1"/>
  <c r="G993" i="1"/>
  <c r="F993" i="1"/>
  <c r="E993" i="1"/>
  <c r="G992" i="1"/>
  <c r="F992" i="1"/>
  <c r="E992" i="1"/>
  <c r="G991" i="1"/>
  <c r="F991" i="1"/>
  <c r="G987" i="1"/>
  <c r="F987" i="1"/>
  <c r="E987" i="1"/>
  <c r="G986" i="1"/>
  <c r="F986" i="1"/>
  <c r="E986" i="1"/>
  <c r="G985" i="1"/>
  <c r="F985" i="1"/>
  <c r="E985" i="1"/>
  <c r="G984" i="1"/>
  <c r="F984" i="1"/>
  <c r="E984" i="1"/>
  <c r="G983" i="1"/>
  <c r="F983" i="1"/>
  <c r="G979" i="1"/>
  <c r="F979" i="1"/>
  <c r="E979" i="1"/>
  <c r="G978" i="1"/>
  <c r="F978" i="1"/>
  <c r="E978" i="1"/>
  <c r="G977" i="1"/>
  <c r="F977" i="1"/>
  <c r="E977" i="1"/>
  <c r="G976" i="1"/>
  <c r="F976" i="1"/>
  <c r="E976" i="1"/>
  <c r="G975" i="1"/>
  <c r="F975" i="1"/>
  <c r="G969" i="1"/>
  <c r="F969" i="1"/>
  <c r="E969" i="1"/>
  <c r="G968" i="1"/>
  <c r="F968" i="1"/>
  <c r="E968" i="1"/>
  <c r="G967" i="1"/>
  <c r="F967" i="1"/>
  <c r="E967" i="1"/>
  <c r="G966" i="1"/>
  <c r="F966" i="1"/>
  <c r="E966" i="1"/>
  <c r="G965" i="1"/>
  <c r="F965" i="1"/>
  <c r="G959" i="1"/>
  <c r="F959" i="1"/>
  <c r="E959" i="1"/>
  <c r="G958" i="1"/>
  <c r="F958" i="1"/>
  <c r="E958" i="1"/>
  <c r="G957" i="1"/>
  <c r="F957" i="1"/>
  <c r="E957" i="1"/>
  <c r="G956" i="1"/>
  <c r="F956" i="1"/>
  <c r="E956" i="1"/>
  <c r="G955" i="1"/>
  <c r="F955" i="1"/>
  <c r="G950" i="1"/>
  <c r="F950" i="1"/>
  <c r="E950" i="1"/>
  <c r="G949" i="1"/>
  <c r="F949" i="1"/>
  <c r="E949" i="1"/>
  <c r="G948" i="1"/>
  <c r="F948" i="1"/>
  <c r="E948" i="1"/>
  <c r="G947" i="1"/>
  <c r="F947" i="1"/>
  <c r="E947" i="1"/>
  <c r="G946" i="1"/>
  <c r="F946" i="1"/>
  <c r="G940" i="1"/>
  <c r="F940" i="1"/>
  <c r="E940" i="1"/>
  <c r="G939" i="1"/>
  <c r="F939" i="1"/>
  <c r="E939" i="1"/>
  <c r="G938" i="1"/>
  <c r="F938" i="1"/>
  <c r="E938" i="1"/>
  <c r="G937" i="1"/>
  <c r="F937" i="1"/>
  <c r="E937" i="1"/>
  <c r="G936" i="1"/>
  <c r="F936" i="1"/>
  <c r="G930" i="1"/>
  <c r="F930" i="1"/>
  <c r="E930" i="1"/>
  <c r="G929" i="1"/>
  <c r="F929" i="1"/>
  <c r="E929" i="1"/>
  <c r="G928" i="1"/>
  <c r="F928" i="1"/>
  <c r="E928" i="1"/>
  <c r="G927" i="1"/>
  <c r="F927" i="1"/>
  <c r="E927" i="1"/>
  <c r="G926" i="1"/>
  <c r="F926" i="1"/>
  <c r="G921" i="1"/>
  <c r="F921" i="1"/>
  <c r="E921" i="1"/>
  <c r="G920" i="1"/>
  <c r="F920" i="1"/>
  <c r="E920" i="1"/>
  <c r="G919" i="1"/>
  <c r="F919" i="1"/>
  <c r="E919" i="1"/>
  <c r="G918" i="1"/>
  <c r="F918" i="1"/>
  <c r="E918" i="1"/>
  <c r="G917" i="1"/>
  <c r="F917" i="1"/>
  <c r="G913" i="1"/>
  <c r="F913" i="1"/>
  <c r="E913" i="1"/>
  <c r="G912" i="1"/>
  <c r="F912" i="1"/>
  <c r="E912" i="1"/>
  <c r="G911" i="1"/>
  <c r="F911" i="1"/>
  <c r="E911" i="1"/>
  <c r="G910" i="1"/>
  <c r="F910" i="1"/>
  <c r="E910" i="1"/>
  <c r="G909" i="1"/>
  <c r="F909" i="1"/>
  <c r="G904" i="1"/>
  <c r="F904" i="1"/>
  <c r="E904" i="1"/>
  <c r="G903" i="1"/>
  <c r="F903" i="1"/>
  <c r="E903" i="1"/>
  <c r="G902" i="1"/>
  <c r="F902" i="1"/>
  <c r="E902" i="1"/>
  <c r="G901" i="1"/>
  <c r="F901" i="1"/>
  <c r="E901" i="1"/>
  <c r="G900" i="1"/>
  <c r="F900" i="1"/>
  <c r="G893" i="1"/>
  <c r="F893" i="1"/>
  <c r="E893" i="1"/>
  <c r="G892" i="1"/>
  <c r="F892" i="1"/>
  <c r="E892" i="1"/>
  <c r="G891" i="1"/>
  <c r="F891" i="1"/>
  <c r="E891" i="1"/>
  <c r="G890" i="1"/>
  <c r="F890" i="1"/>
  <c r="E890" i="1"/>
  <c r="G889" i="1"/>
  <c r="F889" i="1"/>
  <c r="G883" i="1"/>
  <c r="F883" i="1"/>
  <c r="E883" i="1"/>
  <c r="G882" i="1"/>
  <c r="F882" i="1"/>
  <c r="E882" i="1"/>
  <c r="G881" i="1"/>
  <c r="F881" i="1"/>
  <c r="E881" i="1"/>
  <c r="G880" i="1"/>
  <c r="F880" i="1"/>
  <c r="E880" i="1"/>
  <c r="G879" i="1"/>
  <c r="F879" i="1"/>
  <c r="G872" i="1"/>
  <c r="F872" i="1"/>
  <c r="E872" i="1"/>
  <c r="G871" i="1"/>
  <c r="F871" i="1"/>
  <c r="E871" i="1"/>
  <c r="G870" i="1"/>
  <c r="F870" i="1"/>
  <c r="E870" i="1"/>
  <c r="G869" i="1"/>
  <c r="F869" i="1"/>
  <c r="E869" i="1"/>
  <c r="G868" i="1"/>
  <c r="F868" i="1"/>
  <c r="G864" i="1"/>
  <c r="F864" i="1"/>
  <c r="E864" i="1"/>
  <c r="G863" i="1"/>
  <c r="F863" i="1"/>
  <c r="E863" i="1"/>
  <c r="G862" i="1"/>
  <c r="F862" i="1"/>
  <c r="E862" i="1"/>
  <c r="G861" i="1"/>
  <c r="F861" i="1"/>
  <c r="E861" i="1"/>
  <c r="G860" i="1"/>
  <c r="F860" i="1"/>
  <c r="G855" i="1"/>
  <c r="F855" i="1"/>
  <c r="E855" i="1"/>
  <c r="G854" i="1"/>
  <c r="F854" i="1"/>
  <c r="E854" i="1"/>
  <c r="G853" i="1"/>
  <c r="F853" i="1"/>
  <c r="E853" i="1"/>
  <c r="G852" i="1"/>
  <c r="F852" i="1"/>
  <c r="E852" i="1"/>
  <c r="G851" i="1"/>
  <c r="F851" i="1"/>
  <c r="G846" i="1"/>
  <c r="F846" i="1"/>
  <c r="E846" i="1"/>
  <c r="G845" i="1"/>
  <c r="F845" i="1"/>
  <c r="E845" i="1"/>
  <c r="G844" i="1"/>
  <c r="F844" i="1"/>
  <c r="E844" i="1"/>
  <c r="G843" i="1"/>
  <c r="F843" i="1"/>
  <c r="E843" i="1"/>
  <c r="G842" i="1"/>
  <c r="F842" i="1"/>
  <c r="G838" i="1"/>
  <c r="F838" i="1"/>
  <c r="E838" i="1"/>
  <c r="G837" i="1"/>
  <c r="F837" i="1"/>
  <c r="E837" i="1"/>
  <c r="G836" i="1"/>
  <c r="F836" i="1"/>
  <c r="E836" i="1"/>
  <c r="G835" i="1"/>
  <c r="F835" i="1"/>
  <c r="E835" i="1"/>
  <c r="G834" i="1"/>
  <c r="F834" i="1"/>
  <c r="G829" i="1"/>
  <c r="F829" i="1"/>
  <c r="E829" i="1"/>
  <c r="G828" i="1"/>
  <c r="F828" i="1"/>
  <c r="E828" i="1"/>
  <c r="G827" i="1"/>
  <c r="F827" i="1"/>
  <c r="E827" i="1"/>
  <c r="G826" i="1"/>
  <c r="F826" i="1"/>
  <c r="E826" i="1"/>
  <c r="G825" i="1"/>
  <c r="F825" i="1"/>
  <c r="G821" i="1"/>
  <c r="F821" i="1"/>
  <c r="E821" i="1"/>
  <c r="G820" i="1"/>
  <c r="F820" i="1"/>
  <c r="E820" i="1"/>
  <c r="G819" i="1"/>
  <c r="F819" i="1"/>
  <c r="E819" i="1"/>
  <c r="G818" i="1"/>
  <c r="F818" i="1"/>
  <c r="E818" i="1"/>
  <c r="G817" i="1"/>
  <c r="F817" i="1"/>
  <c r="G811" i="1"/>
  <c r="F811" i="1"/>
  <c r="E811" i="1"/>
  <c r="G810" i="1"/>
  <c r="F810" i="1"/>
  <c r="E810" i="1"/>
  <c r="G809" i="1"/>
  <c r="F809" i="1"/>
  <c r="E809" i="1"/>
  <c r="G808" i="1"/>
  <c r="F808" i="1"/>
  <c r="E808" i="1"/>
  <c r="G807" i="1"/>
  <c r="F807" i="1"/>
  <c r="G803" i="1"/>
  <c r="F803" i="1"/>
  <c r="E803" i="1"/>
  <c r="G802" i="1"/>
  <c r="F802" i="1"/>
  <c r="E802" i="1"/>
  <c r="G801" i="1"/>
  <c r="F801" i="1"/>
  <c r="E801" i="1"/>
  <c r="G800" i="1"/>
  <c r="F800" i="1"/>
  <c r="E800" i="1"/>
  <c r="G799" i="1"/>
  <c r="F799" i="1"/>
  <c r="G794" i="1"/>
  <c r="F794" i="1"/>
  <c r="E794" i="1"/>
  <c r="G793" i="1"/>
  <c r="F793" i="1"/>
  <c r="E793" i="1"/>
  <c r="G792" i="1"/>
  <c r="F792" i="1"/>
  <c r="E792" i="1"/>
  <c r="G791" i="1"/>
  <c r="F791" i="1"/>
  <c r="E791" i="1"/>
  <c r="G790" i="1"/>
  <c r="F790" i="1"/>
  <c r="G786" i="1"/>
  <c r="F786" i="1"/>
  <c r="E786" i="1"/>
  <c r="G785" i="1"/>
  <c r="F785" i="1"/>
  <c r="E785" i="1"/>
  <c r="G784" i="1"/>
  <c r="F784" i="1"/>
  <c r="E784" i="1"/>
  <c r="G783" i="1"/>
  <c r="F783" i="1"/>
  <c r="E783" i="1"/>
  <c r="G782" i="1"/>
  <c r="F782" i="1"/>
  <c r="G774" i="1"/>
  <c r="F774" i="1"/>
  <c r="E774" i="1"/>
  <c r="G773" i="1"/>
  <c r="F773" i="1"/>
  <c r="E773" i="1"/>
  <c r="G772" i="1"/>
  <c r="F772" i="1"/>
  <c r="E772" i="1"/>
  <c r="G771" i="1"/>
  <c r="F771" i="1"/>
  <c r="E771" i="1"/>
  <c r="G770" i="1"/>
  <c r="F770" i="1"/>
  <c r="G765" i="1"/>
  <c r="F765" i="1"/>
  <c r="E765" i="1"/>
  <c r="G764" i="1"/>
  <c r="F764" i="1"/>
  <c r="E764" i="1"/>
  <c r="G763" i="1"/>
  <c r="F763" i="1"/>
  <c r="E763" i="1"/>
  <c r="G762" i="1"/>
  <c r="F762" i="1"/>
  <c r="E762" i="1"/>
  <c r="G761" i="1"/>
  <c r="F761" i="1"/>
  <c r="G756" i="1"/>
  <c r="F756" i="1"/>
  <c r="E756" i="1"/>
  <c r="G755" i="1"/>
  <c r="F755" i="1"/>
  <c r="E755" i="1"/>
  <c r="G754" i="1"/>
  <c r="F754" i="1"/>
  <c r="E754" i="1"/>
  <c r="G753" i="1"/>
  <c r="F753" i="1"/>
  <c r="E753" i="1"/>
  <c r="G752" i="1"/>
  <c r="F752" i="1"/>
  <c r="G747" i="1"/>
  <c r="F747" i="1"/>
  <c r="E747" i="1"/>
  <c r="G746" i="1"/>
  <c r="F746" i="1"/>
  <c r="E746" i="1"/>
  <c r="G745" i="1"/>
  <c r="F745" i="1"/>
  <c r="E745" i="1"/>
  <c r="G744" i="1"/>
  <c r="F744" i="1"/>
  <c r="E744" i="1"/>
  <c r="G743" i="1"/>
  <c r="F743" i="1"/>
  <c r="G738" i="1"/>
  <c r="F738" i="1"/>
  <c r="E738" i="1"/>
  <c r="G737" i="1"/>
  <c r="F737" i="1"/>
  <c r="E737" i="1"/>
  <c r="G736" i="1"/>
  <c r="F736" i="1"/>
  <c r="E736" i="1"/>
  <c r="G735" i="1"/>
  <c r="F735" i="1"/>
  <c r="E735" i="1"/>
  <c r="G734" i="1"/>
  <c r="F734" i="1"/>
  <c r="G729" i="1"/>
  <c r="F729" i="1"/>
  <c r="E729" i="1"/>
  <c r="G728" i="1"/>
  <c r="F728" i="1"/>
  <c r="E728" i="1"/>
  <c r="G727" i="1"/>
  <c r="F727" i="1"/>
  <c r="E727" i="1"/>
  <c r="G726" i="1"/>
  <c r="F726" i="1"/>
  <c r="E726" i="1"/>
  <c r="G725" i="1"/>
  <c r="F725" i="1"/>
  <c r="G717" i="1"/>
  <c r="F717" i="1"/>
  <c r="E717" i="1"/>
  <c r="G716" i="1"/>
  <c r="F716" i="1"/>
  <c r="E716" i="1"/>
  <c r="G715" i="1"/>
  <c r="F715" i="1"/>
  <c r="E715" i="1"/>
  <c r="G714" i="1"/>
  <c r="F714" i="1"/>
  <c r="E714" i="1"/>
  <c r="G713" i="1"/>
  <c r="F713" i="1"/>
  <c r="G709" i="1"/>
  <c r="F709" i="1"/>
  <c r="E709" i="1"/>
  <c r="G708" i="1"/>
  <c r="F708" i="1"/>
  <c r="E708" i="1"/>
  <c r="G707" i="1"/>
  <c r="F707" i="1"/>
  <c r="E707" i="1"/>
  <c r="G706" i="1"/>
  <c r="F706" i="1"/>
  <c r="E706" i="1"/>
  <c r="G705" i="1"/>
  <c r="F705" i="1"/>
  <c r="G699" i="1"/>
  <c r="F699" i="1"/>
  <c r="E699" i="1"/>
  <c r="G698" i="1"/>
  <c r="F698" i="1"/>
  <c r="E698" i="1"/>
  <c r="G697" i="1"/>
  <c r="F697" i="1"/>
  <c r="E697" i="1"/>
  <c r="G696" i="1"/>
  <c r="F696" i="1"/>
  <c r="E696" i="1"/>
  <c r="G695" i="1"/>
  <c r="F695" i="1"/>
  <c r="G690" i="1"/>
  <c r="F690" i="1"/>
  <c r="E690" i="1"/>
  <c r="G689" i="1"/>
  <c r="F689" i="1"/>
  <c r="E689" i="1"/>
  <c r="G688" i="1"/>
  <c r="F688" i="1"/>
  <c r="E688" i="1"/>
  <c r="G687" i="1"/>
  <c r="F687" i="1"/>
  <c r="E687" i="1"/>
  <c r="G686" i="1"/>
  <c r="F686" i="1"/>
  <c r="G682" i="1"/>
  <c r="F682" i="1"/>
  <c r="E682" i="1"/>
  <c r="G681" i="1"/>
  <c r="F681" i="1"/>
  <c r="E681" i="1"/>
  <c r="G680" i="1"/>
  <c r="F680" i="1"/>
  <c r="E680" i="1"/>
  <c r="G679" i="1"/>
  <c r="F679" i="1"/>
  <c r="E679" i="1"/>
  <c r="G678" i="1"/>
  <c r="F678" i="1"/>
  <c r="G673" i="1"/>
  <c r="F673" i="1"/>
  <c r="E673" i="1"/>
  <c r="G672" i="1"/>
  <c r="F672" i="1"/>
  <c r="E672" i="1"/>
  <c r="G671" i="1"/>
  <c r="F671" i="1"/>
  <c r="E671" i="1"/>
  <c r="G670" i="1"/>
  <c r="F670" i="1"/>
  <c r="E670" i="1"/>
  <c r="G669" i="1"/>
  <c r="F669" i="1"/>
  <c r="G662" i="1"/>
  <c r="F662" i="1"/>
  <c r="E662" i="1"/>
  <c r="G661" i="1"/>
  <c r="F661" i="1"/>
  <c r="E661" i="1"/>
  <c r="G660" i="1"/>
  <c r="F660" i="1"/>
  <c r="E660" i="1"/>
  <c r="G659" i="1"/>
  <c r="F659" i="1"/>
  <c r="E659" i="1"/>
  <c r="G658" i="1"/>
  <c r="F658" i="1"/>
  <c r="G654" i="1"/>
  <c r="F654" i="1"/>
  <c r="E654" i="1"/>
  <c r="G653" i="1"/>
  <c r="F653" i="1"/>
  <c r="E653" i="1"/>
  <c r="G652" i="1"/>
  <c r="F652" i="1"/>
  <c r="E652" i="1"/>
  <c r="G651" i="1"/>
  <c r="F651" i="1"/>
  <c r="E651" i="1"/>
  <c r="G650" i="1"/>
  <c r="F650" i="1"/>
  <c r="G646" i="1"/>
  <c r="F646" i="1"/>
  <c r="E646" i="1"/>
  <c r="G645" i="1"/>
  <c r="F645" i="1"/>
  <c r="E645" i="1"/>
  <c r="G644" i="1"/>
  <c r="F644" i="1"/>
  <c r="E644" i="1"/>
  <c r="G643" i="1"/>
  <c r="F643" i="1"/>
  <c r="E643" i="1"/>
  <c r="G642" i="1"/>
  <c r="F642" i="1"/>
  <c r="G635" i="1"/>
  <c r="F635" i="1"/>
  <c r="E635" i="1"/>
  <c r="G634" i="1"/>
  <c r="F634" i="1"/>
  <c r="E634" i="1"/>
  <c r="G633" i="1"/>
  <c r="F633" i="1"/>
  <c r="E633" i="1"/>
  <c r="G632" i="1"/>
  <c r="F632" i="1"/>
  <c r="E632" i="1"/>
  <c r="G631" i="1"/>
  <c r="F631" i="1"/>
  <c r="G626" i="1"/>
  <c r="F626" i="1"/>
  <c r="E626" i="1"/>
  <c r="G625" i="1"/>
  <c r="F625" i="1"/>
  <c r="E625" i="1"/>
  <c r="G624" i="1"/>
  <c r="F624" i="1"/>
  <c r="E624" i="1"/>
  <c r="G623" i="1"/>
  <c r="F623" i="1"/>
  <c r="E623" i="1"/>
  <c r="G622" i="1"/>
  <c r="F622" i="1"/>
  <c r="G618" i="1"/>
  <c r="F618" i="1"/>
  <c r="E618" i="1"/>
  <c r="G617" i="1"/>
  <c r="F617" i="1"/>
  <c r="E617" i="1"/>
  <c r="G616" i="1"/>
  <c r="F616" i="1"/>
  <c r="E616" i="1"/>
  <c r="G615" i="1"/>
  <c r="F615" i="1"/>
  <c r="E615" i="1"/>
  <c r="G614" i="1"/>
  <c r="F614" i="1"/>
  <c r="G609" i="1"/>
  <c r="F609" i="1"/>
  <c r="E609" i="1"/>
  <c r="G608" i="1"/>
  <c r="F608" i="1"/>
  <c r="E608" i="1"/>
  <c r="G607" i="1"/>
  <c r="F607" i="1"/>
  <c r="E607" i="1"/>
  <c r="G606" i="1"/>
  <c r="F606" i="1"/>
  <c r="E606" i="1"/>
  <c r="G605" i="1"/>
  <c r="F605" i="1"/>
  <c r="G600" i="1"/>
  <c r="F600" i="1"/>
  <c r="E600" i="1"/>
  <c r="G599" i="1"/>
  <c r="F599" i="1"/>
  <c r="E599" i="1"/>
  <c r="G598" i="1"/>
  <c r="F598" i="1"/>
  <c r="E598" i="1"/>
  <c r="G597" i="1"/>
  <c r="F597" i="1"/>
  <c r="E597" i="1"/>
  <c r="G596" i="1"/>
  <c r="F596" i="1"/>
  <c r="G592" i="1"/>
  <c r="F592" i="1"/>
  <c r="E592" i="1"/>
  <c r="G591" i="1"/>
  <c r="F591" i="1"/>
  <c r="E591" i="1"/>
  <c r="G590" i="1"/>
  <c r="F590" i="1"/>
  <c r="E590" i="1"/>
  <c r="G589" i="1"/>
  <c r="F589" i="1"/>
  <c r="E589" i="1"/>
  <c r="G588" i="1"/>
  <c r="F588" i="1"/>
  <c r="G583" i="1"/>
  <c r="F583" i="1"/>
  <c r="E583" i="1"/>
  <c r="G582" i="1"/>
  <c r="F582" i="1"/>
  <c r="E582" i="1"/>
  <c r="G581" i="1"/>
  <c r="F581" i="1"/>
  <c r="E581" i="1"/>
  <c r="G580" i="1"/>
  <c r="F580" i="1"/>
  <c r="E580" i="1"/>
  <c r="G579" i="1"/>
  <c r="F579" i="1"/>
  <c r="G575" i="1"/>
  <c r="F575" i="1"/>
  <c r="E575" i="1"/>
  <c r="G574" i="1"/>
  <c r="F574" i="1"/>
  <c r="E574" i="1"/>
  <c r="G573" i="1"/>
  <c r="F573" i="1"/>
  <c r="E573" i="1"/>
  <c r="G572" i="1"/>
  <c r="F572" i="1"/>
  <c r="E572" i="1"/>
  <c r="G571" i="1"/>
  <c r="F571" i="1"/>
  <c r="G566" i="1"/>
  <c r="F566" i="1"/>
  <c r="E566" i="1"/>
  <c r="G565" i="1"/>
  <c r="F565" i="1"/>
  <c r="E565" i="1"/>
  <c r="G564" i="1"/>
  <c r="F564" i="1"/>
  <c r="E564" i="1"/>
  <c r="G563" i="1"/>
  <c r="F563" i="1"/>
  <c r="E563" i="1"/>
  <c r="G562" i="1"/>
  <c r="F562" i="1"/>
  <c r="G556" i="1"/>
  <c r="F556" i="1"/>
  <c r="E556" i="1"/>
  <c r="G555" i="1"/>
  <c r="F555" i="1"/>
  <c r="E555" i="1"/>
  <c r="G554" i="1"/>
  <c r="F554" i="1"/>
  <c r="E554" i="1"/>
  <c r="G553" i="1"/>
  <c r="F553" i="1"/>
  <c r="E553" i="1"/>
  <c r="G552" i="1"/>
  <c r="F552" i="1"/>
  <c r="G547" i="1"/>
  <c r="F547" i="1"/>
  <c r="E547" i="1"/>
  <c r="G546" i="1"/>
  <c r="F546" i="1"/>
  <c r="E546" i="1"/>
  <c r="G545" i="1"/>
  <c r="F545" i="1"/>
  <c r="E545" i="1"/>
  <c r="G544" i="1"/>
  <c r="F544" i="1"/>
  <c r="E544" i="1"/>
  <c r="G543" i="1"/>
  <c r="F543" i="1"/>
  <c r="G538" i="1"/>
  <c r="F538" i="1"/>
  <c r="E538" i="1"/>
  <c r="G537" i="1"/>
  <c r="F537" i="1"/>
  <c r="E537" i="1"/>
  <c r="G536" i="1"/>
  <c r="F536" i="1"/>
  <c r="E536" i="1"/>
  <c r="G535" i="1"/>
  <c r="F535" i="1"/>
  <c r="E535" i="1"/>
  <c r="G534" i="1"/>
  <c r="F534" i="1"/>
  <c r="G528" i="1"/>
  <c r="F528" i="1"/>
  <c r="E528" i="1"/>
  <c r="G527" i="1"/>
  <c r="F527" i="1"/>
  <c r="E527" i="1"/>
  <c r="G526" i="1"/>
  <c r="F526" i="1"/>
  <c r="E526" i="1"/>
  <c r="G525" i="1"/>
  <c r="F525" i="1"/>
  <c r="E525" i="1"/>
  <c r="G524" i="1"/>
  <c r="F524" i="1"/>
  <c r="G519" i="1"/>
  <c r="F519" i="1"/>
  <c r="E519" i="1"/>
  <c r="G518" i="1"/>
  <c r="F518" i="1"/>
  <c r="E518" i="1"/>
  <c r="G517" i="1"/>
  <c r="F517" i="1"/>
  <c r="E517" i="1"/>
  <c r="G516" i="1"/>
  <c r="F516" i="1"/>
  <c r="E516" i="1"/>
  <c r="G515" i="1"/>
  <c r="F515" i="1"/>
  <c r="G510" i="1"/>
  <c r="F510" i="1"/>
  <c r="E510" i="1"/>
  <c r="G509" i="1"/>
  <c r="F509" i="1"/>
  <c r="E509" i="1"/>
  <c r="G508" i="1"/>
  <c r="F508" i="1"/>
  <c r="E508" i="1"/>
  <c r="G507" i="1"/>
  <c r="F507" i="1"/>
  <c r="E507" i="1"/>
  <c r="G506" i="1"/>
  <c r="F506" i="1"/>
  <c r="G501" i="1"/>
  <c r="F501" i="1"/>
  <c r="E501" i="1"/>
  <c r="G500" i="1"/>
  <c r="F500" i="1"/>
  <c r="E500" i="1"/>
  <c r="G499" i="1"/>
  <c r="F499" i="1"/>
  <c r="E499" i="1"/>
  <c r="G498" i="1"/>
  <c r="F498" i="1"/>
  <c r="E498" i="1"/>
  <c r="G497" i="1"/>
  <c r="F497" i="1"/>
  <c r="G492" i="1"/>
  <c r="F492" i="1"/>
  <c r="E492" i="1"/>
  <c r="G491" i="1"/>
  <c r="F491" i="1"/>
  <c r="E491" i="1"/>
  <c r="G490" i="1"/>
  <c r="F490" i="1"/>
  <c r="E490" i="1"/>
  <c r="G489" i="1"/>
  <c r="F489" i="1"/>
  <c r="E489" i="1"/>
  <c r="G488" i="1"/>
  <c r="F488" i="1"/>
  <c r="G484" i="1"/>
  <c r="F484" i="1"/>
  <c r="E484" i="1"/>
  <c r="G483" i="1"/>
  <c r="F483" i="1"/>
  <c r="E483" i="1"/>
  <c r="G482" i="1"/>
  <c r="F482" i="1"/>
  <c r="E482" i="1"/>
  <c r="G481" i="1"/>
  <c r="F481" i="1"/>
  <c r="E481" i="1"/>
  <c r="G480" i="1"/>
  <c r="F480" i="1"/>
  <c r="G475" i="1"/>
  <c r="F475" i="1"/>
  <c r="E475" i="1"/>
  <c r="G474" i="1"/>
  <c r="F474" i="1"/>
  <c r="E474" i="1"/>
  <c r="G473" i="1"/>
  <c r="F473" i="1"/>
  <c r="E473" i="1"/>
  <c r="G472" i="1"/>
  <c r="F472" i="1"/>
  <c r="E472" i="1"/>
  <c r="G471" i="1"/>
  <c r="F471" i="1"/>
  <c r="G465" i="1"/>
  <c r="F465" i="1"/>
  <c r="E465" i="1"/>
  <c r="G464" i="1"/>
  <c r="F464" i="1"/>
  <c r="E464" i="1"/>
  <c r="G463" i="1"/>
  <c r="F463" i="1"/>
  <c r="E463" i="1"/>
  <c r="G462" i="1"/>
  <c r="F462" i="1"/>
  <c r="E462" i="1"/>
  <c r="G461" i="1"/>
  <c r="F461" i="1"/>
  <c r="G455" i="1"/>
  <c r="F455" i="1"/>
  <c r="E455" i="1"/>
  <c r="G454" i="1"/>
  <c r="F454" i="1"/>
  <c r="E454" i="1"/>
  <c r="G453" i="1"/>
  <c r="F453" i="1"/>
  <c r="E453" i="1"/>
  <c r="G452" i="1"/>
  <c r="F452" i="1"/>
  <c r="E452" i="1"/>
  <c r="G451" i="1"/>
  <c r="F451" i="1"/>
  <c r="G447" i="1"/>
  <c r="F447" i="1"/>
  <c r="E447" i="1"/>
  <c r="G446" i="1"/>
  <c r="F446" i="1"/>
  <c r="E446" i="1"/>
  <c r="G445" i="1"/>
  <c r="F445" i="1"/>
  <c r="E445" i="1"/>
  <c r="G444" i="1"/>
  <c r="F444" i="1"/>
  <c r="E444" i="1"/>
  <c r="G443" i="1"/>
  <c r="F443" i="1"/>
  <c r="G438" i="1"/>
  <c r="F438" i="1"/>
  <c r="E438" i="1"/>
  <c r="G437" i="1"/>
  <c r="F437" i="1"/>
  <c r="E437" i="1"/>
  <c r="G436" i="1"/>
  <c r="F436" i="1"/>
  <c r="E436" i="1"/>
  <c r="G435" i="1"/>
  <c r="F435" i="1"/>
  <c r="E435" i="1"/>
  <c r="G434" i="1"/>
  <c r="F434" i="1"/>
  <c r="G429" i="1"/>
  <c r="F429" i="1"/>
  <c r="E429" i="1"/>
  <c r="G428" i="1"/>
  <c r="F428" i="1"/>
  <c r="E428" i="1"/>
  <c r="G427" i="1"/>
  <c r="F427" i="1"/>
  <c r="E427" i="1"/>
  <c r="G426" i="1"/>
  <c r="F426" i="1"/>
  <c r="E426" i="1"/>
  <c r="G425" i="1"/>
  <c r="F425" i="1"/>
  <c r="G420" i="1"/>
  <c r="F420" i="1"/>
  <c r="E420" i="1"/>
  <c r="G419" i="1"/>
  <c r="F419" i="1"/>
  <c r="E419" i="1"/>
  <c r="G418" i="1"/>
  <c r="F418" i="1"/>
  <c r="E418" i="1"/>
  <c r="G417" i="1"/>
  <c r="F417" i="1"/>
  <c r="E417" i="1"/>
  <c r="G416" i="1"/>
  <c r="F416" i="1"/>
  <c r="G411" i="1"/>
  <c r="F411" i="1"/>
  <c r="E411" i="1"/>
  <c r="G410" i="1"/>
  <c r="F410" i="1"/>
  <c r="E410" i="1"/>
  <c r="G409" i="1"/>
  <c r="F409" i="1"/>
  <c r="E409" i="1"/>
  <c r="G408" i="1"/>
  <c r="F408" i="1"/>
  <c r="E408" i="1"/>
  <c r="G407" i="1"/>
  <c r="F407" i="1"/>
  <c r="G403" i="1"/>
  <c r="F403" i="1"/>
  <c r="E403" i="1"/>
  <c r="G402" i="1"/>
  <c r="F402" i="1"/>
  <c r="E402" i="1"/>
  <c r="G401" i="1"/>
  <c r="F401" i="1"/>
  <c r="E401" i="1"/>
  <c r="G400" i="1"/>
  <c r="F400" i="1"/>
  <c r="E400" i="1"/>
  <c r="G399" i="1"/>
  <c r="F399" i="1"/>
  <c r="G394" i="1"/>
  <c r="F394" i="1"/>
  <c r="E394" i="1"/>
  <c r="G393" i="1"/>
  <c r="F393" i="1"/>
  <c r="E393" i="1"/>
  <c r="G392" i="1"/>
  <c r="F392" i="1"/>
  <c r="E392" i="1"/>
  <c r="G391" i="1"/>
  <c r="F391" i="1"/>
  <c r="E391" i="1"/>
  <c r="G390" i="1"/>
  <c r="F390" i="1"/>
  <c r="G384" i="1"/>
  <c r="F384" i="1"/>
  <c r="E384" i="1"/>
  <c r="G383" i="1"/>
  <c r="F383" i="1"/>
  <c r="E383" i="1"/>
  <c r="G382" i="1"/>
  <c r="F382" i="1"/>
  <c r="E382" i="1"/>
  <c r="G381" i="1"/>
  <c r="F381" i="1"/>
  <c r="E381" i="1"/>
  <c r="G380" i="1"/>
  <c r="F380" i="1"/>
  <c r="G375" i="1"/>
  <c r="F375" i="1"/>
  <c r="E375" i="1"/>
  <c r="G374" i="1"/>
  <c r="F374" i="1"/>
  <c r="E374" i="1"/>
  <c r="G373" i="1"/>
  <c r="F373" i="1"/>
  <c r="E373" i="1"/>
  <c r="G372" i="1"/>
  <c r="F372" i="1"/>
  <c r="E372" i="1"/>
  <c r="G371" i="1"/>
  <c r="F371" i="1"/>
  <c r="G366" i="1"/>
  <c r="F366" i="1"/>
  <c r="E366" i="1"/>
  <c r="G365" i="1"/>
  <c r="F365" i="1"/>
  <c r="E365" i="1"/>
  <c r="G364" i="1"/>
  <c r="F364" i="1"/>
  <c r="E364" i="1"/>
  <c r="G363" i="1"/>
  <c r="F363" i="1"/>
  <c r="E363" i="1"/>
  <c r="G362" i="1"/>
  <c r="F362" i="1"/>
  <c r="G357" i="1"/>
  <c r="F357" i="1"/>
  <c r="E357" i="1"/>
  <c r="G356" i="1"/>
  <c r="F356" i="1"/>
  <c r="E356" i="1"/>
  <c r="G355" i="1"/>
  <c r="F355" i="1"/>
  <c r="E355" i="1"/>
  <c r="G354" i="1"/>
  <c r="F354" i="1"/>
  <c r="E354" i="1"/>
  <c r="G353" i="1"/>
  <c r="F353" i="1"/>
  <c r="G347" i="1"/>
  <c r="F347" i="1"/>
  <c r="E347" i="1"/>
  <c r="G346" i="1"/>
  <c r="F346" i="1"/>
  <c r="E346" i="1"/>
  <c r="G345" i="1"/>
  <c r="F345" i="1"/>
  <c r="E345" i="1"/>
  <c r="G344" i="1"/>
  <c r="F344" i="1"/>
  <c r="E344" i="1"/>
  <c r="G343" i="1"/>
  <c r="F343" i="1"/>
  <c r="G339" i="1"/>
  <c r="F339" i="1"/>
  <c r="E339" i="1"/>
  <c r="G338" i="1"/>
  <c r="F338" i="1"/>
  <c r="E338" i="1"/>
  <c r="G337" i="1"/>
  <c r="F337" i="1"/>
  <c r="E337" i="1"/>
  <c r="G336" i="1"/>
  <c r="F336" i="1"/>
  <c r="E336" i="1"/>
  <c r="G335" i="1"/>
  <c r="F335" i="1"/>
  <c r="G328" i="1"/>
  <c r="F328" i="1"/>
  <c r="E328" i="1"/>
  <c r="G327" i="1"/>
  <c r="F327" i="1"/>
  <c r="E327" i="1"/>
  <c r="G326" i="1"/>
  <c r="F326" i="1"/>
  <c r="E326" i="1"/>
  <c r="G325" i="1"/>
  <c r="F325" i="1"/>
  <c r="E325" i="1"/>
  <c r="G324" i="1"/>
  <c r="F324" i="1"/>
  <c r="G320" i="1"/>
  <c r="F320" i="1"/>
  <c r="E320" i="1"/>
  <c r="G319" i="1"/>
  <c r="F319" i="1"/>
  <c r="E319" i="1"/>
  <c r="G318" i="1"/>
  <c r="F318" i="1"/>
  <c r="E318" i="1"/>
  <c r="G317" i="1"/>
  <c r="F317" i="1"/>
  <c r="E317" i="1"/>
  <c r="G316" i="1"/>
  <c r="F316" i="1"/>
  <c r="G311" i="1"/>
  <c r="F311" i="1"/>
  <c r="E311" i="1"/>
  <c r="G310" i="1"/>
  <c r="F310" i="1"/>
  <c r="E310" i="1"/>
  <c r="G309" i="1"/>
  <c r="F309" i="1"/>
  <c r="E309" i="1"/>
  <c r="G308" i="1"/>
  <c r="F308" i="1"/>
  <c r="E308" i="1"/>
  <c r="G307" i="1"/>
  <c r="F307" i="1"/>
  <c r="G302" i="1"/>
  <c r="F302" i="1"/>
  <c r="E302" i="1"/>
  <c r="G301" i="1"/>
  <c r="F301" i="1"/>
  <c r="E301" i="1"/>
  <c r="G300" i="1"/>
  <c r="F300" i="1"/>
  <c r="E300" i="1"/>
  <c r="G299" i="1"/>
  <c r="F299" i="1"/>
  <c r="E299" i="1"/>
  <c r="G298" i="1"/>
  <c r="F298" i="1"/>
  <c r="G293" i="1"/>
  <c r="F293" i="1"/>
  <c r="E293" i="1"/>
  <c r="G292" i="1"/>
  <c r="F292" i="1"/>
  <c r="E292" i="1"/>
  <c r="G291" i="1"/>
  <c r="F291" i="1"/>
  <c r="E291" i="1"/>
  <c r="G290" i="1"/>
  <c r="F290" i="1"/>
  <c r="E290" i="1"/>
  <c r="G289" i="1"/>
  <c r="F289" i="1"/>
  <c r="G283" i="1"/>
  <c r="F283" i="1"/>
  <c r="E283" i="1"/>
  <c r="G282" i="1"/>
  <c r="F282" i="1"/>
  <c r="E282" i="1"/>
  <c r="G281" i="1"/>
  <c r="F281" i="1"/>
  <c r="E281" i="1"/>
  <c r="G280" i="1"/>
  <c r="F280" i="1"/>
  <c r="E280" i="1"/>
  <c r="G279" i="1"/>
  <c r="F279" i="1"/>
  <c r="G274" i="1"/>
  <c r="F274" i="1"/>
  <c r="E274" i="1"/>
  <c r="G273" i="1"/>
  <c r="F273" i="1"/>
  <c r="E273" i="1"/>
  <c r="G272" i="1"/>
  <c r="F272" i="1"/>
  <c r="E272" i="1"/>
  <c r="G271" i="1"/>
  <c r="F271" i="1"/>
  <c r="E271" i="1"/>
  <c r="G270" i="1"/>
  <c r="F270" i="1"/>
  <c r="G264" i="1"/>
  <c r="F264" i="1"/>
  <c r="E264" i="1"/>
  <c r="G263" i="1"/>
  <c r="F263" i="1"/>
  <c r="E263" i="1"/>
  <c r="G262" i="1"/>
  <c r="F262" i="1"/>
  <c r="E262" i="1"/>
  <c r="G261" i="1"/>
  <c r="F261" i="1"/>
  <c r="E261" i="1"/>
  <c r="G260" i="1"/>
  <c r="F260" i="1"/>
  <c r="G255" i="1"/>
  <c r="F255" i="1"/>
  <c r="E255" i="1"/>
  <c r="G254" i="1"/>
  <c r="F254" i="1"/>
  <c r="E254" i="1"/>
  <c r="G253" i="1"/>
  <c r="F253" i="1"/>
  <c r="E253" i="1"/>
  <c r="G252" i="1"/>
  <c r="F252" i="1"/>
  <c r="E252" i="1"/>
  <c r="G251" i="1"/>
  <c r="F251" i="1"/>
  <c r="G246" i="1"/>
  <c r="F246" i="1"/>
  <c r="E246" i="1"/>
  <c r="G245" i="1"/>
  <c r="F245" i="1"/>
  <c r="E245" i="1"/>
  <c r="G244" i="1"/>
  <c r="F244" i="1"/>
  <c r="E244" i="1"/>
  <c r="G243" i="1"/>
  <c r="F243" i="1"/>
  <c r="E243" i="1"/>
  <c r="G242" i="1"/>
  <c r="F242" i="1"/>
  <c r="G237" i="1"/>
  <c r="F237" i="1"/>
  <c r="E237" i="1"/>
  <c r="G236" i="1"/>
  <c r="F236" i="1"/>
  <c r="E236" i="1"/>
  <c r="G235" i="1"/>
  <c r="F235" i="1"/>
  <c r="E235" i="1"/>
  <c r="G234" i="1"/>
  <c r="F234" i="1"/>
  <c r="E234" i="1"/>
  <c r="G233" i="1"/>
  <c r="F233" i="1"/>
  <c r="G228" i="1"/>
  <c r="F228" i="1"/>
  <c r="E228" i="1"/>
  <c r="G227" i="1"/>
  <c r="F227" i="1"/>
  <c r="E227" i="1"/>
  <c r="G226" i="1"/>
  <c r="F226" i="1"/>
  <c r="E226" i="1"/>
  <c r="G225" i="1"/>
  <c r="F225" i="1"/>
  <c r="E225" i="1"/>
  <c r="G224" i="1"/>
  <c r="F224" i="1"/>
  <c r="G219" i="1"/>
  <c r="F219" i="1"/>
  <c r="E219" i="1"/>
  <c r="G218" i="1"/>
  <c r="F218" i="1"/>
  <c r="E218" i="1"/>
  <c r="G217" i="1"/>
  <c r="F217" i="1"/>
  <c r="E217" i="1"/>
  <c r="G216" i="1"/>
  <c r="F216" i="1"/>
  <c r="E216" i="1"/>
  <c r="G215" i="1"/>
  <c r="F215" i="1"/>
  <c r="G211" i="1"/>
  <c r="F211" i="1"/>
  <c r="E211" i="1"/>
  <c r="G210" i="1"/>
  <c r="F210" i="1"/>
  <c r="E210" i="1"/>
  <c r="G209" i="1"/>
  <c r="F209" i="1"/>
  <c r="E209" i="1"/>
  <c r="G208" i="1"/>
  <c r="F208" i="1"/>
  <c r="E208" i="1"/>
  <c r="G207" i="1"/>
  <c r="F207" i="1"/>
  <c r="G202" i="1"/>
  <c r="F202" i="1"/>
  <c r="E202" i="1"/>
  <c r="G201" i="1"/>
  <c r="F201" i="1"/>
  <c r="E201" i="1"/>
  <c r="G200" i="1"/>
  <c r="F200" i="1"/>
  <c r="E200" i="1"/>
  <c r="G199" i="1"/>
  <c r="F199" i="1"/>
  <c r="E199" i="1"/>
  <c r="G198" i="1"/>
  <c r="F198" i="1"/>
  <c r="G193" i="1"/>
  <c r="F193" i="1"/>
  <c r="E193" i="1"/>
  <c r="G192" i="1"/>
  <c r="F192" i="1"/>
  <c r="E192" i="1"/>
  <c r="G191" i="1"/>
  <c r="F191" i="1"/>
  <c r="E191" i="1"/>
  <c r="G190" i="1"/>
  <c r="F190" i="1"/>
  <c r="E190" i="1"/>
  <c r="G189" i="1"/>
  <c r="F189" i="1"/>
  <c r="G183" i="1"/>
  <c r="F183" i="1"/>
  <c r="E183" i="1"/>
  <c r="G182" i="1"/>
  <c r="F182" i="1"/>
  <c r="E182" i="1"/>
  <c r="G181" i="1"/>
  <c r="F181" i="1"/>
  <c r="E181" i="1"/>
  <c r="G180" i="1"/>
  <c r="F180" i="1"/>
  <c r="E180" i="1"/>
  <c r="G179" i="1"/>
  <c r="F179" i="1"/>
  <c r="G173" i="1"/>
  <c r="F173" i="1"/>
  <c r="E173" i="1"/>
  <c r="G172" i="1"/>
  <c r="F172" i="1"/>
  <c r="E172" i="1"/>
  <c r="G171" i="1"/>
  <c r="F171" i="1"/>
  <c r="E171" i="1"/>
  <c r="G170" i="1"/>
  <c r="F170" i="1"/>
  <c r="E170" i="1"/>
  <c r="G169" i="1"/>
  <c r="F169" i="1"/>
  <c r="G164" i="1"/>
  <c r="F164" i="1"/>
  <c r="E164" i="1"/>
  <c r="G163" i="1"/>
  <c r="F163" i="1"/>
  <c r="E163" i="1"/>
  <c r="G162" i="1"/>
  <c r="F162" i="1"/>
  <c r="E162" i="1"/>
  <c r="G161" i="1"/>
  <c r="F161" i="1"/>
  <c r="E161" i="1"/>
  <c r="G160" i="1"/>
  <c r="F160" i="1"/>
  <c r="G155" i="1"/>
  <c r="F155" i="1"/>
  <c r="E155" i="1"/>
  <c r="G154" i="1"/>
  <c r="F154" i="1"/>
  <c r="E154" i="1"/>
  <c r="G153" i="1"/>
  <c r="F153" i="1"/>
  <c r="E153" i="1"/>
  <c r="G152" i="1"/>
  <c r="F152" i="1"/>
  <c r="E152" i="1"/>
  <c r="G151" i="1"/>
  <c r="F151" i="1"/>
  <c r="G144" i="1"/>
  <c r="F144" i="1"/>
  <c r="E144" i="1"/>
  <c r="G143" i="1"/>
  <c r="F143" i="1"/>
  <c r="E143" i="1"/>
  <c r="G142" i="1"/>
  <c r="F142" i="1"/>
  <c r="E142" i="1"/>
  <c r="G141" i="1"/>
  <c r="F141" i="1"/>
  <c r="E141" i="1"/>
  <c r="G140" i="1"/>
  <c r="F140" i="1"/>
  <c r="G136" i="1"/>
  <c r="F136" i="1"/>
  <c r="E136" i="1"/>
  <c r="G135" i="1"/>
  <c r="F135" i="1"/>
  <c r="E135" i="1"/>
  <c r="G134" i="1"/>
  <c r="F134" i="1"/>
  <c r="E134" i="1"/>
  <c r="G133" i="1"/>
  <c r="F133" i="1"/>
  <c r="E133" i="1"/>
  <c r="G132" i="1"/>
  <c r="F132" i="1"/>
  <c r="G127" i="1"/>
  <c r="F127" i="1"/>
  <c r="E127" i="1"/>
  <c r="G126" i="1"/>
  <c r="F126" i="1"/>
  <c r="E126" i="1"/>
  <c r="G125" i="1"/>
  <c r="F125" i="1"/>
  <c r="E125" i="1"/>
  <c r="G124" i="1"/>
  <c r="F124" i="1"/>
  <c r="E124" i="1"/>
  <c r="G123" i="1"/>
  <c r="F123" i="1"/>
  <c r="G118" i="1"/>
  <c r="F118" i="1"/>
  <c r="E118" i="1"/>
  <c r="G117" i="1"/>
  <c r="F117" i="1"/>
  <c r="E117" i="1"/>
  <c r="G116" i="1"/>
  <c r="F116" i="1"/>
  <c r="E116" i="1"/>
  <c r="G115" i="1"/>
  <c r="F115" i="1"/>
  <c r="E115" i="1"/>
  <c r="G114" i="1"/>
  <c r="F114" i="1"/>
  <c r="G109" i="1"/>
  <c r="F109" i="1"/>
  <c r="E109" i="1"/>
  <c r="G108" i="1"/>
  <c r="F108" i="1"/>
  <c r="E108" i="1"/>
  <c r="G107" i="1"/>
  <c r="F107" i="1"/>
  <c r="E107" i="1"/>
  <c r="G106" i="1"/>
  <c r="F106" i="1"/>
  <c r="E106" i="1"/>
  <c r="G105" i="1"/>
  <c r="F105" i="1"/>
  <c r="G100" i="1"/>
  <c r="F100" i="1"/>
  <c r="E100" i="1"/>
  <c r="G99" i="1"/>
  <c r="F99" i="1"/>
  <c r="E99" i="1"/>
  <c r="G98" i="1"/>
  <c r="F98" i="1"/>
  <c r="E98" i="1"/>
  <c r="G97" i="1"/>
  <c r="F97" i="1"/>
  <c r="E97" i="1"/>
  <c r="G96" i="1"/>
  <c r="F96" i="1"/>
  <c r="G91" i="1"/>
  <c r="F91" i="1"/>
  <c r="E91" i="1"/>
  <c r="G90" i="1"/>
  <c r="F90" i="1"/>
  <c r="E90" i="1"/>
  <c r="G89" i="1"/>
  <c r="F89" i="1"/>
  <c r="E89" i="1"/>
  <c r="G88" i="1"/>
  <c r="F88" i="1"/>
  <c r="E88" i="1"/>
  <c r="G87" i="1"/>
  <c r="F87" i="1"/>
  <c r="G83" i="1"/>
  <c r="F83" i="1"/>
  <c r="E83" i="1"/>
  <c r="G82" i="1"/>
  <c r="F82" i="1"/>
  <c r="E82" i="1"/>
  <c r="G81" i="1"/>
  <c r="F81" i="1"/>
  <c r="E81" i="1"/>
  <c r="G80" i="1"/>
  <c r="F80" i="1"/>
  <c r="E80" i="1"/>
  <c r="G79" i="1"/>
  <c r="F79" i="1"/>
  <c r="G75" i="1"/>
  <c r="F75" i="1"/>
  <c r="E75" i="1"/>
  <c r="G74" i="1"/>
  <c r="F74" i="1"/>
  <c r="E74" i="1"/>
  <c r="G73" i="1"/>
  <c r="F73" i="1"/>
  <c r="E73" i="1"/>
  <c r="G72" i="1"/>
  <c r="F72" i="1"/>
  <c r="E72" i="1"/>
  <c r="G71" i="1"/>
  <c r="F71" i="1"/>
  <c r="G66" i="1"/>
  <c r="F66" i="1"/>
  <c r="E66" i="1"/>
  <c r="G65" i="1"/>
  <c r="F65" i="1"/>
  <c r="E65" i="1"/>
  <c r="G64" i="1"/>
  <c r="F64" i="1"/>
  <c r="E64" i="1"/>
  <c r="G63" i="1"/>
  <c r="F63" i="1"/>
  <c r="E63" i="1"/>
  <c r="G62" i="1"/>
  <c r="F62" i="1"/>
  <c r="G56" i="1"/>
  <c r="F56" i="1"/>
  <c r="E56" i="1"/>
  <c r="G55" i="1"/>
  <c r="F55" i="1"/>
  <c r="E55" i="1"/>
  <c r="G54" i="1"/>
  <c r="F54" i="1"/>
  <c r="E54" i="1"/>
  <c r="G53" i="1"/>
  <c r="F53" i="1"/>
  <c r="E53" i="1"/>
  <c r="G52" i="1"/>
  <c r="F52" i="1"/>
  <c r="G47" i="1"/>
  <c r="F47" i="1"/>
  <c r="E47" i="1"/>
  <c r="G46" i="1"/>
  <c r="F46" i="1"/>
  <c r="E46" i="1"/>
  <c r="G45" i="1"/>
  <c r="F45" i="1"/>
  <c r="E45" i="1"/>
  <c r="G44" i="1"/>
  <c r="F44" i="1"/>
  <c r="E44" i="1"/>
  <c r="G43" i="1"/>
  <c r="F43" i="1"/>
  <c r="G38" i="1"/>
  <c r="F38" i="1"/>
  <c r="E38" i="1"/>
  <c r="G37" i="1"/>
  <c r="F37" i="1"/>
  <c r="E37" i="1"/>
  <c r="G36" i="1"/>
  <c r="F36" i="1"/>
  <c r="E36" i="1"/>
  <c r="G35" i="1"/>
  <c r="F35" i="1"/>
  <c r="E35" i="1"/>
  <c r="G34" i="1"/>
  <c r="F34" i="1"/>
  <c r="G30" i="1"/>
  <c r="F30" i="1"/>
  <c r="E30" i="1"/>
  <c r="G29" i="1"/>
  <c r="F29" i="1"/>
  <c r="E29" i="1"/>
  <c r="G28" i="1"/>
  <c r="F28" i="1"/>
  <c r="E28" i="1"/>
  <c r="G27" i="1"/>
  <c r="F27" i="1"/>
  <c r="E27" i="1"/>
  <c r="G26" i="1"/>
  <c r="F26" i="1"/>
  <c r="G20" i="1"/>
  <c r="F20" i="1"/>
  <c r="E20" i="1"/>
  <c r="G19" i="1"/>
  <c r="F19" i="1"/>
  <c r="E19" i="1"/>
  <c r="G18" i="1"/>
  <c r="F18" i="1"/>
  <c r="E18" i="1"/>
  <c r="G17" i="1"/>
  <c r="F17" i="1"/>
  <c r="E17" i="1"/>
  <c r="G16" i="1"/>
  <c r="F16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E521" i="13" l="1"/>
  <c r="G521" i="13"/>
  <c r="G88" i="13"/>
  <c r="E88" i="13"/>
  <c r="E184" i="13"/>
  <c r="G184" i="13"/>
  <c r="G688" i="13"/>
  <c r="E688" i="13"/>
  <c r="G628" i="13"/>
  <c r="E628" i="13"/>
  <c r="G869" i="13"/>
  <c r="E869" i="13"/>
  <c r="E853" i="13"/>
  <c r="G853" i="13"/>
  <c r="G651" i="13"/>
  <c r="E651" i="13"/>
  <c r="G331" i="13"/>
  <c r="F332" i="13"/>
  <c r="E331" i="13"/>
  <c r="G177" i="13"/>
  <c r="E177" i="13"/>
  <c r="E295" i="13"/>
  <c r="G295" i="13"/>
  <c r="F296" i="13"/>
  <c r="G222" i="13"/>
  <c r="E222" i="13"/>
  <c r="G536" i="13"/>
  <c r="E536" i="13"/>
  <c r="E73" i="13"/>
  <c r="G73" i="13"/>
  <c r="E230" i="13"/>
  <c r="G230" i="13"/>
  <c r="E831" i="13"/>
  <c r="G831" i="13"/>
  <c r="E809" i="13"/>
  <c r="G809" i="13"/>
  <c r="E499" i="13"/>
  <c r="G499" i="13"/>
  <c r="E339" i="13"/>
  <c r="G339" i="13"/>
  <c r="F340" i="13"/>
  <c r="E208" i="13"/>
  <c r="G208" i="13"/>
  <c r="E95" i="13"/>
  <c r="G95" i="13"/>
  <c r="E619" i="13"/>
  <c r="G619" i="13"/>
  <c r="E905" i="13"/>
  <c r="G905" i="13"/>
  <c r="E845" i="13"/>
  <c r="G845" i="13"/>
  <c r="E787" i="13"/>
  <c r="G787" i="13"/>
  <c r="E432" i="13"/>
  <c r="G432" i="13"/>
  <c r="G424" i="13"/>
  <c r="E424" i="13"/>
  <c r="E386" i="13"/>
  <c r="G386" i="13"/>
  <c r="G378" i="13"/>
  <c r="E378" i="13"/>
  <c r="E742" i="13"/>
  <c r="G742" i="13"/>
  <c r="G245" i="13"/>
  <c r="E245" i="13"/>
  <c r="G201" i="13"/>
  <c r="E201" i="13"/>
  <c r="E681" i="13"/>
  <c r="G681" i="13"/>
  <c r="E566" i="13"/>
  <c r="G566" i="13"/>
  <c r="G779" i="13"/>
  <c r="E779" i="13"/>
  <c r="G133" i="13"/>
  <c r="E133" i="13"/>
  <c r="G42" i="13"/>
  <c r="E42" i="13"/>
  <c r="G838" i="13"/>
  <c r="E838" i="13"/>
  <c r="E543" i="13"/>
  <c r="G543" i="13"/>
  <c r="E317" i="13"/>
  <c r="G317" i="13"/>
  <c r="F318" i="13"/>
  <c r="G734" i="13"/>
  <c r="E734" i="13"/>
  <c r="G823" i="13"/>
  <c r="E823" i="13"/>
  <c r="G580" i="13"/>
  <c r="E580" i="13"/>
  <c r="G354" i="13"/>
  <c r="F355" i="13"/>
  <c r="E354" i="13"/>
  <c r="G110" i="13"/>
  <c r="E110" i="13"/>
  <c r="E453" i="13"/>
  <c r="G453" i="13"/>
  <c r="G711" i="13"/>
  <c r="E711" i="13"/>
  <c r="G310" i="13"/>
  <c r="F311" i="13"/>
  <c r="E310" i="13"/>
  <c r="G756" i="13"/>
  <c r="E756" i="13"/>
  <c r="G265" i="13"/>
  <c r="F266" i="13"/>
  <c r="E265" i="13"/>
  <c r="E162" i="13"/>
  <c r="G162" i="13"/>
  <c r="E475" i="13"/>
  <c r="G475" i="13"/>
  <c r="G401" i="13"/>
  <c r="E401" i="13"/>
  <c r="E118" i="13"/>
  <c r="G118" i="13"/>
  <c r="E26" i="13"/>
  <c r="G26" i="13"/>
  <c r="E636" i="13"/>
  <c r="G636" i="13"/>
  <c r="G468" i="13"/>
  <c r="E468" i="13"/>
  <c r="E611" i="13"/>
  <c r="G611" i="13"/>
  <c r="G155" i="13"/>
  <c r="E155" i="13"/>
  <c r="G287" i="13"/>
  <c r="F288" i="13"/>
  <c r="E287" i="13"/>
  <c r="E861" i="13"/>
  <c r="G861" i="13"/>
  <c r="E696" i="13"/>
  <c r="G696" i="13"/>
  <c r="G19" i="13"/>
  <c r="F20" i="13"/>
  <c r="E19" i="13"/>
  <c r="E272" i="13"/>
  <c r="G272" i="13"/>
  <c r="F273" i="13"/>
  <c r="E140" i="13"/>
  <c r="G140" i="13"/>
  <c r="E50" i="13"/>
  <c r="G50" i="13"/>
  <c r="G674" i="13"/>
  <c r="E674" i="13"/>
  <c r="E719" i="13"/>
  <c r="G719" i="13"/>
  <c r="G446" i="13"/>
  <c r="E446" i="13"/>
  <c r="G490" i="13"/>
  <c r="E490" i="13"/>
  <c r="G66" i="13"/>
  <c r="E66" i="13"/>
  <c r="E409" i="13"/>
  <c r="G409" i="13"/>
  <c r="E659" i="13"/>
  <c r="G659" i="13"/>
  <c r="E765" i="13"/>
  <c r="G765" i="13"/>
  <c r="G513" i="13"/>
  <c r="E513" i="13"/>
  <c r="G802" i="13"/>
  <c r="E802" i="13"/>
  <c r="E362" i="13"/>
  <c r="G362" i="13"/>
  <c r="F363" i="13"/>
  <c r="G559" i="13"/>
  <c r="E559" i="13"/>
  <c r="E588" i="13"/>
  <c r="G588" i="13"/>
  <c r="G963" i="11"/>
  <c r="F964" i="11"/>
  <c r="G1352" i="11"/>
  <c r="F1353" i="11"/>
  <c r="E1352" i="11"/>
  <c r="G46" i="11"/>
  <c r="F47" i="11"/>
  <c r="E46" i="11"/>
  <c r="G124" i="11"/>
  <c r="F125" i="11"/>
  <c r="E124" i="11"/>
  <c r="G204" i="11"/>
  <c r="F205" i="11"/>
  <c r="E204" i="11"/>
  <c r="G285" i="11"/>
  <c r="F286" i="11"/>
  <c r="E285" i="11"/>
  <c r="E250" i="11"/>
  <c r="G250" i="11"/>
  <c r="E506" i="11"/>
  <c r="F507" i="11"/>
  <c r="G506" i="11"/>
  <c r="E610" i="11"/>
  <c r="F611" i="11"/>
  <c r="G610" i="11"/>
  <c r="E718" i="11"/>
  <c r="F719" i="11"/>
  <c r="G718" i="11"/>
  <c r="G831" i="11"/>
  <c r="E831" i="11"/>
  <c r="F832" i="11"/>
  <c r="E374" i="11"/>
  <c r="G374" i="11"/>
  <c r="F375" i="11"/>
  <c r="F629" i="11"/>
  <c r="E628" i="11"/>
  <c r="G628" i="11"/>
  <c r="F797" i="11"/>
  <c r="E796" i="11"/>
  <c r="G796" i="11"/>
  <c r="F693" i="11"/>
  <c r="E692" i="11"/>
  <c r="G692" i="11"/>
  <c r="E515" i="11"/>
  <c r="F516" i="11"/>
  <c r="G515" i="11"/>
  <c r="E331" i="11"/>
  <c r="G331" i="11"/>
  <c r="E108" i="11"/>
  <c r="G108" i="11"/>
  <c r="E1280" i="11"/>
  <c r="G1280" i="11"/>
  <c r="F1281" i="11"/>
  <c r="E1042" i="11"/>
  <c r="G1042" i="11"/>
  <c r="F1043" i="11"/>
  <c r="E1331" i="11"/>
  <c r="F1332" i="11"/>
  <c r="G1331" i="11"/>
  <c r="E1252" i="11"/>
  <c r="G1252" i="11"/>
  <c r="F1253" i="11"/>
  <c r="E452" i="11"/>
  <c r="G452" i="11"/>
  <c r="F453" i="11"/>
  <c r="E143" i="11"/>
  <c r="G143" i="11"/>
  <c r="E566" i="11"/>
  <c r="F567" i="11"/>
  <c r="G566" i="11"/>
  <c r="G417" i="11"/>
  <c r="F418" i="11"/>
  <c r="E417" i="11"/>
  <c r="G312" i="11"/>
  <c r="E312" i="11"/>
  <c r="E64" i="11"/>
  <c r="G64" i="11"/>
  <c r="E224" i="11"/>
  <c r="G224" i="11"/>
  <c r="E400" i="11"/>
  <c r="G400" i="11"/>
  <c r="F401" i="11"/>
  <c r="G850" i="11"/>
  <c r="F851" i="11"/>
  <c r="E850" i="11"/>
  <c r="F683" i="11"/>
  <c r="E682" i="11"/>
  <c r="G682" i="11"/>
  <c r="F638" i="11"/>
  <c r="E637" i="11"/>
  <c r="G637" i="11"/>
  <c r="E56" i="11"/>
  <c r="G56" i="11"/>
  <c r="E351" i="11"/>
  <c r="G351" i="11"/>
  <c r="F352" i="11"/>
  <c r="F710" i="11"/>
  <c r="E709" i="11"/>
  <c r="G709" i="11"/>
  <c r="E906" i="11"/>
  <c r="G906" i="11"/>
  <c r="G1036" i="11"/>
  <c r="E1036" i="11"/>
  <c r="E1307" i="11"/>
  <c r="G1307" i="11"/>
  <c r="F499" i="11"/>
  <c r="E498" i="11"/>
  <c r="G498" i="11"/>
  <c r="E897" i="11"/>
  <c r="G897" i="11"/>
  <c r="E923" i="11"/>
  <c r="F924" i="11"/>
  <c r="E924" i="11" s="1"/>
  <c r="G1271" i="11"/>
  <c r="E1271" i="11"/>
  <c r="F1272" i="11"/>
  <c r="G1363" i="11"/>
  <c r="F1364" i="11"/>
  <c r="E1363" i="11"/>
  <c r="G391" i="11"/>
  <c r="F392" i="11"/>
  <c r="E391" i="11"/>
  <c r="G72" i="11"/>
  <c r="F73" i="11"/>
  <c r="E72" i="11"/>
  <c r="G151" i="11"/>
  <c r="F152" i="11"/>
  <c r="E151" i="11"/>
  <c r="G231" i="11"/>
  <c r="F232" i="11"/>
  <c r="E231" i="11"/>
  <c r="E277" i="11"/>
  <c r="G277" i="11"/>
  <c r="G859" i="11"/>
  <c r="E859" i="11"/>
  <c r="F860" i="11"/>
  <c r="E82" i="11"/>
  <c r="G82" i="11"/>
  <c r="E188" i="11"/>
  <c r="G188" i="11"/>
  <c r="E700" i="11"/>
  <c r="F701" i="11"/>
  <c r="G700" i="11"/>
  <c r="F585" i="11"/>
  <c r="E584" i="11"/>
  <c r="G584" i="11"/>
  <c r="E648" i="11"/>
  <c r="G648" i="11"/>
  <c r="E619" i="11"/>
  <c r="F620" i="11"/>
  <c r="G619" i="11"/>
  <c r="E753" i="11"/>
  <c r="G753" i="11"/>
  <c r="E426" i="11"/>
  <c r="G426" i="11"/>
  <c r="F427" i="11"/>
  <c r="G1061" i="11"/>
  <c r="F1062" i="11"/>
  <c r="E1061" i="11"/>
  <c r="E1069" i="11"/>
  <c r="F1070" i="11"/>
  <c r="G1069" i="11"/>
  <c r="E1156" i="11"/>
  <c r="F1157" i="11"/>
  <c r="G1156" i="11"/>
  <c r="G1324" i="11"/>
  <c r="E1324" i="11"/>
  <c r="F1090" i="11"/>
  <c r="E1090" i="11" s="1"/>
  <c r="E1089" i="11"/>
  <c r="G443" i="11"/>
  <c r="F444" i="11"/>
  <c r="E443" i="11"/>
  <c r="E170" i="11"/>
  <c r="G170" i="11"/>
  <c r="E664" i="11"/>
  <c r="F665" i="11"/>
  <c r="G664" i="11"/>
  <c r="G877" i="11"/>
  <c r="F878" i="11"/>
  <c r="E877" i="11"/>
  <c r="F743" i="11"/>
  <c r="E742" i="11"/>
  <c r="G742" i="11"/>
  <c r="G12" i="11"/>
  <c r="E12" i="11"/>
  <c r="E1098" i="11"/>
  <c r="F1099" i="11"/>
  <c r="G1098" i="11"/>
  <c r="E981" i="11"/>
  <c r="F982" i="11"/>
  <c r="G981" i="11"/>
  <c r="G988" i="11"/>
  <c r="F989" i="11"/>
  <c r="E988" i="11"/>
  <c r="G1297" i="11"/>
  <c r="F1298" i="11"/>
  <c r="E1297" i="11"/>
  <c r="G19" i="11"/>
  <c r="F20" i="11"/>
  <c r="E19" i="11"/>
  <c r="G98" i="11"/>
  <c r="F99" i="11"/>
  <c r="E98" i="11"/>
  <c r="G179" i="11"/>
  <c r="F180" i="11"/>
  <c r="E179" i="11"/>
  <c r="G258" i="11"/>
  <c r="F259" i="11"/>
  <c r="E258" i="11"/>
  <c r="G367" i="11"/>
  <c r="F368" i="11"/>
  <c r="E367" i="11"/>
  <c r="E410" i="11"/>
  <c r="G410" i="11"/>
  <c r="G887" i="11"/>
  <c r="F888" i="11"/>
  <c r="E887" i="11"/>
  <c r="F524" i="11"/>
  <c r="E523" i="11"/>
  <c r="G523" i="11"/>
  <c r="F481" i="11"/>
  <c r="E480" i="11"/>
  <c r="G480" i="11"/>
  <c r="E543" i="11"/>
  <c r="G543" i="11"/>
  <c r="E731" i="11"/>
  <c r="F732" i="11"/>
  <c r="G731" i="11"/>
  <c r="G788" i="11"/>
  <c r="E788" i="11"/>
  <c r="F789" i="11"/>
  <c r="G973" i="11"/>
  <c r="E973" i="11"/>
  <c r="F974" i="11"/>
  <c r="G1144" i="11"/>
  <c r="F1145" i="11"/>
  <c r="E1144" i="11"/>
  <c r="E214" i="11"/>
  <c r="G214" i="11"/>
  <c r="E1124" i="11"/>
  <c r="F1125" i="11"/>
  <c r="G1124" i="11"/>
  <c r="G807" i="11"/>
  <c r="E807" i="11"/>
  <c r="E1000" i="11"/>
  <c r="G1000" i="11"/>
  <c r="F656" i="11"/>
  <c r="E655" i="11"/>
  <c r="G655" i="11"/>
  <c r="F915" i="11"/>
  <c r="G914" i="11"/>
  <c r="E914" i="11"/>
  <c r="F603" i="11"/>
  <c r="E602" i="11"/>
  <c r="G602" i="11"/>
  <c r="G1176" i="11"/>
  <c r="E1176" i="11"/>
  <c r="E91" i="11"/>
  <c r="G91" i="11"/>
  <c r="E557" i="11"/>
  <c r="F558" i="11"/>
  <c r="G557" i="11"/>
  <c r="F470" i="11"/>
  <c r="E469" i="11"/>
  <c r="G469" i="11"/>
  <c r="F532" i="11"/>
  <c r="E531" i="11"/>
  <c r="G531" i="11"/>
  <c r="E595" i="11"/>
  <c r="G595" i="11"/>
  <c r="E674" i="11"/>
  <c r="F675" i="11"/>
  <c r="G674" i="11"/>
  <c r="E1015" i="11"/>
  <c r="G1015" i="11"/>
  <c r="F1016" i="11"/>
  <c r="E360" i="11"/>
  <c r="G360" i="11"/>
  <c r="E39" i="11"/>
  <c r="G39" i="11"/>
  <c r="E116" i="11"/>
  <c r="G116" i="11"/>
  <c r="E197" i="11"/>
  <c r="G197" i="11"/>
  <c r="E303" i="11"/>
  <c r="G303" i="11"/>
  <c r="G822" i="11"/>
  <c r="F823" i="11"/>
  <c r="E822" i="11"/>
  <c r="E30" i="11"/>
  <c r="G30" i="11"/>
  <c r="E134" i="11"/>
  <c r="G134" i="11"/>
  <c r="E241" i="11"/>
  <c r="G241" i="11"/>
  <c r="F575" i="11"/>
  <c r="E574" i="11"/>
  <c r="G574" i="11"/>
  <c r="G761" i="11"/>
  <c r="E761" i="11"/>
  <c r="F762" i="11"/>
  <c r="E490" i="11"/>
  <c r="G490" i="11"/>
  <c r="E780" i="11"/>
  <c r="G780" i="11"/>
  <c r="E385" i="11"/>
  <c r="G385" i="11"/>
  <c r="E957" i="11"/>
  <c r="G957" i="11"/>
  <c r="E161" i="11"/>
  <c r="G161" i="11"/>
  <c r="F550" i="11"/>
  <c r="E549" i="11"/>
  <c r="G549" i="11"/>
  <c r="F1205" i="11"/>
  <c r="E1205" i="11" s="1"/>
  <c r="E1204" i="11"/>
  <c r="E267" i="11"/>
  <c r="G267" i="11"/>
  <c r="F268" i="11"/>
  <c r="E1184" i="11"/>
  <c r="F1185" i="11"/>
  <c r="G1184" i="11"/>
  <c r="G1233" i="11"/>
  <c r="F1234" i="11"/>
  <c r="E1233" i="11"/>
  <c r="E273" i="13" l="1"/>
  <c r="G273" i="13"/>
  <c r="G311" i="13"/>
  <c r="E311" i="13"/>
  <c r="E340" i="13"/>
  <c r="G340" i="13"/>
  <c r="E296" i="13"/>
  <c r="G296" i="13"/>
  <c r="G266" i="13"/>
  <c r="E266" i="13"/>
  <c r="E363" i="13"/>
  <c r="G363" i="13"/>
  <c r="E318" i="13"/>
  <c r="G318" i="13"/>
  <c r="G20" i="13"/>
  <c r="E20" i="13"/>
  <c r="G355" i="13"/>
  <c r="E355" i="13"/>
  <c r="G332" i="13"/>
  <c r="E332" i="13"/>
  <c r="G288" i="13"/>
  <c r="E288" i="13"/>
  <c r="G732" i="11"/>
  <c r="E732" i="11"/>
  <c r="F733" i="11"/>
  <c r="E268" i="11"/>
  <c r="G268" i="11"/>
  <c r="G762" i="11"/>
  <c r="E762" i="11"/>
  <c r="E603" i="11"/>
  <c r="F604" i="11"/>
  <c r="G603" i="11"/>
  <c r="E656" i="11"/>
  <c r="F657" i="11"/>
  <c r="G656" i="11"/>
  <c r="E1125" i="11"/>
  <c r="G1125" i="11"/>
  <c r="F1126" i="11"/>
  <c r="G368" i="11"/>
  <c r="E368" i="11"/>
  <c r="G180" i="11"/>
  <c r="E180" i="11"/>
  <c r="G20" i="11"/>
  <c r="E20" i="11"/>
  <c r="F990" i="11"/>
  <c r="G989" i="11"/>
  <c r="E989" i="11"/>
  <c r="E1099" i="11"/>
  <c r="G1099" i="11"/>
  <c r="E743" i="11"/>
  <c r="G743" i="11"/>
  <c r="F744" i="11"/>
  <c r="G152" i="11"/>
  <c r="E152" i="11"/>
  <c r="G392" i="11"/>
  <c r="F393" i="11"/>
  <c r="E392" i="11"/>
  <c r="E352" i="11"/>
  <c r="G352" i="11"/>
  <c r="G851" i="11"/>
  <c r="F852" i="11"/>
  <c r="E851" i="11"/>
  <c r="G418" i="11"/>
  <c r="E418" i="11"/>
  <c r="F612" i="11"/>
  <c r="E611" i="11"/>
  <c r="G611" i="11"/>
  <c r="E1070" i="11"/>
  <c r="G1070" i="11"/>
  <c r="F1071" i="11"/>
  <c r="G1234" i="11"/>
  <c r="E1234" i="11"/>
  <c r="F1235" i="11"/>
  <c r="E550" i="11"/>
  <c r="F551" i="11"/>
  <c r="G550" i="11"/>
  <c r="G823" i="11"/>
  <c r="F824" i="11"/>
  <c r="E823" i="11"/>
  <c r="E1016" i="11"/>
  <c r="G1016" i="11"/>
  <c r="E974" i="11"/>
  <c r="G974" i="11"/>
  <c r="F889" i="11"/>
  <c r="G888" i="11"/>
  <c r="E888" i="11"/>
  <c r="E427" i="11"/>
  <c r="G427" i="11"/>
  <c r="G620" i="11"/>
  <c r="E620" i="11"/>
  <c r="F621" i="11"/>
  <c r="F586" i="11"/>
  <c r="E585" i="11"/>
  <c r="G585" i="11"/>
  <c r="F639" i="11"/>
  <c r="E638" i="11"/>
  <c r="G638" i="11"/>
  <c r="E453" i="11"/>
  <c r="G453" i="11"/>
  <c r="E1281" i="11"/>
  <c r="G1281" i="11"/>
  <c r="F1282" i="11"/>
  <c r="F694" i="11"/>
  <c r="E693" i="11"/>
  <c r="G693" i="11"/>
  <c r="E629" i="11"/>
  <c r="F630" i="11"/>
  <c r="G629" i="11"/>
  <c r="E499" i="11"/>
  <c r="F500" i="11"/>
  <c r="G499" i="11"/>
  <c r="E401" i="11"/>
  <c r="G401" i="11"/>
  <c r="G125" i="11"/>
  <c r="E125" i="11"/>
  <c r="G915" i="11"/>
  <c r="E915" i="11"/>
  <c r="G259" i="11"/>
  <c r="E259" i="11"/>
  <c r="G99" i="11"/>
  <c r="E99" i="11"/>
  <c r="G1298" i="11"/>
  <c r="E1298" i="11"/>
  <c r="F1299" i="11"/>
  <c r="G982" i="11"/>
  <c r="E982" i="11"/>
  <c r="G701" i="11"/>
  <c r="E701" i="11"/>
  <c r="F702" i="11"/>
  <c r="E860" i="11"/>
  <c r="G860" i="11"/>
  <c r="F861" i="11"/>
  <c r="G232" i="11"/>
  <c r="E232" i="11"/>
  <c r="G73" i="11"/>
  <c r="E73" i="11"/>
  <c r="E1364" i="11"/>
  <c r="G1364" i="11"/>
  <c r="G567" i="11"/>
  <c r="E567" i="11"/>
  <c r="F568" i="11"/>
  <c r="G516" i="11"/>
  <c r="E516" i="11"/>
  <c r="F517" i="11"/>
  <c r="F720" i="11"/>
  <c r="E719" i="11"/>
  <c r="G719" i="11"/>
  <c r="F508" i="11"/>
  <c r="E507" i="11"/>
  <c r="G507" i="11"/>
  <c r="E470" i="11"/>
  <c r="F471" i="11"/>
  <c r="G470" i="11"/>
  <c r="F482" i="11"/>
  <c r="E481" i="11"/>
  <c r="G481" i="11"/>
  <c r="G878" i="11"/>
  <c r="F879" i="11"/>
  <c r="E878" i="11"/>
  <c r="E375" i="11"/>
  <c r="G375" i="11"/>
  <c r="F376" i="11"/>
  <c r="G286" i="11"/>
  <c r="E286" i="11"/>
  <c r="E1185" i="11"/>
  <c r="F1186" i="11"/>
  <c r="G1185" i="11"/>
  <c r="F559" i="11"/>
  <c r="E558" i="11"/>
  <c r="G558" i="11"/>
  <c r="G789" i="11"/>
  <c r="E789" i="11"/>
  <c r="G444" i="11"/>
  <c r="E444" i="11"/>
  <c r="E683" i="11"/>
  <c r="F684" i="11"/>
  <c r="G683" i="11"/>
  <c r="E1253" i="11"/>
  <c r="G1253" i="11"/>
  <c r="E1043" i="11"/>
  <c r="G1043" i="11"/>
  <c r="F1044" i="11"/>
  <c r="E797" i="11"/>
  <c r="G797" i="11"/>
  <c r="F798" i="11"/>
  <c r="F965" i="11"/>
  <c r="G965" i="11" s="1"/>
  <c r="G964" i="11"/>
  <c r="E1332" i="11"/>
  <c r="F1333" i="11"/>
  <c r="G1332" i="11"/>
  <c r="F1354" i="11"/>
  <c r="G1353" i="11"/>
  <c r="E1353" i="11"/>
  <c r="E575" i="11"/>
  <c r="F576" i="11"/>
  <c r="G575" i="11"/>
  <c r="G675" i="11"/>
  <c r="E675" i="11"/>
  <c r="F676" i="11"/>
  <c r="F533" i="11"/>
  <c r="E532" i="11"/>
  <c r="G532" i="11"/>
  <c r="G1145" i="11"/>
  <c r="E1145" i="11"/>
  <c r="F1146" i="11"/>
  <c r="E524" i="11"/>
  <c r="F525" i="11"/>
  <c r="G524" i="11"/>
  <c r="F666" i="11"/>
  <c r="E665" i="11"/>
  <c r="G665" i="11"/>
  <c r="E1157" i="11"/>
  <c r="G1157" i="11"/>
  <c r="G1062" i="11"/>
  <c r="E1062" i="11"/>
  <c r="G1272" i="11"/>
  <c r="E1272" i="11"/>
  <c r="E710" i="11"/>
  <c r="F711" i="11"/>
  <c r="G710" i="11"/>
  <c r="E832" i="11"/>
  <c r="G832" i="11"/>
  <c r="F833" i="11"/>
  <c r="G205" i="11"/>
  <c r="E205" i="11"/>
  <c r="G47" i="11"/>
  <c r="E47" i="11"/>
  <c r="E533" i="11" l="1"/>
  <c r="G533" i="11"/>
  <c r="E1186" i="11"/>
  <c r="G1186" i="11"/>
  <c r="E482" i="11"/>
  <c r="G482" i="11"/>
  <c r="E508" i="11"/>
  <c r="G508" i="11"/>
  <c r="G1299" i="11"/>
  <c r="E1299" i="11"/>
  <c r="E1071" i="11"/>
  <c r="G1071" i="11"/>
  <c r="G744" i="11"/>
  <c r="E744" i="11"/>
  <c r="E657" i="11"/>
  <c r="G657" i="11"/>
  <c r="E711" i="11"/>
  <c r="G711" i="11"/>
  <c r="E525" i="11"/>
  <c r="G525" i="11"/>
  <c r="E576" i="11"/>
  <c r="G576" i="11"/>
  <c r="E1333" i="11"/>
  <c r="G1333" i="11"/>
  <c r="E568" i="11"/>
  <c r="G568" i="11"/>
  <c r="E702" i="11"/>
  <c r="G702" i="11"/>
  <c r="E551" i="11"/>
  <c r="G551" i="11"/>
  <c r="G990" i="11"/>
  <c r="E990" i="11"/>
  <c r="G879" i="11"/>
  <c r="E879" i="11"/>
  <c r="G1146" i="11"/>
  <c r="E1146" i="11"/>
  <c r="E676" i="11"/>
  <c r="G676" i="11"/>
  <c r="E720" i="11"/>
  <c r="G720" i="11"/>
  <c r="E694" i="11"/>
  <c r="G694" i="11"/>
  <c r="E621" i="11"/>
  <c r="G621" i="11"/>
  <c r="G1235" i="11"/>
  <c r="E1235" i="11"/>
  <c r="G852" i="11"/>
  <c r="E852" i="11"/>
  <c r="E604" i="11"/>
  <c r="G604" i="11"/>
  <c r="E733" i="11"/>
  <c r="G733" i="11"/>
  <c r="E1044" i="11"/>
  <c r="G1044" i="11"/>
  <c r="G833" i="11"/>
  <c r="E833" i="11"/>
  <c r="E559" i="11"/>
  <c r="G559" i="11"/>
  <c r="E376" i="11"/>
  <c r="G376" i="11"/>
  <c r="E517" i="11"/>
  <c r="G517" i="11"/>
  <c r="G861" i="11"/>
  <c r="E861" i="11"/>
  <c r="E1282" i="11"/>
  <c r="G1282" i="11"/>
  <c r="G889" i="11"/>
  <c r="E889" i="11"/>
  <c r="G824" i="11"/>
  <c r="E824" i="11"/>
  <c r="E684" i="11"/>
  <c r="G684" i="11"/>
  <c r="E471" i="11"/>
  <c r="G471" i="11"/>
  <c r="E500" i="11"/>
  <c r="G500" i="11"/>
  <c r="E586" i="11"/>
  <c r="G586" i="11"/>
  <c r="G393" i="11"/>
  <c r="E393" i="11"/>
  <c r="E1126" i="11"/>
  <c r="G1126" i="11"/>
  <c r="E666" i="11"/>
  <c r="G666" i="11"/>
  <c r="G1354" i="11"/>
  <c r="E1354" i="11"/>
  <c r="G798" i="11"/>
  <c r="E798" i="11"/>
  <c r="E630" i="11"/>
  <c r="G630" i="11"/>
  <c r="E639" i="11"/>
  <c r="G639" i="11"/>
  <c r="E612" i="11"/>
  <c r="G612" i="11"/>
</calcChain>
</file>

<file path=xl/comments1.xml><?xml version="1.0" encoding="utf-8"?>
<comments xmlns="http://schemas.openxmlformats.org/spreadsheetml/2006/main">
  <authors>
    <author>kyqd</author>
    <author>Administrator</author>
    <author>User</author>
    <author>1</author>
    <author>111</author>
  </authors>
  <commentList>
    <comment ref="E6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截货日</t>
        </r>
      </text>
    </comment>
    <comment ref="D8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GOETEBORG Sweden
OOCL---LL2
COSCO---AEU3</t>
        </r>
      </text>
    </comment>
    <comment ref="D16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AEU3</t>
        </r>
      </text>
    </comment>
    <comment ref="D23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FE4</t>
        </r>
      </text>
    </comment>
    <comment ref="D28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AEU3
中转同HAM</t>
        </r>
      </text>
    </comment>
    <comment ref="D30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AEU3</t>
        </r>
      </text>
    </comment>
    <comment ref="D38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AEU3</t>
        </r>
      </text>
    </comment>
    <comment ref="D46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LL2</t>
        </r>
      </text>
    </comment>
    <comment ref="D54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User:
OOCL LL2
同 cosco AEU3</t>
        </r>
      </text>
    </comment>
    <comment ref="D62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AEU3</t>
        </r>
      </text>
    </comment>
    <comment ref="D76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LL6 直航 36左右</t>
        </r>
      </text>
    </comment>
    <comment ref="D91" authorId="0" shapeId="0">
      <text>
        <r>
          <rPr>
            <b/>
            <sz val="9"/>
            <rFont val="宋体"/>
            <family val="3"/>
            <charset val="134"/>
          </rPr>
          <t>kyqd:</t>
        </r>
        <r>
          <rPr>
            <sz val="9"/>
            <rFont val="宋体"/>
            <family val="3"/>
            <charset val="134"/>
          </rPr>
          <t xml:space="preserve">
FE2</t>
        </r>
      </text>
    </comment>
    <comment ref="D98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FAL6 同上</t>
        </r>
      </text>
    </comment>
    <comment ref="D106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MD2 比雷中转
</t>
        </r>
      </text>
    </comment>
    <comment ref="D114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AE15</t>
        </r>
      </text>
    </comment>
    <comment ref="D122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AEU3</t>
        </r>
      </text>
    </comment>
    <comment ref="D129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</t>
        </r>
        <r>
          <rPr>
            <sz val="9"/>
            <rFont val="Tahoma"/>
            <family val="2"/>
            <charset val="134"/>
          </rPr>
          <t xml:space="preserve">
</t>
        </r>
        <r>
          <rPr>
            <sz val="9"/>
            <rFont val="宋体"/>
            <family val="3"/>
            <charset val="134"/>
          </rPr>
          <t>同</t>
        </r>
        <r>
          <rPr>
            <sz val="9"/>
            <rFont val="Tahoma"/>
            <family val="2"/>
            <charset val="134"/>
          </rPr>
          <t>COSCOAEU3</t>
        </r>
      </text>
    </comment>
    <comment ref="D136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AE10</t>
        </r>
      </text>
    </comment>
    <comment ref="D143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AE10
</t>
        </r>
        <r>
          <rPr>
            <sz val="9"/>
            <rFont val="宋体"/>
            <family val="3"/>
            <charset val="134"/>
          </rPr>
          <t>到港承运人托运：</t>
        </r>
        <r>
          <rPr>
            <sz val="9"/>
            <rFont val="Tahoma"/>
            <family val="2"/>
            <charset val="134"/>
          </rPr>
          <t xml:space="preserve">SD
</t>
        </r>
      </text>
    </comment>
    <comment ref="D151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FE3
</t>
        </r>
      </text>
    </comment>
    <comment ref="D158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M D 2</t>
        </r>
      </text>
    </comment>
    <comment ref="D165" authorId="1" shapeId="0">
      <text>
        <r>
          <rPr>
            <b/>
            <sz val="9"/>
            <rFont val="宋体"/>
            <family val="3"/>
            <charset val="134"/>
          </rPr>
          <t>Administrat
MEXII</t>
        </r>
      </text>
    </comment>
    <comment ref="D180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FE3 同上</t>
        </r>
      </text>
    </comment>
    <comment ref="D188" authorId="0" shapeId="0">
      <text>
        <r>
          <rPr>
            <b/>
            <sz val="9"/>
            <rFont val="宋体"/>
            <family val="3"/>
            <charset val="134"/>
          </rPr>
          <t>kyqd:</t>
        </r>
        <r>
          <rPr>
            <sz val="9"/>
            <rFont val="宋体"/>
            <family val="3"/>
            <charset val="134"/>
          </rPr>
          <t xml:space="preserve">
FE3 官网查 同上
</t>
        </r>
      </text>
    </comment>
    <comment ref="D197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EC2/E</t>
        </r>
      </text>
    </comment>
    <comment ref="D204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ECX2</t>
        </r>
      </text>
    </comment>
    <comment ref="D211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NUE</t>
        </r>
      </text>
    </comment>
    <comment ref="D218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NUE2</t>
        </r>
      </text>
    </comment>
    <comment ref="D226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NUE</t>
        </r>
      </text>
    </comment>
    <comment ref="D233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NUE</t>
        </r>
      </text>
    </comment>
    <comment ref="D241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KCX</t>
        </r>
      </text>
    </comment>
    <comment ref="D255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sz val="9"/>
            <rFont val="宋体"/>
            <family val="3"/>
            <charset val="134"/>
          </rPr>
          <t>CPS</t>
        </r>
      </text>
    </comment>
    <comment ref="D262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CEN</t>
        </r>
      </text>
    </comment>
    <comment ref="D269" authorId="1" shapeId="0">
      <text>
        <r>
          <rPr>
            <b/>
            <sz val="9"/>
            <rFont val="宋体"/>
            <family val="3"/>
            <charset val="134"/>
          </rPr>
          <t>Administrator:
EX1</t>
        </r>
      </text>
    </comment>
    <comment ref="D277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sz val="9"/>
            <rFont val="宋体"/>
            <family val="3"/>
            <charset val="134"/>
          </rPr>
          <t>PCN1</t>
        </r>
      </text>
    </comment>
    <comment ref="D284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HBB</t>
        </r>
      </text>
    </comment>
    <comment ref="D292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sz val="9"/>
            <rFont val="宋体"/>
            <family val="3"/>
            <charset val="134"/>
          </rPr>
          <t>PCN1</t>
        </r>
      </text>
    </comment>
    <comment ref="D299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PS6</t>
        </r>
      </text>
    </comment>
    <comment ref="D307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sz val="9"/>
            <rFont val="宋体"/>
            <family val="3"/>
            <charset val="134"/>
          </rPr>
          <t>PCN1</t>
        </r>
      </text>
    </comment>
    <comment ref="D314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PS6</t>
        </r>
      </text>
    </comment>
    <comment ref="D321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KCX</t>
        </r>
      </text>
    </comment>
    <comment ref="D328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CEN</t>
        </r>
      </text>
    </comment>
    <comment ref="D336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PN3</t>
        </r>
      </text>
    </comment>
    <comment ref="D344" authorId="0" shapeId="0">
      <text>
        <r>
          <rPr>
            <b/>
            <sz val="9"/>
            <rFont val="宋体"/>
            <family val="3"/>
            <charset val="134"/>
          </rPr>
          <t>kyqd:</t>
        </r>
        <r>
          <rPr>
            <sz val="9"/>
            <rFont val="宋体"/>
            <family val="3"/>
            <charset val="134"/>
          </rPr>
          <t xml:space="preserve">
KCX</t>
        </r>
      </text>
    </comment>
    <comment ref="D351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PN3</t>
        </r>
      </text>
    </comment>
    <comment ref="B357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CEN</t>
        </r>
      </text>
    </comment>
    <comment ref="D359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CEN
</t>
        </r>
        <r>
          <rPr>
            <sz val="9"/>
            <rFont val="宋体"/>
            <family val="3"/>
            <charset val="134"/>
          </rPr>
          <t>同</t>
        </r>
        <r>
          <rPr>
            <sz val="9"/>
            <rFont val="Tahoma"/>
            <family val="2"/>
            <charset val="134"/>
          </rPr>
          <t>OOCL PCN1</t>
        </r>
      </text>
    </comment>
    <comment ref="D367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PN3</t>
        </r>
      </text>
    </comment>
    <comment ref="D374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KCX</t>
        </r>
      </text>
    </comment>
    <comment ref="D382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CEN</t>
        </r>
      </text>
    </comment>
    <comment ref="D390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 PN3</t>
        </r>
      </text>
    </comment>
    <comment ref="D397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KCX</t>
        </r>
      </text>
    </comment>
    <comment ref="D405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</t>
        </r>
        <r>
          <rPr>
            <sz val="9"/>
            <rFont val="宋体"/>
            <family val="3"/>
            <charset val="134"/>
          </rPr>
          <t>代码：</t>
        </r>
        <r>
          <rPr>
            <sz val="9"/>
            <rFont val="Tahoma"/>
            <family val="2"/>
            <charset val="134"/>
          </rPr>
          <t xml:space="preserve">PCN1
</t>
        </r>
        <r>
          <rPr>
            <sz val="9"/>
            <rFont val="宋体"/>
            <family val="3"/>
            <charset val="134"/>
          </rPr>
          <t>同</t>
        </r>
        <r>
          <rPr>
            <sz val="9"/>
            <rFont val="Tahoma"/>
            <family val="2"/>
            <charset val="134"/>
          </rPr>
          <t>COSCO/CMA</t>
        </r>
        <r>
          <rPr>
            <sz val="9"/>
            <rFont val="宋体"/>
            <family val="3"/>
            <charset val="134"/>
          </rPr>
          <t>代码</t>
        </r>
        <r>
          <rPr>
            <sz val="9"/>
            <rFont val="Tahoma"/>
            <family val="2"/>
            <charset val="134"/>
          </rPr>
          <t>CEN</t>
        </r>
      </text>
    </comment>
    <comment ref="D412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</t>
        </r>
        <r>
          <rPr>
            <sz val="9"/>
            <rFont val="Tahoma"/>
            <family val="2"/>
            <charset val="134"/>
          </rPr>
          <t xml:space="preserve"> PCN1</t>
        </r>
      </text>
    </comment>
    <comment ref="D428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代码：PCN1
同COSCO/CMA代码CEN</t>
        </r>
      </text>
    </comment>
    <comment ref="D435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sz val="9"/>
            <rFont val="宋体"/>
            <family val="3"/>
            <charset val="134"/>
          </rPr>
          <t>EX1</t>
        </r>
      </text>
    </comment>
    <comment ref="D442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sz val="9"/>
            <rFont val="宋体"/>
            <family val="3"/>
            <charset val="134"/>
          </rPr>
          <t>CPS</t>
        </r>
      </text>
    </comment>
    <comment ref="D449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Bohai</t>
        </r>
      </text>
    </comment>
    <comment ref="D457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PCN1</t>
        </r>
      </text>
    </comment>
    <comment ref="D464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sz val="9"/>
            <rFont val="宋体"/>
            <family val="3"/>
            <charset val="134"/>
          </rPr>
          <t>EX1</t>
        </r>
      </text>
    </comment>
    <comment ref="D471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sz val="9"/>
            <rFont val="宋体"/>
            <family val="3"/>
            <charset val="134"/>
          </rPr>
          <t>CPS</t>
        </r>
      </text>
    </comment>
    <comment ref="D478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Bohai</t>
        </r>
      </text>
    </comment>
    <comment ref="D486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PCN1</t>
        </r>
      </text>
    </comment>
    <comment ref="D495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ASIA 1</t>
        </r>
      </text>
    </comment>
    <comment ref="D502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</t>
        </r>
        <r>
          <rPr>
            <sz val="9"/>
            <rFont val="宋体"/>
            <family val="3"/>
            <charset val="134"/>
          </rPr>
          <t>周二</t>
        </r>
        <r>
          <rPr>
            <sz val="9"/>
            <rFont val="Tahoma"/>
            <family val="2"/>
            <charset val="134"/>
          </rPr>
          <t xml:space="preserve"> SAC
</t>
        </r>
        <r>
          <rPr>
            <sz val="9"/>
            <rFont val="宋体"/>
            <family val="3"/>
            <charset val="134"/>
          </rPr>
          <t>周五</t>
        </r>
        <r>
          <rPr>
            <sz val="9"/>
            <rFont val="Tahoma"/>
            <family val="2"/>
            <charset val="134"/>
          </rPr>
          <t xml:space="preserve"> AX3</t>
        </r>
      </text>
    </comment>
    <comment ref="D509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</t>
        </r>
        <r>
          <rPr>
            <sz val="9"/>
            <rFont val="宋体"/>
            <family val="3"/>
            <charset val="134"/>
          </rPr>
          <t>航线代码：</t>
        </r>
        <r>
          <rPr>
            <sz val="9"/>
            <rFont val="Tahoma"/>
            <family val="2"/>
            <charset val="134"/>
          </rPr>
          <t>AX3</t>
        </r>
      </text>
    </comment>
    <comment ref="D517" authorId="0" shapeId="0">
      <text>
        <r>
          <rPr>
            <b/>
            <sz val="9"/>
            <rFont val="宋体"/>
            <family val="3"/>
            <charset val="134"/>
          </rPr>
          <t>kyqd:</t>
        </r>
        <r>
          <rPr>
            <sz val="9"/>
            <rFont val="宋体"/>
            <family val="3"/>
            <charset val="134"/>
          </rPr>
          <t xml:space="preserve">
ESA2</t>
        </r>
      </text>
    </comment>
    <comment ref="D525" authorId="3" shapeId="0">
      <text>
        <r>
          <rPr>
            <b/>
            <sz val="9"/>
            <color indexed="81"/>
            <rFont val="宋体"/>
            <family val="3"/>
            <charset val="134"/>
          </rPr>
          <t>1:</t>
        </r>
        <r>
          <rPr>
            <sz val="9"/>
            <color indexed="81"/>
            <rFont val="宋体"/>
            <family val="3"/>
            <charset val="134"/>
          </rPr>
          <t xml:space="preserve">
ACSA1
</t>
        </r>
      </text>
    </comment>
    <comment ref="D532" authorId="3" shapeId="0">
      <text>
        <r>
          <rPr>
            <b/>
            <sz val="9"/>
            <color indexed="81"/>
            <rFont val="宋体"/>
            <family val="3"/>
            <charset val="134"/>
          </rPr>
          <t>1:</t>
        </r>
        <r>
          <rPr>
            <sz val="9"/>
            <color indexed="81"/>
            <rFont val="宋体"/>
            <family val="3"/>
            <charset val="134"/>
          </rPr>
          <t xml:space="preserve">
ACSA1
</t>
        </r>
      </text>
    </comment>
    <comment ref="D539" authorId="3" shapeId="0">
      <text>
        <r>
          <rPr>
            <sz val="9"/>
            <color indexed="81"/>
            <rFont val="宋体"/>
            <family val="3"/>
            <charset val="134"/>
          </rPr>
          <t xml:space="preserve">AX3
</t>
        </r>
      </text>
    </comment>
    <comment ref="D547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WSA3</t>
        </r>
      </text>
    </comment>
    <comment ref="D555" authorId="0" shapeId="0">
      <text>
        <r>
          <rPr>
            <b/>
            <sz val="9"/>
            <rFont val="宋体"/>
            <family val="3"/>
            <charset val="134"/>
          </rPr>
          <t>kyqd:</t>
        </r>
        <r>
          <rPr>
            <sz val="9"/>
            <rFont val="宋体"/>
            <family val="3"/>
            <charset val="134"/>
          </rPr>
          <t xml:space="preserve">
AC2
</t>
        </r>
      </text>
    </comment>
    <comment ref="D562" authorId="0" shapeId="0">
      <text>
        <r>
          <rPr>
            <b/>
            <sz val="9"/>
            <rFont val="宋体"/>
            <family val="3"/>
            <charset val="134"/>
          </rPr>
          <t>kyqd:</t>
        </r>
        <r>
          <rPr>
            <sz val="9"/>
            <rFont val="宋体"/>
            <family val="3"/>
            <charset val="134"/>
          </rPr>
          <t xml:space="preserve">
AX3
</t>
        </r>
      </text>
    </comment>
    <comment ref="D569" authorId="0" shapeId="0">
      <text>
        <r>
          <rPr>
            <b/>
            <sz val="9"/>
            <rFont val="宋体"/>
            <family val="3"/>
            <charset val="134"/>
          </rPr>
          <t>kyqd:</t>
        </r>
        <r>
          <rPr>
            <sz val="9"/>
            <rFont val="宋体"/>
            <family val="3"/>
            <charset val="134"/>
          </rPr>
          <t xml:space="preserve">
ASPA2
</t>
        </r>
      </text>
    </comment>
    <comment ref="D576" authorId="0" shapeId="0">
      <text>
        <r>
          <rPr>
            <b/>
            <sz val="9"/>
            <rFont val="宋体"/>
            <family val="3"/>
            <charset val="134"/>
          </rPr>
          <t>kyqd:</t>
        </r>
        <r>
          <rPr>
            <sz val="9"/>
            <rFont val="宋体"/>
            <family val="3"/>
            <charset val="134"/>
          </rPr>
          <t xml:space="preserve">
TLP5
</t>
        </r>
      </text>
    </comment>
    <comment ref="D584" authorId="0" shapeId="0">
      <text>
        <r>
          <rPr>
            <b/>
            <sz val="9"/>
            <rFont val="宋体"/>
            <family val="3"/>
            <charset val="134"/>
          </rPr>
          <t>kyqd:</t>
        </r>
        <r>
          <rPr>
            <sz val="9"/>
            <rFont val="宋体"/>
            <family val="3"/>
            <charset val="134"/>
          </rPr>
          <t xml:space="preserve">
ASPA2
</t>
        </r>
      </text>
    </comment>
    <comment ref="D591" authorId="3" shapeId="0">
      <text>
        <r>
          <rPr>
            <b/>
            <sz val="9"/>
            <color indexed="81"/>
            <rFont val="宋体"/>
            <family val="3"/>
            <charset val="134"/>
          </rPr>
          <t>1:</t>
        </r>
        <r>
          <rPr>
            <sz val="9"/>
            <color indexed="81"/>
            <rFont val="宋体"/>
            <family val="3"/>
            <charset val="134"/>
          </rPr>
          <t xml:space="preserve">
SANTANA SERVICE</t>
        </r>
      </text>
    </comment>
    <comment ref="D599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在MSK网站，搜COLON FREE ZONE,PANAMA，选择“承运人托运（SD巴尔博亚中转</t>
        </r>
      </text>
    </comment>
    <comment ref="D607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HHX2</t>
        </r>
      </text>
    </comment>
    <comment ref="D615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CHX</t>
        </r>
      </text>
    </comment>
    <comment ref="D624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VTX5</t>
        </r>
      </text>
    </comment>
    <comment ref="D632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CSS1 </t>
        </r>
        <r>
          <rPr>
            <sz val="9"/>
            <rFont val="宋体"/>
            <family val="3"/>
            <charset val="134"/>
          </rPr>
          <t>直达</t>
        </r>
        <r>
          <rPr>
            <sz val="9"/>
            <rFont val="Tahoma"/>
            <family val="2"/>
            <charset val="134"/>
          </rPr>
          <t xml:space="preserve"> 11</t>
        </r>
        <r>
          <rPr>
            <sz val="9"/>
            <rFont val="宋体"/>
            <family val="3"/>
            <charset val="134"/>
          </rPr>
          <t>天左右</t>
        </r>
      </text>
    </comment>
    <comment ref="D640" authorId="0" shapeId="0">
      <text>
        <r>
          <rPr>
            <b/>
            <sz val="9"/>
            <rFont val="宋体"/>
            <family val="3"/>
            <charset val="134"/>
          </rPr>
          <t>kyqd:</t>
        </r>
        <r>
          <rPr>
            <sz val="9"/>
            <rFont val="宋体"/>
            <family val="3"/>
            <charset val="134"/>
          </rPr>
          <t xml:space="preserve">
AIS</t>
        </r>
      </text>
    </comment>
    <comment ref="D647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FE2</t>
        </r>
      </text>
    </comment>
    <comment ref="D655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GS2</t>
        </r>
      </text>
    </comment>
    <comment ref="D662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MEX 21天左右</t>
        </r>
      </text>
    </comment>
    <comment ref="D670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CHL</t>
        </r>
      </text>
    </comment>
    <comment ref="D677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CV2
</t>
        </r>
      </text>
    </comment>
    <comment ref="D692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CMA:HHX
OOCL:HHX2 7</t>
        </r>
        <r>
          <rPr>
            <sz val="9"/>
            <rFont val="宋体"/>
            <family val="3"/>
            <charset val="134"/>
          </rPr>
          <t>天左右</t>
        </r>
      </text>
    </comment>
    <comment ref="D699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IQH</t>
        </r>
      </text>
    </comment>
    <comment ref="D707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KCS原CH1 10天左右</t>
        </r>
      </text>
    </comment>
    <comment ref="D715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OOCL船航线代码：CSS1
</t>
        </r>
      </text>
    </comment>
    <comment ref="D722" authorId="3" shapeId="0">
      <text>
        <r>
          <rPr>
            <b/>
            <sz val="9"/>
            <color indexed="81"/>
            <rFont val="宋体"/>
            <family val="3"/>
            <charset val="134"/>
          </rPr>
          <t>1:</t>
        </r>
        <r>
          <rPr>
            <sz val="9"/>
            <color indexed="81"/>
            <rFont val="宋体"/>
            <family val="3"/>
            <charset val="134"/>
          </rPr>
          <t xml:space="preserve">
CSS1</t>
        </r>
      </text>
    </comment>
    <comment ref="D730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BMXKCS 11天左右</t>
        </r>
      </text>
    </comment>
    <comment ref="D738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CI2 20</t>
        </r>
        <r>
          <rPr>
            <sz val="9"/>
            <rFont val="宋体"/>
            <family val="3"/>
            <charset val="134"/>
          </rPr>
          <t>天左右</t>
        </r>
      </text>
    </comment>
    <comment ref="D745" authorId="4" shapeId="0">
      <text>
        <r>
          <rPr>
            <b/>
            <sz val="9"/>
            <color indexed="81"/>
            <rFont val="宋体"/>
            <family val="3"/>
            <charset val="134"/>
          </rPr>
          <t>NCI同TSL</t>
        </r>
      </text>
    </comment>
    <comment ref="D752" authorId="4" shapeId="0">
      <text>
        <r>
          <rPr>
            <b/>
            <sz val="9"/>
            <color indexed="81"/>
            <rFont val="宋体"/>
            <family val="3"/>
            <charset val="134"/>
          </rPr>
          <t xml:space="preserve">:
</t>
        </r>
        <r>
          <rPr>
            <sz val="9"/>
            <color indexed="81"/>
            <rFont val="宋体"/>
            <family val="3"/>
            <charset val="134"/>
          </rPr>
          <t>印度直航-NCI</t>
        </r>
        <r>
          <rPr>
            <b/>
            <sz val="9"/>
            <color indexed="81"/>
            <rFont val="宋体"/>
            <family val="3"/>
            <charset val="134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D761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RFM3</t>
        </r>
      </text>
    </comment>
    <comment ref="D768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CI5 18天左右</t>
        </r>
      </text>
    </comment>
    <comment ref="D775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IFX 18天左右</t>
        </r>
      </text>
    </comment>
    <comment ref="D783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COSCO：AS1
OOCL：CPX3
 26天左右</t>
        </r>
      </text>
    </comment>
    <comment ref="D790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AIS 27天左右</t>
        </r>
      </text>
    </comment>
    <comment ref="D798" authorId="4" shapeId="0">
      <text>
        <r>
          <rPr>
            <b/>
            <sz val="9"/>
            <color indexed="81"/>
            <rFont val="宋体"/>
            <family val="3"/>
            <charset val="134"/>
          </rPr>
          <t>111:</t>
        </r>
        <r>
          <rPr>
            <sz val="9"/>
            <color indexed="81"/>
            <rFont val="宋体"/>
            <family val="3"/>
            <charset val="134"/>
          </rPr>
          <t xml:space="preserve">
FI3 19天左右</t>
        </r>
      </text>
    </comment>
    <comment ref="D805" authorId="4" shapeId="0">
      <text>
        <r>
          <rPr>
            <b/>
            <sz val="9"/>
            <color indexed="81"/>
            <rFont val="宋体"/>
            <family val="3"/>
            <charset val="134"/>
          </rPr>
          <t>111: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D812" authorId="4" shapeId="0">
      <text>
        <r>
          <rPr>
            <b/>
            <sz val="9"/>
            <color indexed="81"/>
            <rFont val="宋体"/>
            <family val="3"/>
            <charset val="134"/>
          </rPr>
          <t>CIX8</t>
        </r>
      </text>
    </comment>
    <comment ref="D819" authorId="4" shapeId="0">
      <text>
        <r>
          <rPr>
            <b/>
            <sz val="9"/>
            <color indexed="81"/>
            <rFont val="宋体"/>
            <family val="3"/>
            <charset val="134"/>
          </rPr>
          <t>111:</t>
        </r>
        <r>
          <rPr>
            <sz val="9"/>
            <color indexed="81"/>
            <rFont val="宋体"/>
            <family val="3"/>
            <charset val="134"/>
          </rPr>
          <t xml:space="preserve">
CI3 直达</t>
        </r>
      </text>
    </comment>
    <comment ref="D827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CBX2 </t>
        </r>
        <r>
          <rPr>
            <sz val="9"/>
            <rFont val="宋体"/>
            <family val="3"/>
            <charset val="134"/>
          </rPr>
          <t>直达</t>
        </r>
        <r>
          <rPr>
            <sz val="9"/>
            <rFont val="Tahoma"/>
            <family val="2"/>
            <charset val="134"/>
          </rPr>
          <t xml:space="preserve"> 13</t>
        </r>
      </text>
    </comment>
    <comment ref="D834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ME3 25</t>
        </r>
        <r>
          <rPr>
            <sz val="9"/>
            <rFont val="宋体"/>
            <family val="3"/>
            <charset val="134"/>
          </rPr>
          <t>天左右</t>
        </r>
      </text>
    </comment>
    <comment ref="D841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ME3</t>
        </r>
      </text>
    </comment>
    <comment ref="B873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10.1 离港</t>
        </r>
      </text>
    </comment>
    <comment ref="D873" authorId="2" shapeId="0">
      <text>
        <r>
          <rPr>
            <b/>
            <sz val="9"/>
            <rFont val="Tahoma"/>
            <family val="2"/>
            <charset val="134"/>
          </rPr>
          <t>User:</t>
        </r>
        <r>
          <rPr>
            <sz val="9"/>
            <rFont val="Tahoma"/>
            <family val="2"/>
            <charset val="134"/>
          </rPr>
          <t xml:space="preserve">
NEAX
</t>
        </r>
      </text>
    </comment>
    <comment ref="D882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泛洋 BQ1 2天左右</t>
        </r>
      </text>
    </comment>
    <comment ref="D890" authorId="0" shapeId="0">
      <text>
        <r>
          <rPr>
            <b/>
            <sz val="9"/>
            <color indexed="81"/>
            <rFont val="宋体"/>
            <family val="3"/>
            <charset val="134"/>
          </rPr>
          <t>kyqd:</t>
        </r>
        <r>
          <rPr>
            <sz val="9"/>
            <color indexed="81"/>
            <rFont val="宋体"/>
            <family val="3"/>
            <charset val="134"/>
          </rPr>
          <t xml:space="preserve">
长锦 KQS 2天左右</t>
        </r>
      </text>
    </comment>
  </commentList>
</comments>
</file>

<file path=xl/sharedStrings.xml><?xml version="1.0" encoding="utf-8"?>
<sst xmlns="http://schemas.openxmlformats.org/spreadsheetml/2006/main" count="9120" uniqueCount="2988">
  <si>
    <t xml:space="preserve">          Salling schedule-Ningbo    </t>
  </si>
  <si>
    <t>LOOKING FOR PLEASE USE CTRL+F</t>
  </si>
  <si>
    <t>JUL</t>
  </si>
  <si>
    <t xml:space="preserve">EUROPEAN ROUTE </t>
  </si>
  <si>
    <t xml:space="preserve">HAMBURG </t>
  </si>
  <si>
    <t>VESSEL</t>
  </si>
  <si>
    <t>VOYAGE</t>
  </si>
  <si>
    <t>OPERATOR</t>
  </si>
  <si>
    <t>CNNGB</t>
  </si>
  <si>
    <t>WAREHOUSE CUT OFF</t>
  </si>
  <si>
    <t>ETD</t>
  </si>
  <si>
    <t>ETA</t>
  </si>
  <si>
    <t>OOCL SWEDEN</t>
  </si>
  <si>
    <t>008W</t>
  </si>
  <si>
    <t>COSCO   AEU3</t>
  </si>
  <si>
    <t>OOCL PORTUGAL</t>
  </si>
  <si>
    <t>007W</t>
  </si>
  <si>
    <t>COSCO SHIPPING CAPRICORN</t>
  </si>
  <si>
    <t>041W</t>
  </si>
  <si>
    <t>COSCO SHIPPING VIRGO</t>
  </si>
  <si>
    <t>036W</t>
  </si>
  <si>
    <t>COSCO SHIPPING GALAXY</t>
  </si>
  <si>
    <t>030W</t>
  </si>
  <si>
    <t xml:space="preserve">EVER ACME
</t>
  </si>
  <si>
    <t>1408-013W</t>
  </si>
  <si>
    <t>COSCO/AEU5</t>
  </si>
  <si>
    <t>EVER ALP</t>
  </si>
  <si>
    <t>1409-017W</t>
  </si>
  <si>
    <t>EVER ARIA</t>
  </si>
  <si>
    <t>1410-015W</t>
  </si>
  <si>
    <t>PENGING</t>
  </si>
  <si>
    <t xml:space="preserve">EVER ARM
</t>
  </si>
  <si>
    <t>1412-016W</t>
  </si>
  <si>
    <t xml:space="preserve">LE HAVRE  </t>
  </si>
  <si>
    <t>CMA CGM JEAN MERMOZ</t>
  </si>
  <si>
    <t>1FL3OW1MA</t>
  </si>
  <si>
    <t>COSCO/AEU2</t>
  </si>
  <si>
    <t>CMA CGM BOUGAINVILLE</t>
  </si>
  <si>
    <t>1FL3QW1MA</t>
  </si>
  <si>
    <t>APL LION CITY</t>
  </si>
  <si>
    <t>1FL3SW1MA</t>
  </si>
  <si>
    <t>CMA CGM BENJAMIN FRANKLIN</t>
  </si>
  <si>
    <t>1FL3UW1MA</t>
  </si>
  <si>
    <t>APL SINGAPURA</t>
  </si>
  <si>
    <t>1FL3WW1MA</t>
  </si>
  <si>
    <t xml:space="preserve">ANTWERP </t>
  </si>
  <si>
    <t>COSCO SHIPPING LEO</t>
  </si>
  <si>
    <t>COSCO SHIPPING GEMINI</t>
  </si>
  <si>
    <t>COSCO SHIPPING SAGITTARIUS</t>
  </si>
  <si>
    <t>034W</t>
  </si>
  <si>
    <t xml:space="preserve">ROTTERDAM </t>
  </si>
  <si>
    <t xml:space="preserve">FELIXSTOWE </t>
  </si>
  <si>
    <t>OOCL WISDOM</t>
  </si>
  <si>
    <t>001W</t>
  </si>
  <si>
    <t>COSCO  AEU1</t>
  </si>
  <si>
    <t xml:space="preserve">OOCL DENMARK
</t>
  </si>
  <si>
    <t>009W</t>
  </si>
  <si>
    <t>OOCL PIRAEUS</t>
  </si>
  <si>
    <t>012W</t>
  </si>
  <si>
    <t>BLANK SAILING</t>
  </si>
  <si>
    <t>OOCL FELIXSTOWE</t>
  </si>
  <si>
    <t>011W</t>
  </si>
  <si>
    <t>SOUTHAMPTON</t>
  </si>
  <si>
    <t>DUBLIN</t>
  </si>
  <si>
    <t xml:space="preserve">ZEEBRUGGE(VIA)
10-25(VIA) </t>
  </si>
  <si>
    <t xml:space="preserve">LEIXOES/PORTO </t>
  </si>
  <si>
    <t>SINES</t>
  </si>
  <si>
    <t>MSC KANOKO</t>
  </si>
  <si>
    <t>GL627W</t>
  </si>
  <si>
    <t>MSC/LION</t>
  </si>
  <si>
    <t>MSC CAPELLA</t>
  </si>
  <si>
    <t>GL628W</t>
  </si>
  <si>
    <t>MSC GIOIA TAURO</t>
  </si>
  <si>
    <t>GL629W</t>
  </si>
  <si>
    <t>MSC FLAVIA</t>
  </si>
  <si>
    <t>GL630W</t>
  </si>
  <si>
    <t>MSC AMERICA</t>
  </si>
  <si>
    <t>GL631W</t>
  </si>
  <si>
    <t xml:space="preserve">VARNA  </t>
  </si>
  <si>
    <t>PRIAEUS(VIA)</t>
  </si>
  <si>
    <t>COSCO SHIPPING NEBULA</t>
  </si>
  <si>
    <t>033W</t>
  </si>
  <si>
    <t>COSCO/AEM1</t>
  </si>
  <si>
    <t>EVER GOODS</t>
  </si>
  <si>
    <t>0761-035W</t>
  </si>
  <si>
    <t>COSCO SHIPPING PISCES</t>
  </si>
  <si>
    <t>COSCO SHIPPING SCORPIO</t>
  </si>
  <si>
    <t>035W</t>
  </si>
  <si>
    <t>EVER GOLDEN</t>
  </si>
  <si>
    <t>0764-033W</t>
  </si>
  <si>
    <r>
      <rPr>
        <b/>
        <sz val="12"/>
        <color theme="1"/>
        <rFont val="Arial Narrow"/>
        <family val="2"/>
      </rPr>
      <t>CONSTANTSA</t>
    </r>
    <r>
      <rPr>
        <b/>
        <sz val="12"/>
        <color theme="1"/>
        <rFont val="宋体"/>
        <family val="3"/>
        <charset val="134"/>
      </rPr>
      <t>（</t>
    </r>
    <r>
      <rPr>
        <b/>
        <sz val="12"/>
        <color theme="1"/>
        <rFont val="Arial Narrow"/>
        <family val="2"/>
      </rPr>
      <t>ROCND</t>
    </r>
    <r>
      <rPr>
        <b/>
        <sz val="12"/>
        <color theme="1"/>
        <rFont val="宋体"/>
        <family val="3"/>
        <charset val="134"/>
      </rPr>
      <t>）</t>
    </r>
  </si>
  <si>
    <t>PORT SAID EAST(VIA)</t>
  </si>
  <si>
    <t>MOGENS MAERSK</t>
  </si>
  <si>
    <t>627W</t>
  </si>
  <si>
    <t>MSK/AE15</t>
  </si>
  <si>
    <t>MATZ MAERSK</t>
  </si>
  <si>
    <t>628W</t>
  </si>
  <si>
    <t>MAYVIEW MAERSK</t>
  </si>
  <si>
    <t>629W</t>
  </si>
  <si>
    <t xml:space="preserve">MAREN MAERSK
</t>
  </si>
  <si>
    <t>630W</t>
  </si>
  <si>
    <t>MARIBO MAERSK</t>
  </si>
  <si>
    <t>631W</t>
  </si>
  <si>
    <t>KOPER</t>
  </si>
  <si>
    <t>CMA CGM EUGENIE</t>
  </si>
  <si>
    <t>0BEO7W1MA</t>
  </si>
  <si>
    <t>COSCO/EMC/AEM6</t>
  </si>
  <si>
    <t>CMA CGM ARGON</t>
  </si>
  <si>
    <t>0BEOBW1MA</t>
  </si>
  <si>
    <t>CMA CGM OSIRIS</t>
  </si>
  <si>
    <t>0BEODW1MA</t>
  </si>
  <si>
    <t>CMA CGM MONTE CRISTO</t>
  </si>
  <si>
    <t>0BEOFW1MA</t>
  </si>
  <si>
    <t>GDANSK</t>
  </si>
  <si>
    <t>AL ZUBARA</t>
  </si>
  <si>
    <t>MSK/AE2</t>
  </si>
  <si>
    <t xml:space="preserve">MANCHESTER MAERSK
</t>
  </si>
  <si>
    <t>MURCIA MAERSK</t>
  </si>
  <si>
    <t>MARSTAL MAERSK</t>
  </si>
  <si>
    <t xml:space="preserve">MOSCOW MAERSK
</t>
  </si>
  <si>
    <t>632W</t>
  </si>
  <si>
    <t xml:space="preserve">NORDIC ROUTE     </t>
  </si>
  <si>
    <t>AARHUS/COPENHAGEN</t>
  </si>
  <si>
    <t>ROTTERDAM (VIA)</t>
  </si>
  <si>
    <t>GOTHENBURG</t>
  </si>
  <si>
    <t>HELSINKI</t>
  </si>
  <si>
    <t>ROTTERDAM(VIA)</t>
  </si>
  <si>
    <t>COSCO  AEU3</t>
  </si>
  <si>
    <t>OSLO</t>
  </si>
  <si>
    <t xml:space="preserve">MEDITERRANEAN ROUTE </t>
  </si>
  <si>
    <t xml:space="preserve">BARCELONA  </t>
  </si>
  <si>
    <t>ONE MACKINAC</t>
  </si>
  <si>
    <t>045W</t>
  </si>
  <si>
    <t>ONE MS2</t>
  </si>
  <si>
    <t>ONE FRIENDSHIP</t>
  </si>
  <si>
    <t>ONE FRUITION</t>
  </si>
  <si>
    <t>ONE FOCUS</t>
  </si>
  <si>
    <t>ONE FUTURE</t>
  </si>
  <si>
    <t>CMA CGM BERENICE</t>
  </si>
  <si>
    <t>0MEO7W1MA</t>
  </si>
  <si>
    <t>COSCO/AEM2</t>
  </si>
  <si>
    <t>CMA CGM LAGUNA</t>
  </si>
  <si>
    <t>0MEO9W1MA</t>
  </si>
  <si>
    <t>CMA CGM JULES VERNE</t>
  </si>
  <si>
    <t>0MEODW1MA</t>
  </si>
  <si>
    <t>CMA CGM GEORG FORSTER</t>
  </si>
  <si>
    <t>0MEOFW1MA</t>
  </si>
  <si>
    <t xml:space="preserve">VALENCIA  </t>
  </si>
  <si>
    <t>MSC ISABELLA</t>
  </si>
  <si>
    <t>GJ626W</t>
  </si>
  <si>
    <t>MSC JADE</t>
  </si>
  <si>
    <t>MSC SAMAR</t>
  </si>
  <si>
    <t>GJ627W</t>
  </si>
  <si>
    <t>MSC REEF</t>
  </si>
  <si>
    <t>GJ628W</t>
  </si>
  <si>
    <t>MSC CLAUDE GIRARDET</t>
  </si>
  <si>
    <t>GJ629W</t>
  </si>
  <si>
    <t>MSC LEANNE</t>
  </si>
  <si>
    <t>GJ630W</t>
  </si>
  <si>
    <t>PIRAEUS</t>
  </si>
  <si>
    <t xml:space="preserve">COSCO SHIPPING NEBULA
</t>
  </si>
  <si>
    <t xml:space="preserve">EVER GOLDEN
</t>
  </si>
  <si>
    <t xml:space="preserve">GENOA </t>
  </si>
  <si>
    <t xml:space="preserve">ISTANBUL(K) </t>
  </si>
  <si>
    <t xml:space="preserve">ISTANBUL(k) </t>
  </si>
  <si>
    <t xml:space="preserve">MARIBO MAERSK
</t>
  </si>
  <si>
    <t>MADISON MAERSK</t>
  </si>
  <si>
    <t>TUNIS/RADES</t>
  </si>
  <si>
    <t>GIOIA TAURO(VIA)</t>
  </si>
  <si>
    <t>MSC/JADE</t>
  </si>
  <si>
    <t xml:space="preserve">BEIRUT  </t>
  </si>
  <si>
    <t>ALEXANDRIA  new</t>
  </si>
  <si>
    <t xml:space="preserve">ALEXANDRIA </t>
  </si>
  <si>
    <t>COSCO/AEM6</t>
  </si>
  <si>
    <t xml:space="preserve">CMA CGM ARGON
</t>
  </si>
  <si>
    <t>CMA CGM COLUMBA</t>
  </si>
  <si>
    <t>CMA CGM D'ARTAGNAN</t>
  </si>
  <si>
    <t>0BEOHW1MA</t>
  </si>
  <si>
    <t xml:space="preserve">ASHDOD </t>
  </si>
  <si>
    <t>ASHDOD</t>
  </si>
  <si>
    <t>YM WELLHEAD</t>
  </si>
  <si>
    <t>051W</t>
  </si>
  <si>
    <t>YML/ONE MD1</t>
  </si>
  <si>
    <t>YM WARMTH</t>
  </si>
  <si>
    <t>044W</t>
  </si>
  <si>
    <t>YM WISH</t>
  </si>
  <si>
    <t xml:space="preserve">YM WORLD
</t>
  </si>
  <si>
    <t>049W</t>
  </si>
  <si>
    <t>YM WISDOM</t>
  </si>
  <si>
    <t>027W</t>
  </si>
  <si>
    <t xml:space="preserve">AFRICA ROUTE   </t>
  </si>
  <si>
    <t>DURBAN</t>
  </si>
  <si>
    <t>NAVIOS LAPIS</t>
  </si>
  <si>
    <t>014W</t>
  </si>
  <si>
    <t>ONE  SAC</t>
  </si>
  <si>
    <t>COSCO IZMIR</t>
  </si>
  <si>
    <t>089W</t>
  </si>
  <si>
    <t>SEASPAN TOKYO</t>
  </si>
  <si>
    <t>122W</t>
  </si>
  <si>
    <t>MOL EXPLORER</t>
  </si>
  <si>
    <t>096W</t>
  </si>
  <si>
    <t>COSCO WELLINGTON</t>
  </si>
  <si>
    <t>104W</t>
  </si>
  <si>
    <t>CAPE TOWN</t>
  </si>
  <si>
    <t>SINGAPORE (VIA)</t>
  </si>
  <si>
    <t>MOMBASA</t>
  </si>
  <si>
    <t>XIN YANG SHAN</t>
  </si>
  <si>
    <t>217W</t>
  </si>
  <si>
    <t>COSCO EAX1</t>
  </si>
  <si>
    <t>HOLSATIA</t>
  </si>
  <si>
    <t>XIN HUANG PU</t>
  </si>
  <si>
    <t>223W</t>
  </si>
  <si>
    <t>SPIL CAYA</t>
  </si>
  <si>
    <t xml:space="preserve"> </t>
  </si>
  <si>
    <t xml:space="preserve">PORT LOUIS  </t>
  </si>
  <si>
    <t>PORT LOUIS</t>
  </si>
  <si>
    <t>MAERSK STOCKHOLM</t>
  </si>
  <si>
    <t>627S</t>
  </si>
  <si>
    <t>CMA (SHAKA2)/ MAERSK (SAFARI)</t>
  </si>
  <si>
    <t>CMA CGM JEAN GABRIEL</t>
  </si>
  <si>
    <t>0SSORW1MA</t>
  </si>
  <si>
    <t>CCNI ANDES</t>
  </si>
  <si>
    <t>629S</t>
  </si>
  <si>
    <t>TRANCURA</t>
  </si>
  <si>
    <t>630S</t>
  </si>
  <si>
    <t>TOCONAO</t>
  </si>
  <si>
    <t>631S</t>
  </si>
  <si>
    <t>CASABLANCA</t>
  </si>
  <si>
    <r>
      <rPr>
        <sz val="12"/>
        <color theme="1"/>
        <rFont val="Arial Narrow"/>
        <family val="2"/>
      </rPr>
      <t>TANGIER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Arial Narrow"/>
        <family val="2"/>
      </rPr>
      <t>via</t>
    </r>
    <r>
      <rPr>
        <sz val="12"/>
        <color theme="1"/>
        <rFont val="宋体"/>
        <family val="3"/>
        <charset val="134"/>
      </rPr>
      <t>）</t>
    </r>
  </si>
  <si>
    <t>ONE FE2/MS2</t>
  </si>
  <si>
    <t xml:space="preserve">                                                                                                                      AUSTRALIA &amp; NEW ZEALAND ROUTE   </t>
  </si>
  <si>
    <t xml:space="preserve">ADELAIDE   </t>
  </si>
  <si>
    <t>MELBOURNE(VIA)</t>
  </si>
  <si>
    <t>SEAGULL</t>
  </si>
  <si>
    <t>14S</t>
  </si>
  <si>
    <t>MSC PANDA</t>
  </si>
  <si>
    <t>MSC DAISY</t>
  </si>
  <si>
    <t>KQ628A</t>
  </si>
  <si>
    <t>MSC UNITY VI</t>
  </si>
  <si>
    <t>KQ630A</t>
  </si>
  <si>
    <t>MSC SHINA V</t>
  </si>
  <si>
    <t>KQ631A</t>
  </si>
  <si>
    <t xml:space="preserve">AUCKLAND </t>
  </si>
  <si>
    <t>OOCL BUSAN</t>
  </si>
  <si>
    <t>706S</t>
  </si>
  <si>
    <t>COSCO CNS</t>
  </si>
  <si>
    <t>SC MONTREUX</t>
  </si>
  <si>
    <t>477S</t>
  </si>
  <si>
    <t>KOTA LESTARI</t>
  </si>
  <si>
    <t>0285S</t>
  </si>
  <si>
    <t>XIN ZHANG ZHOU</t>
  </si>
  <si>
    <t>078S</t>
  </si>
  <si>
    <t>NEOKASTRO</t>
  </si>
  <si>
    <t>479S</t>
  </si>
  <si>
    <t xml:space="preserve">BRISBANE  </t>
  </si>
  <si>
    <t>BRISBANE</t>
  </si>
  <si>
    <t>OOCL BRAZIL</t>
  </si>
  <si>
    <t>057S</t>
  </si>
  <si>
    <t>COSCO A3C</t>
  </si>
  <si>
    <t>ANL GIPPSLAND</t>
  </si>
  <si>
    <t>092S</t>
  </si>
  <si>
    <t>OOCL MIAMI</t>
  </si>
  <si>
    <t>114S</t>
  </si>
  <si>
    <t>OOCL CANADA</t>
  </si>
  <si>
    <t>041S</t>
  </si>
  <si>
    <t>OOCL DURBAN</t>
  </si>
  <si>
    <t>042S</t>
  </si>
  <si>
    <t xml:space="preserve">FREMANTLE(PERTH) </t>
  </si>
  <si>
    <t xml:space="preserve">MELBOURNE  </t>
  </si>
  <si>
    <t>MELBOURNE</t>
  </si>
  <si>
    <t xml:space="preserve">SYDNEY </t>
  </si>
  <si>
    <t>SYDNEY</t>
  </si>
  <si>
    <t>SOUTHEAST ASIAN ROUTE</t>
  </si>
  <si>
    <t>PENANG</t>
  </si>
  <si>
    <t>EVER VIVE</t>
  </si>
  <si>
    <t>0293-021S</t>
  </si>
  <si>
    <t>EMC NCS</t>
  </si>
  <si>
    <t>EVER VAST</t>
  </si>
  <si>
    <t>0294-027S</t>
  </si>
  <si>
    <t>EVER VIBE</t>
  </si>
  <si>
    <t>0295-008S</t>
  </si>
  <si>
    <t>EVER VIVA</t>
  </si>
  <si>
    <t>0296-022S</t>
  </si>
  <si>
    <t xml:space="preserve">PORT KELANG        </t>
  </si>
  <si>
    <t>PORT KELANG</t>
  </si>
  <si>
    <t>CAPE HELLAS</t>
  </si>
  <si>
    <t>0018W</t>
  </si>
  <si>
    <t>WHL  CI3</t>
  </si>
  <si>
    <t>OOCL CHARLESTON</t>
  </si>
  <si>
    <t>260W</t>
  </si>
  <si>
    <t>WAN HAI 323</t>
  </si>
  <si>
    <t>W060</t>
  </si>
  <si>
    <t>XIN WEN ZHOU</t>
  </si>
  <si>
    <t>181W</t>
  </si>
  <si>
    <t>WAN HAI 355</t>
  </si>
  <si>
    <t>W056</t>
  </si>
  <si>
    <t>WAN HAI 515</t>
  </si>
  <si>
    <t>W107</t>
  </si>
  <si>
    <t>WHL  CI2</t>
  </si>
  <si>
    <t>WAN HAI 512</t>
  </si>
  <si>
    <t>W122</t>
  </si>
  <si>
    <t>WAN HAI 516</t>
  </si>
  <si>
    <t>W096</t>
  </si>
  <si>
    <t>WAN HAI 508</t>
  </si>
  <si>
    <t>W221</t>
  </si>
  <si>
    <t>INTERASIA AMBITION</t>
  </si>
  <si>
    <t>002W</t>
  </si>
  <si>
    <t xml:space="preserve">HO CHI MINH    </t>
  </si>
  <si>
    <t xml:space="preserve">HO CHI MINH </t>
  </si>
  <si>
    <t>SEOUL GLOW</t>
  </si>
  <si>
    <t>081S</t>
  </si>
  <si>
    <t>COSCO CV2</t>
  </si>
  <si>
    <t>DING XIANG TAI PING</t>
  </si>
  <si>
    <t>027S</t>
  </si>
  <si>
    <t>ERASMUS RAINBOW</t>
  </si>
  <si>
    <t>028S</t>
  </si>
  <si>
    <t>BEROLINA C</t>
  </si>
  <si>
    <t>013S</t>
  </si>
  <si>
    <t>082S</t>
  </si>
  <si>
    <t>SITC KEELUNG</t>
  </si>
  <si>
    <t>2616S</t>
  </si>
  <si>
    <t>SITC /VTX2</t>
  </si>
  <si>
    <t>SITC SHANGHAI</t>
  </si>
  <si>
    <t>SUNRISE DRAGON</t>
  </si>
  <si>
    <t>2618S</t>
  </si>
  <si>
    <t>SITC MACAO</t>
  </si>
  <si>
    <t>NBOS QIN</t>
  </si>
  <si>
    <t>2615S</t>
  </si>
  <si>
    <t>NBYY CV1</t>
  </si>
  <si>
    <t>XIN MING ZHOU 106</t>
  </si>
  <si>
    <t>2614S</t>
  </si>
  <si>
    <t>2617S</t>
  </si>
  <si>
    <t xml:space="preserve">HAIPHONG </t>
  </si>
  <si>
    <t xml:space="preserve">HAIPHONG  </t>
  </si>
  <si>
    <t>SINOTRANS TIANJIN</t>
  </si>
  <si>
    <t>2627S</t>
  </si>
  <si>
    <t>SNL CHS/SITC CJV5</t>
  </si>
  <si>
    <t>SIRI BHUM</t>
  </si>
  <si>
    <t>2625S</t>
  </si>
  <si>
    <t>2629S</t>
  </si>
  <si>
    <t>2631S</t>
  </si>
  <si>
    <t>COSCO CPV</t>
  </si>
  <si>
    <t>COSCO VENICE</t>
  </si>
  <si>
    <t>079E</t>
  </si>
  <si>
    <t>WAN HAI 506</t>
  </si>
  <si>
    <t>237E</t>
  </si>
  <si>
    <t>COSCO SANTOS</t>
  </si>
  <si>
    <t>100E</t>
  </si>
  <si>
    <t>XIN ZHAN JIANG</t>
  </si>
  <si>
    <t>199E</t>
  </si>
  <si>
    <t xml:space="preserve">JAKARTA       </t>
  </si>
  <si>
    <t xml:space="preserve">JAKARTA </t>
  </si>
  <si>
    <t>KMTC HAIPHONG</t>
  </si>
  <si>
    <t>2606S</t>
  </si>
  <si>
    <t>KMTC  CKI</t>
  </si>
  <si>
    <t xml:space="preserve">     </t>
  </si>
  <si>
    <t>KMTC INCHEON</t>
  </si>
  <si>
    <t>KMTC SHANGHAI</t>
  </si>
  <si>
    <t>2607S</t>
  </si>
  <si>
    <t xml:space="preserve">SURABAYA   </t>
  </si>
  <si>
    <t>SURABAYA</t>
  </si>
  <si>
    <t xml:space="preserve">   </t>
  </si>
  <si>
    <t xml:space="preserve">LAEM CHABANG  </t>
  </si>
  <si>
    <t>CNC PLUTO</t>
  </si>
  <si>
    <t>0XSQ9S1NC</t>
  </si>
  <si>
    <t>RCL  RBC5</t>
  </si>
  <si>
    <t>ZHONG GU BO HAI</t>
  </si>
  <si>
    <t>0XSQBS1NC</t>
  </si>
  <si>
    <t>KUO LONG</t>
  </si>
  <si>
    <t xml:space="preserve">0XSQFS1NC
0XSNBS1NC
</t>
  </si>
  <si>
    <t>SEA OF LUCK</t>
  </si>
  <si>
    <t>0XSQHS1NC</t>
  </si>
  <si>
    <t>CNC MARS</t>
  </si>
  <si>
    <t>0XSQJS1NC</t>
  </si>
  <si>
    <t>LAEM CHABANG</t>
  </si>
  <si>
    <t>JARU BHUM</t>
  </si>
  <si>
    <t>174S</t>
  </si>
  <si>
    <t>RCL  RBC1</t>
  </si>
  <si>
    <t>CUL NANSHA</t>
  </si>
  <si>
    <t>2626S</t>
  </si>
  <si>
    <t>KHUNA BHUM</t>
  </si>
  <si>
    <t>084S</t>
  </si>
  <si>
    <t>175S</t>
  </si>
  <si>
    <t xml:space="preserve">BANGKOK   </t>
  </si>
  <si>
    <t>BANGKOK</t>
  </si>
  <si>
    <t xml:space="preserve">BANGKOK </t>
  </si>
  <si>
    <t xml:space="preserve">SINGAPORE        </t>
  </si>
  <si>
    <t>SINGAPORE</t>
  </si>
  <si>
    <t>XIN NING BO</t>
  </si>
  <si>
    <t>124S</t>
  </si>
  <si>
    <t>COSCO PA1</t>
  </si>
  <si>
    <t>XIN QIN HUANG DAO</t>
  </si>
  <si>
    <t>133S</t>
  </si>
  <si>
    <t>TIAN CHANG HE</t>
  </si>
  <si>
    <t>119S</t>
  </si>
  <si>
    <t>OOCL CALIFORNIA</t>
  </si>
  <si>
    <t>176S</t>
  </si>
  <si>
    <t>125S</t>
  </si>
  <si>
    <t xml:space="preserve">MANILA </t>
  </si>
  <si>
    <t>MANILA(N)</t>
  </si>
  <si>
    <t>ZHONG WAI YUN XIN GANG</t>
  </si>
  <si>
    <t>2609S</t>
  </si>
  <si>
    <t>SNL/SITC CPS</t>
  </si>
  <si>
    <t>SITC QIMING</t>
  </si>
  <si>
    <t>2611S</t>
  </si>
  <si>
    <t>2610S</t>
  </si>
  <si>
    <t>2612S</t>
  </si>
  <si>
    <t xml:space="preserve">                                                                                                                                    JAPAN &amp; SOUTH KOREA   </t>
  </si>
  <si>
    <t xml:space="preserve">KOBE </t>
  </si>
  <si>
    <t>NEW MINGZHOU 68</t>
  </si>
  <si>
    <t>2609N</t>
  </si>
  <si>
    <t>COSCO CJ37</t>
  </si>
  <si>
    <t>NEW MINGZHOU 60</t>
  </si>
  <si>
    <t>NEW MINGZHOU 66</t>
  </si>
  <si>
    <t>2610N</t>
  </si>
  <si>
    <t xml:space="preserve">OSAKA </t>
  </si>
  <si>
    <t xml:space="preserve">TOKYO </t>
  </si>
  <si>
    <t>EPONYMA</t>
  </si>
  <si>
    <t>235E</t>
  </si>
  <si>
    <t>COSCO CJ29 SKT8 / SNL NKT6 SITC</t>
  </si>
  <si>
    <t>236E</t>
  </si>
  <si>
    <t>238E</t>
  </si>
  <si>
    <t>239E</t>
  </si>
  <si>
    <t xml:space="preserve">YOKOHAMA </t>
  </si>
  <si>
    <t xml:space="preserve">YOKOHAMA     </t>
  </si>
  <si>
    <t xml:space="preserve">BUSAN  </t>
  </si>
  <si>
    <t>SONGYUNHE</t>
  </si>
  <si>
    <t>023E</t>
  </si>
  <si>
    <t>EAS(AK6)/CK(AK6)/
DJS(AK6)</t>
  </si>
  <si>
    <t>024E</t>
  </si>
  <si>
    <t>025E</t>
  </si>
  <si>
    <t>PANCON SUNSHINE</t>
  </si>
  <si>
    <t>2612E</t>
  </si>
  <si>
    <t xml:space="preserve">
KMTC/EAS CJ1</t>
  </si>
  <si>
    <t>SKY JADE</t>
  </si>
  <si>
    <t>2613E</t>
  </si>
  <si>
    <t>2614E</t>
  </si>
  <si>
    <t xml:space="preserve">INCHON </t>
  </si>
  <si>
    <t>XIN MING ZHOU 20</t>
  </si>
  <si>
    <t>2629E</t>
  </si>
  <si>
    <t>NOSCO
COSCO
EAS  AK12</t>
  </si>
  <si>
    <t>2630E</t>
  </si>
  <si>
    <t>2631E</t>
  </si>
  <si>
    <t>2632E</t>
  </si>
  <si>
    <t>2633E</t>
  </si>
  <si>
    <t>PANCON GLORY</t>
  </si>
  <si>
    <t>2623E</t>
  </si>
  <si>
    <t>DONGYOUNG/
KMTC INS</t>
  </si>
  <si>
    <t>2624E</t>
  </si>
  <si>
    <t>2625E</t>
  </si>
  <si>
    <t>2626E</t>
  </si>
  <si>
    <t>2627E</t>
  </si>
  <si>
    <t>KAOHSIUNG</t>
  </si>
  <si>
    <t xml:space="preserve">KAOHSIUNG </t>
  </si>
  <si>
    <t>NING YUAN YONG AN</t>
  </si>
  <si>
    <t>2628S</t>
  </si>
  <si>
    <t>NOSCO NTW1 1/2</t>
  </si>
  <si>
    <t>2630S</t>
  </si>
  <si>
    <t>2632S</t>
  </si>
  <si>
    <t xml:space="preserve">KEELUNG </t>
  </si>
  <si>
    <t>KEELUNG</t>
  </si>
  <si>
    <t>NOSCO NTW2   4/5</t>
  </si>
  <si>
    <t>NEW MINGZHOU 12</t>
  </si>
  <si>
    <t xml:space="preserve">TAICHUNG </t>
  </si>
  <si>
    <t>TAICHUNG</t>
  </si>
  <si>
    <t xml:space="preserve">HONGKONG </t>
  </si>
  <si>
    <t>HONGKONG</t>
  </si>
  <si>
    <t>TS KAOHSIUNG</t>
  </si>
  <si>
    <t>TSL/NV2</t>
  </si>
  <si>
    <t>ZHONG GU DI ZHONG HAI</t>
  </si>
  <si>
    <t>633S</t>
  </si>
  <si>
    <t>SITC SHENZHEN</t>
  </si>
  <si>
    <t>SITC CJV4</t>
  </si>
  <si>
    <t>SITC TONGHE</t>
  </si>
  <si>
    <t>SITC FENGHE</t>
  </si>
  <si>
    <t>SITC FANGCHENG</t>
  </si>
  <si>
    <t xml:space="preserve">INDIAN ROUTE   </t>
  </si>
  <si>
    <t xml:space="preserve">MADRAS/CHENNAI  </t>
  </si>
  <si>
    <t>CHENNAI</t>
  </si>
  <si>
    <t>IAL CI3</t>
  </si>
  <si>
    <t xml:space="preserve">NHAVA SHEVA      </t>
  </si>
  <si>
    <t>NSA</t>
  </si>
  <si>
    <t>X-PRESS PYXIS</t>
  </si>
  <si>
    <t>26004W</t>
  </si>
  <si>
    <t>ONE CIP</t>
  </si>
  <si>
    <t>TS MUMBAI</t>
  </si>
  <si>
    <t>2605W</t>
  </si>
  <si>
    <t>ONE MOTIVATOR</t>
  </si>
  <si>
    <t>0084W</t>
  </si>
  <si>
    <t>X-PRESS CAPELLA</t>
  </si>
  <si>
    <t>WAN HAI 627</t>
  </si>
  <si>
    <t>W032</t>
  </si>
  <si>
    <t>IAL CI6</t>
  </si>
  <si>
    <t>WAN HAI 621</t>
  </si>
  <si>
    <t>W027</t>
  </si>
  <si>
    <t xml:space="preserve">WAN HAI 723
</t>
  </si>
  <si>
    <t>INTERASIA ACCELERATE</t>
  </si>
  <si>
    <t>W017</t>
  </si>
  <si>
    <t xml:space="preserve">COLOMBO        </t>
  </si>
  <si>
    <t xml:space="preserve">COLOMBO  </t>
  </si>
  <si>
    <t>COSCO/WHL  PMX</t>
  </si>
  <si>
    <t>WAN HAI 611</t>
  </si>
  <si>
    <t>W084</t>
  </si>
  <si>
    <t>WAN HAI 625</t>
  </si>
  <si>
    <t>W029</t>
  </si>
  <si>
    <t>COSCO NEW YORK</t>
  </si>
  <si>
    <t>150W</t>
  </si>
  <si>
    <t>WAN HAI 612</t>
  </si>
  <si>
    <t>W088</t>
  </si>
  <si>
    <t>CHITTAGONG</t>
  </si>
  <si>
    <t>MAERSK CHATTOGRAM</t>
  </si>
  <si>
    <t>618A</t>
  </si>
  <si>
    <t xml:space="preserve">MCC SH1 </t>
  </si>
  <si>
    <t>MAERSK BINTULU</t>
  </si>
  <si>
    <t>626A</t>
  </si>
  <si>
    <t xml:space="preserve">MAERSK VLADIVOSTOK
</t>
  </si>
  <si>
    <t>617A</t>
  </si>
  <si>
    <t xml:space="preserve">MAERSK HAI PHONG
</t>
  </si>
  <si>
    <t>565A</t>
  </si>
  <si>
    <t xml:space="preserve">MAERSK KWANGYANG
</t>
  </si>
  <si>
    <t>MAERSK SONGKHLA</t>
  </si>
  <si>
    <t>612S</t>
  </si>
  <si>
    <t>MCC SH2</t>
  </si>
  <si>
    <t>MAERSK XIAMEN</t>
  </si>
  <si>
    <t>554S</t>
  </si>
  <si>
    <t>MAERSK JAKARTA</t>
  </si>
  <si>
    <t>559S</t>
  </si>
  <si>
    <t>MCC DANANG</t>
  </si>
  <si>
    <t>615S</t>
  </si>
  <si>
    <t>MAERSK DAVAO</t>
  </si>
  <si>
    <t>617S</t>
  </si>
  <si>
    <t>PAKISTAN &amp; MIDDLE EAST &amp; RED SEA ROUTE</t>
  </si>
  <si>
    <t xml:space="preserve">DUBAI(JEBEL ALI) </t>
  </si>
  <si>
    <t>DUBAI</t>
  </si>
  <si>
    <t>COSCO  MEX</t>
  </si>
  <si>
    <t>KARACHI (S)</t>
  </si>
  <si>
    <t>KARACHI</t>
  </si>
  <si>
    <t>CSCL MARS</t>
  </si>
  <si>
    <t>085W</t>
  </si>
  <si>
    <t>COSCO  CI1</t>
  </si>
  <si>
    <t>XIN BEIJING</t>
  </si>
  <si>
    <t>161W</t>
  </si>
  <si>
    <t>REN JIAN 19</t>
  </si>
  <si>
    <t>XIN LOS ANGELES</t>
  </si>
  <si>
    <t>OOCL WASHINGTON</t>
  </si>
  <si>
    <t>098W</t>
  </si>
  <si>
    <t>KUWAIT</t>
  </si>
  <si>
    <t>ABU  DHABI(VIA)</t>
  </si>
  <si>
    <t>JEDDAH</t>
  </si>
  <si>
    <t>ABU DHABI(VIA)</t>
  </si>
  <si>
    <t>COSCO /MEX</t>
  </si>
  <si>
    <t xml:space="preserve">DAMMAN </t>
  </si>
  <si>
    <t xml:space="preserve">RIYADH </t>
  </si>
  <si>
    <r>
      <rPr>
        <sz val="12"/>
        <color theme="1"/>
        <rFont val="Arial Narrow"/>
        <family val="2"/>
      </rPr>
      <t>DAMMAN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Arial Narrow"/>
        <family val="2"/>
      </rPr>
      <t>VIA)</t>
    </r>
  </si>
  <si>
    <t>CENTRAL AND SOUTH AMERICAN ROUTE</t>
  </si>
  <si>
    <t xml:space="preserve">BUENOS AIRES     </t>
  </si>
  <si>
    <t>BUENOS AIRES</t>
  </si>
  <si>
    <t>SAO PAULO EXPRESS</t>
  </si>
  <si>
    <t>2627W</t>
  </si>
  <si>
    <t>ONE SX1</t>
  </si>
  <si>
    <t>SANTA CATARINA EXPRESS</t>
  </si>
  <si>
    <t>2629W</t>
  </si>
  <si>
    <t>ONE MAGDALENA</t>
  </si>
  <si>
    <t>2630W</t>
  </si>
  <si>
    <t>CAPE ARTEMISIO</t>
  </si>
  <si>
    <t>FI631A</t>
  </si>
  <si>
    <t>EVER FEAT</t>
  </si>
  <si>
    <t>1703-032W</t>
  </si>
  <si>
    <t xml:space="preserve">EMC/COSCO  ESA </t>
  </si>
  <si>
    <t xml:space="preserve">CMA CGM RODOLPHE
</t>
  </si>
  <si>
    <t>1AAEBW1MA</t>
  </si>
  <si>
    <t>KOTA EMBUN</t>
  </si>
  <si>
    <t>0007W</t>
  </si>
  <si>
    <t>COSCO SHIPPING DANUBE</t>
  </si>
  <si>
    <t>048W</t>
  </si>
  <si>
    <t>COSCO SHIPPING RHINE</t>
  </si>
  <si>
    <t>042W</t>
  </si>
  <si>
    <t xml:space="preserve">MONTEVIDEO   </t>
  </si>
  <si>
    <t>MONTEVIDEO</t>
  </si>
  <si>
    <t>ONE /SX1</t>
  </si>
  <si>
    <t xml:space="preserve">EMC/COSCO /ESA </t>
  </si>
  <si>
    <t>SANTOS</t>
  </si>
  <si>
    <t xml:space="preserve">SANTOS    </t>
  </si>
  <si>
    <t>COSCO ESA</t>
  </si>
  <si>
    <t xml:space="preserve">ITAJAI      </t>
  </si>
  <si>
    <t>NAVEGANTES</t>
  </si>
  <si>
    <t>COSCO SHIPPING MEXICO</t>
  </si>
  <si>
    <t>COSCO ESA2</t>
  </si>
  <si>
    <t>CMA CGM SILVER</t>
  </si>
  <si>
    <t>0BDOOW1MA</t>
  </si>
  <si>
    <t>COSCO SHIPPING URUGUAY</t>
  </si>
  <si>
    <t>010W</t>
  </si>
  <si>
    <t>COSCO SHIPPING PERU</t>
  </si>
  <si>
    <t xml:space="preserve">PARANAGUA        </t>
  </si>
  <si>
    <t>PARANAGUA</t>
  </si>
  <si>
    <t>COSCO/EMC ESA2</t>
  </si>
  <si>
    <t xml:space="preserve">CALLAO </t>
  </si>
  <si>
    <t>LIMA EXPRESS</t>
  </si>
  <si>
    <t>ONE AX1</t>
  </si>
  <si>
    <t xml:space="preserve">BUENOS AIRES EXPRESS
</t>
  </si>
  <si>
    <t>2628E</t>
  </si>
  <si>
    <t xml:space="preserve">HUMBOLDT EXPRESS
</t>
  </si>
  <si>
    <t>ONE SINCERITY</t>
  </si>
  <si>
    <t>ONE SAPPHIRE</t>
  </si>
  <si>
    <t>EVER LEGEND</t>
  </si>
  <si>
    <t>0791-076E</t>
  </si>
  <si>
    <t>COSCO/WSA</t>
  </si>
  <si>
    <t>EVER LUCKY</t>
  </si>
  <si>
    <t>0792-084E</t>
  </si>
  <si>
    <t>TOLEDO TRIUMPH</t>
  </si>
  <si>
    <t>0793-040E</t>
  </si>
  <si>
    <t>EVER FINE</t>
  </si>
  <si>
    <t>0794-028E</t>
  </si>
  <si>
    <t>EVER LIBERAL</t>
  </si>
  <si>
    <t>0795-071E</t>
  </si>
  <si>
    <t xml:space="preserve">GUAYAQUIL  </t>
  </si>
  <si>
    <t>GUAYAQUIL</t>
  </si>
  <si>
    <t xml:space="preserve"> ETA</t>
  </si>
  <si>
    <t>WAN HAI V02</t>
  </si>
  <si>
    <t>E003</t>
  </si>
  <si>
    <t>COSCO/WSA2</t>
  </si>
  <si>
    <t>WAN HAI A20</t>
  </si>
  <si>
    <t>E005</t>
  </si>
  <si>
    <t>KOTA EAGLE</t>
  </si>
  <si>
    <t>0009E</t>
  </si>
  <si>
    <t>WAN HAI A06</t>
  </si>
  <si>
    <t>E015</t>
  </si>
  <si>
    <t>KOTA PELANGI</t>
  </si>
  <si>
    <t>0050E</t>
  </si>
  <si>
    <t xml:space="preserve">VALPARAISO </t>
  </si>
  <si>
    <t>VALPARAISO</t>
  </si>
  <si>
    <t>ONE/AX1</t>
  </si>
  <si>
    <t xml:space="preserve">BUENA VENTURA </t>
  </si>
  <si>
    <t xml:space="preserve">MANZANILIO (MEX) </t>
  </si>
  <si>
    <t xml:space="preserve">COLON </t>
  </si>
  <si>
    <t>BALBOA(VIA)</t>
  </si>
  <si>
    <t>CMA CGM BALI</t>
  </si>
  <si>
    <t>0PPJEE1MA</t>
  </si>
  <si>
    <t xml:space="preserve">COSCO CAX1 </t>
  </si>
  <si>
    <t>COSCO HELLAS</t>
  </si>
  <si>
    <t>117E</t>
  </si>
  <si>
    <t>CMA CGM SCANDOLA</t>
  </si>
  <si>
    <t>0PPJAE1MA</t>
  </si>
  <si>
    <t>CMA CGM BIG SUR</t>
  </si>
  <si>
    <t>0PPO3E1MA</t>
  </si>
  <si>
    <t xml:space="preserve">CMA CGM TENERE
</t>
  </si>
  <si>
    <t>0PPO5E1MA</t>
  </si>
  <si>
    <t>CAUCEDO ,DOMINICAN REP</t>
  </si>
  <si>
    <t xml:space="preserve">CAUCEDO </t>
  </si>
  <si>
    <t>.</t>
  </si>
  <si>
    <t>SAN JOSE ,COSTARICA</t>
  </si>
  <si>
    <t>MANZANILIO(VIA)</t>
  </si>
  <si>
    <t xml:space="preserve">BLANK SAILING
</t>
  </si>
  <si>
    <t>HPL AME1
ONE AX3</t>
  </si>
  <si>
    <t>RDO ACE</t>
  </si>
  <si>
    <t>ONE ORINOCO</t>
  </si>
  <si>
    <t xml:space="preserve">SEASPAN THAMES
</t>
  </si>
  <si>
    <t>PUERTO QUETZAL,GUATEMALA</t>
  </si>
  <si>
    <t>PUERTO QUETZAL</t>
  </si>
  <si>
    <t>GUATEMALA CITY ,GUATEMALA</t>
  </si>
  <si>
    <t>PUERTO QUETZAL(via)</t>
  </si>
  <si>
    <t>HPL  AME1</t>
  </si>
  <si>
    <t>NORTH AMERICAN ROUTE</t>
  </si>
  <si>
    <t xml:space="preserve">ATLANTA,GA </t>
  </si>
  <si>
    <t>Savannah(via)</t>
  </si>
  <si>
    <t>EVER FOND</t>
  </si>
  <si>
    <t>1273-023E</t>
  </si>
  <si>
    <t>COSCO/AWE1</t>
  </si>
  <si>
    <t>EVER FULL</t>
  </si>
  <si>
    <t>1274-020E</t>
  </si>
  <si>
    <t>EVER FOCUS</t>
  </si>
  <si>
    <t>1275-029E</t>
  </si>
  <si>
    <t>TALOS</t>
  </si>
  <si>
    <t>1276-043E</t>
  </si>
  <si>
    <t xml:space="preserve">EVER FORE
</t>
  </si>
  <si>
    <t>1277-024E</t>
  </si>
  <si>
    <t xml:space="preserve">LOS ANGELES,CA </t>
  </si>
  <si>
    <t>LOS ANGELES</t>
  </si>
  <si>
    <t>CSCL YELLOW SEA</t>
  </si>
  <si>
    <t>071E</t>
  </si>
  <si>
    <t>COSCO AAC/ONE CP3</t>
  </si>
  <si>
    <t>COSCO SHIPPING CAMELLIA</t>
  </si>
  <si>
    <t>034E</t>
  </si>
  <si>
    <t>CSCL SUMMER</t>
  </si>
  <si>
    <t>075E</t>
  </si>
  <si>
    <t>CSCL EAST CHINA SEA</t>
  </si>
  <si>
    <t>078E</t>
  </si>
  <si>
    <t>SHANGHAI</t>
  </si>
  <si>
    <t>121E</t>
  </si>
  <si>
    <t xml:space="preserve">HMM DIAMOND
</t>
  </si>
  <si>
    <t>0011E</t>
  </si>
  <si>
    <t>WHL PS6</t>
  </si>
  <si>
    <t xml:space="preserve">HMM RAON
</t>
  </si>
  <si>
    <t>0025E</t>
  </si>
  <si>
    <t>HMM RUBY</t>
  </si>
  <si>
    <t>0014E</t>
  </si>
  <si>
    <t>HMM TURQUOISE</t>
  </si>
  <si>
    <t xml:space="preserve">HMM TOPAZ
</t>
  </si>
  <si>
    <t>0013E</t>
  </si>
  <si>
    <t>EVER LIVELY</t>
  </si>
  <si>
    <t>1228-078E</t>
  </si>
  <si>
    <t>COSCO AAC2/
EMC CPS</t>
  </si>
  <si>
    <t>EVER LEGION</t>
  </si>
  <si>
    <t>1229-069E</t>
  </si>
  <si>
    <t>EVER FIT</t>
  </si>
  <si>
    <t>1230-026E</t>
  </si>
  <si>
    <t>EVER LOGIC</t>
  </si>
  <si>
    <t>1231-086E</t>
  </si>
  <si>
    <t>1232-085E</t>
  </si>
  <si>
    <t>COSCO ITALY</t>
  </si>
  <si>
    <t>083E</t>
  </si>
  <si>
    <t>COSCO AAC4/
EMC PCC1</t>
  </si>
  <si>
    <t xml:space="preserve">BLANK SAILING
</t>
  </si>
  <si>
    <t>OOCL IRIS</t>
  </si>
  <si>
    <t>008E</t>
  </si>
  <si>
    <t>OOCL BRUSSELS</t>
  </si>
  <si>
    <t>OAKLAND,CA</t>
  </si>
  <si>
    <t>SEATLE,WA</t>
  </si>
  <si>
    <t>SEATTLE</t>
  </si>
  <si>
    <t>COSCO AUCKLAND</t>
  </si>
  <si>
    <t>129N</t>
  </si>
  <si>
    <t>XIN SHAN TOU</t>
  </si>
  <si>
    <t>224N</t>
  </si>
  <si>
    <t>080N</t>
  </si>
  <si>
    <t>101N</t>
  </si>
  <si>
    <t>NEW YORK,NJ</t>
  </si>
  <si>
    <t>OOCL KOREA</t>
  </si>
  <si>
    <t>058E</t>
  </si>
  <si>
    <t>COSCO EMC AWE2</t>
  </si>
  <si>
    <t>COSCO SHIPPING AZALEA</t>
  </si>
  <si>
    <t>036E</t>
  </si>
  <si>
    <t xml:space="preserve">SEASPAN HARMONY
</t>
  </si>
  <si>
    <t>086E</t>
  </si>
  <si>
    <t>COSCO SHIPPING PEONY</t>
  </si>
  <si>
    <t>039E</t>
  </si>
  <si>
    <t>COSCO FAITH</t>
  </si>
  <si>
    <t>077E</t>
  </si>
  <si>
    <t>MSC ILLINOIS VII</t>
  </si>
  <si>
    <t>GE628E</t>
  </si>
  <si>
    <t>ZIM ZBA/ZNS</t>
  </si>
  <si>
    <t>MSC BOSPHORUS</t>
  </si>
  <si>
    <t>GE629E</t>
  </si>
  <si>
    <t>GSL MYNY</t>
  </si>
  <si>
    <t>GE630E</t>
  </si>
  <si>
    <t>CONTI COURAGE</t>
  </si>
  <si>
    <t>GE631E</t>
  </si>
  <si>
    <t>MSC BRASILIA VII</t>
  </si>
  <si>
    <t>GE632E</t>
  </si>
  <si>
    <t>MIAMI,FL</t>
  </si>
  <si>
    <t>MIAMI</t>
  </si>
  <si>
    <t>CMA CGM RHONE</t>
  </si>
  <si>
    <t>0PGO5E1MA</t>
  </si>
  <si>
    <t>COSCO GME2</t>
  </si>
  <si>
    <t>CMA CGM AIDA</t>
  </si>
  <si>
    <t>0PGO7E1MA</t>
  </si>
  <si>
    <t>CMA CGM DALILA</t>
  </si>
  <si>
    <t>0PGO9E1MA</t>
  </si>
  <si>
    <t>CMA CGM ALMAVIVA</t>
  </si>
  <si>
    <t>0PGOBE1MA</t>
  </si>
  <si>
    <t>BELITA</t>
  </si>
  <si>
    <t>0PGODE1MA</t>
  </si>
  <si>
    <t xml:space="preserve">CHICAGO,IL </t>
  </si>
  <si>
    <t>LOS ANGELES(VIA)</t>
  </si>
  <si>
    <t>CMA CGM GEORGIA</t>
  </si>
  <si>
    <t>0GVN2E1MA</t>
  </si>
  <si>
    <t>CMA EXX</t>
  </si>
  <si>
    <t>CMA CGM VIRGINIA</t>
  </si>
  <si>
    <t>0GVN4E1MA</t>
  </si>
  <si>
    <t xml:space="preserve">CMA CGM TARPON
</t>
  </si>
  <si>
    <t>0GVN6E1MA</t>
  </si>
  <si>
    <t>CMA CGM SWORDFISH</t>
  </si>
  <si>
    <t>0GVN8E1MA</t>
  </si>
  <si>
    <t>CMA CGM WHITE SHARK</t>
  </si>
  <si>
    <t>0GVNAE1MA</t>
  </si>
  <si>
    <t xml:space="preserve">DALLAS, TX </t>
  </si>
  <si>
    <r>
      <rPr>
        <sz val="12"/>
        <color theme="1"/>
        <rFont val="Arial Narrow"/>
        <family val="2"/>
      </rPr>
      <t>LOS ANGELES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Arial Narrow"/>
        <family val="2"/>
      </rPr>
      <t>VIA)</t>
    </r>
  </si>
  <si>
    <t>CANADA ROUTE</t>
  </si>
  <si>
    <t xml:space="preserve">VANCOUVER </t>
  </si>
  <si>
    <t>SM PORTLAND</t>
  </si>
  <si>
    <t>2605E</t>
  </si>
  <si>
    <t>SML PNS</t>
  </si>
  <si>
    <t>SM TIANJIN</t>
  </si>
  <si>
    <t>SM MUMBAI</t>
  </si>
  <si>
    <t>SM SEOUL</t>
  </si>
  <si>
    <t>2606E</t>
  </si>
  <si>
    <t>SM QINGDAO</t>
  </si>
  <si>
    <t xml:space="preserve">MONTREAL </t>
  </si>
  <si>
    <t>VANCOUVER(VIA)</t>
  </si>
  <si>
    <r>
      <rPr>
        <sz val="12"/>
        <color theme="1"/>
        <rFont val="Arial Narrow"/>
        <family val="2"/>
      </rPr>
      <t>PRINCE RUPERT(VIA</t>
    </r>
    <r>
      <rPr>
        <sz val="12"/>
        <color theme="1"/>
        <rFont val="等线"/>
        <family val="3"/>
        <charset val="134"/>
      </rPr>
      <t>）</t>
    </r>
  </si>
  <si>
    <t>XIN YING KOU</t>
  </si>
  <si>
    <t>267N</t>
  </si>
  <si>
    <t>COSCO CPNW</t>
  </si>
  <si>
    <t>XIN RI ZHAO</t>
  </si>
  <si>
    <t>393N</t>
  </si>
  <si>
    <t>BELLAVIA</t>
  </si>
  <si>
    <t>071N</t>
  </si>
  <si>
    <t>COSCO PIRAEUS</t>
  </si>
  <si>
    <t>079N</t>
  </si>
  <si>
    <t xml:space="preserve">TORONTO  </t>
  </si>
  <si>
    <t xml:space="preserve">                                  </t>
  </si>
  <si>
    <t xml:space="preserve">EUROPEAN ROUTE      </t>
  </si>
  <si>
    <t>CNSZX</t>
  </si>
  <si>
    <t>XIN MEI ZHOU</t>
  </si>
  <si>
    <t>0001W</t>
  </si>
  <si>
    <t>FELIXSTOWE</t>
  </si>
  <si>
    <t>BARCELONA</t>
  </si>
  <si>
    <t>CMA</t>
  </si>
  <si>
    <t>005W</t>
  </si>
  <si>
    <t>022W</t>
  </si>
  <si>
    <t>WHL</t>
  </si>
  <si>
    <t>NHAVA SHEVA</t>
  </si>
  <si>
    <t xml:space="preserve">MONTEVIDEO  </t>
  </si>
  <si>
    <t>SAN ANTONIO</t>
  </si>
  <si>
    <t>COLON FREE ZONE</t>
  </si>
  <si>
    <t>EMC</t>
  </si>
  <si>
    <t>015E</t>
  </si>
  <si>
    <t>EUROPEAN ROUTE</t>
  </si>
  <si>
    <t>CNSHA</t>
  </si>
  <si>
    <t>HAM</t>
  </si>
  <si>
    <t>EVER LAMBENT</t>
  </si>
  <si>
    <t>VARNA</t>
  </si>
  <si>
    <t>GDYNIA</t>
  </si>
  <si>
    <t>ARS/COP</t>
  </si>
  <si>
    <t>MEDITERRANEAN ROUTE</t>
  </si>
  <si>
    <t>MSK</t>
  </si>
  <si>
    <t>PIR</t>
  </si>
  <si>
    <t>COSCO</t>
  </si>
  <si>
    <t>BEIRUT</t>
  </si>
  <si>
    <t>GOA</t>
  </si>
  <si>
    <t xml:space="preserve">ALEXANDRIA  </t>
  </si>
  <si>
    <t>LIMASSOL</t>
  </si>
  <si>
    <t>AFRICA ROUTE</t>
  </si>
  <si>
    <t>AUSTRALIA &amp; NEW ZEALAND ROUTE</t>
  </si>
  <si>
    <t>033S</t>
  </si>
  <si>
    <t xml:space="preserve">PORT KELANG  </t>
  </si>
  <si>
    <t>PKG(N)</t>
  </si>
  <si>
    <t>KMTC</t>
  </si>
  <si>
    <t>SITC</t>
  </si>
  <si>
    <t>HAIPHONG</t>
  </si>
  <si>
    <t>SNL</t>
  </si>
  <si>
    <t>SUR</t>
  </si>
  <si>
    <t>072W</t>
  </si>
  <si>
    <t>INDIAN ROUTE</t>
  </si>
  <si>
    <t xml:space="preserve">CALCUTTA  </t>
  </si>
  <si>
    <t>CLT</t>
  </si>
  <si>
    <t>NEW DELHI/(P )</t>
  </si>
  <si>
    <t>109W</t>
  </si>
  <si>
    <t>WAN HAI 507</t>
  </si>
  <si>
    <t>COLOMBO</t>
  </si>
  <si>
    <t>OOCL</t>
  </si>
  <si>
    <t xml:space="preserve">AQABA </t>
  </si>
  <si>
    <t>AQA</t>
  </si>
  <si>
    <t>COSCO SHANGHAI</t>
  </si>
  <si>
    <t>RIYADH</t>
  </si>
  <si>
    <t>XIN CHI WAN</t>
  </si>
  <si>
    <t>CALLAO</t>
  </si>
  <si>
    <t>HAM-SUD</t>
  </si>
  <si>
    <t>MANZANILLO</t>
  </si>
  <si>
    <t>017W</t>
  </si>
  <si>
    <t>007E</t>
  </si>
  <si>
    <t>044E</t>
  </si>
  <si>
    <t>NYC</t>
  </si>
  <si>
    <t>103E</t>
  </si>
  <si>
    <t>CHICAGO</t>
  </si>
  <si>
    <t>JAPAN &amp; SOUTH KOREA</t>
  </si>
  <si>
    <t>BUSAN</t>
  </si>
  <si>
    <t>EAS</t>
  </si>
  <si>
    <t>INCHON</t>
  </si>
  <si>
    <t>CARRIER</t>
  </si>
  <si>
    <t>CNTAO</t>
  </si>
  <si>
    <t>031W</t>
  </si>
  <si>
    <t>ISTANBUL</t>
  </si>
  <si>
    <t>VIA  VCR</t>
    <phoneticPr fontId="53" type="noConversion"/>
  </si>
  <si>
    <t>2605E</t>
    <phoneticPr fontId="53" type="noConversion"/>
  </si>
  <si>
    <t xml:space="preserve">SM MUMBAI </t>
    <phoneticPr fontId="53" type="noConversion"/>
  </si>
  <si>
    <t>2605E</t>
    <phoneticPr fontId="53" type="noConversion"/>
  </si>
  <si>
    <t xml:space="preserve">SM TIANJIN </t>
    <phoneticPr fontId="53" type="noConversion"/>
  </si>
  <si>
    <t xml:space="preserve">SM PORTLAND </t>
    <phoneticPr fontId="53" type="noConversion"/>
  </si>
  <si>
    <t>SML(PNS)</t>
    <phoneticPr fontId="53" type="noConversion"/>
  </si>
  <si>
    <t xml:space="preserve">SM QINGDAO </t>
    <phoneticPr fontId="53" type="noConversion"/>
  </si>
  <si>
    <t xml:space="preserve">CUT OFF </t>
  </si>
  <si>
    <t>TORONTO</t>
    <phoneticPr fontId="53" type="noConversion"/>
  </si>
  <si>
    <t>PRR</t>
  </si>
  <si>
    <t>TORONTO</t>
  </si>
  <si>
    <t xml:space="preserve">SM MUMBAI </t>
    <phoneticPr fontId="53" type="noConversion"/>
  </si>
  <si>
    <t>VIA  VCR</t>
    <phoneticPr fontId="53" type="noConversion"/>
  </si>
  <si>
    <t>MONTREAL</t>
  </si>
  <si>
    <t>VANCOUVER</t>
    <phoneticPr fontId="53" type="noConversion"/>
  </si>
  <si>
    <t xml:space="preserve"> </t>
    <phoneticPr fontId="57" type="noConversion"/>
  </si>
  <si>
    <t xml:space="preserve">SM QINGDAO </t>
    <phoneticPr fontId="53" type="noConversion"/>
  </si>
  <si>
    <t>VANCOUVER</t>
    <phoneticPr fontId="57" type="noConversion"/>
  </si>
  <si>
    <t>VANCOUVER</t>
    <phoneticPr fontId="53" type="noConversion"/>
  </si>
  <si>
    <t>ONE CRANE</t>
    <phoneticPr fontId="53" type="noConversion"/>
  </si>
  <si>
    <t>0060E</t>
    <phoneticPr fontId="53" type="noConversion"/>
  </si>
  <si>
    <t>HMM VICTORY</t>
    <phoneticPr fontId="53" type="noConversion"/>
  </si>
  <si>
    <t>052E</t>
    <phoneticPr fontId="53" type="noConversion"/>
  </si>
  <si>
    <t>YM WORTH</t>
    <phoneticPr fontId="53" type="noConversion"/>
  </si>
  <si>
    <t>0011E</t>
    <phoneticPr fontId="53" type="noConversion"/>
  </si>
  <si>
    <t>HMM AMETHYST</t>
    <phoneticPr fontId="53" type="noConversion"/>
  </si>
  <si>
    <t>HMM/ONE/YML(EC2)</t>
    <phoneticPr fontId="53" type="noConversion"/>
  </si>
  <si>
    <t>527E</t>
    <phoneticPr fontId="53" type="noConversion"/>
  </si>
  <si>
    <t>ONE COLUMBA</t>
    <phoneticPr fontId="53" type="noConversion"/>
  </si>
  <si>
    <t>CHARLESTON</t>
    <phoneticPr fontId="53" type="noConversion"/>
  </si>
  <si>
    <t>CHARLESTON</t>
    <phoneticPr fontId="53" type="noConversion"/>
  </si>
  <si>
    <t>0XRBLE</t>
  </si>
  <si>
    <t>CMA CGM PANAMA</t>
    <phoneticPr fontId="53" type="noConversion"/>
  </si>
  <si>
    <t>0XRBJE</t>
    <phoneticPr fontId="53" type="noConversion"/>
  </si>
  <si>
    <t>CMA CGM T. JEFFERSON</t>
    <phoneticPr fontId="53" type="noConversion"/>
  </si>
  <si>
    <t>0XRBHE</t>
    <phoneticPr fontId="53" type="noConversion"/>
  </si>
  <si>
    <t>CMA CGM ARGENTINA</t>
    <phoneticPr fontId="53" type="noConversion"/>
  </si>
  <si>
    <t>0XRBFE</t>
    <phoneticPr fontId="53" type="noConversion"/>
  </si>
  <si>
    <t>CMA CGM MEXICO</t>
    <phoneticPr fontId="53" type="noConversion"/>
  </si>
  <si>
    <t>CMA(CBX) OOCL(ECC3)</t>
    <phoneticPr fontId="53" type="noConversion"/>
  </si>
  <si>
    <t>BLANK SAILING</t>
    <phoneticPr fontId="53" type="noConversion"/>
  </si>
  <si>
    <t>VESSEL</t>
    <phoneticPr fontId="53" type="noConversion"/>
  </si>
  <si>
    <t>MIAMI</t>
    <phoneticPr fontId="53" type="noConversion"/>
  </si>
  <si>
    <t>COSCO SHIPPING PEONY</t>
    <phoneticPr fontId="53" type="noConversion"/>
  </si>
  <si>
    <t>086E</t>
    <phoneticPr fontId="53" type="noConversion"/>
  </si>
  <si>
    <t>SEASPAN HARMONY</t>
    <phoneticPr fontId="53" type="noConversion"/>
  </si>
  <si>
    <t>036E</t>
    <phoneticPr fontId="53" type="noConversion"/>
  </si>
  <si>
    <t>COSCO SHIPPING AZALEA</t>
    <phoneticPr fontId="53" type="noConversion"/>
  </si>
  <si>
    <t>058E</t>
    <phoneticPr fontId="53" type="noConversion"/>
  </si>
  <si>
    <t>OOCL KOREA</t>
    <phoneticPr fontId="53" type="noConversion"/>
  </si>
  <si>
    <t>OOCL(ECX2)/COSCO(AWE2)</t>
    <phoneticPr fontId="53" type="noConversion"/>
  </si>
  <si>
    <t>033E</t>
    <phoneticPr fontId="53" type="noConversion"/>
  </si>
  <si>
    <t>COSCO SHIPPING LOTUS</t>
    <phoneticPr fontId="53" type="noConversion"/>
  </si>
  <si>
    <t>TO BE ADVISED</t>
    <phoneticPr fontId="53" type="noConversion"/>
  </si>
  <si>
    <t>007E</t>
    <phoneticPr fontId="53" type="noConversion"/>
  </si>
  <si>
    <t>OOCL IRIS</t>
    <phoneticPr fontId="53" type="noConversion"/>
  </si>
  <si>
    <t xml:space="preserve">	003E</t>
    <phoneticPr fontId="53" type="noConversion"/>
  </si>
  <si>
    <t>OOCL LAVENDER</t>
    <phoneticPr fontId="53" type="noConversion"/>
  </si>
  <si>
    <t>004E</t>
    <phoneticPr fontId="53" type="noConversion"/>
  </si>
  <si>
    <t>OOCL KAPOK</t>
    <phoneticPr fontId="53" type="noConversion"/>
  </si>
  <si>
    <t>OOCL(ECX1)/COSCO(AWE4)</t>
    <phoneticPr fontId="53" type="noConversion"/>
  </si>
  <si>
    <t>005E</t>
    <phoneticPr fontId="53" type="noConversion"/>
  </si>
  <si>
    <t>OOCL MAGNOLIA</t>
    <phoneticPr fontId="53" type="noConversion"/>
  </si>
  <si>
    <t>1277024E</t>
    <phoneticPr fontId="53" type="noConversion"/>
  </si>
  <si>
    <t>EVER FORE</t>
    <phoneticPr fontId="53" type="noConversion"/>
  </si>
  <si>
    <t>1276043E</t>
    <phoneticPr fontId="53" type="noConversion"/>
  </si>
  <si>
    <t>TALOS</t>
    <phoneticPr fontId="53" type="noConversion"/>
  </si>
  <si>
    <t>1275029E</t>
    <phoneticPr fontId="53" type="noConversion"/>
  </si>
  <si>
    <t>EVER FOCUS</t>
    <phoneticPr fontId="53" type="noConversion"/>
  </si>
  <si>
    <t>1274020E</t>
    <phoneticPr fontId="53" type="noConversion"/>
  </si>
  <si>
    <t>EVER FULL</t>
    <phoneticPr fontId="53" type="noConversion"/>
  </si>
  <si>
    <t>EMC(NUE)/COSCO(AWE1)/OOCL(ECC2)</t>
    <phoneticPr fontId="53" type="noConversion"/>
  </si>
  <si>
    <t>1273023E</t>
    <phoneticPr fontId="53" type="noConversion"/>
  </si>
  <si>
    <t>EVER FOND</t>
    <phoneticPr fontId="53" type="noConversion"/>
  </si>
  <si>
    <t>NEW YORK,NY</t>
    <phoneticPr fontId="53" type="noConversion"/>
  </si>
  <si>
    <t>1276043E</t>
    <phoneticPr fontId="53" type="noConversion"/>
  </si>
  <si>
    <t>1274020E</t>
    <phoneticPr fontId="53" type="noConversion"/>
  </si>
  <si>
    <t>EMC(NUE)/COSCO(AWE1)/OOCL(ECC2)</t>
    <phoneticPr fontId="53" type="noConversion"/>
  </si>
  <si>
    <t>1273023E</t>
    <phoneticPr fontId="53" type="noConversion"/>
  </si>
  <si>
    <t>BOSTON</t>
    <phoneticPr fontId="53" type="noConversion"/>
  </si>
  <si>
    <t>VIA LGB</t>
    <phoneticPr fontId="53" type="noConversion"/>
  </si>
  <si>
    <t xml:space="preserve"> </t>
    <phoneticPr fontId="53" type="noConversion"/>
  </si>
  <si>
    <t>HMM TURQUOISE</t>
    <phoneticPr fontId="53" type="noConversion"/>
  </si>
  <si>
    <t>0014E</t>
    <phoneticPr fontId="53" type="noConversion"/>
  </si>
  <si>
    <t>HMM RUBY</t>
    <phoneticPr fontId="53" type="noConversion"/>
  </si>
  <si>
    <t>0025E</t>
    <phoneticPr fontId="53" type="noConversion"/>
  </si>
  <si>
    <t>HMM RAON</t>
    <phoneticPr fontId="53" type="noConversion"/>
  </si>
  <si>
    <t>HMM(MP2)/ONE(PS6)/YML(MS2)</t>
    <phoneticPr fontId="53" type="noConversion"/>
  </si>
  <si>
    <t>0011E</t>
    <phoneticPr fontId="53" type="noConversion"/>
  </si>
  <si>
    <t>HMM DIAMOND</t>
    <phoneticPr fontId="53" type="noConversion"/>
  </si>
  <si>
    <t>LOS ANGELES</t>
    <phoneticPr fontId="53" type="noConversion"/>
  </si>
  <si>
    <t xml:space="preserve"> </t>
    <phoneticPr fontId="53" type="noConversion"/>
  </si>
  <si>
    <t>0014E</t>
    <phoneticPr fontId="53" type="noConversion"/>
  </si>
  <si>
    <t>HMM RUBY</t>
    <phoneticPr fontId="53" type="noConversion"/>
  </si>
  <si>
    <t>0025E</t>
    <phoneticPr fontId="53" type="noConversion"/>
  </si>
  <si>
    <t>ATLANTA</t>
  </si>
  <si>
    <t>LB</t>
    <phoneticPr fontId="53" type="noConversion"/>
  </si>
  <si>
    <t>ATLANTA</t>
    <phoneticPr fontId="53" type="noConversion"/>
  </si>
  <si>
    <t xml:space="preserve"> </t>
    <phoneticPr fontId="53" type="noConversion"/>
  </si>
  <si>
    <t>192E</t>
    <phoneticPr fontId="53" type="noConversion"/>
  </si>
  <si>
    <t>YM WEALTH</t>
    <phoneticPr fontId="53" type="noConversion"/>
  </si>
  <si>
    <t>NO VESSEL</t>
    <phoneticPr fontId="53" type="noConversion"/>
  </si>
  <si>
    <t>0306E</t>
    <phoneticPr fontId="53" type="noConversion"/>
  </si>
  <si>
    <t>HMM VANCOUVER</t>
    <phoneticPr fontId="53" type="noConversion"/>
  </si>
  <si>
    <t>ONE/YML(PN3)</t>
    <phoneticPr fontId="53" type="noConversion"/>
  </si>
  <si>
    <t>0170E</t>
    <phoneticPr fontId="53" type="noConversion"/>
  </si>
  <si>
    <t>HYUNDAI FORWARD</t>
    <phoneticPr fontId="53" type="noConversion"/>
  </si>
  <si>
    <t>TACOMA</t>
  </si>
  <si>
    <t>OAKLAND</t>
  </si>
  <si>
    <t>1232078E</t>
    <phoneticPr fontId="53" type="noConversion"/>
  </si>
  <si>
    <t>EVER LEGACY</t>
    <phoneticPr fontId="53" type="noConversion"/>
  </si>
  <si>
    <t>1231035E</t>
    <phoneticPr fontId="53" type="noConversion"/>
  </si>
  <si>
    <t>EVER FUTURE</t>
    <phoneticPr fontId="53" type="noConversion"/>
  </si>
  <si>
    <t>1230086E</t>
    <phoneticPr fontId="53" type="noConversion"/>
  </si>
  <si>
    <t>EVER LOGIC</t>
    <phoneticPr fontId="53" type="noConversion"/>
  </si>
  <si>
    <t>1229069E</t>
    <phoneticPr fontId="53" type="noConversion"/>
  </si>
  <si>
    <t>EVER LEGION</t>
    <phoneticPr fontId="53" type="noConversion"/>
  </si>
  <si>
    <t>EMC(CPS)/COSCO(AAC2)/OOCL(PCN3)</t>
    <phoneticPr fontId="53" type="noConversion"/>
  </si>
  <si>
    <t>1228078E</t>
    <phoneticPr fontId="53" type="noConversion"/>
  </si>
  <si>
    <t>EVER LIVELY</t>
    <phoneticPr fontId="53" type="noConversion"/>
  </si>
  <si>
    <t>LA</t>
    <phoneticPr fontId="53" type="noConversion"/>
  </si>
  <si>
    <t>HMM TURQUOISE</t>
    <phoneticPr fontId="53" type="noConversion"/>
  </si>
  <si>
    <t>HMM RAON</t>
    <phoneticPr fontId="53" type="noConversion"/>
  </si>
  <si>
    <t>LB</t>
  </si>
  <si>
    <t>075E</t>
    <phoneticPr fontId="53" type="noConversion"/>
  </si>
  <si>
    <t xml:space="preserve">KAIMANA HILA </t>
    <phoneticPr fontId="53" type="noConversion"/>
  </si>
  <si>
    <t>026E</t>
    <phoneticPr fontId="53" type="noConversion"/>
  </si>
  <si>
    <t xml:space="preserve">MATSON WAIKIKI </t>
    <phoneticPr fontId="53" type="noConversion"/>
  </si>
  <si>
    <t>074E</t>
    <phoneticPr fontId="53" type="noConversion"/>
  </si>
  <si>
    <t xml:space="preserve">MATSONIA </t>
    <phoneticPr fontId="53" type="noConversion"/>
  </si>
  <si>
    <t>099E</t>
    <phoneticPr fontId="53" type="noConversion"/>
  </si>
  <si>
    <t xml:space="preserve">DANIEL K. INOUYE </t>
    <phoneticPr fontId="53" type="noConversion"/>
  </si>
  <si>
    <t>MATSON(CLX)</t>
    <phoneticPr fontId="53" type="noConversion"/>
  </si>
  <si>
    <t xml:space="preserve">101E </t>
    <phoneticPr fontId="53" type="noConversion"/>
  </si>
  <si>
    <t xml:space="preserve">LURLINE </t>
    <phoneticPr fontId="53" type="noConversion"/>
  </si>
  <si>
    <t>071E</t>
    <phoneticPr fontId="53" type="noConversion"/>
  </si>
  <si>
    <t>OOCL BRUSSELS</t>
    <phoneticPr fontId="53" type="noConversion"/>
  </si>
  <si>
    <t>060E</t>
    <phoneticPr fontId="62" type="noConversion"/>
  </si>
  <si>
    <t>OOCL POLAND</t>
    <phoneticPr fontId="62" type="noConversion"/>
  </si>
  <si>
    <t>083E</t>
    <phoneticPr fontId="53" type="noConversion"/>
  </si>
  <si>
    <t>COSCO ITALY</t>
    <phoneticPr fontId="53" type="noConversion"/>
  </si>
  <si>
    <t>EMC(PCC1)/oocl</t>
    <phoneticPr fontId="53" type="noConversion"/>
  </si>
  <si>
    <t>COSCO PORTUGAL</t>
    <phoneticPr fontId="53" type="noConversion"/>
  </si>
  <si>
    <t xml:space="preserve">LOS ANGELES,CA </t>
    <phoneticPr fontId="53" type="noConversion"/>
  </si>
  <si>
    <t>W147</t>
    <phoneticPr fontId="53" type="noConversion"/>
  </si>
  <si>
    <t>WAN HAI 502</t>
    <phoneticPr fontId="53" type="noConversion"/>
  </si>
  <si>
    <t>W001</t>
    <phoneticPr fontId="53" type="noConversion"/>
  </si>
  <si>
    <t>WAN HAI 903</t>
    <phoneticPr fontId="53" type="noConversion"/>
  </si>
  <si>
    <t>W076</t>
    <phoneticPr fontId="62" type="noConversion"/>
  </si>
  <si>
    <t>WAN HAI 613</t>
    <phoneticPr fontId="62" type="noConversion"/>
  </si>
  <si>
    <t>W003</t>
    <phoneticPr fontId="53" type="noConversion"/>
  </si>
  <si>
    <t>WAN HAI 711</t>
    <phoneticPr fontId="53" type="noConversion"/>
  </si>
  <si>
    <t>WHL(EM1)</t>
    <phoneticPr fontId="53" type="noConversion"/>
  </si>
  <si>
    <t>W027</t>
    <phoneticPr fontId="53" type="noConversion"/>
  </si>
  <si>
    <t>WAN HAI 721</t>
    <phoneticPr fontId="53" type="noConversion"/>
  </si>
  <si>
    <t>W076</t>
    <phoneticPr fontId="62" type="noConversion"/>
  </si>
  <si>
    <t>W027</t>
    <phoneticPr fontId="53" type="noConversion"/>
  </si>
  <si>
    <t>WAN HAI 721</t>
    <phoneticPr fontId="53" type="noConversion"/>
  </si>
  <si>
    <t>VIA FUJAIRAH</t>
  </si>
  <si>
    <t>TBN</t>
    <phoneticPr fontId="53" type="noConversion"/>
  </si>
  <si>
    <t>VIA FUJAIRAH</t>
    <phoneticPr fontId="53" type="noConversion"/>
  </si>
  <si>
    <t>334W</t>
    <phoneticPr fontId="53" type="noConversion"/>
  </si>
  <si>
    <t>XIN HAI KOU</t>
    <phoneticPr fontId="53" type="noConversion"/>
  </si>
  <si>
    <t>BLANK SAILING</t>
    <phoneticPr fontId="53" type="noConversion"/>
  </si>
  <si>
    <t>OOCL(ME5)/COSCO(MEX)</t>
    <phoneticPr fontId="53" type="noConversion"/>
  </si>
  <si>
    <t>013W</t>
    <phoneticPr fontId="53" type="noConversion"/>
  </si>
  <si>
    <t>FEI HONG DA 66</t>
    <phoneticPr fontId="53" type="noConversion"/>
  </si>
  <si>
    <t>FUJAIRAH</t>
    <phoneticPr fontId="53" type="noConversion"/>
  </si>
  <si>
    <t>DAMMAM</t>
    <phoneticPr fontId="53" type="noConversion"/>
  </si>
  <si>
    <t>HAMAD</t>
    <phoneticPr fontId="53" type="noConversion"/>
  </si>
  <si>
    <t>HAMAD</t>
  </si>
  <si>
    <t>VIA KHORFAKKAN</t>
    <phoneticPr fontId="53" type="noConversion"/>
  </si>
  <si>
    <t>2604W</t>
    <phoneticPr fontId="53" type="noConversion"/>
  </si>
  <si>
    <t xml:space="preserve">MUMBAI BRIDGE </t>
    <phoneticPr fontId="53" type="noConversion"/>
  </si>
  <si>
    <t>SINKOR(SGX1)</t>
    <phoneticPr fontId="53" type="noConversion"/>
  </si>
  <si>
    <t>2605W</t>
    <phoneticPr fontId="53" type="noConversion"/>
  </si>
  <si>
    <t xml:space="preserve">SYDNEY BRIDGE </t>
    <phoneticPr fontId="53" type="noConversion"/>
  </si>
  <si>
    <t>JEBEL ALI</t>
    <phoneticPr fontId="53" type="noConversion"/>
  </si>
  <si>
    <t>KHOR FAKKAN</t>
    <phoneticPr fontId="53" type="noConversion"/>
  </si>
  <si>
    <t>181W</t>
    <phoneticPr fontId="53" type="noConversion"/>
  </si>
  <si>
    <t>XIN WEN ZHOU</t>
    <phoneticPr fontId="53" type="noConversion"/>
  </si>
  <si>
    <t>W060</t>
    <phoneticPr fontId="53" type="noConversion"/>
  </si>
  <si>
    <t>WAN HAI 323</t>
    <phoneticPr fontId="53" type="noConversion"/>
  </si>
  <si>
    <t>260W</t>
    <phoneticPr fontId="53" type="noConversion"/>
  </si>
  <si>
    <t>OOCL CHARLESTON</t>
    <phoneticPr fontId="53" type="noConversion"/>
  </si>
  <si>
    <t>0018W</t>
    <phoneticPr fontId="53" type="noConversion"/>
  </si>
  <si>
    <t>CAPE HELLAS</t>
    <phoneticPr fontId="53" type="noConversion"/>
  </si>
  <si>
    <t xml:space="preserve">WHL(CI3)/OOCL(FCS2)
</t>
    <phoneticPr fontId="53" type="noConversion"/>
  </si>
  <si>
    <t>W055</t>
    <phoneticPr fontId="53" type="noConversion"/>
  </si>
  <si>
    <t>WAN HAI 355</t>
    <phoneticPr fontId="53" type="noConversion"/>
  </si>
  <si>
    <t>ETA</t>
    <phoneticPr fontId="57" type="noConversion"/>
  </si>
  <si>
    <t>ETD</t>
    <phoneticPr fontId="53" type="noConversion"/>
  </si>
  <si>
    <t xml:space="preserve">CUT OFF </t>
    <phoneticPr fontId="53" type="noConversion"/>
  </si>
  <si>
    <t>CHENNAI</t>
    <phoneticPr fontId="57" type="noConversion"/>
  </si>
  <si>
    <t>CNSHA</t>
    <phoneticPr fontId="53" type="noConversion"/>
  </si>
  <si>
    <t>OPERATOR</t>
    <phoneticPr fontId="57" type="noConversion"/>
  </si>
  <si>
    <t>VOYAGE</t>
    <phoneticPr fontId="53" type="noConversion"/>
  </si>
  <si>
    <t>VESSEL</t>
    <phoneticPr fontId="66" type="noConversion"/>
  </si>
  <si>
    <t>109W</t>
    <phoneticPr fontId="53" type="noConversion"/>
  </si>
  <si>
    <t>XIN TIAN JIN</t>
    <phoneticPr fontId="53" type="noConversion"/>
  </si>
  <si>
    <t>0FDI1W</t>
    <phoneticPr fontId="53" type="noConversion"/>
  </si>
  <si>
    <t>ENSENADA</t>
    <phoneticPr fontId="53" type="noConversion"/>
  </si>
  <si>
    <t>918W</t>
    <phoneticPr fontId="53" type="noConversion"/>
  </si>
  <si>
    <t>NAVIOS BAHAMAS</t>
    <phoneticPr fontId="53" type="noConversion"/>
  </si>
  <si>
    <t>KMTC(FME)
OOCL(FCS)</t>
    <phoneticPr fontId="53" type="noConversion"/>
  </si>
  <si>
    <t>CHENNAI/KATTUPALLI</t>
    <phoneticPr fontId="66" type="noConversion"/>
  </si>
  <si>
    <t>VIA PKG</t>
    <phoneticPr fontId="53" type="noConversion"/>
  </si>
  <si>
    <t>VARANYA BHUM</t>
    <phoneticPr fontId="53" type="noConversion"/>
  </si>
  <si>
    <t>015W</t>
    <phoneticPr fontId="53" type="noConversion"/>
  </si>
  <si>
    <t>KOTA PLUMBAGO</t>
    <phoneticPr fontId="53" type="noConversion"/>
  </si>
  <si>
    <t>W016</t>
    <phoneticPr fontId="53" type="noConversion"/>
  </si>
  <si>
    <t>INTERASIA AMPLIFY</t>
    <phoneticPr fontId="53" type="noConversion"/>
  </si>
  <si>
    <t>RCL(RWA2)</t>
    <phoneticPr fontId="53" type="noConversion"/>
  </si>
  <si>
    <t>014W</t>
    <phoneticPr fontId="53" type="noConversion"/>
  </si>
  <si>
    <t>USSAMA BHUM</t>
    <phoneticPr fontId="53" type="noConversion"/>
  </si>
  <si>
    <t>PKG</t>
    <phoneticPr fontId="57" type="noConversion"/>
  </si>
  <si>
    <t>02631W</t>
    <phoneticPr fontId="53" type="noConversion"/>
  </si>
  <si>
    <t>ESL WASL</t>
    <phoneticPr fontId="53" type="noConversion"/>
  </si>
  <si>
    <t>197W</t>
    <phoneticPr fontId="53" type="noConversion"/>
  </si>
  <si>
    <t>EVER EAGLE</t>
    <phoneticPr fontId="53" type="noConversion"/>
  </si>
  <si>
    <t>KMTC DUBAI</t>
    <phoneticPr fontId="53" type="noConversion"/>
  </si>
  <si>
    <t>087W</t>
    <phoneticPr fontId="53" type="noConversion"/>
  </si>
  <si>
    <t>EVER LUCID</t>
    <phoneticPr fontId="53" type="noConversion"/>
  </si>
  <si>
    <t>ZIM(NIX)/KMTC(AIS3)</t>
    <phoneticPr fontId="57" type="noConversion"/>
  </si>
  <si>
    <t>ESL DACHAN BAY</t>
    <phoneticPr fontId="53" type="noConversion"/>
  </si>
  <si>
    <t>ETA</t>
    <phoneticPr fontId="53" type="noConversion"/>
  </si>
  <si>
    <t>ETD</t>
    <phoneticPr fontId="53" type="noConversion"/>
  </si>
  <si>
    <t>NSA</t>
    <phoneticPr fontId="53" type="noConversion"/>
  </si>
  <si>
    <t>W017</t>
    <phoneticPr fontId="53" type="noConversion"/>
  </si>
  <si>
    <t>INTERASIA ACCELERATE</t>
    <phoneticPr fontId="53" type="noConversion"/>
  </si>
  <si>
    <t>W027</t>
    <phoneticPr fontId="53" type="noConversion"/>
  </si>
  <si>
    <t>WAN HAI 723</t>
    <phoneticPr fontId="53" type="noConversion"/>
  </si>
  <si>
    <t>WAN HAI 621</t>
    <phoneticPr fontId="53" type="noConversion"/>
  </si>
  <si>
    <t>WHL(CI6)</t>
    <phoneticPr fontId="57" type="noConversion"/>
  </si>
  <si>
    <t>W032</t>
    <phoneticPr fontId="53" type="noConversion"/>
  </si>
  <si>
    <t>WAN HAI 627</t>
    <phoneticPr fontId="53" type="noConversion"/>
  </si>
  <si>
    <t>ETA</t>
    <phoneticPr fontId="53" type="noConversion"/>
  </si>
  <si>
    <t>VESSEL</t>
    <phoneticPr fontId="66" type="noConversion"/>
  </si>
  <si>
    <t>NHAVA SHEVA</t>
    <phoneticPr fontId="53" type="noConversion"/>
  </si>
  <si>
    <t>W088</t>
    <phoneticPr fontId="53" type="noConversion"/>
  </si>
  <si>
    <t>WAN HAI 612</t>
    <phoneticPr fontId="53" type="noConversion"/>
  </si>
  <si>
    <t>150W</t>
    <phoneticPr fontId="53" type="noConversion"/>
  </si>
  <si>
    <t>COSCO NEW YORK</t>
    <phoneticPr fontId="53" type="noConversion"/>
  </si>
  <si>
    <t>W029</t>
    <phoneticPr fontId="53" type="noConversion"/>
  </si>
  <si>
    <t>WAN HAI 625</t>
    <phoneticPr fontId="53" type="noConversion"/>
  </si>
  <si>
    <t>W084</t>
    <phoneticPr fontId="53" type="noConversion"/>
  </si>
  <si>
    <t>WAN HAI 611</t>
    <phoneticPr fontId="53" type="noConversion"/>
  </si>
  <si>
    <t>COSCO/WHL(PMX)</t>
    <phoneticPr fontId="57" type="noConversion"/>
  </si>
  <si>
    <t>291W</t>
    <phoneticPr fontId="53" type="noConversion"/>
  </si>
  <si>
    <t>XIN PU DONG</t>
    <phoneticPr fontId="53" type="noConversion"/>
  </si>
  <si>
    <t>COLOMBO</t>
    <phoneticPr fontId="53" type="noConversion"/>
  </si>
  <si>
    <t>VIA MUNDRA</t>
    <phoneticPr fontId="57" type="noConversion"/>
  </si>
  <si>
    <t>0P51MS1MA</t>
    <phoneticPr fontId="53" type="noConversion"/>
  </si>
  <si>
    <t>CMA CGM MUSCA</t>
    <phoneticPr fontId="53" type="noConversion"/>
  </si>
  <si>
    <t>0P51ES1MA</t>
    <phoneticPr fontId="53" type="noConversion"/>
  </si>
  <si>
    <t>APL PARIS</t>
    <phoneticPr fontId="53" type="noConversion"/>
  </si>
  <si>
    <t>0P51AS1MA</t>
    <phoneticPr fontId="53" type="noConversion"/>
  </si>
  <si>
    <t>COSCO PRINCE RUPERT</t>
    <phoneticPr fontId="53" type="noConversion"/>
  </si>
  <si>
    <t>CMA(AS1)</t>
    <phoneticPr fontId="57" type="noConversion"/>
  </si>
  <si>
    <t>0P516S1MA</t>
    <phoneticPr fontId="53" type="noConversion"/>
  </si>
  <si>
    <t>HEDWIG SCHULTE</t>
    <phoneticPr fontId="53" type="noConversion"/>
  </si>
  <si>
    <t>ETD</t>
    <phoneticPr fontId="57" type="noConversion"/>
  </si>
  <si>
    <t xml:space="preserve">CUT OFF </t>
    <phoneticPr fontId="57" type="noConversion"/>
  </si>
  <si>
    <t>NEW DELHI/(P )</t>
    <phoneticPr fontId="57" type="noConversion"/>
  </si>
  <si>
    <t>MUN</t>
    <phoneticPr fontId="53" type="noConversion"/>
  </si>
  <si>
    <t>CNSHA</t>
    <phoneticPr fontId="57" type="noConversion"/>
  </si>
  <si>
    <t>VOYAGE</t>
    <phoneticPr fontId="57" type="noConversion"/>
  </si>
  <si>
    <t>615S</t>
    <phoneticPr fontId="53" type="noConversion"/>
  </si>
  <si>
    <t>MCC DANANG</t>
    <phoneticPr fontId="53" type="noConversion"/>
  </si>
  <si>
    <t>559S</t>
    <phoneticPr fontId="53" type="noConversion"/>
  </si>
  <si>
    <t xml:space="preserve">MAERSK JAKARTA </t>
    <phoneticPr fontId="53" type="noConversion"/>
  </si>
  <si>
    <t>554S</t>
    <phoneticPr fontId="53" type="noConversion"/>
  </si>
  <si>
    <t>MAERSK XIAMEN</t>
    <phoneticPr fontId="53" type="noConversion"/>
  </si>
  <si>
    <t>612S</t>
    <phoneticPr fontId="53" type="noConversion"/>
  </si>
  <si>
    <t xml:space="preserve">MAERSK SONGKHLA </t>
    <phoneticPr fontId="53" type="noConversion"/>
  </si>
  <si>
    <t>MCC(SH2)</t>
    <phoneticPr fontId="53" type="noConversion"/>
  </si>
  <si>
    <t>MAERSK YOKOHAMA</t>
    <phoneticPr fontId="53" type="noConversion"/>
  </si>
  <si>
    <t>CHITTAGONG</t>
    <phoneticPr fontId="66" type="noConversion"/>
  </si>
  <si>
    <t>617A</t>
    <phoneticPr fontId="53" type="noConversion"/>
  </si>
  <si>
    <t xml:space="preserve">MAERSK VLADIVOSTOK </t>
    <phoneticPr fontId="53" type="noConversion"/>
  </si>
  <si>
    <t>626A</t>
    <phoneticPr fontId="53" type="noConversion"/>
  </si>
  <si>
    <t xml:space="preserve">MAERSK BINTULU </t>
    <phoneticPr fontId="53" type="noConversion"/>
  </si>
  <si>
    <t>618A</t>
    <phoneticPr fontId="53" type="noConversion"/>
  </si>
  <si>
    <t xml:space="preserve">MAERSK CHATTOGRAM </t>
    <phoneticPr fontId="53" type="noConversion"/>
  </si>
  <si>
    <t>MCC(SH1)</t>
    <phoneticPr fontId="53" type="noConversion"/>
  </si>
  <si>
    <t>624A</t>
    <phoneticPr fontId="53" type="noConversion"/>
  </si>
  <si>
    <t xml:space="preserve">MAERSK KWANGYANG </t>
    <phoneticPr fontId="53" type="noConversion"/>
  </si>
  <si>
    <t>CHITTAGONG</t>
    <phoneticPr fontId="53" type="noConversion"/>
  </si>
  <si>
    <t>OPERATOR</t>
    <phoneticPr fontId="57" type="noConversion"/>
  </si>
  <si>
    <t>2612S</t>
    <phoneticPr fontId="57" type="noConversion"/>
  </si>
  <si>
    <t>SITC YUANMING</t>
    <phoneticPr fontId="53" type="noConversion"/>
  </si>
  <si>
    <t>2610S</t>
    <phoneticPr fontId="57" type="noConversion"/>
  </si>
  <si>
    <t>SITC QIUMING</t>
    <phoneticPr fontId="53" type="noConversion"/>
  </si>
  <si>
    <t>SITC SHENGMING</t>
    <phoneticPr fontId="53" type="noConversion"/>
  </si>
  <si>
    <t>SITC RUIMING</t>
    <phoneticPr fontId="53" type="noConversion"/>
  </si>
  <si>
    <t>SITC(CBX2)</t>
    <phoneticPr fontId="53" type="noConversion"/>
  </si>
  <si>
    <t>SITC CHANGMING</t>
    <phoneticPr fontId="53" type="noConversion"/>
  </si>
  <si>
    <t>721W</t>
  </si>
  <si>
    <t>OOCL DALIAN</t>
    <phoneticPr fontId="53" type="noConversion"/>
  </si>
  <si>
    <t>209W</t>
  </si>
  <si>
    <t>OOCL LE HAVRE</t>
    <phoneticPr fontId="53" type="noConversion"/>
  </si>
  <si>
    <t>193W</t>
  </si>
  <si>
    <t>OOCL JAKARTA</t>
    <phoneticPr fontId="53" type="noConversion"/>
  </si>
  <si>
    <t>YM EXPRESS</t>
    <phoneticPr fontId="53" type="noConversion"/>
  </si>
  <si>
    <t>YML/OOCL(CPX)</t>
    <phoneticPr fontId="53" type="noConversion"/>
  </si>
  <si>
    <t>221W</t>
  </si>
  <si>
    <t>OOCL NAGOYA</t>
    <phoneticPr fontId="53" type="noConversion"/>
  </si>
  <si>
    <t>ETD</t>
    <phoneticPr fontId="57" type="noConversion"/>
  </si>
  <si>
    <t>KHI</t>
    <phoneticPr fontId="53" type="noConversion"/>
  </si>
  <si>
    <t>OPERATOR</t>
    <phoneticPr fontId="53" type="noConversion"/>
  </si>
  <si>
    <t>VESSEL</t>
    <phoneticPr fontId="53" type="noConversion"/>
  </si>
  <si>
    <t>PANCON GLORY</t>
    <phoneticPr fontId="53" type="noConversion"/>
  </si>
  <si>
    <t>PANCON GLORY</t>
    <phoneticPr fontId="53" type="noConversion"/>
  </si>
  <si>
    <t>2622E</t>
  </si>
  <si>
    <t>PAN OCEAN(INS)/KMTC(INS)</t>
    <phoneticPr fontId="53" type="noConversion"/>
  </si>
  <si>
    <t>2621E</t>
    <phoneticPr fontId="53" type="noConversion"/>
  </si>
  <si>
    <t>INCHON</t>
    <phoneticPr fontId="53" type="noConversion"/>
  </si>
  <si>
    <t>OPERATOR</t>
    <phoneticPr fontId="53" type="noConversion"/>
  </si>
  <si>
    <t>VESSEL</t>
    <phoneticPr fontId="57" type="noConversion"/>
  </si>
  <si>
    <t>704E</t>
  </si>
  <si>
    <t>CONSISTENCE</t>
    <phoneticPr fontId="53" type="noConversion"/>
  </si>
  <si>
    <t>703E</t>
  </si>
  <si>
    <t>702E</t>
  </si>
  <si>
    <t>CONSISTENCE</t>
    <phoneticPr fontId="53" type="noConversion"/>
  </si>
  <si>
    <t>701E</t>
  </si>
  <si>
    <t>SIF(AK49)</t>
    <phoneticPr fontId="53" type="noConversion"/>
  </si>
  <si>
    <t>700E</t>
    <phoneticPr fontId="53" type="noConversion"/>
  </si>
  <si>
    <t>VESSEL</t>
    <phoneticPr fontId="57" type="noConversion"/>
  </si>
  <si>
    <t>XIN MING ZHOU 20</t>
    <phoneticPr fontId="53" type="noConversion"/>
  </si>
  <si>
    <t>XIN MING ZHOU 20</t>
    <phoneticPr fontId="53" type="noConversion"/>
  </si>
  <si>
    <t>COSCO(AK12)/csc</t>
    <phoneticPr fontId="53" type="noConversion"/>
  </si>
  <si>
    <t>2628E</t>
    <phoneticPr fontId="57" type="noConversion"/>
  </si>
  <si>
    <t>597E</t>
  </si>
  <si>
    <t>CONCERTO</t>
    <phoneticPr fontId="53" type="noConversion"/>
  </si>
  <si>
    <t>596E</t>
  </si>
  <si>
    <t>CONCERTO</t>
    <phoneticPr fontId="53" type="noConversion"/>
  </si>
  <si>
    <t>595E</t>
  </si>
  <si>
    <t>594E</t>
  </si>
  <si>
    <t>SIF(AK47)</t>
    <phoneticPr fontId="53" type="noConversion"/>
  </si>
  <si>
    <t>593E</t>
    <phoneticPr fontId="53" type="noConversion"/>
  </si>
  <si>
    <t>INCHON</t>
    <phoneticPr fontId="53" type="noConversion"/>
  </si>
  <si>
    <t>26E</t>
  </si>
  <si>
    <t>SONGYUNHE</t>
    <phoneticPr fontId="53" type="noConversion"/>
  </si>
  <si>
    <t>25E</t>
  </si>
  <si>
    <t>24E</t>
  </si>
  <si>
    <t>SONGYUNHE</t>
    <phoneticPr fontId="53" type="noConversion"/>
  </si>
  <si>
    <t>23E</t>
  </si>
  <si>
    <t>COSCO(AK6)</t>
    <phoneticPr fontId="53" type="noConversion"/>
  </si>
  <si>
    <t>022E</t>
    <phoneticPr fontId="59" type="noConversion"/>
  </si>
  <si>
    <t>BUSAN</t>
    <phoneticPr fontId="53" type="noConversion"/>
  </si>
  <si>
    <t>SKY JADE</t>
    <phoneticPr fontId="53" type="noConversion"/>
  </si>
  <si>
    <t>PANCON SUNSHINE</t>
    <phoneticPr fontId="53" type="noConversion"/>
  </si>
  <si>
    <t>SKY JADE</t>
    <phoneticPr fontId="53" type="noConversion"/>
  </si>
  <si>
    <t>EAS(CJ1)/KMTC(CJ1)</t>
    <phoneticPr fontId="53" type="noConversion"/>
  </si>
  <si>
    <t>EASLINE KWANGYANG</t>
    <phoneticPr fontId="53" type="noConversion"/>
  </si>
  <si>
    <t>EASLINE KWANGYANG</t>
    <phoneticPr fontId="53" type="noConversion"/>
  </si>
  <si>
    <t>EAS(SPX1)</t>
    <phoneticPr fontId="53" type="noConversion"/>
  </si>
  <si>
    <t>2624E</t>
    <phoneticPr fontId="53" type="noConversion"/>
  </si>
  <si>
    <t>INTRA BHUM</t>
    <phoneticPr fontId="53" type="noConversion"/>
  </si>
  <si>
    <t>2629E</t>
    <phoneticPr fontId="53" type="noConversion"/>
  </si>
  <si>
    <t>SITC SUBIC</t>
    <phoneticPr fontId="53" type="noConversion"/>
  </si>
  <si>
    <t>2622E</t>
    <phoneticPr fontId="53" type="noConversion"/>
  </si>
  <si>
    <t>2627E</t>
    <phoneticPr fontId="53" type="noConversion"/>
  </si>
  <si>
    <t>SITC SUBIC</t>
    <phoneticPr fontId="53" type="noConversion"/>
  </si>
  <si>
    <t>SNL(SNG7)/SITC(SKT6)</t>
    <phoneticPr fontId="53" type="noConversion"/>
  </si>
  <si>
    <t>2620E</t>
    <phoneticPr fontId="53" type="noConversion"/>
  </si>
  <si>
    <t>INTRA BHUM</t>
    <phoneticPr fontId="53" type="noConversion"/>
  </si>
  <si>
    <t>NAGOYA</t>
    <phoneticPr fontId="53" type="noConversion"/>
  </si>
  <si>
    <t>2631E</t>
    <phoneticPr fontId="53" type="noConversion"/>
  </si>
  <si>
    <t>ASIATIC QUEST</t>
    <phoneticPr fontId="53" type="noConversion"/>
  </si>
  <si>
    <t>2630E</t>
    <phoneticPr fontId="53" type="noConversion"/>
  </si>
  <si>
    <t>ASIATIC QUEST</t>
    <phoneticPr fontId="53" type="noConversion"/>
  </si>
  <si>
    <t>2628E</t>
    <phoneticPr fontId="53" type="noConversion"/>
  </si>
  <si>
    <t>SNL(SNG5)/SITC(SKT5)</t>
    <phoneticPr fontId="53" type="noConversion"/>
  </si>
  <si>
    <t>2627E</t>
    <phoneticPr fontId="53" type="noConversion"/>
  </si>
  <si>
    <t>NAGOYA</t>
    <phoneticPr fontId="53" type="noConversion"/>
  </si>
  <si>
    <t>2617N</t>
    <phoneticPr fontId="53" type="noConversion"/>
  </si>
  <si>
    <t>SITC SHANGHAI</t>
    <phoneticPr fontId="53" type="noConversion"/>
  </si>
  <si>
    <t>2617N</t>
    <phoneticPr fontId="53" type="noConversion"/>
  </si>
  <si>
    <t>SITC KEELUNG</t>
    <phoneticPr fontId="53" type="noConversion"/>
  </si>
  <si>
    <t>2615N</t>
    <phoneticPr fontId="53" type="noConversion"/>
  </si>
  <si>
    <t>SITC MACAO</t>
    <phoneticPr fontId="53" type="noConversion"/>
  </si>
  <si>
    <t>SUNRISE DRAGON</t>
    <phoneticPr fontId="53" type="noConversion"/>
  </si>
  <si>
    <t>SITC(VTX2)</t>
    <phoneticPr fontId="53" type="noConversion"/>
  </si>
  <si>
    <t>SITC SHANGHAI</t>
    <phoneticPr fontId="53" type="noConversion"/>
  </si>
  <si>
    <t>VESSEL</t>
    <phoneticPr fontId="68" type="noConversion"/>
  </si>
  <si>
    <t>2629N</t>
    <phoneticPr fontId="53" type="noConversion"/>
  </si>
  <si>
    <t>CONSCIENCE</t>
    <phoneticPr fontId="53" type="noConversion"/>
  </si>
  <si>
    <t>2628N</t>
    <phoneticPr fontId="53" type="noConversion"/>
  </si>
  <si>
    <t>MILD TUNE</t>
    <phoneticPr fontId="53" type="noConversion"/>
  </si>
  <si>
    <t>2627N</t>
    <phoneticPr fontId="53" type="noConversion"/>
  </si>
  <si>
    <t>CONSERO</t>
    <phoneticPr fontId="53" type="noConversion"/>
  </si>
  <si>
    <t>2626N</t>
    <phoneticPr fontId="53" type="noConversion"/>
  </si>
  <si>
    <t>CONSCIENCE</t>
    <phoneticPr fontId="53" type="noConversion"/>
  </si>
  <si>
    <t>SNL(SKT7)/SITC(SKT7)</t>
    <phoneticPr fontId="53" type="noConversion"/>
  </si>
  <si>
    <t>2625N</t>
    <phoneticPr fontId="53" type="noConversion"/>
  </si>
  <si>
    <t>MILD TUNE</t>
    <phoneticPr fontId="53" type="noConversion"/>
  </si>
  <si>
    <t>TOKYO</t>
    <phoneticPr fontId="53" type="noConversion"/>
  </si>
  <si>
    <t>GLORY ZHENDONG</t>
    <phoneticPr fontId="53" type="noConversion"/>
  </si>
  <si>
    <t>GLORY GUANDONG</t>
    <phoneticPr fontId="53" type="noConversion"/>
  </si>
  <si>
    <t>2628E</t>
    <phoneticPr fontId="53" type="noConversion"/>
  </si>
  <si>
    <t>GLORY GUANDONG</t>
    <phoneticPr fontId="53" type="noConversion"/>
  </si>
  <si>
    <t>SITC(T5)</t>
    <phoneticPr fontId="53" type="noConversion"/>
  </si>
  <si>
    <t>SNL NANJING</t>
    <phoneticPr fontId="53" type="noConversion"/>
  </si>
  <si>
    <t>SNL(SKT4)/SITC(SKT4)</t>
    <phoneticPr fontId="53" type="noConversion"/>
  </si>
  <si>
    <t>TOKYO</t>
    <phoneticPr fontId="53" type="noConversion"/>
  </si>
  <si>
    <t>TOKYO/YOKOHAMA</t>
    <phoneticPr fontId="53" type="noConversion"/>
  </si>
  <si>
    <t>SINOTRANS OSAKA</t>
    <phoneticPr fontId="53" type="noConversion"/>
  </si>
  <si>
    <t>SITC QINZHOU</t>
    <phoneticPr fontId="53" type="noConversion"/>
  </si>
  <si>
    <t>SITC(PSU)/SNL(SKY1)</t>
    <phoneticPr fontId="53" type="noConversion"/>
  </si>
  <si>
    <t>HAKATA</t>
    <phoneticPr fontId="53" type="noConversion"/>
  </si>
  <si>
    <t>MOJI</t>
    <phoneticPr fontId="53" type="noConversion"/>
  </si>
  <si>
    <t>2621N</t>
    <phoneticPr fontId="53" type="noConversion"/>
  </si>
  <si>
    <t>SITC KWANGYANG</t>
  </si>
  <si>
    <t>SITC YANTAI</t>
    <phoneticPr fontId="53" type="noConversion"/>
  </si>
  <si>
    <t>2619N</t>
    <phoneticPr fontId="53" type="noConversion"/>
  </si>
  <si>
    <t>SITC RENHE</t>
    <phoneticPr fontId="53" type="noConversion"/>
  </si>
  <si>
    <t>SITC KWANGYANG</t>
    <phoneticPr fontId="53" type="noConversion"/>
  </si>
  <si>
    <t>SITC(CJV2)</t>
    <phoneticPr fontId="53" type="noConversion"/>
  </si>
  <si>
    <t>OSAKA</t>
    <phoneticPr fontId="53" type="noConversion"/>
  </si>
  <si>
    <t xml:space="preserve"> </t>
    <phoneticPr fontId="59" type="noConversion"/>
  </si>
  <si>
    <t xml:space="preserve"> </t>
    <phoneticPr fontId="69" type="noConversion"/>
  </si>
  <si>
    <t>2619N</t>
    <phoneticPr fontId="53" type="noConversion"/>
  </si>
  <si>
    <t>HF SPIRIT</t>
    <phoneticPr fontId="53" type="noConversion"/>
  </si>
  <si>
    <t>2618N</t>
    <phoneticPr fontId="53" type="noConversion"/>
  </si>
  <si>
    <t>HONG AN</t>
    <phoneticPr fontId="53" type="noConversion"/>
  </si>
  <si>
    <t>KOTA NAZAR</t>
    <phoneticPr fontId="53" type="noConversion"/>
  </si>
  <si>
    <t>SITC(CVS2)</t>
    <phoneticPr fontId="53" type="noConversion"/>
  </si>
  <si>
    <t>2616N</t>
    <phoneticPr fontId="53" type="noConversion"/>
  </si>
  <si>
    <t>VOYAGE</t>
    <phoneticPr fontId="53" type="noConversion"/>
  </si>
  <si>
    <t>OSAKA/KOBE</t>
    <phoneticPr fontId="53" type="noConversion"/>
  </si>
  <si>
    <t>VIA MAN</t>
    <phoneticPr fontId="53" type="noConversion"/>
  </si>
  <si>
    <t>VIA MAN</t>
    <phoneticPr fontId="53" type="noConversion"/>
  </si>
  <si>
    <t>1276E</t>
    <phoneticPr fontId="53" type="noConversion"/>
  </si>
  <si>
    <t>1275E</t>
    <phoneticPr fontId="53" type="noConversion"/>
  </si>
  <si>
    <t>EVER FOCUS</t>
    <phoneticPr fontId="53" type="noConversion"/>
  </si>
  <si>
    <t>1274E</t>
    <phoneticPr fontId="53" type="noConversion"/>
  </si>
  <si>
    <t xml:space="preserve">EMC(NUE)
COSCO(AWE1) </t>
    <phoneticPr fontId="53" type="noConversion"/>
  </si>
  <si>
    <t>1273E</t>
    <phoneticPr fontId="53" type="noConversion"/>
  </si>
  <si>
    <t>EVER FOND</t>
    <phoneticPr fontId="53" type="noConversion"/>
  </si>
  <si>
    <t>COLON</t>
  </si>
  <si>
    <t>MANZANILLO(PA)</t>
    <phoneticPr fontId="53" type="noConversion"/>
  </si>
  <si>
    <t>COLON FREE ZONE</t>
    <phoneticPr fontId="53" type="noConversion"/>
  </si>
  <si>
    <t>0PPO3E</t>
    <phoneticPr fontId="53" type="noConversion"/>
  </si>
  <si>
    <t>CMA CGM CHILE</t>
    <phoneticPr fontId="53" type="noConversion"/>
  </si>
  <si>
    <t>0PPJAE</t>
    <phoneticPr fontId="53" type="noConversion"/>
  </si>
  <si>
    <t>CMA CGM SCANDOLA</t>
    <phoneticPr fontId="53" type="noConversion"/>
  </si>
  <si>
    <t>117E</t>
    <phoneticPr fontId="53" type="noConversion"/>
  </si>
  <si>
    <t>COSCO HELLAS</t>
    <phoneticPr fontId="53" type="noConversion"/>
  </si>
  <si>
    <t>0PPJEE</t>
    <phoneticPr fontId="53" type="noConversion"/>
  </si>
  <si>
    <t>CMA CGM BALI</t>
    <phoneticPr fontId="53" type="noConversion"/>
  </si>
  <si>
    <t xml:space="preserve">CMA(PEX2)
COSCO(CAX1) </t>
    <phoneticPr fontId="53" type="noConversion"/>
  </si>
  <si>
    <t>001E</t>
    <phoneticPr fontId="53" type="noConversion"/>
  </si>
  <si>
    <t>SEASPAN GUATEMALA</t>
    <phoneticPr fontId="53" type="noConversion"/>
  </si>
  <si>
    <t>CAUCEDO</t>
    <phoneticPr fontId="53" type="noConversion"/>
  </si>
  <si>
    <t>VIA  ITAPOA</t>
    <phoneticPr fontId="53" type="noConversion"/>
  </si>
  <si>
    <t>631W</t>
    <phoneticPr fontId="53" type="noConversion"/>
  </si>
  <si>
    <t>MAERSK  SAN  LAZARO</t>
    <phoneticPr fontId="53" type="noConversion"/>
  </si>
  <si>
    <t>630W</t>
    <phoneticPr fontId="53" type="noConversion"/>
  </si>
  <si>
    <t xml:space="preserve">SAN  LORENZO MAERSK </t>
    <phoneticPr fontId="53" type="noConversion"/>
  </si>
  <si>
    <t>017W</t>
    <phoneticPr fontId="53" type="noConversion"/>
  </si>
  <si>
    <t>ZIM USA</t>
    <phoneticPr fontId="53" type="noConversion"/>
  </si>
  <si>
    <t>628W</t>
    <phoneticPr fontId="53" type="noConversion"/>
  </si>
  <si>
    <t>SAN FRANCISCA</t>
    <phoneticPr fontId="53" type="noConversion"/>
  </si>
  <si>
    <t>MSK(X4A)</t>
    <phoneticPr fontId="53" type="noConversion"/>
  </si>
  <si>
    <t>627W</t>
    <phoneticPr fontId="53" type="noConversion"/>
  </si>
  <si>
    <t xml:space="preserve">MAERSK CANDOR  </t>
    <phoneticPr fontId="53" type="noConversion"/>
  </si>
  <si>
    <t>SUAPE</t>
    <phoneticPr fontId="53" type="noConversion"/>
  </si>
  <si>
    <t>ITAPOA</t>
    <phoneticPr fontId="53" type="noConversion"/>
  </si>
  <si>
    <t>VESSEL</t>
    <phoneticPr fontId="69" type="noConversion"/>
  </si>
  <si>
    <t>ROSARIO</t>
    <phoneticPr fontId="53" type="noConversion"/>
  </si>
  <si>
    <t>106W</t>
    <phoneticPr fontId="53" type="noConversion"/>
  </si>
  <si>
    <t xml:space="preserve">HMM PREMIUM </t>
    <phoneticPr fontId="53" type="noConversion"/>
  </si>
  <si>
    <t>004W</t>
    <phoneticPr fontId="53" type="noConversion"/>
  </si>
  <si>
    <t xml:space="preserve">HMM JUNIPER </t>
    <phoneticPr fontId="53" type="noConversion"/>
  </si>
  <si>
    <t>146W</t>
    <phoneticPr fontId="53" type="noConversion"/>
  </si>
  <si>
    <t xml:space="preserve">HYUNDAI DYNASTY </t>
    <phoneticPr fontId="53" type="noConversion"/>
  </si>
  <si>
    <t>HMM(FIL)</t>
    <phoneticPr fontId="53" type="noConversion"/>
  </si>
  <si>
    <t>119W</t>
    <phoneticPr fontId="53" type="noConversion"/>
  </si>
  <si>
    <t xml:space="preserve">HYUNDAI FAITH </t>
    <phoneticPr fontId="53" type="noConversion"/>
  </si>
  <si>
    <t>RIO GRANDE</t>
    <phoneticPr fontId="53" type="noConversion"/>
  </si>
  <si>
    <t>COSCO SHIPPING DANUBE</t>
    <phoneticPr fontId="53" type="noConversion"/>
  </si>
  <si>
    <t>KOTA EMBUN</t>
    <phoneticPr fontId="53" type="noConversion"/>
  </si>
  <si>
    <t>1AAE9W</t>
  </si>
  <si>
    <t>CMA CGM RODOLPHE</t>
    <phoneticPr fontId="53" type="noConversion"/>
  </si>
  <si>
    <t>1703032W</t>
  </si>
  <si>
    <t>EVER FEAT</t>
    <phoneticPr fontId="53" type="noConversion"/>
  </si>
  <si>
    <t>COSCO(ESA)
CMA(SEAS)
OOCL(TLA1)</t>
    <phoneticPr fontId="53" type="noConversion"/>
  </si>
  <si>
    <t xml:space="preserve">	0001W</t>
    <phoneticPr fontId="53" type="noConversion"/>
  </si>
  <si>
    <t>KOTA ELOK</t>
    <phoneticPr fontId="53" type="noConversion"/>
  </si>
  <si>
    <t>2630W</t>
    <phoneticPr fontId="53" type="noConversion"/>
  </si>
  <si>
    <t xml:space="preserve">ONE MAGDALENA </t>
    <phoneticPr fontId="53" type="noConversion"/>
  </si>
  <si>
    <t>2629W</t>
    <phoneticPr fontId="53" type="noConversion"/>
  </si>
  <si>
    <t xml:space="preserve">SANTA CATARINA EXPRESS </t>
    <phoneticPr fontId="53" type="noConversion"/>
  </si>
  <si>
    <t>ONE(SX1)</t>
    <phoneticPr fontId="53" type="noConversion"/>
  </si>
  <si>
    <t>2627W</t>
    <phoneticPr fontId="53" type="noConversion"/>
  </si>
  <si>
    <t xml:space="preserve">SAO PAULO EXPRESS </t>
    <phoneticPr fontId="53" type="noConversion"/>
  </si>
  <si>
    <t>KOTA EMBUN</t>
    <phoneticPr fontId="53" type="noConversion"/>
  </si>
  <si>
    <t>COSCO(ESA)
CMA(SEAS)
OOCL(TLA1)</t>
    <phoneticPr fontId="53" type="noConversion"/>
  </si>
  <si>
    <t>COSCO SHIPPING PERU</t>
    <phoneticPr fontId="53" type="noConversion"/>
  </si>
  <si>
    <t>COSCO SHIPPING URUGUAY</t>
    <phoneticPr fontId="53" type="noConversion"/>
  </si>
  <si>
    <t>0BDOOW</t>
  </si>
  <si>
    <t>CMA CGM SILVER</t>
    <phoneticPr fontId="53" type="noConversion"/>
  </si>
  <si>
    <t>COSCO(ESA2)
CMA(SEAS2)
OOCL(TLA2)</t>
    <phoneticPr fontId="53" type="noConversion"/>
  </si>
  <si>
    <t>009W</t>
    <phoneticPr fontId="53" type="noConversion"/>
  </si>
  <si>
    <t>COSCO SHIPPING MEXICO</t>
    <phoneticPr fontId="53" type="noConversion"/>
  </si>
  <si>
    <t>SANTOS</t>
    <phoneticPr fontId="53" type="noConversion"/>
  </si>
  <si>
    <t>VIA MANZANILLO</t>
    <phoneticPr fontId="53" type="noConversion"/>
  </si>
  <si>
    <t>103E</t>
    <phoneticPr fontId="53" type="noConversion"/>
  </si>
  <si>
    <t>COSCO ASIA</t>
    <phoneticPr fontId="53" type="noConversion"/>
  </si>
  <si>
    <t>098E</t>
    <phoneticPr fontId="53" type="noConversion"/>
  </si>
  <si>
    <t>COSCO AMERICA</t>
    <phoneticPr fontId="53" type="noConversion"/>
  </si>
  <si>
    <t>112E</t>
    <phoneticPr fontId="53" type="noConversion"/>
  </si>
  <si>
    <t>YANTIAN I</t>
    <phoneticPr fontId="53" type="noConversion"/>
  </si>
  <si>
    <t>VIA CHANCAY</t>
    <phoneticPr fontId="53" type="noConversion"/>
  </si>
  <si>
    <t xml:space="preserve">COSCO(WSA3)
 </t>
    <phoneticPr fontId="53" type="noConversion"/>
  </si>
  <si>
    <t>COSCO PACIFIC</t>
    <phoneticPr fontId="53" type="noConversion"/>
  </si>
  <si>
    <t>PUERTO CALDERA</t>
    <phoneticPr fontId="53" type="noConversion"/>
  </si>
  <si>
    <t>CHANCAY</t>
    <phoneticPr fontId="53" type="noConversion"/>
  </si>
  <si>
    <t>631E</t>
    <phoneticPr fontId="53" type="noConversion"/>
  </si>
  <si>
    <t xml:space="preserve">MAERSK SALTORO </t>
    <phoneticPr fontId="53" type="noConversion"/>
  </si>
  <si>
    <t>630E</t>
    <phoneticPr fontId="53" type="noConversion"/>
  </si>
  <si>
    <t xml:space="preserve">MAERSK YUKON </t>
    <phoneticPr fontId="53" type="noConversion"/>
  </si>
  <si>
    <t>629E</t>
    <phoneticPr fontId="53" type="noConversion"/>
  </si>
  <si>
    <t xml:space="preserve">SKAGEN MAERSK </t>
    <phoneticPr fontId="53" type="noConversion"/>
  </si>
  <si>
    <t>628E</t>
    <phoneticPr fontId="53" type="noConversion"/>
  </si>
  <si>
    <t xml:space="preserve">GUDRUN MAERSK </t>
    <phoneticPr fontId="53" type="noConversion"/>
  </si>
  <si>
    <t xml:space="preserve">MSK(A3C)
 </t>
    <phoneticPr fontId="53" type="noConversion"/>
  </si>
  <si>
    <t>627E</t>
    <phoneticPr fontId="53" type="noConversion"/>
  </si>
  <si>
    <t xml:space="preserve">MAERSK  TOKYO </t>
    <phoneticPr fontId="53" type="noConversion"/>
  </si>
  <si>
    <t>BUE</t>
    <phoneticPr fontId="53" type="noConversion"/>
  </si>
  <si>
    <t>BUENAVENTURA</t>
    <phoneticPr fontId="53" type="noConversion"/>
  </si>
  <si>
    <t>009E</t>
    <phoneticPr fontId="53" type="noConversion"/>
  </si>
  <si>
    <t>KOTA EAGLE</t>
    <phoneticPr fontId="53" type="noConversion"/>
  </si>
  <si>
    <t>WAN HAI A20</t>
    <phoneticPr fontId="53" type="noConversion"/>
  </si>
  <si>
    <t>003E</t>
    <phoneticPr fontId="53" type="noConversion"/>
  </si>
  <si>
    <t>WAN HAI V02</t>
    <phoneticPr fontId="53" type="noConversion"/>
  </si>
  <si>
    <t xml:space="preserve">COSCO(WSA2) 
 </t>
    <phoneticPr fontId="53" type="noConversion"/>
  </si>
  <si>
    <t>008E</t>
    <phoneticPr fontId="53" type="noConversion"/>
  </si>
  <si>
    <t>KOTA EMERALD</t>
    <phoneticPr fontId="53" type="noConversion"/>
  </si>
  <si>
    <t>GUAYAQUIL</t>
    <phoneticPr fontId="53" type="noConversion"/>
  </si>
  <si>
    <t>009E</t>
    <phoneticPr fontId="53" type="noConversion"/>
  </si>
  <si>
    <t>005E</t>
    <phoneticPr fontId="53" type="noConversion"/>
  </si>
  <si>
    <t>WAN HAI A20</t>
    <phoneticPr fontId="53" type="noConversion"/>
  </si>
  <si>
    <t>003E</t>
    <phoneticPr fontId="53" type="noConversion"/>
  </si>
  <si>
    <t xml:space="preserve">COSCO(WSA2) 
 </t>
    <phoneticPr fontId="53" type="noConversion"/>
  </si>
  <si>
    <t>KOTA EMERALD</t>
    <phoneticPr fontId="53" type="noConversion"/>
  </si>
  <si>
    <t>VESSEL</t>
    <phoneticPr fontId="53" type="noConversion"/>
  </si>
  <si>
    <t>CALLAO</t>
    <phoneticPr fontId="53" type="noConversion"/>
  </si>
  <si>
    <t>KOTA EAGLE</t>
    <phoneticPr fontId="53" type="noConversion"/>
  </si>
  <si>
    <t>WAN HAI A20</t>
    <phoneticPr fontId="53" type="noConversion"/>
  </si>
  <si>
    <t>WAN HAI V02</t>
    <phoneticPr fontId="53" type="noConversion"/>
  </si>
  <si>
    <t>008E</t>
    <phoneticPr fontId="53" type="noConversion"/>
  </si>
  <si>
    <t>KOTA EMERALD</t>
    <phoneticPr fontId="53" type="noConversion"/>
  </si>
  <si>
    <t>MANZANILLO</t>
    <phoneticPr fontId="53" type="noConversion"/>
  </si>
  <si>
    <t>MANZANILLO</t>
    <phoneticPr fontId="53" type="noConversion"/>
  </si>
  <si>
    <t>103E</t>
    <phoneticPr fontId="53" type="noConversion"/>
  </si>
  <si>
    <t>COSCO ASIA</t>
    <phoneticPr fontId="53" type="noConversion"/>
  </si>
  <si>
    <t>112E</t>
    <phoneticPr fontId="53" type="noConversion"/>
  </si>
  <si>
    <t xml:space="preserve">COSCO(WSA3)
 </t>
    <phoneticPr fontId="53" type="noConversion"/>
  </si>
  <si>
    <t>099E</t>
    <phoneticPr fontId="53" type="noConversion"/>
  </si>
  <si>
    <t>SAN ANTONIO</t>
    <phoneticPr fontId="53" type="noConversion"/>
  </si>
  <si>
    <t>014S</t>
    <phoneticPr fontId="53" type="noConversion"/>
  </si>
  <si>
    <t>ONE ATLAS</t>
    <phoneticPr fontId="53" type="noConversion"/>
  </si>
  <si>
    <t>139S</t>
    <phoneticPr fontId="53" type="noConversion"/>
  </si>
  <si>
    <t>NYK FUSHIMI</t>
    <phoneticPr fontId="53" type="noConversion"/>
  </si>
  <si>
    <t>624S</t>
    <phoneticPr fontId="53" type="noConversion"/>
  </si>
  <si>
    <t>GSL KITHIRA</t>
    <phoneticPr fontId="53" type="noConversion"/>
  </si>
  <si>
    <t>012S</t>
    <phoneticPr fontId="53" type="noConversion"/>
  </si>
  <si>
    <t>BF GIANT</t>
    <phoneticPr fontId="53" type="noConversion"/>
  </si>
  <si>
    <t>COSCO/OOCL(JKN)
ONE(NZJ)</t>
    <phoneticPr fontId="53" type="noConversion"/>
  </si>
  <si>
    <t>014S</t>
    <phoneticPr fontId="53" type="noConversion"/>
  </si>
  <si>
    <t>ONE ATLAS</t>
    <phoneticPr fontId="53" type="noConversion"/>
  </si>
  <si>
    <t>GSL KITHIRA</t>
    <phoneticPr fontId="53" type="noConversion"/>
  </si>
  <si>
    <t>BF GIANT</t>
    <phoneticPr fontId="53" type="noConversion"/>
  </si>
  <si>
    <t xml:space="preserve">CUT OFF </t>
    <phoneticPr fontId="57" type="noConversion"/>
  </si>
  <si>
    <t>BRI</t>
    <phoneticPr fontId="53" type="noConversion"/>
  </si>
  <si>
    <t>CNSHA</t>
    <phoneticPr fontId="57" type="noConversion"/>
  </si>
  <si>
    <t>OPERATOR</t>
    <phoneticPr fontId="53" type="noConversion"/>
  </si>
  <si>
    <t>VOYAGE</t>
    <phoneticPr fontId="57" type="noConversion"/>
  </si>
  <si>
    <t>008S</t>
    <phoneticPr fontId="53" type="noConversion"/>
  </si>
  <si>
    <t>ALS LUNA</t>
    <phoneticPr fontId="53" type="noConversion"/>
  </si>
  <si>
    <t>ALS JUNO</t>
    <phoneticPr fontId="53" type="noConversion"/>
  </si>
  <si>
    <t>100S</t>
    <phoneticPr fontId="53" type="noConversion"/>
  </si>
  <si>
    <t>OOCL SHANGHAI</t>
    <phoneticPr fontId="53" type="noConversion"/>
  </si>
  <si>
    <t>CMA/COSCO/OOCL(A3N)</t>
    <phoneticPr fontId="53" type="noConversion"/>
  </si>
  <si>
    <t>PELION</t>
    <phoneticPr fontId="53" type="noConversion"/>
  </si>
  <si>
    <t>ETA</t>
    <phoneticPr fontId="57" type="noConversion"/>
  </si>
  <si>
    <t>MEL</t>
    <phoneticPr fontId="53" type="noConversion"/>
  </si>
  <si>
    <t>CNSHA</t>
    <phoneticPr fontId="57" type="noConversion"/>
  </si>
  <si>
    <t>123S</t>
    <phoneticPr fontId="53" type="noConversion"/>
  </si>
  <si>
    <t>OOCL CANADA</t>
    <phoneticPr fontId="53" type="noConversion"/>
  </si>
  <si>
    <t>114S</t>
    <phoneticPr fontId="53" type="noConversion"/>
  </si>
  <si>
    <t>OOCL MIAMI</t>
    <phoneticPr fontId="53" type="noConversion"/>
  </si>
  <si>
    <t>092S</t>
    <phoneticPr fontId="53" type="noConversion"/>
  </si>
  <si>
    <t>ANL GIPPSLAND</t>
    <phoneticPr fontId="53" type="noConversion"/>
  </si>
  <si>
    <t>057S</t>
    <phoneticPr fontId="53" type="noConversion"/>
  </si>
  <si>
    <t>OOCL BRAZIL</t>
    <phoneticPr fontId="53" type="noConversion"/>
  </si>
  <si>
    <t>CMA/COSCO/OOCL(A3C)</t>
    <phoneticPr fontId="53" type="noConversion"/>
  </si>
  <si>
    <t>128S</t>
    <phoneticPr fontId="53" type="noConversion"/>
  </si>
  <si>
    <t>OOCL BEIJING</t>
    <phoneticPr fontId="53" type="noConversion"/>
  </si>
  <si>
    <t>ETA</t>
    <phoneticPr fontId="57" type="noConversion"/>
  </si>
  <si>
    <t>ALS JUNO</t>
    <phoneticPr fontId="53" type="noConversion"/>
  </si>
  <si>
    <t>100S</t>
    <phoneticPr fontId="53" type="noConversion"/>
  </si>
  <si>
    <t>OOCL SHANGHAI</t>
    <phoneticPr fontId="53" type="noConversion"/>
  </si>
  <si>
    <t xml:space="preserve">CUT OFF </t>
    <phoneticPr fontId="57" type="noConversion"/>
  </si>
  <si>
    <t>SYD</t>
    <phoneticPr fontId="53" type="noConversion"/>
  </si>
  <si>
    <t>VOYAGE</t>
    <phoneticPr fontId="57" type="noConversion"/>
  </si>
  <si>
    <t>OOCL CANADA</t>
    <phoneticPr fontId="53" type="noConversion"/>
  </si>
  <si>
    <t>114S</t>
    <phoneticPr fontId="53" type="noConversion"/>
  </si>
  <si>
    <t>ANL GIPPSLAND</t>
    <phoneticPr fontId="53" type="noConversion"/>
  </si>
  <si>
    <t>057S</t>
    <phoneticPr fontId="53" type="noConversion"/>
  </si>
  <si>
    <t>OOCL BRAZIL</t>
    <phoneticPr fontId="53" type="noConversion"/>
  </si>
  <si>
    <t>CMA/COSCO/OOCL(A3C)</t>
    <phoneticPr fontId="53" type="noConversion"/>
  </si>
  <si>
    <t>128S</t>
    <phoneticPr fontId="53" type="noConversion"/>
  </si>
  <si>
    <t>OOCL BEIJING</t>
    <phoneticPr fontId="53" type="noConversion"/>
  </si>
  <si>
    <t>631S</t>
    <phoneticPr fontId="53" type="noConversion"/>
  </si>
  <si>
    <t xml:space="preserve">TOCONAO </t>
    <phoneticPr fontId="53" type="noConversion"/>
  </si>
  <si>
    <t>630S</t>
    <phoneticPr fontId="53" type="noConversion"/>
  </si>
  <si>
    <t xml:space="preserve">TRANCURA </t>
    <phoneticPr fontId="53" type="noConversion"/>
  </si>
  <si>
    <t>629S</t>
    <phoneticPr fontId="53" type="noConversion"/>
  </si>
  <si>
    <t xml:space="preserve">CCNI ANDES </t>
    <phoneticPr fontId="53" type="noConversion"/>
  </si>
  <si>
    <t>628S</t>
    <phoneticPr fontId="53" type="noConversion"/>
  </si>
  <si>
    <t xml:space="preserve">CMA CGM Jean Gabri </t>
    <phoneticPr fontId="53" type="noConversion"/>
  </si>
  <si>
    <t>CMA (SHAKA2)/ MAERSK (SAF1)</t>
    <phoneticPr fontId="53" type="noConversion"/>
  </si>
  <si>
    <t>627S</t>
    <phoneticPr fontId="53" type="noConversion"/>
  </si>
  <si>
    <t xml:space="preserve">MAERSK STOCKHOLM </t>
    <phoneticPr fontId="53" type="noConversion"/>
  </si>
  <si>
    <t>PORT LOUIS</t>
    <phoneticPr fontId="53" type="noConversion"/>
  </si>
  <si>
    <t>PORT LOUIS</t>
    <phoneticPr fontId="66" type="noConversion"/>
  </si>
  <si>
    <t>014W</t>
    <phoneticPr fontId="53" type="noConversion"/>
  </si>
  <si>
    <t>EA CENTAURUS</t>
    <phoneticPr fontId="53" type="noConversion"/>
  </si>
  <si>
    <t>630W</t>
    <phoneticPr fontId="53" type="noConversion"/>
  </si>
  <si>
    <t>CONDOR</t>
    <phoneticPr fontId="53" type="noConversion"/>
  </si>
  <si>
    <t>016W</t>
    <phoneticPr fontId="53" type="noConversion"/>
  </si>
  <si>
    <t>EA CHARA</t>
    <phoneticPr fontId="53" type="noConversion"/>
  </si>
  <si>
    <t>060W</t>
    <phoneticPr fontId="53" type="noConversion"/>
  </si>
  <si>
    <t>NAVIOS NERINE</t>
    <phoneticPr fontId="53" type="noConversion"/>
  </si>
  <si>
    <t>OOCL(WAF3)</t>
    <phoneticPr fontId="53" type="noConversion"/>
  </si>
  <si>
    <t>102W</t>
    <phoneticPr fontId="53" type="noConversion"/>
  </si>
  <si>
    <t>NORTHERN MAJESTIC</t>
    <phoneticPr fontId="53" type="noConversion"/>
  </si>
  <si>
    <t>TEMA</t>
    <phoneticPr fontId="53" type="noConversion"/>
  </si>
  <si>
    <t>TEMA</t>
  </si>
  <si>
    <t>EA CENTAURUS</t>
    <phoneticPr fontId="53" type="noConversion"/>
  </si>
  <si>
    <t>016W</t>
    <phoneticPr fontId="53" type="noConversion"/>
  </si>
  <si>
    <t>060W</t>
    <phoneticPr fontId="53" type="noConversion"/>
  </si>
  <si>
    <t>OOCL(WAF3)</t>
    <phoneticPr fontId="53" type="noConversion"/>
  </si>
  <si>
    <t>102W</t>
    <phoneticPr fontId="53" type="noConversion"/>
  </si>
  <si>
    <t>NORTHERN MAJESTIC</t>
    <phoneticPr fontId="53" type="noConversion"/>
  </si>
  <si>
    <t>LAGOS</t>
    <phoneticPr fontId="53" type="noConversion"/>
  </si>
  <si>
    <t>APAPA,LAGOS</t>
    <phoneticPr fontId="53" type="noConversion"/>
  </si>
  <si>
    <t>096W</t>
    <phoneticPr fontId="53" type="noConversion"/>
  </si>
  <si>
    <t>MOL EXPLORER</t>
    <phoneticPr fontId="53" type="noConversion"/>
  </si>
  <si>
    <t>122W</t>
    <phoneticPr fontId="53" type="noConversion"/>
  </si>
  <si>
    <t>SEASPAN TOKYO</t>
    <phoneticPr fontId="53" type="noConversion"/>
  </si>
  <si>
    <t>089W</t>
    <phoneticPr fontId="53" type="noConversion"/>
  </si>
  <si>
    <t>COSCO IZMIR</t>
    <phoneticPr fontId="53" type="noConversion"/>
  </si>
  <si>
    <t>NAVIOS LAPIS</t>
    <phoneticPr fontId="53" type="noConversion"/>
  </si>
  <si>
    <t>ONE(SAC)/OOCL(SAF3)</t>
    <phoneticPr fontId="53" type="noConversion"/>
  </si>
  <si>
    <t>BLANK SAILING</t>
    <phoneticPr fontId="53" type="noConversion"/>
  </si>
  <si>
    <t>DURBAN</t>
    <phoneticPr fontId="53" type="noConversion"/>
  </si>
  <si>
    <t>368W</t>
    <phoneticPr fontId="53" type="noConversion"/>
  </si>
  <si>
    <t>ANDROUSA</t>
    <phoneticPr fontId="53" type="noConversion"/>
  </si>
  <si>
    <t>104W</t>
    <phoneticPr fontId="53" type="noConversion"/>
  </si>
  <si>
    <t>PROTOSTAR</t>
    <phoneticPr fontId="53" type="noConversion"/>
  </si>
  <si>
    <t>26045W</t>
    <phoneticPr fontId="53" type="noConversion"/>
  </si>
  <si>
    <t>LADY JANE</t>
    <phoneticPr fontId="53" type="noConversion"/>
  </si>
  <si>
    <t>26018W</t>
    <phoneticPr fontId="53" type="noConversion"/>
  </si>
  <si>
    <t xml:space="preserve">	X-PRESS ANTARES</t>
    <phoneticPr fontId="53" type="noConversion"/>
  </si>
  <si>
    <t xml:space="preserve">OOCL(EAX3) </t>
    <phoneticPr fontId="53" type="noConversion"/>
  </si>
  <si>
    <t>021W</t>
    <phoneticPr fontId="53" type="noConversion"/>
  </si>
  <si>
    <t>EVER VERA</t>
    <phoneticPr fontId="53" type="noConversion"/>
  </si>
  <si>
    <t>MOMBASA</t>
    <phoneticPr fontId="53" type="noConversion"/>
  </si>
  <si>
    <t>MOMBASA</t>
    <phoneticPr fontId="53" type="noConversion"/>
  </si>
  <si>
    <t>104W</t>
    <phoneticPr fontId="53" type="noConversion"/>
  </si>
  <si>
    <t>26045W</t>
    <phoneticPr fontId="53" type="noConversion"/>
  </si>
  <si>
    <t xml:space="preserve">	X-PRESS ANTARES</t>
    <phoneticPr fontId="53" type="noConversion"/>
  </si>
  <si>
    <t xml:space="preserve">OOCL(EAX3) </t>
    <phoneticPr fontId="53" type="noConversion"/>
  </si>
  <si>
    <t>021W</t>
    <phoneticPr fontId="53" type="noConversion"/>
  </si>
  <si>
    <t>DAR ES SALAAM</t>
    <phoneticPr fontId="53" type="noConversion"/>
  </si>
  <si>
    <t>2618S</t>
    <phoneticPr fontId="53" type="noConversion"/>
  </si>
  <si>
    <t>SITC NANSHA</t>
    <phoneticPr fontId="53" type="noConversion"/>
  </si>
  <si>
    <t>2616S</t>
    <phoneticPr fontId="53" type="noConversion"/>
  </si>
  <si>
    <t>SITC SHEKOU</t>
    <phoneticPr fontId="53" type="noConversion"/>
  </si>
  <si>
    <t>2616S</t>
    <phoneticPr fontId="53" type="noConversion"/>
  </si>
  <si>
    <t>SITC DECHENG</t>
    <phoneticPr fontId="53" type="noConversion"/>
  </si>
  <si>
    <t>2614S</t>
    <phoneticPr fontId="53" type="noConversion"/>
  </si>
  <si>
    <t>SITC BATANGAS</t>
    <phoneticPr fontId="53" type="noConversion"/>
  </si>
  <si>
    <t xml:space="preserve"> SITC(CMI)</t>
    <phoneticPr fontId="53" type="noConversion"/>
  </si>
  <si>
    <t>SEMARANG</t>
    <phoneticPr fontId="53" type="noConversion"/>
  </si>
  <si>
    <t>0488-049S</t>
    <phoneticPr fontId="53" type="noConversion"/>
  </si>
  <si>
    <t xml:space="preserve">VER OPTIMA </t>
    <phoneticPr fontId="53" type="noConversion"/>
  </si>
  <si>
    <t>0487-090S</t>
    <phoneticPr fontId="53" type="noConversion"/>
  </si>
  <si>
    <t xml:space="preserve">EVER OASIS </t>
    <phoneticPr fontId="53" type="noConversion"/>
  </si>
  <si>
    <t>0486-056S</t>
    <phoneticPr fontId="53" type="noConversion"/>
  </si>
  <si>
    <t xml:space="preserve">EVER OBEY </t>
    <phoneticPr fontId="53" type="noConversion"/>
  </si>
  <si>
    <t>EMC(CIT)</t>
    <phoneticPr fontId="53" type="noConversion"/>
  </si>
  <si>
    <t>0485-111S</t>
    <phoneticPr fontId="53" type="noConversion"/>
  </si>
  <si>
    <t xml:space="preserve">EVER ORIENT </t>
    <phoneticPr fontId="53" type="noConversion"/>
  </si>
  <si>
    <t>SEMARANG</t>
    <phoneticPr fontId="53" type="noConversion"/>
  </si>
  <si>
    <t>SEMARANG</t>
    <phoneticPr fontId="53" type="noConversion"/>
  </si>
  <si>
    <t>MCC SHENZHEN</t>
    <phoneticPr fontId="53" type="noConversion"/>
  </si>
  <si>
    <t>ERASMUS ICON</t>
    <phoneticPr fontId="53" type="noConversion"/>
  </si>
  <si>
    <t>AS SIMONE</t>
    <phoneticPr fontId="53" type="noConversion"/>
  </si>
  <si>
    <t>AS SERENA</t>
    <phoneticPr fontId="53" type="noConversion"/>
  </si>
  <si>
    <t>MCC/MSK(IA5)</t>
    <phoneticPr fontId="53" type="noConversion"/>
  </si>
  <si>
    <t>AS SOPHIA</t>
    <phoneticPr fontId="53" type="noConversion"/>
  </si>
  <si>
    <t>YANGON(MIIT)</t>
    <phoneticPr fontId="53" type="noConversion"/>
  </si>
  <si>
    <t>YANGON(MIIT)</t>
    <phoneticPr fontId="53" type="noConversion"/>
  </si>
  <si>
    <t>2613S</t>
    <phoneticPr fontId="53" type="noConversion"/>
  </si>
  <si>
    <t>SITC QIMING</t>
    <phoneticPr fontId="53" type="noConversion"/>
  </si>
  <si>
    <t>2610S</t>
    <phoneticPr fontId="53" type="noConversion"/>
  </si>
  <si>
    <t>ZHONG WAI YUN XIN GANG</t>
    <phoneticPr fontId="53" type="noConversion"/>
  </si>
  <si>
    <t>2612S</t>
    <phoneticPr fontId="53" type="noConversion"/>
  </si>
  <si>
    <t>2609S</t>
    <phoneticPr fontId="53" type="noConversion"/>
  </si>
  <si>
    <t>ZHONG WAI YUN XIN GANG</t>
    <phoneticPr fontId="53" type="noConversion"/>
  </si>
  <si>
    <t>SITC(CPS)/CNC</t>
    <phoneticPr fontId="53" type="noConversion"/>
  </si>
  <si>
    <t>2611S</t>
    <phoneticPr fontId="53" type="noConversion"/>
  </si>
  <si>
    <t>SITC QIMING</t>
    <phoneticPr fontId="53" type="noConversion"/>
  </si>
  <si>
    <t>MANILA(N)</t>
    <phoneticPr fontId="53" type="noConversion"/>
  </si>
  <si>
    <t>MANILA(S)</t>
    <phoneticPr fontId="53" type="noConversion"/>
  </si>
  <si>
    <t>S070</t>
    <phoneticPr fontId="53" type="noConversion"/>
  </si>
  <si>
    <t>WAN HAI 292</t>
    <phoneticPr fontId="53" type="noConversion"/>
  </si>
  <si>
    <t>S061</t>
    <phoneticPr fontId="53" type="noConversion"/>
  </si>
  <si>
    <t>WAN HAI 296</t>
    <phoneticPr fontId="53" type="noConversion"/>
  </si>
  <si>
    <t>S095</t>
    <phoneticPr fontId="53" type="noConversion"/>
  </si>
  <si>
    <t>INTERASIA PURSUIT</t>
    <phoneticPr fontId="53" type="noConversion"/>
  </si>
  <si>
    <t>WHL(JCV)/IAL(JCV)</t>
    <phoneticPr fontId="53" type="noConversion"/>
  </si>
  <si>
    <t>S069</t>
    <phoneticPr fontId="53" type="noConversion"/>
  </si>
  <si>
    <t>WAN HAI 292</t>
    <phoneticPr fontId="53" type="noConversion"/>
  </si>
  <si>
    <t>DANANG</t>
    <phoneticPr fontId="53" type="noConversion"/>
  </si>
  <si>
    <t>2618S</t>
    <phoneticPr fontId="53" type="noConversion"/>
  </si>
  <si>
    <t>SITC SHIMIZU</t>
    <phoneticPr fontId="53" type="noConversion"/>
  </si>
  <si>
    <t>SITC MINHE</t>
    <phoneticPr fontId="53" type="noConversion"/>
  </si>
  <si>
    <t>2620S</t>
    <phoneticPr fontId="53" type="noConversion"/>
  </si>
  <si>
    <t>SITC YOKKAICHI</t>
    <phoneticPr fontId="53" type="noConversion"/>
  </si>
  <si>
    <t>SITC(CJV6)</t>
    <phoneticPr fontId="53" type="noConversion"/>
  </si>
  <si>
    <t>DANANG</t>
    <phoneticPr fontId="57" type="noConversion"/>
  </si>
  <si>
    <t>2613S</t>
    <phoneticPr fontId="53" type="noConversion"/>
  </si>
  <si>
    <t>SKY IRIS</t>
    <phoneticPr fontId="53" type="noConversion"/>
  </si>
  <si>
    <t>SUNNY ACACIA</t>
    <phoneticPr fontId="53" type="noConversion"/>
  </si>
  <si>
    <t>2612S</t>
    <phoneticPr fontId="53" type="noConversion"/>
  </si>
  <si>
    <t>2612S</t>
    <phoneticPr fontId="53" type="noConversion"/>
  </si>
  <si>
    <t>KMTC(KSH)/SML/HEUNG-A/CK</t>
    <phoneticPr fontId="53" type="noConversion"/>
  </si>
  <si>
    <t>HAIPHONG</t>
    <phoneticPr fontId="53" type="noConversion"/>
  </si>
  <si>
    <t>2622S</t>
    <phoneticPr fontId="53" type="noConversion"/>
  </si>
  <si>
    <t>SITC YANTAI</t>
    <phoneticPr fontId="53" type="noConversion"/>
  </si>
  <si>
    <t>SITC RENHE</t>
    <phoneticPr fontId="53" type="noConversion"/>
  </si>
  <si>
    <t>SITC(CJV2)</t>
    <phoneticPr fontId="53" type="noConversion"/>
  </si>
  <si>
    <t>HF WEALTH</t>
    <phoneticPr fontId="53" type="noConversion"/>
  </si>
  <si>
    <t>2622S</t>
    <phoneticPr fontId="53" type="noConversion"/>
  </si>
  <si>
    <t>SITC ANHE</t>
    <phoneticPr fontId="53" type="noConversion"/>
  </si>
  <si>
    <t>HF FORTUNE</t>
    <phoneticPr fontId="53" type="noConversion"/>
  </si>
  <si>
    <t>SITC(VTX7)</t>
    <phoneticPr fontId="53" type="noConversion"/>
  </si>
  <si>
    <t>2619S</t>
    <phoneticPr fontId="53" type="noConversion"/>
  </si>
  <si>
    <t>HONG AN</t>
    <phoneticPr fontId="53" type="noConversion"/>
  </si>
  <si>
    <t>2630S</t>
    <phoneticPr fontId="53" type="noConversion"/>
  </si>
  <si>
    <t>2618S</t>
    <phoneticPr fontId="53" type="noConversion"/>
  </si>
  <si>
    <t>2617S</t>
    <phoneticPr fontId="53" type="noConversion"/>
  </si>
  <si>
    <t>JJ(JCV)/SNL(JCV)/SITC(CVS2)</t>
    <phoneticPr fontId="53" type="noConversion"/>
  </si>
  <si>
    <t>2627S</t>
    <phoneticPr fontId="53" type="noConversion"/>
  </si>
  <si>
    <t>ETD</t>
    <phoneticPr fontId="57" type="noConversion"/>
  </si>
  <si>
    <t>HCM</t>
    <phoneticPr fontId="53" type="noConversion"/>
  </si>
  <si>
    <t>2620S</t>
    <phoneticPr fontId="53" type="noConversion"/>
  </si>
  <si>
    <t>SITC FUJIAN</t>
    <phoneticPr fontId="53" type="noConversion"/>
  </si>
  <si>
    <t>SITC KANTO</t>
    <phoneticPr fontId="53" type="noConversion"/>
  </si>
  <si>
    <t>SITC SHENGDE</t>
    <phoneticPr fontId="53" type="noConversion"/>
  </si>
  <si>
    <t>SITC JIANGSU</t>
    <phoneticPr fontId="53" type="noConversion"/>
  </si>
  <si>
    <t>SITC(VTX1)</t>
    <phoneticPr fontId="53" type="noConversion"/>
  </si>
  <si>
    <t>SUNRISE DRAGON</t>
    <phoneticPr fontId="53" type="noConversion"/>
  </si>
  <si>
    <t>SITC KEELUNG</t>
    <phoneticPr fontId="53" type="noConversion"/>
  </si>
  <si>
    <t>SITC(VTX2)</t>
    <phoneticPr fontId="53" type="noConversion"/>
  </si>
  <si>
    <t xml:space="preserve">HO CHI MINH </t>
    <phoneticPr fontId="53" type="noConversion"/>
  </si>
  <si>
    <t>ZHONG GU DONG HAI</t>
    <phoneticPr fontId="53" type="noConversion"/>
  </si>
  <si>
    <t>226S</t>
    <phoneticPr fontId="53" type="noConversion"/>
  </si>
  <si>
    <t>YM IMAGE</t>
    <phoneticPr fontId="53" type="noConversion"/>
  </si>
  <si>
    <t>S144</t>
    <phoneticPr fontId="53" type="noConversion"/>
  </si>
  <si>
    <t>WAN HAI 173</t>
    <phoneticPr fontId="53" type="noConversion"/>
  </si>
  <si>
    <t>ZHONG GU DONG HAI</t>
    <phoneticPr fontId="53" type="noConversion"/>
  </si>
  <si>
    <t>WHL(CT5)/YML (CTK)</t>
    <phoneticPr fontId="53" type="noConversion"/>
  </si>
  <si>
    <t>225S</t>
    <phoneticPr fontId="53" type="noConversion"/>
  </si>
  <si>
    <t xml:space="preserve">CUT OFF </t>
    <phoneticPr fontId="53" type="noConversion"/>
  </si>
  <si>
    <t>LAEM CHABANG</t>
    <phoneticPr fontId="53" type="noConversion"/>
  </si>
  <si>
    <t>CNSHA</t>
    <phoneticPr fontId="53" type="noConversion"/>
  </si>
  <si>
    <t>2629S</t>
    <phoneticPr fontId="53" type="noConversion"/>
  </si>
  <si>
    <t>CUL NANSHA</t>
    <phoneticPr fontId="53" type="noConversion"/>
  </si>
  <si>
    <t>292S</t>
    <phoneticPr fontId="53" type="noConversion"/>
  </si>
  <si>
    <t>175S</t>
    <phoneticPr fontId="53" type="noConversion"/>
  </si>
  <si>
    <t>JARU BHUM</t>
    <phoneticPr fontId="53" type="noConversion"/>
  </si>
  <si>
    <t>284S</t>
    <phoneticPr fontId="53" type="noConversion"/>
  </si>
  <si>
    <t>084S</t>
    <phoneticPr fontId="53" type="noConversion"/>
  </si>
  <si>
    <t>KHUNA BHUM</t>
    <phoneticPr fontId="53" type="noConversion"/>
  </si>
  <si>
    <t>0RK2FS</t>
    <phoneticPr fontId="53" type="noConversion"/>
  </si>
  <si>
    <t>2626S</t>
    <phoneticPr fontId="53" type="noConversion"/>
  </si>
  <si>
    <t>RCL(RBC)/CUL/OOCL(CCT1)</t>
    <phoneticPr fontId="53" type="noConversion"/>
  </si>
  <si>
    <t>174S</t>
    <phoneticPr fontId="53" type="noConversion"/>
  </si>
  <si>
    <t>BKK(PAT)</t>
    <phoneticPr fontId="53" type="noConversion"/>
  </si>
  <si>
    <t>292S</t>
    <phoneticPr fontId="53" type="noConversion"/>
  </si>
  <si>
    <t>175S</t>
    <phoneticPr fontId="53" type="noConversion"/>
  </si>
  <si>
    <t>2626S</t>
    <phoneticPr fontId="53" type="noConversion"/>
  </si>
  <si>
    <t>CUL NANSHA</t>
    <phoneticPr fontId="53" type="noConversion"/>
  </si>
  <si>
    <t>174S</t>
    <phoneticPr fontId="53" type="noConversion"/>
  </si>
  <si>
    <t>JARU BHUM</t>
    <phoneticPr fontId="53" type="noConversion"/>
  </si>
  <si>
    <t xml:space="preserve">BANGKOK </t>
    <phoneticPr fontId="68" type="noConversion"/>
  </si>
  <si>
    <t>037S</t>
    <phoneticPr fontId="53" type="noConversion"/>
  </si>
  <si>
    <t>PALAWAN</t>
    <phoneticPr fontId="53" type="noConversion"/>
  </si>
  <si>
    <t>097S</t>
    <phoneticPr fontId="53" type="noConversion"/>
  </si>
  <si>
    <t>MILLENNIUM BRIGHT</t>
    <phoneticPr fontId="53" type="noConversion"/>
  </si>
  <si>
    <t>119S</t>
    <phoneticPr fontId="53" type="noConversion"/>
  </si>
  <si>
    <t>INGENUITY</t>
    <phoneticPr fontId="53" type="noConversion"/>
  </si>
  <si>
    <t>036S</t>
    <phoneticPr fontId="53" type="noConversion"/>
  </si>
  <si>
    <t>RCL(RBC2)/CUL/OOCL(CCT2)</t>
    <phoneticPr fontId="53" type="noConversion"/>
  </si>
  <si>
    <t>096S</t>
    <phoneticPr fontId="53" type="noConversion"/>
  </si>
  <si>
    <t>SIHANOUKVILLE</t>
    <phoneticPr fontId="53" type="noConversion"/>
  </si>
  <si>
    <r>
      <t xml:space="preserve">VIA </t>
    </r>
    <r>
      <rPr>
        <sz val="10"/>
        <rFont val="Arial Narrow"/>
        <family val="2"/>
      </rPr>
      <t>SINGAPORE</t>
    </r>
    <phoneticPr fontId="53" type="noConversion"/>
  </si>
  <si>
    <t>2607S</t>
    <phoneticPr fontId="53" type="noConversion"/>
  </si>
  <si>
    <t>KMTC DALIAN</t>
    <phoneticPr fontId="53" type="noConversion"/>
  </si>
  <si>
    <t>SITC YUNCHENG</t>
    <phoneticPr fontId="53" type="noConversion"/>
  </si>
  <si>
    <t>TS NANSHA</t>
    <phoneticPr fontId="53" type="noConversion"/>
  </si>
  <si>
    <r>
      <t xml:space="preserve">VIA </t>
    </r>
    <r>
      <rPr>
        <sz val="10"/>
        <rFont val="Arial Narrow"/>
        <family val="2"/>
      </rPr>
      <t>SINGAPORE</t>
    </r>
    <phoneticPr fontId="53" type="noConversion"/>
  </si>
  <si>
    <t>2606S</t>
    <phoneticPr fontId="53" type="noConversion"/>
  </si>
  <si>
    <t>KMTC QINGDAO</t>
    <phoneticPr fontId="53" type="noConversion"/>
  </si>
  <si>
    <t>KMTC(KCM)/SITC/CNC</t>
    <phoneticPr fontId="53" type="noConversion"/>
  </si>
  <si>
    <t>BELAWAN</t>
    <phoneticPr fontId="53" type="noConversion"/>
  </si>
  <si>
    <t>SGP</t>
    <phoneticPr fontId="53" type="noConversion"/>
  </si>
  <si>
    <t>VIA TANJUNG PELEPAS</t>
    <phoneticPr fontId="53" type="noConversion"/>
  </si>
  <si>
    <t>2088-021S</t>
    <phoneticPr fontId="53" type="noConversion"/>
  </si>
  <si>
    <t>EVER VERT</t>
    <phoneticPr fontId="53" type="noConversion"/>
  </si>
  <si>
    <t>2087-013S</t>
    <phoneticPr fontId="53" type="noConversion"/>
  </si>
  <si>
    <t>EVER VERVE</t>
    <phoneticPr fontId="53" type="noConversion"/>
  </si>
  <si>
    <t>2086-013S</t>
    <phoneticPr fontId="53" type="noConversion"/>
  </si>
  <si>
    <t>EVER VISTA</t>
    <phoneticPr fontId="53" type="noConversion"/>
  </si>
  <si>
    <t>VIA TANJUNG PELEPAS</t>
    <phoneticPr fontId="53" type="noConversion"/>
  </si>
  <si>
    <t>EMC(NSB)</t>
    <phoneticPr fontId="53" type="noConversion"/>
  </si>
  <si>
    <t>2085-015S</t>
    <phoneticPr fontId="53" type="noConversion"/>
  </si>
  <si>
    <t>EVER VERSE</t>
    <phoneticPr fontId="53" type="noConversion"/>
  </si>
  <si>
    <t>BELAWAN</t>
    <phoneticPr fontId="53" type="noConversion"/>
  </si>
  <si>
    <t>TANJUNG PELEPAS</t>
    <phoneticPr fontId="53" type="noConversion"/>
  </si>
  <si>
    <t>CNSHA</t>
    <phoneticPr fontId="53" type="noConversion"/>
  </si>
  <si>
    <t>2607S</t>
    <phoneticPr fontId="53" type="noConversion"/>
  </si>
  <si>
    <t>KMTC QINGDAO</t>
    <phoneticPr fontId="53" type="noConversion"/>
  </si>
  <si>
    <t>KMTC DALIAN</t>
    <phoneticPr fontId="53" type="noConversion"/>
  </si>
  <si>
    <t>PASIR GUDANG</t>
    <phoneticPr fontId="53" type="noConversion"/>
  </si>
  <si>
    <t>048W</t>
    <phoneticPr fontId="53" type="noConversion"/>
  </si>
  <si>
    <t>COSCO SHIPPING DANUBE</t>
    <phoneticPr fontId="53" type="noConversion"/>
  </si>
  <si>
    <t>0007W</t>
    <phoneticPr fontId="53" type="noConversion"/>
  </si>
  <si>
    <t>KOTA EMBUN</t>
    <phoneticPr fontId="53" type="noConversion"/>
  </si>
  <si>
    <t>1AAE9W</t>
    <phoneticPr fontId="53" type="noConversion"/>
  </si>
  <si>
    <t>1703032W</t>
    <phoneticPr fontId="53" type="noConversion"/>
  </si>
  <si>
    <t>EMC(ESA)</t>
    <phoneticPr fontId="53" type="noConversion"/>
  </si>
  <si>
    <t>KOTA ELOK</t>
    <phoneticPr fontId="53" type="noConversion"/>
  </si>
  <si>
    <t xml:space="preserve"> </t>
    <phoneticPr fontId="57" type="noConversion"/>
  </si>
  <si>
    <t>PASIR GUDANG</t>
    <phoneticPr fontId="53" type="noConversion"/>
  </si>
  <si>
    <t>VOYAGE</t>
    <phoneticPr fontId="53" type="noConversion"/>
  </si>
  <si>
    <t>KMTC SHANGHAI</t>
    <phoneticPr fontId="53" type="noConversion"/>
  </si>
  <si>
    <t>KMTC INCHEON</t>
    <phoneticPr fontId="53" type="noConversion"/>
  </si>
  <si>
    <t>KMTC(CKI/S)</t>
  </si>
  <si>
    <t>KMTC HAIPHONG</t>
    <phoneticPr fontId="53" type="noConversion"/>
  </si>
  <si>
    <t>SURABAYA</t>
    <phoneticPr fontId="53" type="noConversion"/>
  </si>
  <si>
    <t>KMTC HAIPHONG</t>
    <phoneticPr fontId="53" type="noConversion"/>
  </si>
  <si>
    <t>ETD</t>
    <phoneticPr fontId="53" type="noConversion"/>
  </si>
  <si>
    <t xml:space="preserve">CUT OFF </t>
    <phoneticPr fontId="53" type="noConversion"/>
  </si>
  <si>
    <t>JKT</t>
    <phoneticPr fontId="53" type="noConversion"/>
  </si>
  <si>
    <t>2607S</t>
    <phoneticPr fontId="53" type="noConversion"/>
  </si>
  <si>
    <t>KMTC XIAMEN</t>
    <phoneticPr fontId="53" type="noConversion"/>
  </si>
  <si>
    <t>KMTC SURABAYA</t>
    <phoneticPr fontId="53" type="noConversion"/>
  </si>
  <si>
    <t>STARSHIP JUPITER</t>
    <phoneticPr fontId="53" type="noConversion"/>
  </si>
  <si>
    <t>INCHEON VOYAGER</t>
    <phoneticPr fontId="53" type="noConversion"/>
  </si>
  <si>
    <t>KMTC(ANX)</t>
    <phoneticPr fontId="53" type="noConversion"/>
  </si>
  <si>
    <t>ZHONG GU YING KOU</t>
    <phoneticPr fontId="53" type="noConversion"/>
  </si>
  <si>
    <t>ZHONG GU PENG LAI</t>
    <phoneticPr fontId="53" type="noConversion"/>
  </si>
  <si>
    <t>KMTC KEELUNG</t>
    <phoneticPr fontId="53" type="noConversion"/>
  </si>
  <si>
    <t>KMTC(KMSK)HEUNG-A(FEM)</t>
    <phoneticPr fontId="53" type="noConversion"/>
  </si>
  <si>
    <t>SHANGHAI VOYAGER</t>
    <phoneticPr fontId="53" type="noConversion"/>
  </si>
  <si>
    <t>KWANGYANG VOYAGER</t>
    <phoneticPr fontId="53" type="noConversion"/>
  </si>
  <si>
    <t>JAKARTA VOYAGER</t>
    <phoneticPr fontId="53" type="noConversion"/>
  </si>
  <si>
    <t>SINKOR/KMTC(FEM)</t>
    <phoneticPr fontId="53" type="noConversion"/>
  </si>
  <si>
    <t>NINGBO VOYAGER</t>
    <phoneticPr fontId="53" type="noConversion"/>
  </si>
  <si>
    <t>SITC YUNCHENG</t>
    <phoneticPr fontId="53" type="noConversion"/>
  </si>
  <si>
    <t>PKG(N)</t>
    <phoneticPr fontId="53" type="noConversion"/>
  </si>
  <si>
    <t>060S</t>
  </si>
  <si>
    <t>YM COOPERATION</t>
    <phoneticPr fontId="53" type="noConversion"/>
  </si>
  <si>
    <t>0096S</t>
  </si>
  <si>
    <t>MARIA C</t>
    <phoneticPr fontId="53" type="noConversion"/>
  </si>
  <si>
    <t>0294S</t>
  </si>
  <si>
    <t>CALLAO BRIDGE</t>
    <phoneticPr fontId="53" type="noConversion"/>
  </si>
  <si>
    <t>KMTC(KCM3)</t>
    <phoneticPr fontId="53" type="noConversion"/>
  </si>
  <si>
    <t>2604S</t>
    <phoneticPr fontId="53" type="noConversion"/>
  </si>
  <si>
    <t>KMTC SEOUL</t>
    <phoneticPr fontId="53" type="noConversion"/>
  </si>
  <si>
    <t>OOCL DALIAN</t>
    <phoneticPr fontId="53" type="noConversion"/>
  </si>
  <si>
    <t>OOCL LE HAVRE</t>
    <phoneticPr fontId="53" type="noConversion"/>
  </si>
  <si>
    <t>OOCL JAKARTA</t>
    <phoneticPr fontId="53" type="noConversion"/>
  </si>
  <si>
    <t>221W</t>
    <phoneticPr fontId="53" type="noConversion"/>
  </si>
  <si>
    <t>OOCL NAGOYA</t>
    <phoneticPr fontId="53" type="noConversion"/>
  </si>
  <si>
    <t>ZHONG GU PENG LAI</t>
    <phoneticPr fontId="53" type="noConversion"/>
  </si>
  <si>
    <t>KMTC(KMSK)HEUNG-A(FEM)</t>
    <phoneticPr fontId="53" type="noConversion"/>
  </si>
  <si>
    <t>0431S</t>
  </si>
  <si>
    <t>KOTA GAYA</t>
    <phoneticPr fontId="53" type="noConversion"/>
  </si>
  <si>
    <t>0184S</t>
  </si>
  <si>
    <t>NYK ISABEL</t>
    <phoneticPr fontId="53" type="noConversion"/>
  </si>
  <si>
    <t>KMTC PENANG</t>
    <phoneticPr fontId="53" type="noConversion"/>
  </si>
  <si>
    <t>KMTC(KCM4)</t>
    <phoneticPr fontId="53" type="noConversion"/>
  </si>
  <si>
    <t>STARSHIP MERCURY</t>
    <phoneticPr fontId="53" type="noConversion"/>
  </si>
  <si>
    <t xml:space="preserve">SINGAPORE  </t>
    <phoneticPr fontId="53" type="noConversion"/>
  </si>
  <si>
    <t>SNL NANTONG</t>
    <phoneticPr fontId="53" type="noConversion"/>
  </si>
  <si>
    <t>SITC(NST)</t>
    <phoneticPr fontId="53" type="noConversion"/>
  </si>
  <si>
    <t>2624S</t>
    <phoneticPr fontId="53" type="noConversion"/>
  </si>
  <si>
    <t>KEELUNG</t>
    <phoneticPr fontId="53" type="noConversion"/>
  </si>
  <si>
    <t>KEELUNG/KAOHSIUNG/TAICHUNG</t>
    <phoneticPr fontId="53" type="noConversion"/>
  </si>
  <si>
    <t>SIRI BHUM</t>
    <phoneticPr fontId="53" type="noConversion"/>
  </si>
  <si>
    <t>SINOTRANS TIANJIN</t>
    <phoneticPr fontId="53" type="noConversion"/>
  </si>
  <si>
    <t>2625S</t>
    <phoneticPr fontId="53" type="noConversion"/>
  </si>
  <si>
    <t>SITC(CJV5)</t>
    <phoneticPr fontId="53" type="noConversion"/>
  </si>
  <si>
    <t>2623S</t>
    <phoneticPr fontId="53" type="noConversion"/>
  </si>
  <si>
    <t>HONGKONG</t>
    <phoneticPr fontId="53" type="noConversion"/>
  </si>
  <si>
    <t>CONSERO</t>
    <phoneticPr fontId="53" type="noConversion"/>
  </si>
  <si>
    <t>2628S</t>
    <phoneticPr fontId="53" type="noConversion"/>
  </si>
  <si>
    <t>JJ(NCHH2)</t>
    <phoneticPr fontId="53" type="noConversion"/>
  </si>
  <si>
    <t>HONGKONG &amp; TAIWAN</t>
  </si>
  <si>
    <t>051W</t>
    <phoneticPr fontId="53" type="noConversion"/>
  </si>
  <si>
    <t>YM WISH</t>
    <phoneticPr fontId="53" type="noConversion"/>
  </si>
  <si>
    <t>044W</t>
    <phoneticPr fontId="53" type="noConversion"/>
  </si>
  <si>
    <t>YM WARMTH</t>
    <phoneticPr fontId="53" type="noConversion"/>
  </si>
  <si>
    <t>YM WELLHEAD</t>
    <phoneticPr fontId="53" type="noConversion"/>
  </si>
  <si>
    <t>YML/MSC/ONE(MD1)</t>
    <phoneticPr fontId="53" type="noConversion"/>
  </si>
  <si>
    <t>035W</t>
    <phoneticPr fontId="53" type="noConversion"/>
  </si>
  <si>
    <t>YM WREATH</t>
    <phoneticPr fontId="53" type="noConversion"/>
  </si>
  <si>
    <t>VIA IST</t>
    <phoneticPr fontId="57" type="noConversion"/>
  </si>
  <si>
    <t>KAV</t>
    <phoneticPr fontId="53" type="noConversion"/>
  </si>
  <si>
    <t>IST</t>
    <phoneticPr fontId="53" type="noConversion"/>
  </si>
  <si>
    <t>077W</t>
    <phoneticPr fontId="53" type="noConversion"/>
  </si>
  <si>
    <t>COSCO NETHERLANDS</t>
    <phoneticPr fontId="53" type="noConversion"/>
  </si>
  <si>
    <t>CSCL URANUS</t>
    <phoneticPr fontId="53" type="noConversion"/>
  </si>
  <si>
    <t>530W</t>
  </si>
  <si>
    <t>COSCO SHANGHAI</t>
    <phoneticPr fontId="53" type="noConversion"/>
  </si>
  <si>
    <t>COSCO(AEM3)
EMC(BEX)
OOCL(EM1)
CMA(BEX)</t>
    <phoneticPr fontId="57" type="noConversion"/>
  </si>
  <si>
    <t>045W</t>
    <phoneticPr fontId="53" type="noConversion"/>
  </si>
  <si>
    <t>COSCO SHIPPING KILIMANJARO</t>
    <phoneticPr fontId="53" type="noConversion"/>
  </si>
  <si>
    <t>ODS</t>
    <phoneticPr fontId="53" type="noConversion"/>
  </si>
  <si>
    <t>ODESSA</t>
    <phoneticPr fontId="53" type="noConversion"/>
  </si>
  <si>
    <t>CND</t>
    <phoneticPr fontId="53" type="noConversion"/>
  </si>
  <si>
    <t>CONSTANTZA</t>
    <phoneticPr fontId="53" type="noConversion"/>
  </si>
  <si>
    <t>BEIRUT</t>
    <phoneticPr fontId="53" type="noConversion"/>
  </si>
  <si>
    <t>VIA PIR</t>
  </si>
  <si>
    <t>030W</t>
    <phoneticPr fontId="53" type="noConversion"/>
  </si>
  <si>
    <t>COSCO SHIPPING GALAXY</t>
    <phoneticPr fontId="53" type="noConversion"/>
  </si>
  <si>
    <t>036W</t>
    <phoneticPr fontId="53" type="noConversion"/>
  </si>
  <si>
    <t>COSCO SHIPPING VIRGO</t>
    <phoneticPr fontId="53" type="noConversion"/>
  </si>
  <si>
    <t>041W</t>
    <phoneticPr fontId="53" type="noConversion"/>
  </si>
  <si>
    <t>COSCO SHIPPING CAPRICORN</t>
    <phoneticPr fontId="53" type="noConversion"/>
  </si>
  <si>
    <t>COSCO(AEU3)
EMC(NE3)
OOCL(LL2)
CMA(FAL2)</t>
    <phoneticPr fontId="57" type="noConversion"/>
  </si>
  <si>
    <t>007W</t>
    <phoneticPr fontId="53" type="noConversion"/>
  </si>
  <si>
    <t>OOCL PORTUGAL</t>
    <phoneticPr fontId="53" type="noConversion"/>
  </si>
  <si>
    <t>LIM</t>
  </si>
  <si>
    <t>PIR</t>
    <phoneticPr fontId="53" type="noConversion"/>
  </si>
  <si>
    <t>ALEX(DEKHELA)</t>
    <phoneticPr fontId="53" type="noConversion"/>
  </si>
  <si>
    <t>0BEODW</t>
    <phoneticPr fontId="53" type="noConversion"/>
  </si>
  <si>
    <t>CMA CGM OSIRIS</t>
    <phoneticPr fontId="53" type="noConversion"/>
  </si>
  <si>
    <t>0BEOBW</t>
  </si>
  <si>
    <t>CMA CGM ARGON</t>
    <phoneticPr fontId="53" type="noConversion"/>
  </si>
  <si>
    <t>0BEO9W</t>
  </si>
  <si>
    <t>CMA CGM EUGENIE</t>
    <phoneticPr fontId="53" type="noConversion"/>
  </si>
  <si>
    <t>0BEO7W</t>
    <phoneticPr fontId="53" type="noConversion"/>
  </si>
  <si>
    <t>CMA CGM CARMEN</t>
    <phoneticPr fontId="53" type="noConversion"/>
  </si>
  <si>
    <t>COSCO(AEM6)
EMC(BEX2)
OOCL(AAS)
CMA(PHEX)</t>
    <phoneticPr fontId="57" type="noConversion"/>
  </si>
  <si>
    <t>0BEO5W</t>
    <phoneticPr fontId="53" type="noConversion"/>
  </si>
  <si>
    <t>CMA CGM ANTIGONE</t>
    <phoneticPr fontId="53" type="noConversion"/>
  </si>
  <si>
    <t>KPR</t>
    <phoneticPr fontId="53" type="noConversion"/>
  </si>
  <si>
    <t>VESSEL</t>
    <phoneticPr fontId="69" type="noConversion"/>
  </si>
  <si>
    <t>KOPER</t>
    <phoneticPr fontId="53" type="noConversion"/>
  </si>
  <si>
    <t>POTI</t>
    <phoneticPr fontId="53" type="noConversion"/>
  </si>
  <si>
    <t>AMB</t>
    <phoneticPr fontId="53" type="noConversion"/>
  </si>
  <si>
    <t>VIA PIR</t>
    <phoneticPr fontId="57" type="noConversion"/>
  </si>
  <si>
    <t>COSCO SHIPPING SCORPIO</t>
    <phoneticPr fontId="53" type="noConversion"/>
  </si>
  <si>
    <t>033W</t>
    <phoneticPr fontId="53" type="noConversion"/>
  </si>
  <si>
    <t>COSCO SHIPPING PISCES</t>
    <phoneticPr fontId="53" type="noConversion"/>
  </si>
  <si>
    <t>0761035W</t>
  </si>
  <si>
    <t>EVER GOODS</t>
    <phoneticPr fontId="53" type="noConversion"/>
  </si>
  <si>
    <t>COSCO SHIPPING NEBULA</t>
    <phoneticPr fontId="53" type="noConversion"/>
  </si>
  <si>
    <t>COSCO(AEM1)
EMC(MD2)
OOCL(WM1)
CMA(MEX2)</t>
    <phoneticPr fontId="57" type="noConversion"/>
  </si>
  <si>
    <t>037W</t>
    <phoneticPr fontId="53" type="noConversion"/>
  </si>
  <si>
    <t>COSCO SHIPPING TAURUS</t>
    <phoneticPr fontId="53" type="noConversion"/>
  </si>
  <si>
    <t xml:space="preserve">ISTANBUL(AMBARLI) </t>
    <phoneticPr fontId="53" type="noConversion"/>
  </si>
  <si>
    <t>MSC CLAUDE GIRARDET</t>
    <phoneticPr fontId="53" type="noConversion"/>
  </si>
  <si>
    <t>GJ628W</t>
    <phoneticPr fontId="53" type="noConversion"/>
  </si>
  <si>
    <t xml:space="preserve">MSC REEF </t>
    <phoneticPr fontId="53" type="noConversion"/>
  </si>
  <si>
    <t>GJ627W</t>
    <phoneticPr fontId="53" type="noConversion"/>
  </si>
  <si>
    <t xml:space="preserve">MSC SAMAR </t>
    <phoneticPr fontId="53" type="noConversion"/>
  </si>
  <si>
    <t>GJ626W</t>
    <phoneticPr fontId="53" type="noConversion"/>
  </si>
  <si>
    <t xml:space="preserve">MSC ISABELLA </t>
    <phoneticPr fontId="53" type="noConversion"/>
  </si>
  <si>
    <t>MSC(JADE)</t>
    <phoneticPr fontId="57" type="noConversion"/>
  </si>
  <si>
    <t>GJ625W</t>
    <phoneticPr fontId="53" type="noConversion"/>
  </si>
  <si>
    <t xml:space="preserve">MSC CELESTINO MARESCA </t>
    <phoneticPr fontId="53" type="noConversion"/>
  </si>
  <si>
    <t>BAR</t>
    <phoneticPr fontId="53" type="noConversion"/>
  </si>
  <si>
    <t>BARCELONA</t>
    <phoneticPr fontId="53" type="noConversion"/>
  </si>
  <si>
    <t>GOA</t>
    <phoneticPr fontId="53" type="noConversion"/>
  </si>
  <si>
    <t>008W</t>
    <phoneticPr fontId="53" type="noConversion"/>
  </si>
  <si>
    <t>ONE FOCUS</t>
    <phoneticPr fontId="53" type="noConversion"/>
  </si>
  <si>
    <t>011W</t>
    <phoneticPr fontId="53" type="noConversion"/>
  </si>
  <si>
    <t>ONE FRUITION</t>
    <phoneticPr fontId="53" type="noConversion"/>
  </si>
  <si>
    <t>ONE FRIENDSHIP</t>
    <phoneticPr fontId="53" type="noConversion"/>
  </si>
  <si>
    <t>045W</t>
    <phoneticPr fontId="53" type="noConversion"/>
  </si>
  <si>
    <t>ONE MACKINAC</t>
    <phoneticPr fontId="53" type="noConversion"/>
  </si>
  <si>
    <t>ONE(MS2)/YML/HPL
(MS2)</t>
    <phoneticPr fontId="57" type="noConversion"/>
  </si>
  <si>
    <t>0021W</t>
    <phoneticPr fontId="53" type="noConversion"/>
  </si>
  <si>
    <t>HMM GARAM</t>
    <phoneticPr fontId="53" type="noConversion"/>
  </si>
  <si>
    <t>GOA</t>
    <phoneticPr fontId="53" type="noConversion"/>
  </si>
  <si>
    <t xml:space="preserve">GENOVA </t>
  </si>
  <si>
    <t>VIA ROTTERDAM</t>
    <phoneticPr fontId="57" type="noConversion"/>
  </si>
  <si>
    <t>025W</t>
    <phoneticPr fontId="53" type="noConversion"/>
  </si>
  <si>
    <t>YM TOPMOST</t>
    <phoneticPr fontId="53" type="noConversion"/>
  </si>
  <si>
    <t>YM TROPHY</t>
    <phoneticPr fontId="53" type="noConversion"/>
  </si>
  <si>
    <t>029W</t>
    <phoneticPr fontId="53" type="noConversion"/>
  </si>
  <si>
    <t>YM TRIUMPH</t>
    <phoneticPr fontId="53" type="noConversion"/>
  </si>
  <si>
    <t>HPL/YML/HMM/ONE(FP2)</t>
    <phoneticPr fontId="57" type="noConversion"/>
  </si>
  <si>
    <t>010W</t>
    <phoneticPr fontId="53" type="noConversion"/>
  </si>
  <si>
    <t>ONE FANTASTIC</t>
    <phoneticPr fontId="53" type="noConversion"/>
  </si>
  <si>
    <t>LIS</t>
    <phoneticPr fontId="57" type="noConversion"/>
  </si>
  <si>
    <t>ROT</t>
    <phoneticPr fontId="53" type="noConversion"/>
  </si>
  <si>
    <t>LISBON</t>
  </si>
  <si>
    <t>VIA ZEEBRUGGE</t>
    <phoneticPr fontId="57" type="noConversion"/>
  </si>
  <si>
    <t>OOCL FELIXSTOWE</t>
    <phoneticPr fontId="53" type="noConversion"/>
  </si>
  <si>
    <t>OOCL PIRAEUS</t>
    <phoneticPr fontId="53" type="noConversion"/>
  </si>
  <si>
    <t>OOCL DENMARK</t>
    <phoneticPr fontId="53" type="noConversion"/>
  </si>
  <si>
    <t>COSCO(AEU1)
EMC(NE1)
OOCL(LL1)
CMA(FAL6)</t>
    <phoneticPr fontId="57" type="noConversion"/>
  </si>
  <si>
    <t>001W</t>
    <phoneticPr fontId="53" type="noConversion"/>
  </si>
  <si>
    <t>OOCL WISDOM</t>
    <phoneticPr fontId="53" type="noConversion"/>
  </si>
  <si>
    <t>DBL</t>
    <phoneticPr fontId="57" type="noConversion"/>
  </si>
  <si>
    <t>ZEE</t>
    <phoneticPr fontId="53" type="noConversion"/>
  </si>
  <si>
    <t>VIA ROTTERDAM</t>
    <phoneticPr fontId="53" type="noConversion"/>
  </si>
  <si>
    <t>030W</t>
    <phoneticPr fontId="53" type="noConversion"/>
  </si>
  <si>
    <t>COSCO SHIPPING GALAXY</t>
    <phoneticPr fontId="53" type="noConversion"/>
  </si>
  <si>
    <t>COSCO SHIPPING VIRGO</t>
    <phoneticPr fontId="53" type="noConversion"/>
  </si>
  <si>
    <t>041W</t>
    <phoneticPr fontId="53" type="noConversion"/>
  </si>
  <si>
    <t>COSCO SHIPPING CAPRICORN</t>
    <phoneticPr fontId="53" type="noConversion"/>
  </si>
  <si>
    <t>COSCO(AEU3)
EMC(NE3)
OOCL(LL2)
CMA(FAL2)</t>
    <phoneticPr fontId="57" type="noConversion"/>
  </si>
  <si>
    <t>007W</t>
    <phoneticPr fontId="53" type="noConversion"/>
  </si>
  <si>
    <t>OOCL PORTUGAL</t>
    <phoneticPr fontId="53" type="noConversion"/>
  </si>
  <si>
    <t>GDYNIA</t>
    <phoneticPr fontId="53" type="noConversion"/>
  </si>
  <si>
    <t>VIA HAMBURG</t>
    <phoneticPr fontId="57" type="noConversion"/>
  </si>
  <si>
    <t>036W</t>
    <phoneticPr fontId="53" type="noConversion"/>
  </si>
  <si>
    <t>HAM</t>
    <phoneticPr fontId="53" type="noConversion"/>
  </si>
  <si>
    <t>HEL</t>
  </si>
  <si>
    <t>RIGA/TALLINN</t>
    <phoneticPr fontId="53" type="noConversion"/>
  </si>
  <si>
    <t>ONE INTEGRITY</t>
    <phoneticPr fontId="53" type="noConversion"/>
  </si>
  <si>
    <t>ONE TRIUMPH</t>
    <phoneticPr fontId="53" type="noConversion"/>
  </si>
  <si>
    <t>031W</t>
    <phoneticPr fontId="53" type="noConversion"/>
  </si>
  <si>
    <t>ONE TRIBUTE</t>
    <phoneticPr fontId="53" type="noConversion"/>
  </si>
  <si>
    <t>HPL/YML/HMM/ONE(FE4)</t>
    <phoneticPr fontId="57" type="noConversion"/>
  </si>
  <si>
    <t>ONE TRUTH</t>
    <phoneticPr fontId="53" type="noConversion"/>
  </si>
  <si>
    <t>GOT</t>
    <phoneticPr fontId="53" type="noConversion"/>
  </si>
  <si>
    <t>GOTHENBURG</t>
    <phoneticPr fontId="53" type="noConversion"/>
  </si>
  <si>
    <t>NORDIC ROUTE</t>
    <phoneticPr fontId="57" type="noConversion"/>
  </si>
  <si>
    <t>HPL/YML/HMM/ONE(FE4)</t>
    <phoneticPr fontId="57" type="noConversion"/>
  </si>
  <si>
    <t>ANT</t>
    <phoneticPr fontId="53" type="noConversion"/>
  </si>
  <si>
    <t>030W</t>
    <phoneticPr fontId="53" type="noConversion"/>
  </si>
  <si>
    <t>041W</t>
    <phoneticPr fontId="53" type="noConversion"/>
  </si>
  <si>
    <t xml:space="preserve">ANTWERP </t>
    <phoneticPr fontId="53" type="noConversion"/>
  </si>
  <si>
    <t>029W</t>
    <phoneticPr fontId="53" type="noConversion"/>
  </si>
  <si>
    <t>SOUTHAMPTON</t>
    <phoneticPr fontId="53" type="noConversion"/>
  </si>
  <si>
    <t>1FL3UW</t>
    <phoneticPr fontId="53" type="noConversion"/>
  </si>
  <si>
    <t>CMA CGM BENJAMIN FRANKLIN</t>
    <phoneticPr fontId="53" type="noConversion"/>
  </si>
  <si>
    <t>1FL3SW</t>
    <phoneticPr fontId="53" type="noConversion"/>
  </si>
  <si>
    <t>APL LION CITY</t>
    <phoneticPr fontId="53" type="noConversion"/>
  </si>
  <si>
    <t>1FL3QW</t>
  </si>
  <si>
    <t>CMA CGM BOUGAINVILLE</t>
    <phoneticPr fontId="53" type="noConversion"/>
  </si>
  <si>
    <t>1FL3OW</t>
    <phoneticPr fontId="53" type="noConversion"/>
  </si>
  <si>
    <t>CMA CGM JEAN MERMOZ</t>
    <phoneticPr fontId="53" type="noConversion"/>
  </si>
  <si>
    <t>COSCO(AEU2)
EMC(FAL1)
OOCL(LL4)
CMA(FAL1)</t>
    <phoneticPr fontId="57" type="noConversion"/>
  </si>
  <si>
    <t>1FL3MW</t>
    <phoneticPr fontId="53" type="noConversion"/>
  </si>
  <si>
    <t>APL VANDA</t>
    <phoneticPr fontId="53" type="noConversion"/>
  </si>
  <si>
    <t>0823009W</t>
    <phoneticPr fontId="53" type="noConversion"/>
  </si>
  <si>
    <t>EVER MEED</t>
    <phoneticPr fontId="53" type="noConversion"/>
  </si>
  <si>
    <t>0822001W</t>
    <phoneticPr fontId="53" type="noConversion"/>
  </si>
  <si>
    <t>EVER EVEN</t>
    <phoneticPr fontId="53" type="noConversion"/>
  </si>
  <si>
    <t>0820028W</t>
    <phoneticPr fontId="53" type="noConversion"/>
  </si>
  <si>
    <t>EVER GIVEN</t>
    <phoneticPr fontId="53" type="noConversion"/>
  </si>
  <si>
    <t>COSCO(AEU9)
EMC(CES)
OOCL(LL7)</t>
    <phoneticPr fontId="57" type="noConversion"/>
  </si>
  <si>
    <t>ROT</t>
    <phoneticPr fontId="53" type="noConversion"/>
  </si>
  <si>
    <t>YM TOPMOST</t>
    <phoneticPr fontId="53" type="noConversion"/>
  </si>
  <si>
    <t>LEH</t>
    <phoneticPr fontId="53" type="noConversion"/>
  </si>
  <si>
    <t>1FL3SW</t>
    <phoneticPr fontId="53" type="noConversion"/>
  </si>
  <si>
    <t>1FL3OW</t>
    <phoneticPr fontId="53" type="noConversion"/>
  </si>
  <si>
    <t xml:space="preserve">LE HAVRE  </t>
    <phoneticPr fontId="53" type="noConversion"/>
  </si>
  <si>
    <t>009W</t>
    <phoneticPr fontId="53" type="noConversion"/>
  </si>
  <si>
    <t>COSCO(AEU1)
EMC(NE1)
OOCL(LL1)
CMA(FAL6)</t>
    <phoneticPr fontId="57" type="noConversion"/>
  </si>
  <si>
    <t>FLX</t>
    <phoneticPr fontId="53" type="noConversion"/>
  </si>
  <si>
    <t>HAM</t>
    <phoneticPr fontId="53" type="noConversion"/>
  </si>
  <si>
    <t>COSCO(AEU9)
EMC(CES)
OOCL(LL7)</t>
    <phoneticPr fontId="57" type="noConversion"/>
  </si>
  <si>
    <t>HAM</t>
    <phoneticPr fontId="53" type="noConversion"/>
  </si>
  <si>
    <t>HAMBURG</t>
    <phoneticPr fontId="53" type="noConversion"/>
  </si>
  <si>
    <t>PS: THE CARGO AND DOC WILL BE SENT TO OUR WAREHOUSE AND COMPANY BEFOR 11:00AM IN CUT OFF TIME</t>
  </si>
  <si>
    <t xml:space="preserve">          SALLING SCHEDULE-SHANGHAI     </t>
  </si>
  <si>
    <t>81 / E</t>
  </si>
  <si>
    <t>Antwerp </t>
  </si>
  <si>
    <t>9 / E</t>
  </si>
  <si>
    <t>Msc Greenwich</t>
  </si>
  <si>
    <t>35 / E</t>
  </si>
  <si>
    <t>Santa Linea</t>
  </si>
  <si>
    <t>5 / E</t>
  </si>
  <si>
    <t>Msc Rida Viii </t>
  </si>
  <si>
    <t>ZIM</t>
    <phoneticPr fontId="53" type="noConversion"/>
  </si>
  <si>
    <t> 86 / E</t>
  </si>
  <si>
    <t>Rotterdam </t>
  </si>
  <si>
    <t>3J4K</t>
    <phoneticPr fontId="53" type="noConversion"/>
  </si>
  <si>
    <t>CFS CUT OFF</t>
  </si>
  <si>
    <t>MIAMI</t>
    <phoneticPr fontId="53" type="noConversion"/>
  </si>
  <si>
    <t>E014</t>
  </si>
  <si>
    <t>WAN HAI A10</t>
  </si>
  <si>
    <t>E518</t>
  </si>
  <si>
    <t>CAUTIN</t>
  </si>
  <si>
    <t>BLANK</t>
    <phoneticPr fontId="53" type="noConversion"/>
  </si>
  <si>
    <t>E510</t>
  </si>
  <si>
    <t>TUBUL</t>
  </si>
  <si>
    <t>WHL</t>
    <phoneticPr fontId="53" type="noConversion"/>
  </si>
  <si>
    <t>E010</t>
  </si>
  <si>
    <t>WAN HAI A13</t>
  </si>
  <si>
    <r>
      <t>3</t>
    </r>
    <r>
      <rPr>
        <sz val="10"/>
        <color theme="1"/>
        <rFont val="宋体"/>
        <family val="3"/>
        <charset val="134"/>
      </rPr>
      <t>截</t>
    </r>
    <r>
      <rPr>
        <sz val="10"/>
        <color theme="1"/>
        <rFont val="Arial"/>
        <family val="2"/>
      </rPr>
      <t>3</t>
    </r>
    <r>
      <rPr>
        <sz val="10"/>
        <color theme="1"/>
        <rFont val="宋体"/>
        <family val="3"/>
        <charset val="134"/>
      </rPr>
      <t>开</t>
    </r>
    <phoneticPr fontId="53" type="noConversion"/>
  </si>
  <si>
    <t>NEW YORK,NJ</t>
    <phoneticPr fontId="53" type="noConversion"/>
  </si>
  <si>
    <t>010E</t>
  </si>
  <si>
    <t>OOCL SUNFLOWER</t>
  </si>
  <si>
    <t>空班</t>
    <phoneticPr fontId="53" type="noConversion"/>
  </si>
  <si>
    <t>OOCL IRIS</t>
    <phoneticPr fontId="53" type="noConversion"/>
  </si>
  <si>
    <t>003E</t>
  </si>
  <si>
    <t>OOCL LAVENDER</t>
  </si>
  <si>
    <t>COSCO</t>
    <phoneticPr fontId="53" type="noConversion"/>
  </si>
  <si>
    <t>004E</t>
  </si>
  <si>
    <t>OOCL KAPOK</t>
  </si>
  <si>
    <t>143E</t>
  </si>
  <si>
    <t>OOCL OAKLAND</t>
  </si>
  <si>
    <t>OOCL SEATTLE</t>
  </si>
  <si>
    <t>空班</t>
    <phoneticPr fontId="53" type="noConversion"/>
  </si>
  <si>
    <t>197E</t>
  </si>
  <si>
    <t>OOCL SAN FRANCISCO</t>
  </si>
  <si>
    <t>OOCL</t>
    <phoneticPr fontId="53" type="noConversion"/>
  </si>
  <si>
    <t>120E</t>
  </si>
  <si>
    <t>OOCL NEW YORK</t>
  </si>
  <si>
    <r>
      <t>2</t>
    </r>
    <r>
      <rPr>
        <sz val="10"/>
        <color theme="1"/>
        <rFont val="宋体"/>
        <family val="3"/>
        <charset val="134"/>
      </rPr>
      <t>截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开</t>
    </r>
    <phoneticPr fontId="53" type="noConversion"/>
  </si>
  <si>
    <t>VANCOUVER</t>
    <phoneticPr fontId="53" type="noConversion"/>
  </si>
  <si>
    <t>VANCOUVER</t>
    <phoneticPr fontId="53" type="noConversion"/>
  </si>
  <si>
    <t>空班</t>
    <phoneticPr fontId="53" type="noConversion"/>
  </si>
  <si>
    <t>OOCL</t>
    <phoneticPr fontId="53" type="noConversion"/>
  </si>
  <si>
    <t>Toronto</t>
  </si>
  <si>
    <t>Toronto</t>
    <phoneticPr fontId="53" type="noConversion"/>
  </si>
  <si>
    <t>013E</t>
  </si>
  <si>
    <t>OOCL BAUHINIA</t>
  </si>
  <si>
    <t>CSCL INDIAN OCEAN</t>
  </si>
  <si>
    <t>COSCO SHIPPING YANGPU</t>
  </si>
  <si>
    <t>005E</t>
  </si>
  <si>
    <t>COSCO SHIPPING PANAMA</t>
  </si>
  <si>
    <t>OOCL</t>
    <phoneticPr fontId="53" type="noConversion"/>
  </si>
  <si>
    <t>054E</t>
  </si>
  <si>
    <t>COSCO SHIPPING DENALI</t>
  </si>
  <si>
    <r>
      <t>2</t>
    </r>
    <r>
      <rPr>
        <sz val="10"/>
        <color theme="1"/>
        <rFont val="宋体"/>
        <family val="3"/>
        <charset val="134"/>
      </rPr>
      <t>截</t>
    </r>
    <r>
      <rPr>
        <sz val="10"/>
        <color theme="1"/>
        <rFont val="Arial"/>
        <family val="2"/>
      </rPr>
      <t>2</t>
    </r>
    <r>
      <rPr>
        <sz val="10"/>
        <color theme="1"/>
        <rFont val="宋体"/>
        <family val="3"/>
        <charset val="134"/>
      </rPr>
      <t>开</t>
    </r>
    <phoneticPr fontId="53" type="noConversion"/>
  </si>
  <si>
    <t xml:space="preserve">CHICAGO </t>
  </si>
  <si>
    <t xml:space="preserve">CHICAGO </t>
    <phoneticPr fontId="53" type="noConversion"/>
  </si>
  <si>
    <t>空班</t>
    <phoneticPr fontId="53" type="noConversion"/>
  </si>
  <si>
    <t>0P51WE1MA</t>
  </si>
  <si>
    <t>CMA CGM SYRACUSE</t>
  </si>
  <si>
    <t>COSCO</t>
    <phoneticPr fontId="53" type="noConversion"/>
  </si>
  <si>
    <t>0P51SE1MA</t>
  </si>
  <si>
    <t>APL SOUTHAMPTON</t>
  </si>
  <si>
    <t xml:space="preserve">CFS CUT OFF </t>
  </si>
  <si>
    <t>五截五开</t>
    <phoneticPr fontId="53" type="noConversion"/>
  </si>
  <si>
    <t>085E</t>
    <phoneticPr fontId="53" type="noConversion"/>
  </si>
  <si>
    <t>YM UNIFORMITY</t>
    <phoneticPr fontId="53" type="noConversion"/>
  </si>
  <si>
    <t>104E</t>
    <phoneticPr fontId="53" type="noConversion"/>
  </si>
  <si>
    <t>ONE HUMBER</t>
    <phoneticPr fontId="53" type="noConversion"/>
  </si>
  <si>
    <t>080E</t>
    <phoneticPr fontId="53" type="noConversion"/>
  </si>
  <si>
    <t>YM UPSURGENCE</t>
    <phoneticPr fontId="53" type="noConversion"/>
  </si>
  <si>
    <t>078E</t>
    <phoneticPr fontId="53" type="noConversion"/>
  </si>
  <si>
    <t>YM UBIQUITY</t>
    <phoneticPr fontId="53" type="noConversion"/>
  </si>
  <si>
    <t>HMM</t>
    <phoneticPr fontId="53" type="noConversion"/>
  </si>
  <si>
    <t>140E</t>
    <phoneticPr fontId="53" type="noConversion"/>
  </si>
  <si>
    <t xml:space="preserve">YM ETERNITY </t>
    <phoneticPr fontId="53" type="noConversion"/>
  </si>
  <si>
    <t>二截一开</t>
  </si>
  <si>
    <t xml:space="preserve">LOS ANGELES,CA </t>
    <phoneticPr fontId="53" type="noConversion"/>
  </si>
  <si>
    <t>1464E</t>
  </si>
  <si>
    <t>EVER MACH</t>
  </si>
  <si>
    <t>1463E</t>
  </si>
  <si>
    <t>EVER MILD</t>
  </si>
  <si>
    <t xml:space="preserve">EMC(HTW) </t>
  </si>
  <si>
    <t>1461E</t>
  </si>
  <si>
    <t>EVER MEMO</t>
  </si>
  <si>
    <t>1J1K</t>
    <phoneticPr fontId="53" type="noConversion"/>
  </si>
  <si>
    <t>UX631A</t>
  </si>
  <si>
    <t>MSC ORION</t>
  </si>
  <si>
    <t>UX632A</t>
  </si>
  <si>
    <t>MSC GRACE</t>
  </si>
  <si>
    <t> UX630A</t>
  </si>
  <si>
    <t>MSC AAYA</t>
  </si>
  <si>
    <t>UX628A</t>
  </si>
  <si>
    <t>MSC ALIYA</t>
  </si>
  <si>
    <t>MSC</t>
    <phoneticPr fontId="53" type="noConversion"/>
  </si>
  <si>
    <t>UX627A</t>
  </si>
  <si>
    <t>MSC OLIVIA</t>
  </si>
  <si>
    <t>2J/1K</t>
    <phoneticPr fontId="53" type="noConversion"/>
  </si>
  <si>
    <t>CAUCEDO</t>
    <phoneticPr fontId="53" type="noConversion"/>
  </si>
  <si>
    <t>EMC</t>
    <phoneticPr fontId="53" type="noConversion"/>
  </si>
  <si>
    <t>EMC</t>
    <phoneticPr fontId="53" type="noConversion"/>
  </si>
  <si>
    <t> 1369-004E</t>
  </si>
  <si>
    <t xml:space="preserve"> EVER MODEL</t>
    <phoneticPr fontId="53" type="noConversion"/>
  </si>
  <si>
    <t>EMC</t>
    <phoneticPr fontId="53" type="noConversion"/>
  </si>
  <si>
    <t>1368-005E</t>
  </si>
  <si>
    <t xml:space="preserve"> EVER MAGNA</t>
    <phoneticPr fontId="53" type="noConversion"/>
  </si>
  <si>
    <t>EMC</t>
    <phoneticPr fontId="53" type="noConversion"/>
  </si>
  <si>
    <t xml:space="preserve"> 1367-013E</t>
    <phoneticPr fontId="53" type="noConversion"/>
  </si>
  <si>
    <t xml:space="preserve"> EVER MAGI </t>
    <phoneticPr fontId="53" type="noConversion"/>
  </si>
  <si>
    <t>1366-007E</t>
  </si>
  <si>
    <t>EVER MERCY</t>
  </si>
  <si>
    <t>0019-042E</t>
  </si>
  <si>
    <t>TAURUS</t>
  </si>
  <si>
    <t>4J4K</t>
    <phoneticPr fontId="53" type="noConversion"/>
  </si>
  <si>
    <t xml:space="preserve">COLON FREE ZONE </t>
    <phoneticPr fontId="53" type="noConversion"/>
  </si>
  <si>
    <t>0794-076E</t>
  </si>
  <si>
    <t>0793-026E</t>
  </si>
  <si>
    <t xml:space="preserve">COSCO </t>
    <phoneticPr fontId="53" type="noConversion"/>
  </si>
  <si>
    <t>2J2K</t>
    <phoneticPr fontId="53" type="noConversion"/>
  </si>
  <si>
    <t>Buenaventura</t>
    <phoneticPr fontId="53" type="noConversion"/>
  </si>
  <si>
    <t>Buenaventura</t>
    <phoneticPr fontId="53" type="noConversion"/>
  </si>
  <si>
    <t>valparaiso</t>
    <phoneticPr fontId="53" type="noConversion"/>
  </si>
  <si>
    <t>2J/2K</t>
    <phoneticPr fontId="53" type="noConversion"/>
  </si>
  <si>
    <t xml:space="preserve">CALLAO </t>
    <phoneticPr fontId="53" type="noConversion"/>
  </si>
  <si>
    <t>009E</t>
  </si>
  <si>
    <t>COSCO</t>
    <phoneticPr fontId="53" type="noConversion"/>
  </si>
  <si>
    <t>005E</t>
    <phoneticPr fontId="53" type="noConversion"/>
  </si>
  <si>
    <t>5J6K</t>
    <phoneticPr fontId="53" type="noConversion"/>
  </si>
  <si>
    <t>GUAYAQUIL</t>
    <phoneticPr fontId="53" type="noConversion"/>
  </si>
  <si>
    <t>1AAE9W1MA</t>
  </si>
  <si>
    <t>CMA CGM RODOLPHE</t>
  </si>
  <si>
    <t>KOTA ELOK</t>
  </si>
  <si>
    <t>PIL</t>
    <phoneticPr fontId="53" type="noConversion"/>
  </si>
  <si>
    <t>1700-027W</t>
  </si>
  <si>
    <t>EVER FAIR</t>
  </si>
  <si>
    <t>3J3K</t>
    <phoneticPr fontId="53" type="noConversion"/>
  </si>
  <si>
    <t>Navegantes</t>
    <phoneticPr fontId="53" type="noConversion"/>
  </si>
  <si>
    <t>Navegantes</t>
    <phoneticPr fontId="53" type="noConversion"/>
  </si>
  <si>
    <t>MSK</t>
    <phoneticPr fontId="53" type="noConversion"/>
  </si>
  <si>
    <t>MSK</t>
    <phoneticPr fontId="53" type="noConversion"/>
  </si>
  <si>
    <t>San Lorenzo Maersk</t>
  </si>
  <si>
    <t>MSK</t>
    <phoneticPr fontId="53" type="noConversion"/>
  </si>
  <si>
    <t>ZIM USA</t>
  </si>
  <si>
    <t>SAN FRANCISCA</t>
  </si>
  <si>
    <t>MSK</t>
    <phoneticPr fontId="53" type="noConversion"/>
  </si>
  <si>
    <t>CAP SAN TAINARO</t>
  </si>
  <si>
    <t>MSK</t>
    <phoneticPr fontId="53" type="noConversion"/>
  </si>
  <si>
    <t>626W</t>
  </si>
  <si>
    <t>Maersk San Vincent</t>
  </si>
  <si>
    <t>BUENOS AIRES</t>
    <phoneticPr fontId="53" type="noConversion"/>
  </si>
  <si>
    <t>5J5K</t>
    <phoneticPr fontId="53" type="noConversion"/>
  </si>
  <si>
    <t>3J3K</t>
    <phoneticPr fontId="53" type="noConversion"/>
  </si>
  <si>
    <t>BUENOS AIRES</t>
    <phoneticPr fontId="53" type="noConversion"/>
  </si>
  <si>
    <t>msk</t>
    <phoneticPr fontId="53" type="noConversion"/>
  </si>
  <si>
    <t>santos</t>
    <phoneticPr fontId="53" type="noConversion"/>
  </si>
  <si>
    <t>5J5K</t>
    <phoneticPr fontId="53" type="noConversion"/>
  </si>
  <si>
    <t>PIL</t>
    <phoneticPr fontId="53" type="noConversion"/>
  </si>
  <si>
    <t>3J3K</t>
  </si>
  <si>
    <t xml:space="preserve">SANTOS    </t>
    <phoneticPr fontId="53" type="noConversion"/>
  </si>
  <si>
    <t>msk</t>
    <phoneticPr fontId="53" type="noConversion"/>
  </si>
  <si>
    <t xml:space="preserve">MONTEVIDEO  </t>
    <phoneticPr fontId="53" type="noConversion"/>
  </si>
  <si>
    <t xml:space="preserve">MONTEVIDEO  </t>
    <phoneticPr fontId="53" type="noConversion"/>
  </si>
  <si>
    <t>二截二开</t>
    <phoneticPr fontId="53" type="noConversion"/>
  </si>
  <si>
    <t xml:space="preserve">MANZANILIO (MEX) </t>
    <phoneticPr fontId="53" type="noConversion"/>
  </si>
  <si>
    <t>W197</t>
    <phoneticPr fontId="53" type="noConversion"/>
  </si>
  <si>
    <t>PORT KELANG EXPRESS</t>
  </si>
  <si>
    <t>W027</t>
    <phoneticPr fontId="53" type="noConversion"/>
  </si>
  <si>
    <t>W023</t>
    <phoneticPr fontId="53" type="noConversion"/>
  </si>
  <si>
    <t>SEASPAN BRISBANE</t>
  </si>
  <si>
    <t>E121</t>
    <phoneticPr fontId="53" type="noConversion"/>
  </si>
  <si>
    <t>3J2K</t>
  </si>
  <si>
    <t>NHAVA SHEVA</t>
    <phoneticPr fontId="53" type="noConversion"/>
  </si>
  <si>
    <t>WHL</t>
    <phoneticPr fontId="53" type="noConversion"/>
  </si>
  <si>
    <t>W027</t>
    <phoneticPr fontId="53" type="noConversion"/>
  </si>
  <si>
    <t>WAN HAI 723</t>
  </si>
  <si>
    <t>W043</t>
    <phoneticPr fontId="53" type="noConversion"/>
  </si>
  <si>
    <t>WAN HAI 523</t>
  </si>
  <si>
    <t>W919</t>
    <phoneticPr fontId="53" type="noConversion"/>
  </si>
  <si>
    <t>CELSIUS NAPLES</t>
  </si>
  <si>
    <t>WHL</t>
    <phoneticPr fontId="53" type="noConversion"/>
  </si>
  <si>
    <t>W044</t>
    <phoneticPr fontId="53" type="noConversion"/>
  </si>
  <si>
    <t>WAN HAI 359</t>
  </si>
  <si>
    <t>W244</t>
    <phoneticPr fontId="53" type="noConversion"/>
  </si>
  <si>
    <t>1J6K</t>
    <phoneticPr fontId="53" type="noConversion"/>
  </si>
  <si>
    <t>NHAVA SHEVA</t>
    <phoneticPr fontId="53" type="noConversion"/>
  </si>
  <si>
    <t>COSCO/ONE</t>
    <phoneticPr fontId="53" type="noConversion"/>
  </si>
  <si>
    <t>COSCO/ONE</t>
    <phoneticPr fontId="53" type="noConversion"/>
  </si>
  <si>
    <t>067E</t>
  </si>
  <si>
    <t>OOCL SINGAPORE</t>
  </si>
  <si>
    <t>COSCO/ONE</t>
    <phoneticPr fontId="53" type="noConversion"/>
  </si>
  <si>
    <t>167W</t>
    <phoneticPr fontId="53" type="noConversion"/>
  </si>
  <si>
    <t>291W</t>
  </si>
  <si>
    <t>XIN PU DONG</t>
  </si>
  <si>
    <t>3J1K</t>
    <phoneticPr fontId="53" type="noConversion"/>
  </si>
  <si>
    <t>COLOMBO</t>
    <phoneticPr fontId="53" type="noConversion"/>
  </si>
  <si>
    <t>s016</t>
    <phoneticPr fontId="53" type="noConversion"/>
  </si>
  <si>
    <t>WAN HAI 335</t>
  </si>
  <si>
    <t>s043</t>
    <phoneticPr fontId="53" type="noConversion"/>
  </si>
  <si>
    <t>WAN HAI 356</t>
  </si>
  <si>
    <t>w027</t>
    <phoneticPr fontId="53" type="noConversion"/>
  </si>
  <si>
    <t>w044</t>
    <phoneticPr fontId="53" type="noConversion"/>
  </si>
  <si>
    <t>s015</t>
    <phoneticPr fontId="53" type="noConversion"/>
  </si>
  <si>
    <t>2J1K</t>
    <phoneticPr fontId="53" type="noConversion"/>
  </si>
  <si>
    <t>CHENNAI</t>
    <phoneticPr fontId="53" type="noConversion"/>
  </si>
  <si>
    <t>Chennai</t>
    <phoneticPr fontId="53" type="noConversion"/>
  </si>
  <si>
    <t>WHL</t>
    <phoneticPr fontId="53" type="noConversion"/>
  </si>
  <si>
    <t>DUBAI</t>
    <phoneticPr fontId="53" type="noConversion"/>
  </si>
  <si>
    <t>OPERATOR</t>
    <phoneticPr fontId="53" type="noConversion"/>
  </si>
  <si>
    <t>OOCL</t>
    <phoneticPr fontId="53" type="noConversion"/>
  </si>
  <si>
    <t>4J3K</t>
    <phoneticPr fontId="53" type="noConversion"/>
  </si>
  <si>
    <r>
      <t>JEBEL ALI</t>
    </r>
    <r>
      <rPr>
        <sz val="10"/>
        <rFont val="宋体"/>
        <family val="3"/>
        <charset val="134"/>
      </rPr>
      <t/>
    </r>
    <phoneticPr fontId="53" type="noConversion"/>
  </si>
  <si>
    <t>VANCOUVER</t>
  </si>
  <si>
    <t>131S</t>
    <phoneticPr fontId="53" type="noConversion"/>
  </si>
  <si>
    <t>PHEN BASIN</t>
  </si>
  <si>
    <t>168S</t>
  </si>
  <si>
    <t>OOCL NEW ZEALAND</t>
  </si>
  <si>
    <t>305S</t>
  </si>
  <si>
    <t>OOCL NORFOLK</t>
  </si>
  <si>
    <t>056S</t>
  </si>
  <si>
    <t>2J3K</t>
    <phoneticPr fontId="53" type="noConversion"/>
  </si>
  <si>
    <t>JAKARTA</t>
  </si>
  <si>
    <t>JAKARTA</t>
    <phoneticPr fontId="53" type="noConversion"/>
  </si>
  <si>
    <t>w150</t>
    <phoneticPr fontId="53" type="noConversion"/>
  </si>
  <si>
    <t>w084</t>
    <phoneticPr fontId="53" type="noConversion"/>
  </si>
  <si>
    <t>w291</t>
    <phoneticPr fontId="53" type="noConversion"/>
  </si>
  <si>
    <t>w099</t>
    <phoneticPr fontId="53" type="noConversion"/>
  </si>
  <si>
    <t>XIN FU ZHOU</t>
  </si>
  <si>
    <t>4J3K</t>
    <phoneticPr fontId="53" type="noConversion"/>
  </si>
  <si>
    <t>Karachi</t>
  </si>
  <si>
    <t>Karachi</t>
    <phoneticPr fontId="53" type="noConversion"/>
  </si>
  <si>
    <t>KMTC</t>
    <phoneticPr fontId="53" type="noConversion"/>
  </si>
  <si>
    <t>1J6K</t>
    <phoneticPr fontId="53" type="noConversion"/>
  </si>
  <si>
    <t>Inchon</t>
    <phoneticPr fontId="53" type="noConversion"/>
  </si>
  <si>
    <t>Inchon</t>
    <phoneticPr fontId="53" type="noConversion"/>
  </si>
  <si>
    <t>s564</t>
    <phoneticPr fontId="53" type="noConversion"/>
  </si>
  <si>
    <t>CA GUANGZHOU</t>
  </si>
  <si>
    <t>s024</t>
    <phoneticPr fontId="53" type="noConversion"/>
  </si>
  <si>
    <t>WAN HAI 377</t>
  </si>
  <si>
    <t>s033</t>
    <phoneticPr fontId="53" type="noConversion"/>
  </si>
  <si>
    <t>WAN HAI 362</t>
  </si>
  <si>
    <t>s060</t>
    <phoneticPr fontId="53" type="noConversion"/>
  </si>
  <si>
    <t>WAN HAI 296</t>
  </si>
  <si>
    <t>1J1K</t>
    <phoneticPr fontId="53" type="noConversion"/>
  </si>
  <si>
    <t>HOCHIMINH VICT</t>
  </si>
  <si>
    <t>HOCHIMINH VICT</t>
    <phoneticPr fontId="53" type="noConversion"/>
  </si>
  <si>
    <t>WHL(JST)</t>
    <phoneticPr fontId="53" type="noConversion"/>
  </si>
  <si>
    <t>WHL(JST)</t>
    <phoneticPr fontId="53" type="noConversion"/>
  </si>
  <si>
    <t>s060</t>
    <phoneticPr fontId="53" type="noConversion"/>
  </si>
  <si>
    <t>WAN HAI 277</t>
  </si>
  <si>
    <t>s060</t>
    <phoneticPr fontId="53" type="noConversion"/>
  </si>
  <si>
    <t>WAN HAI 177</t>
  </si>
  <si>
    <t>s061</t>
    <phoneticPr fontId="53" type="noConversion"/>
  </si>
  <si>
    <t>WAN HAI 276</t>
  </si>
  <si>
    <t>s410</t>
    <phoneticPr fontId="53" type="noConversion"/>
  </si>
  <si>
    <t>WAN HAI 172</t>
  </si>
  <si>
    <t>空班</t>
    <phoneticPr fontId="53" type="noConversion"/>
  </si>
  <si>
    <t>BANGKOK</t>
    <phoneticPr fontId="53" type="noConversion"/>
  </si>
  <si>
    <t xml:space="preserve">BANGKOK </t>
    <phoneticPr fontId="53" type="noConversion"/>
  </si>
  <si>
    <t>whl</t>
    <phoneticPr fontId="53" type="noConversion"/>
  </si>
  <si>
    <t>S155</t>
    <phoneticPr fontId="53" type="noConversion"/>
  </si>
  <si>
    <t>WAN HAI 175</t>
  </si>
  <si>
    <t>whl</t>
    <phoneticPr fontId="53" type="noConversion"/>
  </si>
  <si>
    <t>W016</t>
    <phoneticPr fontId="53" type="noConversion"/>
  </si>
  <si>
    <t>WAN HAI A05</t>
  </si>
  <si>
    <t>S116</t>
    <phoneticPr fontId="53" type="noConversion"/>
  </si>
  <si>
    <t>WAN HAI 283</t>
  </si>
  <si>
    <t>S154</t>
    <phoneticPr fontId="53" type="noConversion"/>
  </si>
  <si>
    <t>W518</t>
    <phoneticPr fontId="53" type="noConversion"/>
  </si>
  <si>
    <t>ONE SINGAPORE</t>
  </si>
  <si>
    <t>ETA</t>
    <phoneticPr fontId="53" type="noConversion"/>
  </si>
  <si>
    <t>ETD</t>
    <phoneticPr fontId="53" type="noConversion"/>
  </si>
  <si>
    <t>3J1K</t>
    <phoneticPr fontId="53" type="noConversion"/>
  </si>
  <si>
    <t>haiphong</t>
  </si>
  <si>
    <t>OPERATOR</t>
    <phoneticPr fontId="53" type="noConversion"/>
  </si>
  <si>
    <t>haiphong</t>
    <phoneticPr fontId="53" type="noConversion"/>
  </si>
  <si>
    <t>MCC</t>
    <phoneticPr fontId="53" type="noConversion"/>
  </si>
  <si>
    <t>MCC</t>
    <phoneticPr fontId="53" type="noConversion"/>
  </si>
  <si>
    <t>MAERSK NORBERG</t>
  </si>
  <si>
    <t>MCC</t>
    <phoneticPr fontId="53" type="noConversion"/>
  </si>
  <si>
    <t>MAERSK QINZHOU</t>
  </si>
  <si>
    <t>MCC TOKYO</t>
  </si>
  <si>
    <t>ETA</t>
    <phoneticPr fontId="53" type="noConversion"/>
  </si>
  <si>
    <t>2J1K</t>
  </si>
  <si>
    <t>CHITTAGONG</t>
    <phoneticPr fontId="53" type="noConversion"/>
  </si>
  <si>
    <t>SOUTHEAST ASIAN AND JANPAN ROUTE</t>
  </si>
  <si>
    <t> GJ629W</t>
  </si>
  <si>
    <t>MSC</t>
    <phoneticPr fontId="53" type="noConversion"/>
  </si>
  <si>
    <t>MSC</t>
    <phoneticPr fontId="53" type="noConversion"/>
  </si>
  <si>
    <t>GJ624W</t>
  </si>
  <si>
    <t>MSC MICHEL CAPPELLINI </t>
  </si>
  <si>
    <t>BARCELONA</t>
    <phoneticPr fontId="53" type="noConversion"/>
  </si>
  <si>
    <t>whl</t>
    <phoneticPr fontId="53" type="noConversion"/>
  </si>
  <si>
    <t xml:space="preserve">ISTANBUL(k) </t>
    <phoneticPr fontId="53" type="noConversion"/>
  </si>
  <si>
    <t>4J5K</t>
    <phoneticPr fontId="53" type="noConversion"/>
  </si>
  <si>
    <t> GT627W</t>
  </si>
  <si>
    <t>GT626W</t>
  </si>
  <si>
    <t>MSC DANIELA </t>
  </si>
  <si>
    <t>GT625W</t>
  </si>
  <si>
    <t>MSC VALERIA</t>
  </si>
  <si>
    <t>GT624W</t>
  </si>
  <si>
    <t>MSC TARANTO</t>
  </si>
  <si>
    <t>5J6K</t>
    <phoneticPr fontId="53" type="noConversion"/>
  </si>
  <si>
    <t xml:space="preserve">ISTANBUL(k) </t>
    <phoneticPr fontId="53" type="noConversion"/>
  </si>
  <si>
    <t>OOCL DENMARK</t>
  </si>
  <si>
    <t>OOCL ZEEBRUGGE</t>
  </si>
  <si>
    <t>1J7K</t>
    <phoneticPr fontId="53" type="noConversion"/>
  </si>
  <si>
    <t xml:space="preserve">CFS CUT OFF </t>
    <phoneticPr fontId="53" type="noConversion"/>
  </si>
  <si>
    <t>GDANSK</t>
    <phoneticPr fontId="53" type="noConversion"/>
  </si>
  <si>
    <t>EVER ACME</t>
  </si>
  <si>
    <t>1407-015W</t>
  </si>
  <si>
    <t>EVER ART</t>
  </si>
  <si>
    <t>1J7K</t>
    <phoneticPr fontId="53" type="noConversion"/>
  </si>
  <si>
    <t>ROTTERDAM</t>
  </si>
  <si>
    <t xml:space="preserve">CFS CUT OFF </t>
    <phoneticPr fontId="53" type="noConversion"/>
  </si>
  <si>
    <t>ROTTERDAM</t>
    <phoneticPr fontId="53" type="noConversion"/>
  </si>
  <si>
    <t>FELIXSTOWE</t>
    <phoneticPr fontId="53" type="noConversion"/>
  </si>
  <si>
    <t xml:space="preserve"> ETA </t>
  </si>
  <si>
    <t xml:space="preserve"> ETD </t>
  </si>
  <si>
    <t xml:space="preserve"> HAMBURG  </t>
  </si>
  <si>
    <t xml:space="preserve"> CNSZX </t>
  </si>
  <si>
    <t xml:space="preserve"> OPERATOR </t>
  </si>
  <si>
    <t xml:space="preserve"> VOYAGE </t>
  </si>
  <si>
    <t xml:space="preserve"> VESSEL </t>
  </si>
  <si>
    <t xml:space="preserve">HAMBURG </t>
    <phoneticPr fontId="53" type="noConversion"/>
  </si>
  <si>
    <t>(CMA/COSCO/EMC/OOCL) / (HPL/YM/ONE/HMM) / (MSK/MSC)</t>
    <phoneticPr fontId="53" type="noConversion"/>
  </si>
  <si>
    <t>Jul</t>
    <phoneticPr fontId="53" type="noConversion"/>
  </si>
  <si>
    <t xml:space="preserve"> </t>
    <phoneticPr fontId="53" type="noConversion"/>
  </si>
  <si>
    <t xml:space="preserve">          Sailing schedule-Shenzhen   </t>
  </si>
  <si>
    <t>HONOR PROSPER 2267</t>
  </si>
  <si>
    <t>HONOR PROSPER 2266</t>
  </si>
  <si>
    <t>HONOR PROSPER 2265</t>
  </si>
  <si>
    <t>HONOR PROSPER 2264</t>
  </si>
  <si>
    <t>HONOR PROSPER 2263</t>
  </si>
  <si>
    <t>HONOR PROSPER 2262</t>
  </si>
  <si>
    <t>HONOR PROSPER 2261</t>
  </si>
  <si>
    <t>HONOR PROSPER 2260</t>
  </si>
  <si>
    <t>STX</t>
    <phoneticPr fontId="53" type="noConversion"/>
  </si>
  <si>
    <t>HONOR PROSPER 2259</t>
    <phoneticPr fontId="53" type="noConversion"/>
  </si>
  <si>
    <t>DATE</t>
  </si>
  <si>
    <t>CLOSING</t>
  </si>
  <si>
    <t>VESSEL/VOYAGE</t>
    <phoneticPr fontId="53" type="noConversion"/>
  </si>
  <si>
    <t xml:space="preserve">INCHON </t>
    <phoneticPr fontId="53" type="noConversion"/>
  </si>
  <si>
    <t>SAWASDEE PACIFIC/2624E</t>
    <phoneticPr fontId="53" type="noConversion"/>
  </si>
  <si>
    <t>SAWASDEE PACIFIC/2623E</t>
    <phoneticPr fontId="53" type="noConversion"/>
  </si>
  <si>
    <t>SAWASDEE PACIFIC/2622E</t>
    <phoneticPr fontId="53" type="noConversion"/>
  </si>
  <si>
    <t>SAWASDEE PACIFIC/2621E</t>
    <phoneticPr fontId="53" type="noConversion"/>
  </si>
  <si>
    <t>SINOKOR</t>
    <phoneticPr fontId="53" type="noConversion"/>
  </si>
  <si>
    <t>SAWASDEE PACIFIC/2620E</t>
    <phoneticPr fontId="53" type="noConversion"/>
  </si>
  <si>
    <t>VESSEL/VOYAGE</t>
    <phoneticPr fontId="53" type="noConversion"/>
  </si>
  <si>
    <t>PANCON VICTORY/2629E</t>
    <phoneticPr fontId="53" type="noConversion"/>
  </si>
  <si>
    <t>PANCON VICTORY/2628E</t>
    <phoneticPr fontId="53" type="noConversion"/>
  </si>
  <si>
    <t>PANCON VICTORY/2627E</t>
    <phoneticPr fontId="53" type="noConversion"/>
  </si>
  <si>
    <t>PANCON VICTORY/2626E</t>
    <phoneticPr fontId="53" type="noConversion"/>
  </si>
  <si>
    <t>PANCON</t>
    <phoneticPr fontId="53" type="noConversion"/>
  </si>
  <si>
    <t>PANCON VICTORY/2625E</t>
    <phoneticPr fontId="53" type="noConversion"/>
  </si>
  <si>
    <t xml:space="preserve">BUSAN  </t>
    <phoneticPr fontId="53" type="noConversion"/>
  </si>
  <si>
    <t xml:space="preserve">KOREA  ROUTE </t>
  </si>
  <si>
    <t>TBN</t>
    <phoneticPr fontId="53" type="noConversion"/>
  </si>
  <si>
    <t>114S</t>
    <phoneticPr fontId="53" type="noConversion"/>
  </si>
  <si>
    <t>BROOKLYN BRIDGE</t>
    <phoneticPr fontId="53" type="noConversion"/>
  </si>
  <si>
    <t>089S</t>
    <phoneticPr fontId="53" type="noConversion"/>
  </si>
  <si>
    <t>ITAL LAGUNA</t>
    <phoneticPr fontId="53" type="noConversion"/>
  </si>
  <si>
    <t>TBN</t>
    <phoneticPr fontId="53" type="noConversion"/>
  </si>
  <si>
    <t>MELBOURNE</t>
    <phoneticPr fontId="53" type="noConversion"/>
  </si>
  <si>
    <t>HSD</t>
    <phoneticPr fontId="53" type="noConversion"/>
  </si>
  <si>
    <t>CMA</t>
    <phoneticPr fontId="53" type="noConversion"/>
  </si>
  <si>
    <t>TO BE ADVISED</t>
    <phoneticPr fontId="53" type="noConversion"/>
  </si>
  <si>
    <t>111S</t>
    <phoneticPr fontId="53" type="noConversion"/>
  </si>
  <si>
    <t>MAERSK SEMAKAU</t>
    <phoneticPr fontId="53" type="noConversion"/>
  </si>
  <si>
    <t>110S</t>
    <phoneticPr fontId="53" type="noConversion"/>
  </si>
  <si>
    <t>PL GERMANY</t>
    <phoneticPr fontId="53" type="noConversion"/>
  </si>
  <si>
    <t>109S</t>
    <phoneticPr fontId="53" type="noConversion"/>
  </si>
  <si>
    <t>MOL PRESENCE</t>
    <phoneticPr fontId="53" type="noConversion"/>
  </si>
  <si>
    <t>HSD</t>
    <phoneticPr fontId="53" type="noConversion"/>
  </si>
  <si>
    <t>108S</t>
    <phoneticPr fontId="53" type="noConversion"/>
  </si>
  <si>
    <t>MOL PROFICIENCY</t>
    <phoneticPr fontId="53" type="noConversion"/>
  </si>
  <si>
    <t>SYDNEY</t>
    <phoneticPr fontId="53" type="noConversion"/>
  </si>
  <si>
    <t>247S</t>
    <phoneticPr fontId="53" type="noConversion"/>
  </si>
  <si>
    <t>BREMEN BELLE</t>
    <phoneticPr fontId="53" type="noConversion"/>
  </si>
  <si>
    <t>246S</t>
    <phoneticPr fontId="53" type="noConversion"/>
  </si>
  <si>
    <t>FOLEGANDROS</t>
    <phoneticPr fontId="53" type="noConversion"/>
  </si>
  <si>
    <t>245S</t>
    <phoneticPr fontId="53" type="noConversion"/>
  </si>
  <si>
    <t xml:space="preserve">GSL VINIA </t>
    <phoneticPr fontId="53" type="noConversion"/>
  </si>
  <si>
    <t>244S</t>
    <phoneticPr fontId="53" type="noConversion"/>
  </si>
  <si>
    <t xml:space="preserve">TINA I </t>
    <phoneticPr fontId="53" type="noConversion"/>
  </si>
  <si>
    <t>243S</t>
    <phoneticPr fontId="53" type="noConversion"/>
  </si>
  <si>
    <t>PL GERMANY</t>
    <phoneticPr fontId="53" type="noConversion"/>
  </si>
  <si>
    <t>SITC HUIMING/2610S</t>
    <phoneticPr fontId="53" type="noConversion"/>
  </si>
  <si>
    <t>SITC YUANMING/2612S</t>
    <phoneticPr fontId="53" type="noConversion"/>
  </si>
  <si>
    <t>SITC QIUMING/2610S</t>
    <phoneticPr fontId="53" type="noConversion"/>
  </si>
  <si>
    <t>SITC SHENGMING/2610S</t>
    <phoneticPr fontId="53" type="noConversion"/>
  </si>
  <si>
    <t>SITC</t>
    <phoneticPr fontId="53" type="noConversion"/>
  </si>
  <si>
    <t>SITC RUIMING/2612S</t>
    <phoneticPr fontId="53" type="noConversion"/>
  </si>
  <si>
    <t>CHITTAGONG</t>
    <phoneticPr fontId="53" type="noConversion"/>
  </si>
  <si>
    <t>890W</t>
    <phoneticPr fontId="53" type="noConversion"/>
  </si>
  <si>
    <t>NAVIOS BAHAMAS</t>
    <phoneticPr fontId="53" type="noConversion"/>
  </si>
  <si>
    <t>170W</t>
    <phoneticPr fontId="53" type="noConversion"/>
  </si>
  <si>
    <t>EVER UNIFIC</t>
    <phoneticPr fontId="53" type="noConversion"/>
  </si>
  <si>
    <t>894W</t>
    <phoneticPr fontId="53" type="noConversion"/>
  </si>
  <si>
    <t>CELSIUS NAIROBI</t>
    <phoneticPr fontId="53" type="noConversion"/>
  </si>
  <si>
    <t>23002W</t>
    <phoneticPr fontId="53" type="noConversion"/>
  </si>
  <si>
    <t>TS KELANG</t>
    <phoneticPr fontId="53" type="noConversion"/>
  </si>
  <si>
    <t>HMM</t>
    <phoneticPr fontId="53" type="noConversion"/>
  </si>
  <si>
    <t>895W</t>
    <phoneticPr fontId="53" type="noConversion"/>
  </si>
  <si>
    <t>CELSIUS NAPLES</t>
    <phoneticPr fontId="53" type="noConversion"/>
  </si>
  <si>
    <t>BLANK SAILING/BLANK SAILING</t>
    <phoneticPr fontId="53" type="noConversion"/>
  </si>
  <si>
    <t>ZHONG GU SHEN YANG/2629W</t>
    <phoneticPr fontId="53" type="noConversion"/>
  </si>
  <si>
    <t>EVER STEADY/127W</t>
    <phoneticPr fontId="53" type="noConversion"/>
  </si>
  <si>
    <t>0FD7DW1MA</t>
    <phoneticPr fontId="53" type="noConversion"/>
  </si>
  <si>
    <t>ARAYA BHUM</t>
    <phoneticPr fontId="53" type="noConversion"/>
  </si>
  <si>
    <t>CMA</t>
    <phoneticPr fontId="53" type="noConversion"/>
  </si>
  <si>
    <t>0MEDLW1MA</t>
    <phoneticPr fontId="53" type="noConversion"/>
  </si>
  <si>
    <t>CMA CGM INTEGRITY</t>
    <phoneticPr fontId="53" type="noConversion"/>
  </si>
  <si>
    <t>244W</t>
    <phoneticPr fontId="53" type="noConversion"/>
  </si>
  <si>
    <t>SHIJING</t>
    <phoneticPr fontId="53" type="noConversion"/>
  </si>
  <si>
    <t>243W</t>
    <phoneticPr fontId="53" type="noConversion"/>
  </si>
  <si>
    <t>ALS APOLLO</t>
    <phoneticPr fontId="53" type="noConversion"/>
  </si>
  <si>
    <t>242W</t>
    <phoneticPr fontId="53" type="noConversion"/>
  </si>
  <si>
    <t>NORTHERN DIAMOND</t>
    <phoneticPr fontId="53" type="noConversion"/>
  </si>
  <si>
    <t>241W</t>
    <phoneticPr fontId="53" type="noConversion"/>
  </si>
  <si>
    <t>SOFIA I</t>
    <phoneticPr fontId="53" type="noConversion"/>
  </si>
  <si>
    <t>KMTC NHAVA SHEVA/2605W</t>
    <phoneticPr fontId="53" type="noConversion"/>
  </si>
  <si>
    <t>KMTC MANILA/2604W</t>
    <phoneticPr fontId="53" type="noConversion"/>
  </si>
  <si>
    <t>TS KELANG/2603W</t>
    <phoneticPr fontId="53" type="noConversion"/>
  </si>
  <si>
    <t>KMTC MUNDRA/2604W</t>
    <phoneticPr fontId="53" type="noConversion"/>
  </si>
  <si>
    <t>TSL</t>
    <phoneticPr fontId="53" type="noConversion"/>
  </si>
  <si>
    <t>0FF97W1MA</t>
    <phoneticPr fontId="53" type="noConversion"/>
  </si>
  <si>
    <t>APL ANTWERP</t>
    <phoneticPr fontId="53" type="noConversion"/>
  </si>
  <si>
    <t>0FF95W1MA</t>
    <phoneticPr fontId="53" type="noConversion"/>
  </si>
  <si>
    <t>CMA CGM BRAHMAPUTRA</t>
    <phoneticPr fontId="53" type="noConversion"/>
  </si>
  <si>
    <t>0FF93W1MA</t>
    <phoneticPr fontId="53" type="noConversion"/>
  </si>
  <si>
    <t>CMA CGM FIGARO</t>
    <phoneticPr fontId="53" type="noConversion"/>
  </si>
  <si>
    <t>COSCO/OOCL</t>
    <phoneticPr fontId="53" type="noConversion"/>
  </si>
  <si>
    <t>0FF8ZW1MA</t>
    <phoneticPr fontId="53" type="noConversion"/>
  </si>
  <si>
    <t>LOTUS A</t>
    <phoneticPr fontId="53" type="noConversion"/>
  </si>
  <si>
    <t>KARACHI</t>
    <phoneticPr fontId="53" type="noConversion"/>
  </si>
  <si>
    <t>SNL ZHANGJIAGANG/2604W</t>
    <phoneticPr fontId="53" type="noConversion"/>
  </si>
  <si>
    <t>TS SHEKOU/2603W</t>
    <phoneticPr fontId="53" type="noConversion"/>
  </si>
  <si>
    <t>ULSAN VOYAGER/2603W</t>
    <phoneticPr fontId="53" type="noConversion"/>
  </si>
  <si>
    <t>SNL HAIKOU/2603W</t>
    <phoneticPr fontId="53" type="noConversion"/>
  </si>
  <si>
    <t>INTERASIA INSPIRATION/W074</t>
    <phoneticPr fontId="53" type="noConversion"/>
  </si>
  <si>
    <t>KMTC JEBEL ALI/2605W</t>
    <phoneticPr fontId="53" type="noConversion"/>
  </si>
  <si>
    <t>TIGER CHENNAI/2605W</t>
    <phoneticPr fontId="53" type="noConversion"/>
  </si>
  <si>
    <t>WAN HAI 521/W042</t>
    <phoneticPr fontId="53" type="noConversion"/>
  </si>
  <si>
    <t>WANHAI</t>
    <phoneticPr fontId="53" type="noConversion"/>
  </si>
  <si>
    <t>WAN HAI 372/W029</t>
    <phoneticPr fontId="53" type="noConversion"/>
  </si>
  <si>
    <t>RCL</t>
    <phoneticPr fontId="53" type="noConversion"/>
  </si>
  <si>
    <t>CHENNAI</t>
    <phoneticPr fontId="53" type="noConversion"/>
  </si>
  <si>
    <t>902W</t>
    <phoneticPr fontId="53" type="noConversion"/>
  </si>
  <si>
    <t>126W</t>
    <phoneticPr fontId="53" type="noConversion"/>
  </si>
  <si>
    <t>EVER SIGMA</t>
    <phoneticPr fontId="53" type="noConversion"/>
  </si>
  <si>
    <t>089W</t>
    <phoneticPr fontId="53" type="noConversion"/>
  </si>
  <si>
    <t>SEATTLE BRIDGE</t>
    <phoneticPr fontId="53" type="noConversion"/>
  </si>
  <si>
    <t>20W</t>
    <phoneticPr fontId="53" type="noConversion"/>
  </si>
  <si>
    <t>SHIMIN</t>
    <phoneticPr fontId="53" type="noConversion"/>
  </si>
  <si>
    <t>167W</t>
    <phoneticPr fontId="53" type="noConversion"/>
  </si>
  <si>
    <t>EVER ETHIC</t>
    <phoneticPr fontId="53" type="noConversion"/>
  </si>
  <si>
    <t>ONE THESEUS/0102W</t>
    <phoneticPr fontId="53" type="noConversion"/>
  </si>
  <si>
    <t>EVER LEARNED/077W</t>
    <phoneticPr fontId="53" type="noConversion"/>
  </si>
  <si>
    <t>EVER LADEN/076W</t>
    <phoneticPr fontId="53" type="noConversion"/>
  </si>
  <si>
    <t>EVER LIBRA/085W</t>
    <phoneticPr fontId="53" type="noConversion"/>
  </si>
  <si>
    <t>ONE</t>
    <phoneticPr fontId="53" type="noConversion"/>
  </si>
  <si>
    <t>TS KEELUNG/2604W</t>
    <phoneticPr fontId="53" type="noConversion"/>
  </si>
  <si>
    <t>WAN HAI 508/W221</t>
    <phoneticPr fontId="53" type="noConversion"/>
  </si>
  <si>
    <t>WAN HAI 516/W096</t>
    <phoneticPr fontId="53" type="noConversion"/>
  </si>
  <si>
    <t>WAN HAI 512/W122</t>
    <phoneticPr fontId="53" type="noConversion"/>
  </si>
  <si>
    <t>WAN HAI 515/W107</t>
    <phoneticPr fontId="53" type="noConversion"/>
  </si>
  <si>
    <t>CLOSING</t>
    <phoneticPr fontId="53" type="noConversion"/>
  </si>
  <si>
    <t>0XW1RS1NC</t>
    <phoneticPr fontId="53" type="noConversion"/>
  </si>
  <si>
    <t>CMA CGM EIFFEL</t>
    <phoneticPr fontId="53" type="noConversion"/>
  </si>
  <si>
    <t>0XW1PS1NC</t>
    <phoneticPr fontId="53" type="noConversion"/>
  </si>
  <si>
    <t>DERBY D</t>
    <phoneticPr fontId="53" type="noConversion"/>
  </si>
  <si>
    <t>MANILA</t>
    <phoneticPr fontId="53" type="noConversion"/>
  </si>
  <si>
    <t>XIN NING BO/125S</t>
    <phoneticPr fontId="53" type="noConversion"/>
  </si>
  <si>
    <t>OOCL CALIFORNIA/176S</t>
    <phoneticPr fontId="53" type="noConversion"/>
  </si>
  <si>
    <t>TIAN CHANG HE/119S</t>
    <phoneticPr fontId="53" type="noConversion"/>
  </si>
  <si>
    <t>XIN QIN HUANG DAO/133S</t>
    <phoneticPr fontId="53" type="noConversion"/>
  </si>
  <si>
    <t>XIN NING BO/124S</t>
    <phoneticPr fontId="53" type="noConversion"/>
  </si>
  <si>
    <t>PORT KELANG</t>
    <phoneticPr fontId="53" type="noConversion"/>
  </si>
  <si>
    <t>077S</t>
    <phoneticPr fontId="53" type="noConversion"/>
  </si>
  <si>
    <t>XIN NING BO</t>
    <phoneticPr fontId="53" type="noConversion"/>
  </si>
  <si>
    <t>126S</t>
    <phoneticPr fontId="53" type="noConversion"/>
  </si>
  <si>
    <t>OOCL CALIFORNIA</t>
    <phoneticPr fontId="53" type="noConversion"/>
  </si>
  <si>
    <t>055S</t>
    <phoneticPr fontId="53" type="noConversion"/>
  </si>
  <si>
    <t>COSCO VALENCIA</t>
    <phoneticPr fontId="53" type="noConversion"/>
  </si>
  <si>
    <t>076S</t>
    <phoneticPr fontId="53" type="noConversion"/>
  </si>
  <si>
    <t>CMA CGM SAINTE ANNE/0XLC9S1NC</t>
    <phoneticPr fontId="53" type="noConversion"/>
  </si>
  <si>
    <t>CMA CGM FORT JAMES/0XLC7S1NC</t>
    <phoneticPr fontId="53" type="noConversion"/>
  </si>
  <si>
    <t>CMA CGM POINTE PERCEE/0XLC5S1NC</t>
    <phoneticPr fontId="53" type="noConversion"/>
  </si>
  <si>
    <t>CMA CGM POINTE DU PITON/0XLC3S1NC</t>
    <phoneticPr fontId="53" type="noConversion"/>
  </si>
  <si>
    <t>KMTC</t>
    <phoneticPr fontId="53" type="noConversion"/>
  </si>
  <si>
    <t>CMA CGM FORT DIAMANT/0XLC1S1NC</t>
    <phoneticPr fontId="53" type="noConversion"/>
  </si>
  <si>
    <t>DONGJIN VENUS/0333S</t>
    <phoneticPr fontId="53" type="noConversion"/>
  </si>
  <si>
    <t>PEGASUS HOPE/2619S</t>
    <phoneticPr fontId="53" type="noConversion"/>
  </si>
  <si>
    <t>DONGJIN VENUS/0332S</t>
    <phoneticPr fontId="53" type="noConversion"/>
  </si>
  <si>
    <t>PEGASUS HOPE/2618S</t>
    <phoneticPr fontId="53" type="noConversion"/>
  </si>
  <si>
    <t>泛洲</t>
    <phoneticPr fontId="53" type="noConversion"/>
  </si>
  <si>
    <t>CMA/OOCL/ASL</t>
    <phoneticPr fontId="53" type="noConversion"/>
  </si>
  <si>
    <t>HAIPHONG</t>
    <phoneticPr fontId="53" type="noConversion"/>
  </si>
  <si>
    <t>DING XIANG TAI PING/028S</t>
    <phoneticPr fontId="53" type="noConversion"/>
  </si>
  <si>
    <t>BEROLINA C/013S</t>
    <phoneticPr fontId="53" type="noConversion"/>
  </si>
  <si>
    <t>ERASMUS RAINBOW/028S</t>
    <phoneticPr fontId="53" type="noConversion"/>
  </si>
  <si>
    <t>DING XIANG TAI PING/027S</t>
    <phoneticPr fontId="53" type="noConversion"/>
  </si>
  <si>
    <t>SEOUL GLOW/081S</t>
    <phoneticPr fontId="53" type="noConversion"/>
  </si>
  <si>
    <t>HOCHIMINH</t>
  </si>
  <si>
    <t>050S</t>
    <phoneticPr fontId="53" type="noConversion"/>
  </si>
  <si>
    <t>LYDIA</t>
    <phoneticPr fontId="53" type="noConversion"/>
  </si>
  <si>
    <t>146S</t>
    <phoneticPr fontId="53" type="noConversion"/>
  </si>
  <si>
    <t>RACHA BHUM</t>
    <phoneticPr fontId="53" type="noConversion"/>
  </si>
  <si>
    <t>030S</t>
    <phoneticPr fontId="53" type="noConversion"/>
  </si>
  <si>
    <t>LIOBA</t>
    <phoneticPr fontId="53" type="noConversion"/>
  </si>
  <si>
    <t>049S</t>
    <phoneticPr fontId="53" type="noConversion"/>
  </si>
  <si>
    <t>145S</t>
    <phoneticPr fontId="53" type="noConversion"/>
  </si>
  <si>
    <t>HOCHIMINH</t>
    <phoneticPr fontId="53" type="noConversion"/>
  </si>
  <si>
    <t>COSCO SHIPPING PLANET/046W</t>
    <phoneticPr fontId="53" type="noConversion"/>
  </si>
  <si>
    <t>CSCL ATLANTIC OCEAN/065W</t>
    <phoneticPr fontId="53" type="noConversion"/>
  </si>
  <si>
    <t>COSCO SHIPPING AQUARIUS/047W</t>
    <phoneticPr fontId="53" type="noConversion"/>
  </si>
  <si>
    <t>CSCL GLOBE/074W</t>
    <phoneticPr fontId="53" type="noConversion"/>
  </si>
  <si>
    <t>JEBEL ALI</t>
  </si>
  <si>
    <t>HMM GARAM/0019W</t>
    <phoneticPr fontId="53" type="noConversion"/>
  </si>
  <si>
    <t>YM WONDERLAND/029W</t>
    <phoneticPr fontId="53" type="noConversion"/>
  </si>
  <si>
    <t>YM TRANQUILITY/018W</t>
    <phoneticPr fontId="53" type="noConversion"/>
  </si>
  <si>
    <t>HMM HANUL/0024W</t>
    <phoneticPr fontId="53" type="noConversion"/>
  </si>
  <si>
    <t>HMM AMETHYST/0009W</t>
    <phoneticPr fontId="53" type="noConversion"/>
  </si>
  <si>
    <t>DUBAI/JEBEL ALI</t>
    <phoneticPr fontId="53" type="noConversion"/>
  </si>
  <si>
    <t>011W</t>
    <phoneticPr fontId="53" type="noConversion"/>
  </si>
  <si>
    <t>AL MURAYKH</t>
    <phoneticPr fontId="53" type="noConversion"/>
  </si>
  <si>
    <t>009W</t>
    <phoneticPr fontId="53" type="noConversion"/>
  </si>
  <si>
    <t>MOL TRUTH</t>
    <phoneticPr fontId="53" type="noConversion"/>
  </si>
  <si>
    <t>012W</t>
    <phoneticPr fontId="53" type="noConversion"/>
  </si>
  <si>
    <t>TIHAMA</t>
    <phoneticPr fontId="53" type="noConversion"/>
  </si>
  <si>
    <r>
      <t>Y</t>
    </r>
    <r>
      <rPr>
        <sz val="11"/>
        <color indexed="8"/>
        <rFont val="Times New Roman"/>
        <family val="1"/>
      </rPr>
      <t>ML</t>
    </r>
    <phoneticPr fontId="53" type="noConversion"/>
  </si>
  <si>
    <t>MOL TRIUMPH</t>
    <phoneticPr fontId="53" type="noConversion"/>
  </si>
  <si>
    <t>SINGAPORE</t>
    <phoneticPr fontId="53" type="noConversion"/>
  </si>
  <si>
    <t>SITC SHUNDE/2616S</t>
    <phoneticPr fontId="53" type="noConversion"/>
  </si>
  <si>
    <t>ASL TAIPEI/2629S</t>
    <phoneticPr fontId="53" type="noConversion"/>
  </si>
  <si>
    <t>SITC JUNDE/2614S</t>
    <phoneticPr fontId="53" type="noConversion"/>
  </si>
  <si>
    <t>ZHONG GU NAN HAI/2627S</t>
    <phoneticPr fontId="53" type="noConversion"/>
  </si>
  <si>
    <t>SITC SHUNDE/2614S</t>
    <phoneticPr fontId="53" type="noConversion"/>
  </si>
  <si>
    <t>BANGKOK</t>
    <phoneticPr fontId="53" type="noConversion"/>
  </si>
  <si>
    <t>YM CONTINENT/2606S</t>
    <phoneticPr fontId="53" type="noConversion"/>
  </si>
  <si>
    <t>SYMEON P/033S</t>
    <phoneticPr fontId="53" type="noConversion"/>
  </si>
  <si>
    <t>URU BHUM/172S</t>
    <phoneticPr fontId="53" type="noConversion"/>
  </si>
  <si>
    <t>YM CONTINENT/2605S</t>
    <phoneticPr fontId="53" type="noConversion"/>
  </si>
  <si>
    <t>YML</t>
    <phoneticPr fontId="53" type="noConversion"/>
  </si>
  <si>
    <t>SYMEON P/032S</t>
    <phoneticPr fontId="53" type="noConversion"/>
  </si>
  <si>
    <t>CA NAGOYA/2627W</t>
    <phoneticPr fontId="53" type="noConversion"/>
  </si>
  <si>
    <t>CA KOBE/2615W</t>
    <phoneticPr fontId="53" type="noConversion"/>
  </si>
  <si>
    <t>CA NAGOYA/2626W</t>
    <phoneticPr fontId="53" type="noConversion"/>
  </si>
  <si>
    <t>CA KOBE/2614W</t>
    <phoneticPr fontId="53" type="noConversion"/>
  </si>
  <si>
    <t>ASL</t>
    <phoneticPr fontId="53" type="noConversion"/>
  </si>
  <si>
    <t>CA NAGOYA/2625W</t>
    <phoneticPr fontId="53" type="noConversion"/>
  </si>
  <si>
    <t>HONGKONG</t>
    <phoneticPr fontId="53" type="noConversion"/>
  </si>
  <si>
    <t>MAERSK EUREKA/631E</t>
    <phoneticPr fontId="53" type="noConversion"/>
  </si>
  <si>
    <t>MAERSK EINDHOVEN/630E</t>
    <phoneticPr fontId="53" type="noConversion"/>
  </si>
  <si>
    <t>MAERSK EMERALD/629E</t>
    <phoneticPr fontId="53" type="noConversion"/>
  </si>
  <si>
    <t>MAERSK EDINBURGH/628E</t>
    <phoneticPr fontId="53" type="noConversion"/>
  </si>
  <si>
    <t>MAERSK EVORA/627E</t>
    <phoneticPr fontId="53" type="noConversion"/>
  </si>
  <si>
    <t>COLON</t>
    <phoneticPr fontId="53" type="noConversion"/>
  </si>
  <si>
    <t>MSC AAYA/UX630A</t>
    <phoneticPr fontId="53" type="noConversion"/>
  </si>
  <si>
    <t>MSC AURIGA/UX629A</t>
    <phoneticPr fontId="53" type="noConversion"/>
  </si>
  <si>
    <t>MSC ALIYA/UX628A</t>
    <phoneticPr fontId="53" type="noConversion"/>
  </si>
  <si>
    <t>MSC DARIA/UX626A</t>
    <phoneticPr fontId="53" type="noConversion"/>
  </si>
  <si>
    <t>MSC PALERMO/UX625A</t>
    <phoneticPr fontId="53" type="noConversion"/>
  </si>
  <si>
    <t xml:space="preserve">CAUCEDO </t>
    <phoneticPr fontId="53" type="noConversion"/>
  </si>
  <si>
    <t>033S</t>
    <phoneticPr fontId="53" type="noConversion"/>
  </si>
  <si>
    <t>CHASTINE MAERSK</t>
    <phoneticPr fontId="53" type="noConversion"/>
  </si>
  <si>
    <t>032S</t>
    <phoneticPr fontId="53" type="noConversion"/>
  </si>
  <si>
    <t>CAROLINE MAERSK</t>
    <phoneticPr fontId="53" type="noConversion"/>
  </si>
  <si>
    <t>031S</t>
    <phoneticPr fontId="53" type="noConversion"/>
  </si>
  <si>
    <t>CORNELIUS MAERSK</t>
    <phoneticPr fontId="53" type="noConversion"/>
  </si>
  <si>
    <t>XIN DA LIAN/150E</t>
    <phoneticPr fontId="53" type="noConversion"/>
  </si>
  <si>
    <t>TIAN XIANG HE/155E</t>
    <phoneticPr fontId="53" type="noConversion"/>
  </si>
  <si>
    <t>OOCL MEMPHIS/094E</t>
    <phoneticPr fontId="53" type="noConversion"/>
  </si>
  <si>
    <t xml:space="preserve">MANZANILLO (MEX) </t>
    <phoneticPr fontId="53" type="noConversion"/>
  </si>
  <si>
    <t>FZ438A</t>
    <phoneticPr fontId="53" type="noConversion"/>
  </si>
  <si>
    <t>NAVARINO</t>
    <phoneticPr fontId="53" type="noConversion"/>
  </si>
  <si>
    <t>2438E</t>
    <phoneticPr fontId="53" type="noConversion"/>
  </si>
  <si>
    <t>SEASPAN BRILLIANCE</t>
    <phoneticPr fontId="53" type="noConversion"/>
  </si>
  <si>
    <t>2437E</t>
    <phoneticPr fontId="53" type="noConversion"/>
  </si>
  <si>
    <t>SEASPAN BREEZE</t>
    <phoneticPr fontId="53" type="noConversion"/>
  </si>
  <si>
    <t>2436E</t>
    <phoneticPr fontId="53" type="noConversion"/>
  </si>
  <si>
    <t>IQUIQUE EXPRESS</t>
    <phoneticPr fontId="53" type="noConversion"/>
  </si>
  <si>
    <t>YANTIAN/133E</t>
    <phoneticPr fontId="53" type="noConversion"/>
  </si>
  <si>
    <t>COSCO SHIPPING VOLGA/051E</t>
    <phoneticPr fontId="53" type="noConversion"/>
  </si>
  <si>
    <t>COSCO ASIA/103E</t>
    <phoneticPr fontId="53" type="noConversion"/>
  </si>
  <si>
    <t>COSCO AMERICA/098E</t>
    <phoneticPr fontId="53" type="noConversion"/>
  </si>
  <si>
    <t>RDO ACE/2628E</t>
    <phoneticPr fontId="53" type="noConversion"/>
  </si>
  <si>
    <t>MSC PROCIDA/FZ627A</t>
    <phoneticPr fontId="53" type="noConversion"/>
  </si>
  <si>
    <t>ONE SHINE/2626E</t>
    <phoneticPr fontId="53" type="noConversion"/>
  </si>
  <si>
    <t>MAERSK EDIRNE/626E</t>
    <phoneticPr fontId="53" type="noConversion"/>
  </si>
  <si>
    <t>MAERSK LIMA/625E</t>
    <phoneticPr fontId="53" type="noConversion"/>
  </si>
  <si>
    <t>MAERSK ESMERALDAS/624E</t>
    <phoneticPr fontId="53" type="noConversion"/>
  </si>
  <si>
    <t>MAERSK EMDEN/623E</t>
    <phoneticPr fontId="53" type="noConversion"/>
  </si>
  <si>
    <t>CMA CGM TAGE/0MH1ZE1MA</t>
    <phoneticPr fontId="53" type="noConversion"/>
  </si>
  <si>
    <t>CMA CGM OTELLO/0MH1DE1MA</t>
    <phoneticPr fontId="53" type="noConversion"/>
  </si>
  <si>
    <t>CMA CGM MEKONG/0MH1BE1MA</t>
    <phoneticPr fontId="53" type="noConversion"/>
  </si>
  <si>
    <t>CALLAO</t>
    <phoneticPr fontId="53" type="noConversion"/>
  </si>
  <si>
    <t>COSCO SHIPPING PERU/009W</t>
    <phoneticPr fontId="53" type="noConversion"/>
  </si>
  <si>
    <t>COSCO SHIPPING URUGUAY/010W</t>
    <phoneticPr fontId="53" type="noConversion"/>
  </si>
  <si>
    <t>CMA CGM SILVER/0BDOOW1MA</t>
    <phoneticPr fontId="53" type="noConversion"/>
  </si>
  <si>
    <t>COSCO SHIPPING MEXICO/009W</t>
    <phoneticPr fontId="53" type="noConversion"/>
  </si>
  <si>
    <t>SANTOS</t>
    <phoneticPr fontId="53" type="noConversion"/>
  </si>
  <si>
    <t>114W</t>
    <phoneticPr fontId="53" type="noConversion"/>
  </si>
  <si>
    <t>ZIM SHANGHAI</t>
    <phoneticPr fontId="53" type="noConversion"/>
  </si>
  <si>
    <t>096W</t>
    <phoneticPr fontId="53" type="noConversion"/>
  </si>
  <si>
    <t>COSCO SURABAYA</t>
    <phoneticPr fontId="53" type="noConversion"/>
  </si>
  <si>
    <t>071W</t>
    <phoneticPr fontId="53" type="noConversion"/>
  </si>
  <si>
    <t>COSCO WELLINGTON</t>
    <phoneticPr fontId="53" type="noConversion"/>
  </si>
  <si>
    <t>940W</t>
    <phoneticPr fontId="53" type="noConversion"/>
  </si>
  <si>
    <t>2M012</t>
    <phoneticPr fontId="53" type="noConversion"/>
  </si>
  <si>
    <t>939W</t>
    <phoneticPr fontId="53" type="noConversion"/>
  </si>
  <si>
    <t>MARGRETHE MAERSK</t>
    <phoneticPr fontId="53" type="noConversion"/>
  </si>
  <si>
    <t>938W</t>
    <phoneticPr fontId="53" type="noConversion"/>
  </si>
  <si>
    <t>MAASTRICHT MAERSK</t>
    <phoneticPr fontId="53" type="noConversion"/>
  </si>
  <si>
    <t>937W</t>
    <phoneticPr fontId="53" type="noConversion"/>
  </si>
  <si>
    <t>MSC VENICE</t>
    <phoneticPr fontId="53" type="noConversion"/>
  </si>
  <si>
    <t>936W</t>
    <phoneticPr fontId="53" type="noConversion"/>
  </si>
  <si>
    <t>ESTELLE MAERSK</t>
    <phoneticPr fontId="53" type="noConversion"/>
  </si>
  <si>
    <t>MONTEVIDEO</t>
    <phoneticPr fontId="53" type="noConversion"/>
  </si>
  <si>
    <t>033E</t>
    <phoneticPr fontId="53" type="noConversion"/>
  </si>
  <si>
    <t>CSCL YELLOW SEA</t>
    <phoneticPr fontId="53" type="noConversion"/>
  </si>
  <si>
    <t>036E</t>
    <phoneticPr fontId="53" type="noConversion"/>
  </si>
  <si>
    <t>CSCL SUMMER</t>
    <phoneticPr fontId="53" type="noConversion"/>
  </si>
  <si>
    <t>CSCL SPRING</t>
    <phoneticPr fontId="53" type="noConversion"/>
  </si>
  <si>
    <t>044E</t>
    <phoneticPr fontId="53" type="noConversion"/>
  </si>
  <si>
    <t>CSCL SOUTH CHINA SEA</t>
    <phoneticPr fontId="53" type="noConversion"/>
  </si>
  <si>
    <t>039E</t>
    <phoneticPr fontId="53" type="noConversion"/>
  </si>
  <si>
    <t>CSCL EAST CHINA SEA</t>
    <phoneticPr fontId="53" type="noConversion"/>
  </si>
  <si>
    <t>DALLAS</t>
  </si>
  <si>
    <t>0BH5NE1MA</t>
    <phoneticPr fontId="53" type="noConversion"/>
  </si>
  <si>
    <t>COSCO NETHERLANDS</t>
    <phoneticPr fontId="53" type="noConversion"/>
  </si>
  <si>
    <t>0BH5LE1MA</t>
    <phoneticPr fontId="53" type="noConversion"/>
  </si>
  <si>
    <t>COSCO DENMARK</t>
    <phoneticPr fontId="53" type="noConversion"/>
  </si>
  <si>
    <t>0BH5JE1MA</t>
    <phoneticPr fontId="53" type="noConversion"/>
  </si>
  <si>
    <t>COSCO GLORY</t>
    <phoneticPr fontId="53" type="noConversion"/>
  </si>
  <si>
    <t>0BH5HE1MA</t>
    <phoneticPr fontId="53" type="noConversion"/>
  </si>
  <si>
    <t>COSCO ITALY</t>
    <phoneticPr fontId="53" type="noConversion"/>
  </si>
  <si>
    <t>0BH5FE1MA</t>
    <phoneticPr fontId="53" type="noConversion"/>
  </si>
  <si>
    <t>COSCO ENGLAND</t>
    <phoneticPr fontId="53" type="noConversion"/>
  </si>
  <si>
    <t>047E</t>
    <phoneticPr fontId="53" type="noConversion"/>
  </si>
  <si>
    <t>EVER LIBRA</t>
    <phoneticPr fontId="53" type="noConversion"/>
  </si>
  <si>
    <t>040E</t>
    <phoneticPr fontId="53" type="noConversion"/>
  </si>
  <si>
    <t>EVER LOGIC</t>
    <phoneticPr fontId="53" type="noConversion"/>
  </si>
  <si>
    <t>030E</t>
    <phoneticPr fontId="53" type="noConversion"/>
  </si>
  <si>
    <t>EVER LOADING</t>
    <phoneticPr fontId="53" type="noConversion"/>
  </si>
  <si>
    <t>EVER LUCENT</t>
    <phoneticPr fontId="53" type="noConversion"/>
  </si>
  <si>
    <t>019E</t>
    <phoneticPr fontId="53" type="noConversion"/>
  </si>
  <si>
    <t>007E</t>
    <phoneticPr fontId="53" type="noConversion"/>
  </si>
  <si>
    <t>PRE SIDENT WILSON</t>
    <phoneticPr fontId="53" type="noConversion"/>
  </si>
  <si>
    <t>PRE SIDENT EISENHOWER</t>
    <phoneticPr fontId="53" type="noConversion"/>
  </si>
  <si>
    <t>107E</t>
    <phoneticPr fontId="53" type="noConversion"/>
  </si>
  <si>
    <t>PRE SIDENT FD ROOSEVELT</t>
    <phoneticPr fontId="53" type="noConversion"/>
  </si>
  <si>
    <t>PRE SIDENT TRUMAN</t>
    <phoneticPr fontId="53" type="noConversion"/>
  </si>
  <si>
    <t>APL</t>
    <phoneticPr fontId="53" type="noConversion"/>
  </si>
  <si>
    <t>PRE SIDENT KENNEDY</t>
    <phoneticPr fontId="53" type="noConversion"/>
  </si>
  <si>
    <t>HOUSTON</t>
  </si>
  <si>
    <t>037E</t>
    <phoneticPr fontId="53" type="noConversion"/>
  </si>
  <si>
    <t>EVER LAUREL</t>
  </si>
  <si>
    <t>0VC37E</t>
    <phoneticPr fontId="53" type="noConversion"/>
  </si>
  <si>
    <t>CMA CGM JACQUES</t>
  </si>
  <si>
    <t>038E</t>
    <phoneticPr fontId="53" type="noConversion"/>
  </si>
  <si>
    <t>PENDIND</t>
    <phoneticPr fontId="53" type="noConversion"/>
  </si>
  <si>
    <t>PENDING</t>
    <phoneticPr fontId="53" type="noConversion"/>
  </si>
  <si>
    <t>EVER LIVEN</t>
    <phoneticPr fontId="53" type="noConversion"/>
  </si>
  <si>
    <t>HOUSTON</t>
    <phoneticPr fontId="53" type="noConversion"/>
  </si>
  <si>
    <t>COSCO OCEANIA/115E</t>
    <phoneticPr fontId="53" type="noConversion"/>
  </si>
  <si>
    <t>COSCO AFRICA/103E</t>
    <phoneticPr fontId="53" type="noConversion"/>
  </si>
  <si>
    <t>COSCO EUROPE/114E</t>
    <phoneticPr fontId="53" type="noConversion"/>
  </si>
  <si>
    <t>COSCO KAOHSIUNG/118E</t>
    <phoneticPr fontId="53" type="noConversion"/>
  </si>
  <si>
    <t>CSCL BOHAI SEA/077E</t>
    <phoneticPr fontId="53" type="noConversion"/>
  </si>
  <si>
    <t>EVER LENIENT</t>
  </si>
  <si>
    <t>046E</t>
    <phoneticPr fontId="53" type="noConversion"/>
  </si>
  <si>
    <t>025E</t>
    <phoneticPr fontId="53" type="noConversion"/>
  </si>
  <si>
    <t>EVER LOVELY</t>
    <phoneticPr fontId="53" type="noConversion"/>
  </si>
  <si>
    <t>032E</t>
    <phoneticPr fontId="53" type="noConversion"/>
  </si>
  <si>
    <t>045E</t>
    <phoneticPr fontId="53" type="noConversion"/>
  </si>
  <si>
    <t>COSCO HARMONY</t>
    <phoneticPr fontId="53" type="noConversion"/>
  </si>
  <si>
    <t>020E</t>
    <phoneticPr fontId="53" type="noConversion"/>
  </si>
  <si>
    <t>CSCL WINTER</t>
    <phoneticPr fontId="53" type="noConversion"/>
  </si>
  <si>
    <t>028E</t>
    <phoneticPr fontId="53" type="noConversion"/>
  </si>
  <si>
    <t>COSCO SPAIN</t>
    <phoneticPr fontId="53" type="noConversion"/>
  </si>
  <si>
    <t>024E</t>
    <phoneticPr fontId="53" type="noConversion"/>
  </si>
  <si>
    <t>DALLAS</t>
    <phoneticPr fontId="53" type="noConversion"/>
  </si>
  <si>
    <t>MSC RAYA/GJ631W</t>
    <phoneticPr fontId="53" type="noConversion"/>
  </si>
  <si>
    <t>MSC LEANNE/GJ630W</t>
    <phoneticPr fontId="53" type="noConversion"/>
  </si>
  <si>
    <t>MSC CLAUDE GIRARDET/GJ629W</t>
    <phoneticPr fontId="53" type="noConversion"/>
  </si>
  <si>
    <t>MSC REEF/GJ628W</t>
    <phoneticPr fontId="53" type="noConversion"/>
  </si>
  <si>
    <t>MSC SAMAR/GJ627W</t>
    <phoneticPr fontId="53" type="noConversion"/>
  </si>
  <si>
    <t>MIAMI</t>
    <phoneticPr fontId="53" type="noConversion"/>
  </si>
  <si>
    <t>ONE CONTINUITY</t>
    <phoneticPr fontId="53" type="noConversion"/>
  </si>
  <si>
    <t>067E</t>
    <phoneticPr fontId="53" type="noConversion"/>
  </si>
  <si>
    <t>MOL CREATION</t>
    <phoneticPr fontId="53" type="noConversion"/>
  </si>
  <si>
    <t>069E</t>
    <phoneticPr fontId="53" type="noConversion"/>
  </si>
  <si>
    <t>MOL CELEBRATION</t>
    <phoneticPr fontId="53" type="noConversion"/>
  </si>
  <si>
    <t>041E</t>
    <phoneticPr fontId="53" type="noConversion"/>
  </si>
  <si>
    <t>ONE COMMITMENT</t>
    <phoneticPr fontId="53" type="noConversion"/>
  </si>
  <si>
    <t>205E</t>
    <phoneticPr fontId="53" type="noConversion"/>
  </si>
  <si>
    <t>MOL CHARISMA</t>
    <phoneticPr fontId="53" type="noConversion"/>
  </si>
  <si>
    <t>2004E</t>
    <phoneticPr fontId="53" type="noConversion"/>
  </si>
  <si>
    <t>CAP SAN VINCENT</t>
    <phoneticPr fontId="53" type="noConversion"/>
  </si>
  <si>
    <t>MAERSK ALFIRK</t>
    <phoneticPr fontId="53" type="noConversion"/>
  </si>
  <si>
    <t>MAERSK EVORA</t>
    <phoneticPr fontId="53" type="noConversion"/>
  </si>
  <si>
    <t>MAERSK ALTAIR</t>
    <phoneticPr fontId="53" type="noConversion"/>
  </si>
  <si>
    <t>SMLINE</t>
    <phoneticPr fontId="53" type="noConversion"/>
  </si>
  <si>
    <t>2003E</t>
    <phoneticPr fontId="53" type="noConversion"/>
  </si>
  <si>
    <t>CAP SAN JUAN</t>
    <phoneticPr fontId="53" type="noConversion"/>
  </si>
  <si>
    <t>TORONTO</t>
    <phoneticPr fontId="53" type="noConversion"/>
  </si>
  <si>
    <t>YM COSMOS/191E</t>
    <phoneticPr fontId="53" type="noConversion"/>
  </si>
  <si>
    <t>YM MOBILITY/090E</t>
    <phoneticPr fontId="53" type="noConversion"/>
  </si>
  <si>
    <t>YM WEALTH/192E</t>
    <phoneticPr fontId="53" type="noConversion"/>
  </si>
  <si>
    <t>HMM VANCOUVER/0306E</t>
    <phoneticPr fontId="53" type="noConversion"/>
  </si>
  <si>
    <t>022E</t>
    <phoneticPr fontId="53" type="noConversion"/>
  </si>
  <si>
    <t>005E</t>
    <phoneticPr fontId="53" type="noConversion"/>
  </si>
  <si>
    <t>COSCO SHIPPING ROSE</t>
    <phoneticPr fontId="53" type="noConversion"/>
  </si>
  <si>
    <t>023E</t>
    <phoneticPr fontId="53" type="noConversion"/>
  </si>
  <si>
    <t>CSCL BOHAI SEA</t>
    <phoneticPr fontId="53" type="noConversion"/>
  </si>
  <si>
    <t>COSCO/CMA</t>
  </si>
  <si>
    <t>MONTREAL</t>
    <phoneticPr fontId="53" type="noConversion"/>
  </si>
  <si>
    <t>ONE</t>
  </si>
  <si>
    <t>2005E</t>
    <phoneticPr fontId="53" type="noConversion"/>
  </si>
  <si>
    <t>SM TIANJIN</t>
    <phoneticPr fontId="53" type="noConversion"/>
  </si>
  <si>
    <t>SM MUMBAI</t>
    <phoneticPr fontId="53" type="noConversion"/>
  </si>
  <si>
    <t>SCHUBERT</t>
    <phoneticPr fontId="53" type="noConversion"/>
  </si>
  <si>
    <t>SM QINGDAO</t>
    <phoneticPr fontId="53" type="noConversion"/>
  </si>
  <si>
    <t>SM LINE</t>
  </si>
  <si>
    <t>SEATTLE/TACOMA</t>
    <phoneticPr fontId="53" type="noConversion"/>
  </si>
  <si>
    <t>COSCO EUROPE/111E</t>
    <phoneticPr fontId="53" type="noConversion"/>
  </si>
  <si>
    <t>COSCO THAILAND/113E</t>
    <phoneticPr fontId="53" type="noConversion"/>
  </si>
  <si>
    <t>COSCO AFRICA/099E</t>
    <phoneticPr fontId="53" type="noConversion"/>
  </si>
  <si>
    <t>CSCL AUTUMN/070E</t>
    <phoneticPr fontId="53" type="noConversion"/>
  </si>
  <si>
    <t>CHICAGO</t>
    <phoneticPr fontId="53" type="noConversion"/>
  </si>
  <si>
    <t>CARRIER</t>
    <phoneticPr fontId="53" type="noConversion"/>
  </si>
  <si>
    <t>PRESIDENT CARTER/0DBOZE1MA</t>
    <phoneticPr fontId="53" type="noConversion"/>
  </si>
  <si>
    <t>PRESIDENT MONROE/0DBOXE1MA</t>
    <phoneticPr fontId="53" type="noConversion"/>
  </si>
  <si>
    <t>PRESIDENT GRANT/0DBOVE1MA</t>
    <phoneticPr fontId="53" type="noConversion"/>
  </si>
  <si>
    <t>PRESIDENT JQ ADAMS/0DBOTE1MA</t>
    <phoneticPr fontId="53" type="noConversion"/>
  </si>
  <si>
    <t>LONG BEACH</t>
  </si>
  <si>
    <t>HMM DIAMOND/0010E</t>
    <phoneticPr fontId="53" type="noConversion"/>
  </si>
  <si>
    <t>HMM PEARL/0012E</t>
    <phoneticPr fontId="53" type="noConversion"/>
  </si>
  <si>
    <t>HMM EMERALD/0013E</t>
    <phoneticPr fontId="53" type="noConversion"/>
  </si>
  <si>
    <t>HMM AQUAMARINE/0011E</t>
    <phoneticPr fontId="53" type="noConversion"/>
  </si>
  <si>
    <t>HMM TOPAZ/0011E</t>
    <phoneticPr fontId="53" type="noConversion"/>
  </si>
  <si>
    <t>MOL EXPERIENCE/105E</t>
    <phoneticPr fontId="53" type="noConversion"/>
  </si>
  <si>
    <t>WAN HAI 511/E111</t>
    <phoneticPr fontId="53" type="noConversion"/>
  </si>
  <si>
    <t>NYK RUMINA/076E</t>
    <phoneticPr fontId="53" type="noConversion"/>
  </si>
  <si>
    <t>WAN HAI 513/E109</t>
    <phoneticPr fontId="53" type="noConversion"/>
  </si>
  <si>
    <t>OAKLAND/SAN FRANCISCO</t>
    <phoneticPr fontId="53" type="noConversion"/>
  </si>
  <si>
    <t>0TB51E1MA</t>
    <phoneticPr fontId="53" type="noConversion"/>
  </si>
  <si>
    <t>0TB4ZE1MA</t>
    <phoneticPr fontId="53" type="noConversion"/>
  </si>
  <si>
    <t>0TB4XE1MA</t>
    <phoneticPr fontId="53" type="noConversion"/>
  </si>
  <si>
    <t>0TB4VE1MA</t>
    <phoneticPr fontId="53" type="noConversion"/>
  </si>
  <si>
    <t>0TB4TE1MA</t>
    <phoneticPr fontId="53" type="noConversion"/>
  </si>
  <si>
    <t>0DBDDE1MA</t>
    <phoneticPr fontId="53" type="noConversion"/>
  </si>
  <si>
    <t>PRESIDENT EISENHOWER</t>
    <phoneticPr fontId="53" type="noConversion"/>
  </si>
  <si>
    <t>0DBDBE1MA</t>
    <phoneticPr fontId="53" type="noConversion"/>
  </si>
  <si>
    <t>PRESIDENT WILSON</t>
    <phoneticPr fontId="53" type="noConversion"/>
  </si>
  <si>
    <t>0DBD7E1MA</t>
    <phoneticPr fontId="53" type="noConversion"/>
  </si>
  <si>
    <t>PRESIDENT FD ROOSEVELT</t>
    <phoneticPr fontId="53" type="noConversion"/>
  </si>
  <si>
    <t>0DBD3E1MA</t>
    <phoneticPr fontId="53" type="noConversion"/>
  </si>
  <si>
    <t>PRESIDENT CLEVELAND</t>
    <phoneticPr fontId="53" type="noConversion"/>
  </si>
  <si>
    <t>048E</t>
    <phoneticPr fontId="53" type="noConversion"/>
  </si>
  <si>
    <t>EVER LAMBENT</t>
    <phoneticPr fontId="53" type="noConversion"/>
  </si>
  <si>
    <t>002E</t>
    <phoneticPr fontId="53" type="noConversion"/>
  </si>
  <si>
    <t>CONTI CHIVALRY</t>
    <phoneticPr fontId="53" type="noConversion"/>
  </si>
  <si>
    <t>SM LONG BEACH/2605E</t>
    <phoneticPr fontId="53" type="noConversion"/>
  </si>
  <si>
    <t>SM YANTIAN/2605E</t>
    <phoneticPr fontId="53" type="noConversion"/>
  </si>
  <si>
    <t>SM KWANGYANG/2605E</t>
    <phoneticPr fontId="53" type="noConversion"/>
  </si>
  <si>
    <t>SML</t>
    <phoneticPr fontId="53" type="noConversion"/>
  </si>
  <si>
    <t>SM SHANGHAI/2605E</t>
    <phoneticPr fontId="53" type="noConversion"/>
  </si>
  <si>
    <t xml:space="preserve">LOS ANGELES/LONG BEACH </t>
    <phoneticPr fontId="53" type="noConversion"/>
  </si>
  <si>
    <t>EVER FORE/1277-024E</t>
    <phoneticPr fontId="53" type="noConversion"/>
  </si>
  <si>
    <t>TALOS/1276-043E</t>
    <phoneticPr fontId="53" type="noConversion"/>
  </si>
  <si>
    <t>EVER FOCUS/1275-029E</t>
    <phoneticPr fontId="53" type="noConversion"/>
  </si>
  <si>
    <t>EVER FULL/1274-020E</t>
    <phoneticPr fontId="53" type="noConversion"/>
  </si>
  <si>
    <t>EVER FOND/1273-023E</t>
    <phoneticPr fontId="53" type="noConversion"/>
  </si>
  <si>
    <t>NUE4</t>
    <phoneticPr fontId="53" type="noConversion"/>
  </si>
  <si>
    <t>EVER LIBERAL</t>
    <phoneticPr fontId="53" type="noConversion"/>
  </si>
  <si>
    <t>042E</t>
    <phoneticPr fontId="53" type="noConversion"/>
  </si>
  <si>
    <t>EVER LEADING</t>
    <phoneticPr fontId="53" type="noConversion"/>
  </si>
  <si>
    <t>NEW YORK</t>
  </si>
  <si>
    <t>COSCO FAITH/077E</t>
    <phoneticPr fontId="53" type="noConversion"/>
  </si>
  <si>
    <t>COSCO SHIPPING PEONY/039E</t>
    <phoneticPr fontId="53" type="noConversion"/>
  </si>
  <si>
    <t>SEASPAN HARMONY/086E</t>
    <phoneticPr fontId="53" type="noConversion"/>
  </si>
  <si>
    <t>COSCO SHIPPING AZALEA/036E</t>
    <phoneticPr fontId="53" type="noConversion"/>
  </si>
  <si>
    <t>OOCL KOREA/058E</t>
    <phoneticPr fontId="53" type="noConversion"/>
  </si>
  <si>
    <t>012E</t>
    <phoneticPr fontId="53" type="noConversion"/>
  </si>
  <si>
    <t>ONE APUS</t>
    <phoneticPr fontId="53" type="noConversion"/>
  </si>
  <si>
    <t>016E</t>
    <phoneticPr fontId="53" type="noConversion"/>
  </si>
  <si>
    <t>YM WARRANTY</t>
    <phoneticPr fontId="53" type="noConversion"/>
  </si>
  <si>
    <t>NEW YORK</t>
    <phoneticPr fontId="53" type="noConversion"/>
  </si>
  <si>
    <t>NORTH  AMERICAN ROUTE</t>
  </si>
  <si>
    <t>HMM HAMBURG/0019W</t>
    <phoneticPr fontId="53" type="noConversion"/>
  </si>
  <si>
    <t>HMM STOCKHOLM/0019W</t>
    <phoneticPr fontId="53" type="noConversion"/>
  </si>
  <si>
    <t>HMM HELSINKI/0019W</t>
    <phoneticPr fontId="53" type="noConversion"/>
  </si>
  <si>
    <t>HMM SOUTHAMPTON/0019W</t>
    <phoneticPr fontId="53" type="noConversion"/>
  </si>
  <si>
    <t>YM WAYFINDER/001W</t>
    <phoneticPr fontId="53" type="noConversion"/>
  </si>
  <si>
    <t>BARCELONA</t>
    <phoneticPr fontId="53" type="noConversion"/>
  </si>
  <si>
    <t>040W</t>
    <phoneticPr fontId="53" type="noConversion"/>
  </si>
  <si>
    <t xml:space="preserve">MOGENS MAERSK </t>
    <phoneticPr fontId="53" type="noConversion"/>
  </si>
  <si>
    <t>039W</t>
    <phoneticPr fontId="53" type="noConversion"/>
  </si>
  <si>
    <t xml:space="preserve">MAASTRICHT MAERSK </t>
    <phoneticPr fontId="53" type="noConversion"/>
  </si>
  <si>
    <t>038W</t>
    <phoneticPr fontId="53" type="noConversion"/>
  </si>
  <si>
    <t xml:space="preserve">MARSTAL MAERSK </t>
    <phoneticPr fontId="53" type="noConversion"/>
  </si>
  <si>
    <t>037W</t>
    <phoneticPr fontId="53" type="noConversion"/>
  </si>
  <si>
    <t xml:space="preserve">MAYVIEW MAERSK </t>
    <phoneticPr fontId="53" type="noConversion"/>
  </si>
  <si>
    <t>036W</t>
    <phoneticPr fontId="53" type="noConversion"/>
  </si>
  <si>
    <t xml:space="preserve">MAGLEBY MAERSK </t>
    <phoneticPr fontId="53" type="noConversion"/>
  </si>
  <si>
    <r>
      <t>ISTANBUL</t>
    </r>
    <r>
      <rPr>
        <b/>
        <sz val="11"/>
        <rFont val="宋体"/>
        <family val="3"/>
        <charset val="134"/>
      </rPr>
      <t>（</t>
    </r>
    <r>
      <rPr>
        <b/>
        <sz val="11"/>
        <rFont val="Times New Roman"/>
        <family val="1"/>
      </rPr>
      <t>AMBARLI</t>
    </r>
    <r>
      <rPr>
        <b/>
        <sz val="11"/>
        <rFont val="宋体"/>
        <family val="3"/>
        <charset val="134"/>
      </rPr>
      <t>）</t>
    </r>
    <phoneticPr fontId="53" type="noConversion"/>
  </si>
  <si>
    <t>02M5JW1MA</t>
    <phoneticPr fontId="53" type="noConversion"/>
  </si>
  <si>
    <t>CSCL VENUS</t>
    <phoneticPr fontId="53" type="noConversion"/>
  </si>
  <si>
    <t>02M5FW1MA</t>
    <phoneticPr fontId="53" type="noConversion"/>
  </si>
  <si>
    <t>THALASSA PATRIS</t>
    <phoneticPr fontId="53" type="noConversion"/>
  </si>
  <si>
    <t>02M5DW1MA</t>
    <phoneticPr fontId="53" type="noConversion"/>
  </si>
  <si>
    <t>CSCL URANUS</t>
    <phoneticPr fontId="53" type="noConversion"/>
  </si>
  <si>
    <t>GENOVA</t>
  </si>
  <si>
    <t>017W</t>
    <phoneticPr fontId="53" type="noConversion"/>
  </si>
  <si>
    <t>AL MURABBA</t>
    <phoneticPr fontId="53" type="noConversion"/>
  </si>
  <si>
    <t>018W</t>
    <phoneticPr fontId="53" type="noConversion"/>
  </si>
  <si>
    <t>LINAH</t>
    <phoneticPr fontId="53" type="noConversion"/>
  </si>
  <si>
    <t>SALAHUDDIN</t>
    <phoneticPr fontId="53" type="noConversion"/>
  </si>
  <si>
    <t>002W</t>
    <phoneticPr fontId="53" type="noConversion"/>
  </si>
  <si>
    <t>ZEPHYR LUMOS</t>
    <phoneticPr fontId="53" type="noConversion"/>
  </si>
  <si>
    <t>GENOA</t>
    <phoneticPr fontId="53" type="noConversion"/>
  </si>
  <si>
    <t>405W</t>
    <phoneticPr fontId="53" type="noConversion"/>
  </si>
  <si>
    <t>MATHILDE MAERSK</t>
    <phoneticPr fontId="53" type="noConversion"/>
  </si>
  <si>
    <t>404W</t>
    <phoneticPr fontId="53" type="noConversion"/>
  </si>
  <si>
    <t>MAERSK MC-KINNEY MOLLER</t>
    <phoneticPr fontId="53" type="noConversion"/>
  </si>
  <si>
    <t>403W</t>
    <phoneticPr fontId="53" type="noConversion"/>
  </si>
  <si>
    <t>MUNKEBO MAERSK</t>
    <phoneticPr fontId="53" type="noConversion"/>
  </si>
  <si>
    <t>402W</t>
    <phoneticPr fontId="53" type="noConversion"/>
  </si>
  <si>
    <t>MARY MAERSK</t>
    <phoneticPr fontId="53" type="noConversion"/>
  </si>
  <si>
    <t>401W</t>
    <phoneticPr fontId="53" type="noConversion"/>
  </si>
  <si>
    <t>MOSCOW MAERSK</t>
    <phoneticPr fontId="53" type="noConversion"/>
  </si>
  <si>
    <t>001W</t>
    <phoneticPr fontId="53" type="noConversion"/>
  </si>
  <si>
    <t>952W</t>
    <phoneticPr fontId="53" type="noConversion"/>
  </si>
  <si>
    <t xml:space="preserve">MSC LENI </t>
    <phoneticPr fontId="53" type="noConversion"/>
  </si>
  <si>
    <t>951W</t>
    <phoneticPr fontId="53" type="noConversion"/>
  </si>
  <si>
    <t xml:space="preserve">MSC ARINA </t>
    <phoneticPr fontId="53" type="noConversion"/>
  </si>
  <si>
    <t>950W</t>
    <phoneticPr fontId="53" type="noConversion"/>
  </si>
  <si>
    <t>949W</t>
    <phoneticPr fontId="53" type="noConversion"/>
  </si>
  <si>
    <t xml:space="preserve">MDV NIRVANA COBAIN </t>
    <phoneticPr fontId="53" type="noConversion"/>
  </si>
  <si>
    <t>COSCO SHIPPING VIRGO/036W</t>
    <phoneticPr fontId="53" type="noConversion"/>
  </si>
  <si>
    <t>COSCO SHIPPING CAPRICORN/041W</t>
    <phoneticPr fontId="53" type="noConversion"/>
  </si>
  <si>
    <t>OOCL PORTUGAL/007W</t>
    <phoneticPr fontId="53" type="noConversion"/>
  </si>
  <si>
    <t>COSCO SHIPPING LEO</t>
    <phoneticPr fontId="53" type="noConversion"/>
  </si>
  <si>
    <t>010W</t>
    <phoneticPr fontId="53" type="noConversion"/>
  </si>
  <si>
    <t>COSCO SHIPPING TAURUS</t>
    <phoneticPr fontId="53" type="noConversion"/>
  </si>
  <si>
    <t>COSCO SHIPPING GEMINI</t>
    <phoneticPr fontId="53" type="noConversion"/>
  </si>
  <si>
    <t>COSCO SHIPPING ARIES</t>
    <phoneticPr fontId="53" type="noConversion"/>
  </si>
  <si>
    <t>008W</t>
    <phoneticPr fontId="53" type="noConversion"/>
  </si>
  <si>
    <t>COSCO SHIPPING UNIVERSE</t>
    <phoneticPr fontId="53" type="noConversion"/>
  </si>
  <si>
    <t>MADISON MAERSK/632W</t>
    <phoneticPr fontId="53" type="noConversion"/>
  </si>
  <si>
    <t>MARIBO MAERSK/631W</t>
    <phoneticPr fontId="53" type="noConversion"/>
  </si>
  <si>
    <t>MAREN MAERSK/630W</t>
    <phoneticPr fontId="53" type="noConversion"/>
  </si>
  <si>
    <t>MAYVIEW MAERSK/629W</t>
    <phoneticPr fontId="53" type="noConversion"/>
  </si>
  <si>
    <t>MATZ MAERSK/628W</t>
    <phoneticPr fontId="53" type="noConversion"/>
  </si>
  <si>
    <t>CONSTANTA</t>
  </si>
  <si>
    <t>CONSTANTA</t>
    <phoneticPr fontId="53" type="noConversion"/>
  </si>
  <si>
    <t>KOPER</t>
    <phoneticPr fontId="53" type="noConversion"/>
  </si>
  <si>
    <t>EVER ARM/1412-016W</t>
    <phoneticPr fontId="53" type="noConversion"/>
  </si>
  <si>
    <t xml:space="preserve">TO BE ADVISED                                          </t>
    <phoneticPr fontId="53" type="noConversion"/>
  </si>
  <si>
    <t>EVER ARIA/1410-015W</t>
    <phoneticPr fontId="53" type="noConversion"/>
  </si>
  <si>
    <t>EVER ALP/1409-017W</t>
    <phoneticPr fontId="53" type="noConversion"/>
  </si>
  <si>
    <t>EVER ACME/1408-013W</t>
    <phoneticPr fontId="53" type="noConversion"/>
  </si>
  <si>
    <t>TALLIN</t>
  </si>
  <si>
    <t xml:space="preserve">MOL TRIBUTE </t>
    <phoneticPr fontId="53" type="noConversion"/>
  </si>
  <si>
    <t xml:space="preserve">AL MURAYKH </t>
    <phoneticPr fontId="53" type="noConversion"/>
  </si>
  <si>
    <t xml:space="preserve">TIHAMA </t>
    <phoneticPr fontId="53" type="noConversion"/>
  </si>
  <si>
    <t>MOL TRIUMPH</t>
  </si>
  <si>
    <t>BARZAN</t>
  </si>
  <si>
    <t>MSC LENI</t>
    <phoneticPr fontId="53" type="noConversion"/>
  </si>
  <si>
    <t>MSC ARINA</t>
    <phoneticPr fontId="53" type="noConversion"/>
  </si>
  <si>
    <t>MAREN MAERSK</t>
    <phoneticPr fontId="53" type="noConversion"/>
  </si>
  <si>
    <t>MADRID MAERSK</t>
    <phoneticPr fontId="53" type="noConversion"/>
  </si>
  <si>
    <t>TALLINN</t>
    <phoneticPr fontId="53" type="noConversion"/>
  </si>
  <si>
    <t>006W</t>
    <phoneticPr fontId="53" type="noConversion"/>
  </si>
  <si>
    <t>007W</t>
    <phoneticPr fontId="53" type="noConversion"/>
  </si>
  <si>
    <t>005W</t>
    <phoneticPr fontId="53" type="noConversion"/>
  </si>
  <si>
    <t>004W</t>
    <phoneticPr fontId="53" type="noConversion"/>
  </si>
  <si>
    <t>COSCO SHIPPING SCORPIO</t>
    <phoneticPr fontId="53" type="noConversion"/>
  </si>
  <si>
    <t>COSCO/OOCL</t>
  </si>
  <si>
    <t>COSCO SHIPPING VIRGO</t>
    <phoneticPr fontId="53" type="noConversion"/>
  </si>
  <si>
    <t>FELIXSTOWE</t>
    <phoneticPr fontId="53" type="noConversion"/>
  </si>
  <si>
    <t xml:space="preserve">HAMBURG </t>
    <phoneticPr fontId="53" type="noConversion"/>
  </si>
  <si>
    <t>HELSINKI</t>
    <phoneticPr fontId="53" type="noConversion"/>
  </si>
  <si>
    <t>DUBLIN</t>
    <phoneticPr fontId="53" type="noConversion"/>
  </si>
  <si>
    <t xml:space="preserve">COSCO </t>
  </si>
  <si>
    <t>OSLO</t>
    <phoneticPr fontId="53" type="noConversion"/>
  </si>
  <si>
    <t>HMM COPENHAGEN</t>
    <phoneticPr fontId="53" type="noConversion"/>
  </si>
  <si>
    <t>HMM OSLO</t>
    <phoneticPr fontId="53" type="noConversion"/>
  </si>
  <si>
    <t>AARHUS</t>
    <phoneticPr fontId="53" type="noConversion"/>
  </si>
  <si>
    <t>AAHUS</t>
    <phoneticPr fontId="53" type="noConversion"/>
  </si>
  <si>
    <t>OOCL/COSCO</t>
  </si>
  <si>
    <t>GOTHENBURG</t>
    <phoneticPr fontId="53" type="noConversion"/>
  </si>
  <si>
    <t xml:space="preserve">          Sailing schedule-Qingdao  </t>
    <phoneticPr fontId="53" type="noConversion"/>
  </si>
  <si>
    <t>FA629A</t>
  </si>
  <si>
    <t>MSC ELENOIRE</t>
  </si>
  <si>
    <t xml:space="preserve"> 2628E</t>
  </si>
  <si>
    <t>ONE SIMPLICITY</t>
  </si>
  <si>
    <t>FA627A</t>
  </si>
  <si>
    <t>MSC VIVIENNE</t>
  </si>
  <si>
    <t>ONE(AX2)</t>
    <phoneticPr fontId="57" type="noConversion"/>
  </si>
  <si>
    <t xml:space="preserve">ONE SPIRIT </t>
    <phoneticPr fontId="57" type="noConversion"/>
  </si>
  <si>
    <t>CNXMN</t>
  </si>
  <si>
    <t>MONTEVIDEO</t>
    <phoneticPr fontId="57" type="noConversion"/>
  </si>
  <si>
    <t>ONE(AX2)</t>
  </si>
  <si>
    <t>MANZANILLO</t>
    <phoneticPr fontId="57" type="noConversion"/>
  </si>
  <si>
    <t>051E</t>
  </si>
  <si>
    <t>COSCO SHIPPING VOLGA</t>
  </si>
  <si>
    <t>COSCO ASIA</t>
  </si>
  <si>
    <t>098E</t>
  </si>
  <si>
    <t>COSCO AMERICA</t>
  </si>
  <si>
    <t>COSCO (WSA3)</t>
    <phoneticPr fontId="57" type="noConversion"/>
  </si>
  <si>
    <t>112E</t>
  </si>
  <si>
    <t>YANTIAN I</t>
  </si>
  <si>
    <t>OPERATOR</t>
    <phoneticPr fontId="57" type="noConversion"/>
  </si>
  <si>
    <t>SAN ANTONIO</t>
    <phoneticPr fontId="57" type="noConversion"/>
  </si>
  <si>
    <t>2608N</t>
  </si>
  <si>
    <t>SAWASDEE SUNRISE</t>
  </si>
  <si>
    <t xml:space="preserve"> 2608N</t>
  </si>
  <si>
    <t>SKY ORION</t>
  </si>
  <si>
    <t>2606N</t>
  </si>
  <si>
    <t xml:space="preserve">QINGDAO TRADER </t>
  </si>
  <si>
    <t>HEUNG-A</t>
    <phoneticPr fontId="57" type="noConversion"/>
  </si>
  <si>
    <t xml:space="preserve"> 2607N</t>
  </si>
  <si>
    <t>OPERATOR</t>
    <phoneticPr fontId="57" type="noConversion"/>
  </si>
  <si>
    <t>SOUTH KOREA</t>
    <phoneticPr fontId="57" type="noConversion"/>
  </si>
  <si>
    <t>012W</t>
    <phoneticPr fontId="57" type="noConversion"/>
  </si>
  <si>
    <t xml:space="preserve">OOCL PIRAEUS </t>
    <phoneticPr fontId="57" type="noConversion"/>
  </si>
  <si>
    <t xml:space="preserve"> 009W</t>
    <phoneticPr fontId="57" type="noConversion"/>
  </si>
  <si>
    <t xml:space="preserve">OOCL DENMARK </t>
    <phoneticPr fontId="57" type="noConversion"/>
  </si>
  <si>
    <t>001W</t>
    <phoneticPr fontId="57" type="noConversion"/>
  </si>
  <si>
    <t xml:space="preserve">OOCL WISDOM </t>
    <phoneticPr fontId="57" type="noConversion"/>
  </si>
  <si>
    <t>COSCO(AEU1)</t>
    <phoneticPr fontId="57" type="noConversion"/>
  </si>
  <si>
    <t>010W</t>
    <phoneticPr fontId="57" type="noConversion"/>
  </si>
  <si>
    <t xml:space="preserve">GENOVA </t>
    <phoneticPr fontId="57" type="noConversion"/>
  </si>
  <si>
    <t>MEDITERRANEAN ROUTE</t>
    <phoneticPr fontId="57" type="noConversion"/>
  </si>
  <si>
    <t>012W</t>
    <phoneticPr fontId="57" type="noConversion"/>
  </si>
  <si>
    <t xml:space="preserve"> 009W</t>
    <phoneticPr fontId="57" type="noConversion"/>
  </si>
  <si>
    <t>001W</t>
    <phoneticPr fontId="57" type="noConversion"/>
  </si>
  <si>
    <t>COSCO(AEU1)</t>
    <phoneticPr fontId="57" type="noConversion"/>
  </si>
  <si>
    <t>PS: THE CARGO AND DOC WIL BE SENT TO OUR WAREHOUSE AND COMPANY BEFORE 11:00AM IN CUT OFF TIME</t>
    <phoneticPr fontId="57" type="noConversion"/>
  </si>
  <si>
    <t>LOOKING FOR PLEASE USE CTRL+F</t>
    <phoneticPr fontId="57" type="noConversion"/>
  </si>
  <si>
    <t xml:space="preserve">          SALLING SCHEDULE-XIAMEN</t>
    <phoneticPr fontId="57" type="noConversion"/>
  </si>
  <si>
    <r>
      <t>1</t>
    </r>
    <r>
      <rPr>
        <sz val="12"/>
        <rFont val="宋体"/>
        <family val="3"/>
        <charset val="134"/>
        <scheme val="major"/>
      </rPr>
      <t>15E</t>
    </r>
    <phoneticPr fontId="57" type="noConversion"/>
  </si>
  <si>
    <r>
      <t xml:space="preserve">CSCL </t>
    </r>
    <r>
      <rPr>
        <sz val="12"/>
        <rFont val="宋体"/>
        <family val="3"/>
        <charset val="134"/>
        <scheme val="major"/>
      </rPr>
      <t>OCEANIA</t>
    </r>
    <phoneticPr fontId="57" type="noConversion"/>
  </si>
  <si>
    <r>
      <t>1</t>
    </r>
    <r>
      <rPr>
        <sz val="12"/>
        <rFont val="宋体"/>
        <family val="3"/>
        <charset val="134"/>
        <scheme val="major"/>
      </rPr>
      <t>14</t>
    </r>
    <r>
      <rPr>
        <sz val="12"/>
        <rFont val="宋体"/>
        <family val="3"/>
        <charset val="134"/>
        <scheme val="major"/>
      </rPr>
      <t>E</t>
    </r>
    <phoneticPr fontId="57" type="noConversion"/>
  </si>
  <si>
    <r>
      <t xml:space="preserve">CSCL </t>
    </r>
    <r>
      <rPr>
        <sz val="12"/>
        <rFont val="宋体"/>
        <family val="3"/>
        <charset val="134"/>
        <scheme val="major"/>
      </rPr>
      <t>EUROPE</t>
    </r>
    <phoneticPr fontId="57" type="noConversion"/>
  </si>
  <si>
    <r>
      <t>11</t>
    </r>
    <r>
      <rPr>
        <sz val="12"/>
        <rFont val="宋体"/>
        <family val="3"/>
        <charset val="134"/>
        <scheme val="major"/>
      </rPr>
      <t>8</t>
    </r>
    <r>
      <rPr>
        <sz val="12"/>
        <rFont val="宋体"/>
        <family val="3"/>
        <charset val="134"/>
        <scheme val="major"/>
      </rPr>
      <t>E</t>
    </r>
    <phoneticPr fontId="57" type="noConversion"/>
  </si>
  <si>
    <r>
      <t xml:space="preserve">COSCO </t>
    </r>
    <r>
      <rPr>
        <sz val="12"/>
        <rFont val="宋体"/>
        <family val="3"/>
        <charset val="134"/>
        <scheme val="major"/>
      </rPr>
      <t>KAOHSIUNG</t>
    </r>
    <phoneticPr fontId="57" type="noConversion"/>
  </si>
  <si>
    <r>
      <t>0</t>
    </r>
    <r>
      <rPr>
        <sz val="12"/>
        <rFont val="宋体"/>
        <family val="3"/>
        <charset val="134"/>
        <scheme val="major"/>
      </rPr>
      <t>77</t>
    </r>
    <r>
      <rPr>
        <sz val="12"/>
        <rFont val="宋体"/>
        <family val="3"/>
        <charset val="134"/>
        <scheme val="major"/>
      </rPr>
      <t>E</t>
    </r>
    <phoneticPr fontId="57" type="noConversion"/>
  </si>
  <si>
    <t>COSCO BOHAI SEA</t>
    <phoneticPr fontId="57" type="noConversion"/>
  </si>
  <si>
    <t>ETA NY</t>
  </si>
  <si>
    <t>ETA LA</t>
  </si>
  <si>
    <t>CNTSN</t>
  </si>
  <si>
    <t>CHICAGO/LOS ANGELES /NY</t>
  </si>
  <si>
    <t>MAERSK EUNAPOLIS</t>
  </si>
  <si>
    <t>MAERSK EL BANCO</t>
  </si>
  <si>
    <t>MAERSK ELBA</t>
  </si>
  <si>
    <t>Maersk Charleston</t>
  </si>
  <si>
    <t>Maersk Cincinnati</t>
  </si>
  <si>
    <t>26030E</t>
  </si>
  <si>
    <t>BIG GEORGE</t>
  </si>
  <si>
    <t>26029E</t>
  </si>
  <si>
    <t>26028E</t>
  </si>
  <si>
    <t>26026E</t>
  </si>
  <si>
    <t>0N81IS</t>
  </si>
  <si>
    <t>MATOYA BAY</t>
  </si>
  <si>
    <t xml:space="preserve">0N81GS </t>
  </si>
  <si>
    <t>CNC LEOPARD</t>
  </si>
  <si>
    <t>S165</t>
  </si>
  <si>
    <t>WAN HAI 509</t>
  </si>
  <si>
    <t xml:space="preserve">256S </t>
  </si>
  <si>
    <t>XIN QING DAO</t>
  </si>
  <si>
    <t>BEI JIANG</t>
  </si>
  <si>
    <t xml:space="preserve"> EASLINE YANTAI</t>
  </si>
  <si>
    <t>26031E</t>
  </si>
  <si>
    <t>BIG GEORGE 26031E</t>
  </si>
  <si>
    <t>033E</t>
  </si>
  <si>
    <t xml:space="preserve">ONE FALCON </t>
  </si>
  <si>
    <t xml:space="preserve">BIG GEORGE </t>
  </si>
  <si>
    <t>257S</t>
  </si>
  <si>
    <t>197S</t>
  </si>
  <si>
    <t>OOCL AMERICA</t>
  </si>
  <si>
    <t>100S</t>
  </si>
  <si>
    <t>SYMEON P</t>
  </si>
  <si>
    <t>172S</t>
  </si>
  <si>
    <t>URU BHUM</t>
  </si>
  <si>
    <t>2605S</t>
  </si>
  <si>
    <t>YM CENTENNIAL</t>
  </si>
  <si>
    <r>
      <rPr>
        <sz val="12"/>
        <rFont val="等线 Light"/>
        <family val="3"/>
        <charset val="134"/>
      </rPr>
      <t>O</t>
    </r>
    <r>
      <rPr>
        <sz val="12"/>
        <rFont val="等线 Light"/>
        <family val="3"/>
        <charset val="134"/>
      </rPr>
      <t>OCL</t>
    </r>
  </si>
  <si>
    <t>032S</t>
  </si>
  <si>
    <t>HOCHIMING</t>
  </si>
  <si>
    <t>2620S</t>
  </si>
  <si>
    <t>SITC GUANGXI</t>
  </si>
  <si>
    <t>SITC LIDE</t>
  </si>
  <si>
    <t>2624S</t>
  </si>
  <si>
    <r>
      <rPr>
        <sz val="12"/>
        <color theme="1"/>
        <rFont val="等线 Light"/>
        <family val="3"/>
        <charset val="134"/>
      </rPr>
      <t xml:space="preserve">SITC </t>
    </r>
    <r>
      <rPr>
        <sz val="12"/>
        <color theme="1"/>
        <rFont val="等线 Light"/>
        <family val="3"/>
        <charset val="134"/>
      </rPr>
      <t>HENGDE</t>
    </r>
  </si>
  <si>
    <t>077W</t>
  </si>
  <si>
    <t xml:space="preserve">EVER LEARNED </t>
  </si>
  <si>
    <r>
      <rPr>
        <sz val="12"/>
        <color rgb="FF000000"/>
        <rFont val="等线 Light"/>
        <family val="3"/>
        <charset val="134"/>
      </rPr>
      <t>0</t>
    </r>
    <r>
      <rPr>
        <sz val="12"/>
        <color rgb="FF000000"/>
        <rFont val="等线 Light"/>
        <family val="3"/>
        <charset val="134"/>
      </rPr>
      <t>76W</t>
    </r>
  </si>
  <si>
    <t xml:space="preserve">EVER LADEN </t>
  </si>
  <si>
    <t xml:space="preserve">DP WORLD KOCHI </t>
  </si>
  <si>
    <r>
      <rPr>
        <sz val="12"/>
        <color rgb="FF000000"/>
        <rFont val="等线 Light"/>
        <family val="3"/>
        <charset val="134"/>
      </rPr>
      <t>6</t>
    </r>
    <r>
      <rPr>
        <sz val="12"/>
        <color rgb="FF000000"/>
        <rFont val="等线 Light"/>
        <family val="3"/>
        <charset val="134"/>
      </rPr>
      <t>27</t>
    </r>
    <r>
      <rPr>
        <sz val="12"/>
        <color rgb="FF000000"/>
        <rFont val="等线 Light"/>
        <family val="3"/>
        <charset val="134"/>
      </rPr>
      <t>W</t>
    </r>
  </si>
  <si>
    <t xml:space="preserve">GSL MELITA </t>
  </si>
  <si>
    <t>SINGAPRE</t>
  </si>
  <si>
    <t xml:space="preserve">OOCL MALAYSIA  </t>
  </si>
  <si>
    <t>167W</t>
  </si>
  <si>
    <t xml:space="preserve">XIN MEEI ZHOU </t>
  </si>
  <si>
    <t xml:space="preserve">VESSEL </t>
  </si>
  <si>
    <r>
      <rPr>
        <sz val="12"/>
        <color theme="1"/>
        <rFont val="等线 Light"/>
        <family val="3"/>
        <charset val="134"/>
      </rPr>
      <t>0</t>
    </r>
    <r>
      <rPr>
        <sz val="12"/>
        <color theme="1"/>
        <rFont val="等线 Light"/>
        <family val="3"/>
        <charset val="134"/>
      </rPr>
      <t>41W</t>
    </r>
  </si>
  <si>
    <t xml:space="preserve">EUROPEAN ROUTE  </t>
  </si>
  <si>
    <t>PS: The cargo and doc need to be sent to our warehouse and company before 12:00am 
of closing time every Tuesday.</t>
  </si>
  <si>
    <t>JUN</t>
  </si>
  <si>
    <t>REMARK:LOOKING FOR SCHEDULE PLEASE USE "CTRL+F" WITH PORT</t>
  </si>
  <si>
    <t xml:space="preserve">        SAILING SCHEDULE-TIANJIN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</si>
</sst>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178" formatCode="[$-409]d/mmm/yy;@"/>
    <numFmt numFmtId="179" formatCode="_-&quot;£&quot;* #,##0.00_-;\-&quot;£&quot;* #,##0.00_-;_-&quot;£&quot;* &quot;-&quot;??_-;_-@_-"/>
    <numFmt numFmtId="180" formatCode="_-&quot;£&quot;* #,##0_-;\-&quot;£&quot;* #,##0_-;_-&quot;£&quot;* &quot;-&quot;_-;_-@_-"/>
    <numFmt numFmtId="181" formatCode="&quot;$&quot;#,##0;[Red]\-&quot;$&quot;#,##0"/>
    <numFmt numFmtId="182" formatCode="&quot;$&quot;#,##0.00;[Red]\-&quot;$&quot;#,##0.00"/>
    <numFmt numFmtId="183" formatCode="_ * #,##0_ ;_ * &quot;\&quot;&quot;\&quot;&quot;\&quot;&quot;\&quot;&quot;\&quot;&quot;\&quot;\-#,##0_ ;_ * &quot;-&quot;_ ;_ @_ "/>
    <numFmt numFmtId="184" formatCode="[$-F800]dddd\,\ mmmm\ dd\,\ yyyy"/>
    <numFmt numFmtId="185" formatCode="_(* #,##0_);_(* \(#,##0\);_(* &quot;-&quot;_);_(@_)"/>
    <numFmt numFmtId="186" formatCode="ddd\ dd/mmm"/>
    <numFmt numFmtId="187" formatCode="0_);\(0\)"/>
    <numFmt numFmtId="188" formatCode="000&quot;E&quot;"/>
    <numFmt numFmtId="189" formatCode="m/d"/>
    <numFmt numFmtId="190" formatCode="[$-F400]h:mm:ss\ AM/PM"/>
    <numFmt numFmtId="191" formatCode="0000&quot;E&quot;"/>
    <numFmt numFmtId="192" formatCode="[$-14809]dd/mm/yyyy;@"/>
    <numFmt numFmtId="193" formatCode="mm\/dd"/>
    <numFmt numFmtId="194" formatCode="[$-409]d\-mmm;@"/>
    <numFmt numFmtId="195" formatCode="ddd\ dd\/mmm"/>
    <numFmt numFmtId="196" formatCode="0_);[Red]\(0\)"/>
    <numFmt numFmtId="197" formatCode="mmm/yyyy"/>
    <numFmt numFmtId="198" formatCode="[$-409]d/mmm;@"/>
    <numFmt numFmtId="199" formatCode="[$-409]d\-mmm"/>
    <numFmt numFmtId="200" formatCode="d/m/yyyy"/>
    <numFmt numFmtId="201" formatCode="mm/dd"/>
  </numFmts>
  <fonts count="117"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name val="宋体"/>
      <charset val="134"/>
    </font>
    <font>
      <sz val="12"/>
      <color rgb="FFFF0000"/>
      <name val="Arial Narrow"/>
      <family val="2"/>
    </font>
    <font>
      <sz val="12"/>
      <name val="Arial Narrow"/>
      <family val="2"/>
    </font>
    <font>
      <sz val="12"/>
      <color rgb="FFFF0000"/>
      <name val="宋体"/>
      <charset val="134"/>
    </font>
    <font>
      <b/>
      <sz val="20"/>
      <name val="Bodoni MT Black"/>
      <family val="1"/>
    </font>
    <font>
      <b/>
      <sz val="12"/>
      <name val="Arial"/>
      <family val="2"/>
    </font>
    <font>
      <b/>
      <sz val="12"/>
      <name val="Arial Narrow"/>
      <family val="2"/>
    </font>
    <font>
      <b/>
      <sz val="12"/>
      <color rgb="FFFF0000"/>
      <name val="Arial Narrow"/>
      <family val="2"/>
    </font>
    <font>
      <b/>
      <i/>
      <sz val="14"/>
      <name val="Arial"/>
      <family val="2"/>
    </font>
    <font>
      <sz val="11"/>
      <name val="Arial"/>
      <family val="2"/>
    </font>
    <font>
      <b/>
      <sz val="10"/>
      <color theme="1"/>
      <name val="Arial Narrow"/>
      <family val="2"/>
    </font>
    <font>
      <sz val="12"/>
      <color rgb="FF333333"/>
      <name val="Arial Narrow"/>
      <family val="2"/>
    </font>
    <font>
      <strike/>
      <sz val="12"/>
      <name val="Arial Narrow"/>
      <family val="2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4"/>
      <name val="ＭＳ Ｐゴシック"/>
      <family val="2"/>
    </font>
    <font>
      <sz val="12"/>
      <name val="新細明體"/>
      <charset val="134"/>
    </font>
    <font>
      <u/>
      <sz val="9"/>
      <color indexed="36"/>
      <name val="???"/>
      <family val="1"/>
    </font>
    <font>
      <u/>
      <sz val="9"/>
      <color indexed="12"/>
      <name val="???"/>
      <family val="1"/>
    </font>
    <font>
      <sz val="12"/>
      <name val="???"/>
      <family val="1"/>
    </font>
    <font>
      <sz val="10"/>
      <name val="Helv"/>
      <family val="2"/>
    </font>
    <font>
      <sz val="12"/>
      <name val="Times New Roman"/>
      <family val="1"/>
    </font>
    <font>
      <sz val="10"/>
      <color indexed="8"/>
      <name val="Arial"/>
      <family val="2"/>
    </font>
    <font>
      <u/>
      <sz val="9"/>
      <color indexed="36"/>
      <name val="¹ÙÅÁÃ¼"/>
      <charset val="134"/>
    </font>
    <font>
      <sz val="12"/>
      <name val="–¾’©"/>
      <charset val="129"/>
    </font>
    <font>
      <sz val="10"/>
      <name val="Arial"/>
      <family val="2"/>
    </font>
    <font>
      <sz val="10"/>
      <name val="MS Sans Serif"/>
      <family val="1"/>
    </font>
    <font>
      <sz val="11"/>
      <color indexed="8"/>
      <name val="Calibri"/>
      <family val="2"/>
    </font>
    <font>
      <sz val="11"/>
      <color indexed="8"/>
      <name val="ＭＳ Ｐゴシック"/>
      <family val="2"/>
    </font>
    <font>
      <sz val="11"/>
      <color indexed="8"/>
      <name val="맑은 고딕"/>
      <charset val="134"/>
    </font>
    <font>
      <sz val="11"/>
      <color indexed="10"/>
      <name val="맑은 고딕"/>
      <charset val="134"/>
    </font>
    <font>
      <sz val="12"/>
      <color indexed="8"/>
      <name val="新細明體"/>
      <charset val="134"/>
    </font>
    <font>
      <sz val="11"/>
      <color indexed="8"/>
      <name val="微软雅黑"/>
      <family val="2"/>
      <charset val="134"/>
    </font>
    <font>
      <sz val="11"/>
      <color indexed="8"/>
      <name val="宋体"/>
      <family val="3"/>
      <charset val="134"/>
    </font>
    <font>
      <sz val="8"/>
      <name val="Arial"/>
      <family val="2"/>
    </font>
    <font>
      <u/>
      <sz val="10"/>
      <color indexed="12"/>
      <name val="Arial"/>
      <family val="2"/>
    </font>
    <font>
      <sz val="12"/>
      <color rgb="FF212B60"/>
      <name val="宋体"/>
      <family val="3"/>
      <charset val="134"/>
      <scheme val="major"/>
    </font>
    <font>
      <sz val="12"/>
      <color theme="1"/>
      <name val="宋体"/>
      <family val="3"/>
      <charset val="134"/>
      <scheme val="minor"/>
    </font>
    <font>
      <sz val="10"/>
      <color indexed="10"/>
      <name val="Arial"/>
      <family val="2"/>
    </font>
    <font>
      <sz val="12"/>
      <color theme="3"/>
      <name val="宋体"/>
      <family val="3"/>
      <charset val="134"/>
      <scheme val="minor"/>
    </font>
    <font>
      <sz val="11"/>
      <name val=""/>
      <charset val="134"/>
    </font>
    <font>
      <sz val="10"/>
      <color indexed="8"/>
      <name val="MS Sans Serif"/>
      <family val="2"/>
    </font>
    <font>
      <sz val="12"/>
      <color theme="1"/>
      <name val="等线"/>
      <family val="3"/>
      <charset val="134"/>
    </font>
    <font>
      <b/>
      <sz val="11"/>
      <name val="Arial Narrow"/>
      <family val="2"/>
    </font>
    <font>
      <sz val="12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Arial Narrow"/>
      <family val="2"/>
    </font>
    <font>
      <sz val="9"/>
      <name val="宋体"/>
      <family val="3"/>
      <charset val="134"/>
    </font>
    <font>
      <sz val="11"/>
      <color rgb="FFFF0000"/>
      <name val="Arial Narrow"/>
      <family val="2"/>
    </font>
    <font>
      <sz val="11"/>
      <name val=""/>
      <family val="2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rgb="FFFF0000"/>
      <name val="Arial Narrow"/>
      <family val="2"/>
    </font>
    <font>
      <sz val="9"/>
      <name val="Arial"/>
      <family val="2"/>
    </font>
    <font>
      <sz val="9"/>
      <name val="Times New Roman"/>
      <family val="1"/>
    </font>
    <font>
      <sz val="14"/>
      <name val="Arial"/>
      <family val="2"/>
    </font>
    <font>
      <sz val="9"/>
      <name val="新細明體"/>
      <family val="1"/>
      <charset val="134"/>
    </font>
    <font>
      <b/>
      <sz val="11"/>
      <name val="Calibri"/>
      <family val="2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b/>
      <sz val="12"/>
      <color indexed="18"/>
      <name val="Courier New"/>
      <family val="3"/>
    </font>
    <font>
      <b/>
      <sz val="11"/>
      <name val="Times New Roman"/>
      <family val="1"/>
    </font>
    <font>
      <sz val="9"/>
      <name val="新細明體"/>
      <family val="1"/>
    </font>
    <font>
      <sz val="9"/>
      <name val="宋体"/>
      <family val="2"/>
      <charset val="134"/>
      <scheme val="minor"/>
    </font>
    <font>
      <sz val="11"/>
      <color theme="1"/>
      <name val="Arial Narrow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u/>
      <sz val="11"/>
      <color theme="10"/>
      <name val="宋体"/>
      <family val="3"/>
      <charset val="134"/>
    </font>
    <font>
      <u/>
      <sz val="11"/>
      <name val="Arial Narrow"/>
      <family val="2"/>
    </font>
    <font>
      <sz val="11"/>
      <name val="Times New Roman"/>
      <family val="1"/>
    </font>
    <font>
      <sz val="10"/>
      <name val="Arial Narrow"/>
      <family val="2"/>
    </font>
    <font>
      <b/>
      <sz val="16"/>
      <name val="Arial Narrow"/>
      <family val="2"/>
    </font>
    <font>
      <b/>
      <i/>
      <sz val="16"/>
      <name val="Arial Narrow"/>
      <family val="2"/>
    </font>
    <font>
      <sz val="10"/>
      <color theme="1"/>
      <name val="Arial"/>
      <family val="2"/>
    </font>
    <font>
      <sz val="10"/>
      <color theme="1"/>
      <name val="宋体"/>
      <family val="3"/>
      <charset val="134"/>
    </font>
    <font>
      <sz val="10"/>
      <color indexed="0"/>
      <name val="Arial"/>
      <family val="2"/>
    </font>
    <font>
      <sz val="10"/>
      <name val="宋体"/>
      <family val="3"/>
      <charset val="134"/>
    </font>
    <font>
      <sz val="10"/>
      <color rgb="FF3E3E3E"/>
      <name val="Segoe UI"/>
      <family val="2"/>
    </font>
    <font>
      <b/>
      <sz val="12"/>
      <name val="Times New Roman"/>
      <family val="1"/>
    </font>
    <font>
      <sz val="11"/>
      <color indexed="12"/>
      <name val="Times New Roman"/>
      <family val="1"/>
    </font>
    <font>
      <sz val="11"/>
      <name val="Albertus Medium"/>
      <family val="1"/>
    </font>
    <font>
      <sz val="12"/>
      <name val="Albertus Medium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Albertus Medium"/>
      <family val="1"/>
    </font>
    <font>
      <sz val="12"/>
      <color indexed="8"/>
      <name val="Albertus Medium"/>
      <family val="1"/>
    </font>
    <font>
      <sz val="11"/>
      <color theme="1"/>
      <name val="Times New Roman"/>
      <family val="1"/>
    </font>
    <font>
      <sz val="11"/>
      <color indexed="12"/>
      <name val="宋体"/>
      <family val="3"/>
      <charset val="134"/>
    </font>
    <font>
      <sz val="11"/>
      <name val="宋体"/>
      <family val="3"/>
      <charset val="134"/>
    </font>
    <font>
      <sz val="11"/>
      <color indexed="0"/>
      <name val="Times New Roman"/>
      <family val="1"/>
    </font>
    <font>
      <sz val="11"/>
      <color indexed="18"/>
      <name val="Times New Roman"/>
      <family val="1"/>
    </font>
    <font>
      <b/>
      <sz val="11"/>
      <name val="宋体"/>
      <family val="3"/>
      <charset val="134"/>
    </font>
    <font>
      <b/>
      <sz val="11"/>
      <color theme="1"/>
      <name val="Times New Roman"/>
      <family val="1"/>
    </font>
    <font>
      <b/>
      <i/>
      <sz val="14"/>
      <color indexed="8"/>
      <name val="Times New Roman"/>
      <family val="1"/>
    </font>
    <font>
      <b/>
      <sz val="20"/>
      <name val="Times New Roman"/>
      <family val="1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b/>
      <sz val="9"/>
      <name val="Tahoma"/>
      <family val="2"/>
      <charset val="134"/>
    </font>
    <font>
      <sz val="9"/>
      <name val="Tahoma"/>
      <family val="2"/>
      <charset val="134"/>
    </font>
    <font>
      <b/>
      <sz val="9"/>
      <name val="宋体"/>
      <family val="3"/>
      <charset val="134"/>
    </font>
    <font>
      <sz val="12"/>
      <color rgb="FF000000"/>
      <name val="Calibri"/>
      <family val="2"/>
    </font>
    <font>
      <sz val="9"/>
      <color rgb="FF000000"/>
      <name val="Roboto"/>
    </font>
    <font>
      <sz val="12"/>
      <color theme="1"/>
      <name val="宋体"/>
      <family val="3"/>
      <charset val="134"/>
      <scheme val="major"/>
    </font>
    <font>
      <sz val="12"/>
      <name val="宋体"/>
      <family val="3"/>
      <charset val="134"/>
      <scheme val="major"/>
    </font>
    <font>
      <b/>
      <sz val="12"/>
      <name val="宋体"/>
      <family val="3"/>
      <charset val="134"/>
      <scheme val="major"/>
    </font>
    <font>
      <sz val="12"/>
      <color indexed="8"/>
      <name val="宋体"/>
      <family val="3"/>
      <charset val="134"/>
      <scheme val="major"/>
    </font>
    <font>
      <sz val="12"/>
      <color rgb="FF000000"/>
      <name val="宋体"/>
      <family val="3"/>
      <charset val="134"/>
      <scheme val="major"/>
    </font>
    <font>
      <sz val="12"/>
      <color rgb="FF000000"/>
      <name val="等线 Light"/>
      <family val="3"/>
      <charset val="134"/>
    </font>
    <font>
      <sz val="12"/>
      <name val="等线 Light"/>
      <family val="3"/>
      <charset val="134"/>
    </font>
    <font>
      <sz val="12"/>
      <color theme="1"/>
      <name val="等线 Light"/>
      <family val="3"/>
      <charset val="134"/>
    </font>
    <font>
      <b/>
      <sz val="20"/>
      <name val="宋体"/>
      <family val="3"/>
      <charset val="134"/>
      <scheme val="maj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indexed="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00B050"/>
        <bgColor indexed="64"/>
      </patternFill>
    </fill>
  </fills>
  <borders count="6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212B60"/>
      </left>
      <right style="thin">
        <color rgb="FF212B60"/>
      </right>
      <top style="thin">
        <color rgb="FF212B60"/>
      </top>
      <bottom style="thin">
        <color rgb="FF212B60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6">
    <xf numFmtId="178" fontId="0" fillId="0" borderId="0"/>
    <xf numFmtId="178" fontId="19" fillId="0" borderId="0"/>
    <xf numFmtId="178" fontId="20" fillId="0" borderId="0" applyNumberFormat="0" applyFill="0" applyBorder="0" applyAlignment="0" applyProtection="0">
      <alignment vertical="top"/>
      <protection locked="0"/>
    </xf>
    <xf numFmtId="178" fontId="21" fillId="0" borderId="0" applyNumberFormat="0" applyFill="0" applyBorder="0" applyAlignment="0" applyProtection="0">
      <alignment vertical="top"/>
      <protection locked="0"/>
    </xf>
    <xf numFmtId="178" fontId="22" fillId="0" borderId="0" applyNumberFormat="0" applyFill="0" applyBorder="0" applyAlignment="0" applyProtection="0">
      <alignment vertical="top"/>
      <protection locked="0"/>
    </xf>
    <xf numFmtId="178" fontId="23" fillId="0" borderId="0" applyFont="0" applyFill="0" applyBorder="0" applyAlignment="0" applyProtection="0"/>
    <xf numFmtId="178" fontId="20" fillId="0" borderId="0"/>
    <xf numFmtId="178" fontId="24" fillId="0" borderId="0"/>
    <xf numFmtId="178" fontId="25" fillId="0" borderId="0"/>
    <xf numFmtId="178" fontId="26" fillId="0" borderId="0">
      <alignment vertical="top"/>
    </xf>
    <xf numFmtId="178" fontId="27" fillId="0" borderId="0" applyNumberFormat="0" applyFill="0" applyBorder="0" applyAlignment="0" applyProtection="0">
      <alignment vertical="top"/>
      <protection locked="0"/>
    </xf>
    <xf numFmtId="178" fontId="28" fillId="0" borderId="0"/>
    <xf numFmtId="179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78" fontId="30" fillId="0" borderId="0"/>
    <xf numFmtId="178" fontId="31" fillId="12" borderId="0" applyNumberFormat="0" applyBorder="0" applyAlignment="0" applyProtection="0"/>
    <xf numFmtId="178" fontId="31" fillId="13" borderId="0" applyNumberFormat="0" applyBorder="0" applyAlignment="0" applyProtection="0"/>
    <xf numFmtId="178" fontId="31" fillId="14" borderId="0" applyNumberFormat="0" applyBorder="0" applyAlignment="0" applyProtection="0"/>
    <xf numFmtId="178" fontId="31" fillId="15" borderId="0" applyNumberFormat="0" applyBorder="0" applyAlignment="0" applyProtection="0"/>
    <xf numFmtId="178" fontId="31" fillId="16" borderId="0" applyNumberFormat="0" applyBorder="0" applyAlignment="0" applyProtection="0"/>
    <xf numFmtId="178" fontId="31" fillId="17" borderId="0" applyNumberFormat="0" applyBorder="0" applyAlignment="0" applyProtection="0"/>
    <xf numFmtId="178" fontId="31" fillId="18" borderId="0" applyNumberFormat="0" applyBorder="0" applyAlignment="0" applyProtection="0"/>
    <xf numFmtId="178" fontId="31" fillId="19" borderId="0" applyNumberFormat="0" applyBorder="0" applyAlignment="0" applyProtection="0"/>
    <xf numFmtId="178" fontId="32" fillId="12" borderId="0" applyNumberFormat="0" applyBorder="0" applyAlignment="0" applyProtection="0">
      <alignment vertical="center"/>
    </xf>
    <xf numFmtId="178" fontId="32" fillId="14" borderId="0" applyNumberFormat="0" applyBorder="0" applyAlignment="0" applyProtection="0">
      <alignment vertical="center"/>
    </xf>
    <xf numFmtId="178" fontId="32" fillId="16" borderId="0" applyNumberFormat="0" applyBorder="0" applyAlignment="0" applyProtection="0">
      <alignment vertical="center"/>
    </xf>
    <xf numFmtId="178" fontId="32" fillId="18" borderId="0" applyNumberFormat="0" applyBorder="0" applyAlignment="0" applyProtection="0">
      <alignment vertical="center"/>
    </xf>
    <xf numFmtId="178" fontId="32" fillId="19" borderId="0" applyNumberFormat="0" applyBorder="0" applyAlignment="0" applyProtection="0">
      <alignment vertical="center"/>
    </xf>
    <xf numFmtId="178" fontId="32" fillId="13" borderId="0" applyNumberFormat="0" applyBorder="0" applyAlignment="0" applyProtection="0">
      <alignment vertical="center"/>
    </xf>
    <xf numFmtId="178" fontId="33" fillId="12" borderId="0" applyNumberFormat="0" applyBorder="0" applyAlignment="0" applyProtection="0">
      <alignment vertical="center"/>
    </xf>
    <xf numFmtId="178" fontId="34" fillId="20" borderId="0" applyNumberFormat="0" applyBorder="0" applyAlignment="0" applyProtection="0">
      <alignment vertical="center"/>
    </xf>
    <xf numFmtId="178" fontId="33" fillId="14" borderId="0" applyNumberFormat="0" applyBorder="0" applyAlignment="0" applyProtection="0">
      <alignment vertical="center"/>
    </xf>
    <xf numFmtId="178" fontId="34" fillId="13" borderId="0" applyNumberFormat="0" applyBorder="0" applyAlignment="0" applyProtection="0">
      <alignment vertical="center"/>
    </xf>
    <xf numFmtId="178" fontId="33" fillId="16" borderId="0" applyNumberFormat="0" applyBorder="0" applyAlignment="0" applyProtection="0">
      <alignment vertical="center"/>
    </xf>
    <xf numFmtId="178" fontId="34" fillId="17" borderId="0" applyNumberFormat="0" applyBorder="0" applyAlignment="0" applyProtection="0">
      <alignment vertical="center"/>
    </xf>
    <xf numFmtId="178" fontId="33" fillId="18" borderId="0" applyNumberFormat="0" applyBorder="0" applyAlignment="0" applyProtection="0">
      <alignment vertical="center"/>
    </xf>
    <xf numFmtId="178" fontId="33" fillId="19" borderId="0" applyNumberFormat="0" applyBorder="0" applyAlignment="0" applyProtection="0">
      <alignment vertical="center"/>
    </xf>
    <xf numFmtId="178" fontId="34" fillId="19" borderId="0" applyNumberFormat="0" applyBorder="0" applyAlignment="0" applyProtection="0">
      <alignment vertical="center"/>
    </xf>
    <xf numFmtId="178" fontId="33" fillId="13" borderId="0" applyNumberFormat="0" applyBorder="0" applyAlignment="0" applyProtection="0">
      <alignment vertical="center"/>
    </xf>
    <xf numFmtId="178" fontId="35" fillId="12" borderId="0" applyNumberFormat="0" applyBorder="0" applyAlignment="0" applyProtection="0">
      <alignment vertical="center"/>
    </xf>
    <xf numFmtId="178" fontId="35" fillId="14" borderId="0" applyNumberFormat="0" applyBorder="0" applyAlignment="0" applyProtection="0">
      <alignment vertical="center"/>
    </xf>
    <xf numFmtId="178" fontId="35" fillId="16" borderId="0" applyNumberFormat="0" applyBorder="0" applyAlignment="0" applyProtection="0">
      <alignment vertical="center"/>
    </xf>
    <xf numFmtId="178" fontId="35" fillId="18" borderId="0" applyNumberFormat="0" applyBorder="0" applyAlignment="0" applyProtection="0">
      <alignment vertical="center"/>
    </xf>
    <xf numFmtId="178" fontId="35" fillId="19" borderId="0" applyNumberFormat="0" applyBorder="0" applyAlignment="0" applyProtection="0">
      <alignment vertical="center"/>
    </xf>
    <xf numFmtId="178" fontId="35" fillId="13" borderId="0" applyNumberFormat="0" applyBorder="0" applyAlignment="0" applyProtection="0">
      <alignment vertical="center"/>
    </xf>
    <xf numFmtId="178" fontId="36" fillId="21" borderId="0" applyNumberFormat="0" applyBorder="0" applyAlignment="0" applyProtection="0">
      <alignment vertical="center"/>
    </xf>
    <xf numFmtId="178" fontId="36" fillId="15" borderId="0" applyNumberFormat="0" applyBorder="0" applyAlignment="0" applyProtection="0">
      <alignment vertical="center"/>
    </xf>
    <xf numFmtId="178" fontId="36" fillId="17" borderId="0" applyNumberFormat="0" applyBorder="0" applyAlignment="0" applyProtection="0">
      <alignment vertical="center"/>
    </xf>
    <xf numFmtId="178" fontId="36" fillId="13" borderId="0" applyNumberFormat="0" applyBorder="0" applyAlignment="0" applyProtection="0">
      <alignment vertical="center"/>
    </xf>
    <xf numFmtId="178" fontId="36" fillId="19" borderId="0" applyNumberFormat="0" applyBorder="0" applyAlignment="0" applyProtection="0">
      <alignment vertical="center"/>
    </xf>
    <xf numFmtId="178" fontId="31" fillId="21" borderId="0" applyNumberFormat="0" applyBorder="0" applyAlignment="0" applyProtection="0"/>
    <xf numFmtId="178" fontId="31" fillId="20" borderId="0" applyNumberFormat="0" applyBorder="0" applyAlignment="0" applyProtection="0"/>
    <xf numFmtId="178" fontId="37" fillId="21" borderId="0" applyNumberFormat="0" applyBorder="0" applyAlignment="0" applyProtection="0">
      <alignment vertical="center"/>
    </xf>
    <xf numFmtId="178" fontId="37" fillId="15" borderId="0" applyNumberFormat="0" applyBorder="0" applyAlignment="0" applyProtection="0">
      <alignment vertical="center"/>
    </xf>
    <xf numFmtId="178" fontId="26" fillId="15" borderId="0" applyNumberFormat="0" applyBorder="0" applyAlignment="0" applyProtection="0"/>
    <xf numFmtId="178" fontId="31" fillId="22" borderId="0" applyNumberFormat="0" applyBorder="0" applyAlignment="0" applyProtection="0"/>
    <xf numFmtId="178" fontId="31" fillId="23" borderId="0" applyNumberFormat="0" applyBorder="0" applyAlignment="0" applyProtection="0"/>
    <xf numFmtId="178" fontId="37" fillId="22" borderId="0" applyNumberFormat="0" applyBorder="0" applyAlignment="0" applyProtection="0">
      <alignment vertical="center"/>
    </xf>
    <xf numFmtId="178" fontId="26" fillId="21" borderId="0" applyNumberFormat="0" applyBorder="0" applyAlignment="0" applyProtection="0"/>
    <xf numFmtId="178" fontId="31" fillId="24" borderId="0" applyNumberFormat="0" applyBorder="0" applyAlignment="0" applyProtection="0"/>
    <xf numFmtId="178" fontId="37" fillId="24" borderId="0" applyNumberFormat="0" applyBorder="0" applyAlignment="0" applyProtection="0">
      <alignment vertical="center"/>
    </xf>
    <xf numFmtId="178" fontId="32" fillId="21" borderId="0" applyNumberFormat="0" applyBorder="0" applyAlignment="0" applyProtection="0">
      <alignment vertical="center"/>
    </xf>
    <xf numFmtId="178" fontId="32" fillId="15" borderId="0" applyNumberFormat="0" applyBorder="0" applyAlignment="0" applyProtection="0">
      <alignment vertical="center"/>
    </xf>
    <xf numFmtId="178" fontId="32" fillId="22" borderId="0" applyNumberFormat="0" applyBorder="0" applyAlignment="0" applyProtection="0">
      <alignment vertical="center"/>
    </xf>
    <xf numFmtId="178" fontId="32" fillId="24" borderId="0" applyNumberFormat="0" applyBorder="0" applyAlignment="0" applyProtection="0">
      <alignment vertical="center"/>
    </xf>
    <xf numFmtId="178" fontId="33" fillId="21" borderId="0" applyNumberFormat="0" applyBorder="0" applyAlignment="0" applyProtection="0">
      <alignment vertical="center"/>
    </xf>
    <xf numFmtId="178" fontId="33" fillId="15" borderId="0" applyNumberFormat="0" applyBorder="0" applyAlignment="0" applyProtection="0">
      <alignment vertical="center"/>
    </xf>
    <xf numFmtId="178" fontId="34" fillId="15" borderId="0" applyNumberFormat="0" applyBorder="0" applyAlignment="0" applyProtection="0">
      <alignment vertical="center"/>
    </xf>
    <xf numFmtId="178" fontId="33" fillId="22" borderId="0" applyNumberFormat="0" applyBorder="0" applyAlignment="0" applyProtection="0">
      <alignment vertical="center"/>
    </xf>
    <xf numFmtId="178" fontId="34" fillId="23" borderId="0" applyNumberFormat="0" applyBorder="0" applyAlignment="0" applyProtection="0">
      <alignment vertical="center"/>
    </xf>
    <xf numFmtId="178" fontId="34" fillId="21" borderId="0" applyNumberFormat="0" applyBorder="0" applyAlignment="0" applyProtection="0">
      <alignment vertical="center"/>
    </xf>
    <xf numFmtId="178" fontId="30" fillId="0" borderId="0" applyFont="0" applyFill="0" applyBorder="0" applyAlignment="0" applyProtection="0"/>
    <xf numFmtId="38" fontId="38" fillId="20" borderId="0" applyNumberFormat="0" applyBorder="0" applyAlignment="0" applyProtection="0"/>
    <xf numFmtId="178" fontId="39" fillId="0" borderId="0" applyNumberFormat="0" applyFill="0" applyBorder="0" applyAlignment="0" applyProtection="0">
      <alignment vertical="top"/>
      <protection locked="0"/>
    </xf>
    <xf numFmtId="10" fontId="38" fillId="17" borderId="2" applyNumberFormat="0" applyBorder="0" applyAlignment="0" applyProtection="0"/>
    <xf numFmtId="178" fontId="40" fillId="0" borderId="20" applyNumberFormat="0" applyFill="0" applyAlignment="0" applyProtection="0"/>
    <xf numFmtId="181" fontId="30" fillId="0" borderId="0" applyFont="0" applyFill="0" applyBorder="0" applyAlignment="0" applyProtection="0"/>
    <xf numFmtId="182" fontId="30" fillId="0" borderId="0" applyFont="0" applyFill="0" applyBorder="0" applyAlignment="0" applyProtection="0"/>
    <xf numFmtId="183" fontId="29" fillId="0" borderId="0"/>
    <xf numFmtId="184" fontId="29" fillId="0" borderId="0"/>
    <xf numFmtId="178" fontId="41" fillId="0" borderId="0" applyNumberFormat="0" applyFill="0" applyBorder="0" applyAlignment="0" applyProtection="0"/>
    <xf numFmtId="178" fontId="18" fillId="0" borderId="0"/>
    <xf numFmtId="178" fontId="42" fillId="0" borderId="0"/>
    <xf numFmtId="178" fontId="29" fillId="0" borderId="0">
      <alignment vertical="center"/>
    </xf>
    <xf numFmtId="178" fontId="29" fillId="0" borderId="0"/>
    <xf numFmtId="10" fontId="29" fillId="0" borderId="0" applyFont="0" applyFill="0" applyBorder="0" applyAlignment="0" applyProtection="0"/>
    <xf numFmtId="9" fontId="30" fillId="0" borderId="21" applyNumberFormat="0" applyBorder="0"/>
    <xf numFmtId="9" fontId="30" fillId="0" borderId="0" applyFont="0" applyFill="0" applyBorder="0" applyAlignment="0" applyProtection="0"/>
    <xf numFmtId="178" fontId="48" fillId="0" borderId="18" applyNumberFormat="0" applyFont="0" applyFill="0" applyAlignment="0" applyProtection="0"/>
    <xf numFmtId="178" fontId="43" fillId="0" borderId="22" applyNumberFormat="0" applyFill="0" applyAlignment="0" applyProtection="0"/>
    <xf numFmtId="178" fontId="43" fillId="0" borderId="23" applyNumberFormat="0" applyFill="0" applyAlignment="0" applyProtection="0"/>
    <xf numFmtId="178" fontId="48" fillId="0" borderId="0" applyNumberFormat="0" applyFont="0" applyFill="0" applyBorder="0" applyAlignment="0" applyProtection="0"/>
    <xf numFmtId="178" fontId="37" fillId="0" borderId="0">
      <alignment vertical="center"/>
    </xf>
    <xf numFmtId="178" fontId="48" fillId="0" borderId="0" applyNumberFormat="0" applyFont="0" applyFill="0" applyBorder="0" applyAlignment="0" applyProtection="0"/>
    <xf numFmtId="178" fontId="48" fillId="0" borderId="0">
      <alignment vertical="center"/>
    </xf>
    <xf numFmtId="178" fontId="48" fillId="0" borderId="0" applyNumberFormat="0" applyFont="0" applyFill="0" applyBorder="0" applyAlignment="0" applyProtection="0"/>
    <xf numFmtId="178" fontId="18" fillId="0" borderId="0"/>
    <xf numFmtId="178" fontId="18" fillId="0" borderId="0">
      <alignment vertical="center"/>
    </xf>
    <xf numFmtId="184" fontId="48" fillId="0" borderId="0">
      <alignment vertical="center"/>
    </xf>
    <xf numFmtId="184" fontId="48" fillId="0" borderId="0">
      <alignment vertical="center"/>
    </xf>
    <xf numFmtId="178" fontId="44" fillId="0" borderId="0"/>
    <xf numFmtId="178" fontId="29" fillId="0" borderId="0"/>
    <xf numFmtId="178" fontId="45" fillId="0" borderId="0"/>
    <xf numFmtId="178" fontId="45" fillId="0" borderId="0"/>
    <xf numFmtId="178" fontId="45" fillId="0" borderId="0"/>
    <xf numFmtId="178" fontId="45" fillId="0" borderId="0"/>
    <xf numFmtId="178" fontId="41" fillId="0" borderId="19" applyNumberFormat="0" applyFill="0" applyAlignment="0" applyProtection="0"/>
    <xf numFmtId="185" fontId="29" fillId="0" borderId="0" applyFont="0" applyFill="0" applyBorder="0" applyAlignment="0" applyProtection="0"/>
    <xf numFmtId="178" fontId="48" fillId="0" borderId="0"/>
    <xf numFmtId="178" fontId="48" fillId="0" borderId="0" applyNumberFormat="0" applyFont="0" applyFill="0" applyBorder="0" applyAlignment="0" applyProtection="0"/>
    <xf numFmtId="178" fontId="48" fillId="0" borderId="0"/>
    <xf numFmtId="178" fontId="1" fillId="0" borderId="0" applyNumberFormat="0" applyFill="0" applyBorder="0" applyAlignment="0" applyProtection="0"/>
    <xf numFmtId="192" fontId="51" fillId="0" borderId="0">
      <alignment vertical="center"/>
    </xf>
    <xf numFmtId="192" fontId="29" fillId="0" borderId="0"/>
    <xf numFmtId="192" fontId="48" fillId="0" borderId="0"/>
    <xf numFmtId="192" fontId="48" fillId="0" borderId="0"/>
    <xf numFmtId="192" fontId="55" fillId="0" borderId="0"/>
    <xf numFmtId="192" fontId="37" fillId="0" borderId="0">
      <alignment vertical="center"/>
    </xf>
    <xf numFmtId="192" fontId="48" fillId="0" borderId="0"/>
    <xf numFmtId="192" fontId="48" fillId="0" borderId="0"/>
    <xf numFmtId="192" fontId="48" fillId="0" borderId="0"/>
    <xf numFmtId="192" fontId="48" fillId="0" borderId="0">
      <alignment vertical="center"/>
    </xf>
    <xf numFmtId="193" fontId="48" fillId="0" borderId="0">
      <alignment vertical="center"/>
    </xf>
    <xf numFmtId="192" fontId="73" fillId="0" borderId="0" applyNumberFormat="0" applyFill="0" applyBorder="0" applyAlignment="0" applyProtection="0">
      <alignment vertical="top"/>
      <protection locked="0"/>
    </xf>
    <xf numFmtId="192" fontId="48" fillId="0" borderId="0"/>
    <xf numFmtId="194" fontId="37" fillId="0" borderId="0">
      <alignment vertical="center"/>
    </xf>
    <xf numFmtId="194" fontId="29" fillId="0" borderId="0">
      <alignment vertical="center"/>
    </xf>
    <xf numFmtId="194" fontId="48" fillId="0" borderId="0">
      <alignment vertical="center"/>
    </xf>
    <xf numFmtId="194" fontId="48" fillId="0" borderId="0"/>
    <xf numFmtId="194" fontId="55" fillId="0" borderId="0">
      <alignment vertical="center"/>
    </xf>
    <xf numFmtId="194" fontId="48" fillId="0" borderId="0"/>
    <xf numFmtId="194" fontId="55" fillId="0" borderId="0"/>
    <xf numFmtId="178" fontId="48" fillId="0" borderId="0"/>
    <xf numFmtId="178" fontId="48" fillId="0" borderId="0">
      <alignment vertical="center"/>
    </xf>
    <xf numFmtId="178" fontId="29" fillId="0" borderId="0"/>
    <xf numFmtId="178" fontId="48" fillId="0" borderId="0">
      <alignment vertical="center"/>
    </xf>
    <xf numFmtId="178" fontId="48" fillId="0" borderId="0"/>
    <xf numFmtId="178" fontId="48" fillId="0" borderId="0"/>
    <xf numFmtId="178" fontId="55" fillId="0" borderId="0"/>
    <xf numFmtId="198" fontId="51" fillId="0" borderId="0">
      <alignment vertical="center"/>
    </xf>
    <xf numFmtId="198" fontId="29" fillId="0" borderId="0"/>
    <xf numFmtId="198" fontId="48" fillId="0" borderId="0"/>
    <xf numFmtId="198" fontId="44" fillId="0" borderId="0"/>
    <xf numFmtId="198" fontId="48" fillId="0" borderId="0"/>
    <xf numFmtId="194" fontId="106" fillId="0" borderId="0"/>
    <xf numFmtId="198" fontId="48" fillId="0" borderId="0">
      <alignment vertical="center"/>
    </xf>
    <xf numFmtId="198" fontId="48" fillId="0" borderId="0"/>
    <xf numFmtId="198" fontId="48" fillId="0" borderId="0"/>
    <xf numFmtId="198" fontId="29" fillId="0" borderId="0"/>
    <xf numFmtId="198" fontId="48" fillId="0" borderId="0"/>
    <xf numFmtId="198" fontId="29" fillId="0" borderId="0"/>
    <xf numFmtId="198" fontId="48" fillId="0" borderId="0"/>
    <xf numFmtId="188" fontId="48" fillId="0" borderId="0"/>
    <xf numFmtId="198" fontId="51" fillId="0" borderId="0">
      <alignment vertical="center"/>
    </xf>
    <xf numFmtId="198" fontId="44" fillId="0" borderId="0"/>
    <xf numFmtId="198" fontId="51" fillId="0" borderId="0"/>
  </cellStyleXfs>
  <cellXfs count="1047">
    <xf numFmtId="178" fontId="0" fillId="0" borderId="0" xfId="0"/>
    <xf numFmtId="178" fontId="0" fillId="0" borderId="0" xfId="0" applyFont="1"/>
    <xf numFmtId="178" fontId="1" fillId="0" borderId="0" xfId="0" applyFont="1"/>
    <xf numFmtId="178" fontId="2" fillId="0" borderId="0" xfId="0" applyFont="1"/>
    <xf numFmtId="178" fontId="2" fillId="2" borderId="0" xfId="0" applyFont="1" applyFill="1"/>
    <xf numFmtId="178" fontId="3" fillId="2" borderId="0" xfId="91" applyFont="1" applyFill="1" applyBorder="1" applyAlignment="1">
      <alignment vertical="center" shrinkToFit="1"/>
    </xf>
    <xf numFmtId="178" fontId="2" fillId="3" borderId="0" xfId="91" applyFont="1" applyFill="1" applyBorder="1" applyAlignment="1">
      <alignment vertical="center" shrinkToFit="1"/>
    </xf>
    <xf numFmtId="178" fontId="4" fillId="0" borderId="0" xfId="0" applyFont="1" applyAlignment="1">
      <alignment horizontal="left"/>
    </xf>
    <xf numFmtId="178" fontId="5" fillId="0" borderId="0" xfId="0" applyFont="1"/>
    <xf numFmtId="178" fontId="6" fillId="0" borderId="0" xfId="0" applyFont="1"/>
    <xf numFmtId="178" fontId="7" fillId="0" borderId="0" xfId="0" applyFont="1"/>
    <xf numFmtId="178" fontId="10" fillId="0" borderId="0" xfId="100" applyFont="1" applyAlignment="1">
      <alignment horizontal="center" vertical="center"/>
    </xf>
    <xf numFmtId="178" fontId="11" fillId="0" borderId="0" xfId="100" applyFont="1" applyAlignment="1">
      <alignment horizontal="center" vertical="center"/>
    </xf>
    <xf numFmtId="178" fontId="12" fillId="0" borderId="0" xfId="0" applyFont="1" applyAlignment="1">
      <alignment horizontal="center" vertical="center"/>
    </xf>
    <xf numFmtId="178" fontId="3" fillId="3" borderId="0" xfId="0" applyFont="1" applyFill="1" applyAlignment="1">
      <alignment horizontal="left" vertical="center"/>
    </xf>
    <xf numFmtId="178" fontId="2" fillId="3" borderId="1" xfId="101" applyFont="1" applyFill="1" applyBorder="1" applyAlignment="1">
      <alignment horizontal="center" vertical="center"/>
    </xf>
    <xf numFmtId="178" fontId="2" fillId="3" borderId="2" xfId="101" applyFont="1" applyFill="1" applyBorder="1" applyAlignment="1">
      <alignment horizontal="center" vertical="center"/>
    </xf>
    <xf numFmtId="178" fontId="2" fillId="3" borderId="3" xfId="101" applyFont="1" applyFill="1" applyBorder="1" applyAlignment="1">
      <alignment horizontal="center" vertical="center"/>
    </xf>
    <xf numFmtId="178" fontId="3" fillId="3" borderId="0" xfId="101" applyFont="1" applyFill="1" applyAlignment="1">
      <alignment horizontal="left"/>
    </xf>
    <xf numFmtId="178" fontId="2" fillId="2" borderId="2" xfId="0" applyFont="1" applyFill="1" applyBorder="1" applyAlignment="1">
      <alignment horizontal="center"/>
    </xf>
    <xf numFmtId="186" fontId="2" fillId="2" borderId="2" xfId="0" applyNumberFormat="1" applyFont="1" applyFill="1" applyBorder="1" applyAlignment="1">
      <alignment horizontal="center" vertical="center" wrapText="1"/>
    </xf>
    <xf numFmtId="186" fontId="2" fillId="2" borderId="2" xfId="101" applyNumberFormat="1" applyFont="1" applyFill="1" applyBorder="1" applyAlignment="1">
      <alignment horizontal="center"/>
    </xf>
    <xf numFmtId="178" fontId="2" fillId="2" borderId="2" xfId="0" applyFont="1" applyFill="1" applyBorder="1" applyAlignment="1">
      <alignment horizontal="center" wrapText="1"/>
    </xf>
    <xf numFmtId="178" fontId="2" fillId="2" borderId="4" xfId="101" applyFont="1" applyFill="1" applyBorder="1" applyAlignment="1">
      <alignment horizontal="center" vertical="center" wrapText="1"/>
    </xf>
    <xf numFmtId="186" fontId="2" fillId="2" borderId="2" xfId="101" applyNumberFormat="1" applyFont="1" applyFill="1" applyBorder="1" applyAlignment="1">
      <alignment horizontal="center" wrapText="1"/>
    </xf>
    <xf numFmtId="178" fontId="2" fillId="2" borderId="0" xfId="0" applyFont="1" applyFill="1" applyAlignment="1">
      <alignment horizontal="center"/>
    </xf>
    <xf numFmtId="178" fontId="2" fillId="2" borderId="0" xfId="101" applyFont="1" applyFill="1" applyAlignment="1">
      <alignment horizontal="center" wrapText="1"/>
    </xf>
    <xf numFmtId="186" fontId="2" fillId="2" borderId="0" xfId="101" applyNumberFormat="1" applyFont="1" applyFill="1" applyAlignment="1">
      <alignment horizontal="center" vertical="center"/>
    </xf>
    <xf numFmtId="186" fontId="2" fillId="2" borderId="0" xfId="101" applyNumberFormat="1" applyFont="1" applyFill="1" applyAlignment="1">
      <alignment horizontal="center"/>
    </xf>
    <xf numFmtId="178" fontId="2" fillId="2" borderId="0" xfId="101" applyFont="1" applyFill="1" applyAlignment="1">
      <alignment horizontal="center"/>
    </xf>
    <xf numFmtId="178" fontId="2" fillId="2" borderId="1" xfId="101" applyFont="1" applyFill="1" applyBorder="1" applyAlignment="1">
      <alignment horizontal="center" vertical="center"/>
    </xf>
    <xf numFmtId="178" fontId="2" fillId="2" borderId="2" xfId="101" applyFont="1" applyFill="1" applyBorder="1" applyAlignment="1">
      <alignment horizontal="center" vertical="center"/>
    </xf>
    <xf numFmtId="178" fontId="2" fillId="2" borderId="3" xfId="101" applyFont="1" applyFill="1" applyBorder="1" applyAlignment="1">
      <alignment horizontal="center" vertical="center"/>
    </xf>
    <xf numFmtId="178" fontId="2" fillId="2" borderId="3" xfId="0" applyFont="1" applyFill="1" applyBorder="1" applyAlignment="1">
      <alignment horizontal="center" vertical="center" wrapText="1"/>
    </xf>
    <xf numFmtId="178" fontId="2" fillId="2" borderId="6" xfId="0" applyFont="1" applyFill="1" applyBorder="1" applyAlignment="1">
      <alignment horizontal="center" vertical="center" wrapText="1"/>
    </xf>
    <xf numFmtId="186" fontId="2" fillId="2" borderId="2" xfId="101" applyNumberFormat="1" applyFont="1" applyFill="1" applyBorder="1" applyAlignment="1">
      <alignment horizontal="center" vertical="center"/>
    </xf>
    <xf numFmtId="178" fontId="2" fillId="0" borderId="0" xfId="0" applyFont="1" applyAlignment="1">
      <alignment horizontal="center" vertical="center" wrapText="1"/>
    </xf>
    <xf numFmtId="178" fontId="2" fillId="3" borderId="0" xfId="101" applyFont="1" applyFill="1" applyAlignment="1">
      <alignment horizontal="center" wrapText="1"/>
    </xf>
    <xf numFmtId="186" fontId="2" fillId="3" borderId="0" xfId="101" applyNumberFormat="1" applyFont="1" applyFill="1" applyAlignment="1">
      <alignment horizontal="center" vertical="center"/>
    </xf>
    <xf numFmtId="186" fontId="2" fillId="3" borderId="0" xfId="0" applyNumberFormat="1" applyFont="1" applyFill="1" applyAlignment="1">
      <alignment horizontal="center" vertical="center" wrapText="1"/>
    </xf>
    <xf numFmtId="186" fontId="2" fillId="3" borderId="0" xfId="101" applyNumberFormat="1" applyFont="1" applyFill="1" applyAlignment="1">
      <alignment horizontal="center"/>
    </xf>
    <xf numFmtId="178" fontId="2" fillId="3" borderId="0" xfId="101" applyFont="1" applyFill="1" applyAlignment="1">
      <alignment horizontal="center"/>
    </xf>
    <xf numFmtId="178" fontId="2" fillId="3" borderId="0" xfId="91" applyFont="1" applyFill="1" applyBorder="1" applyAlignment="1">
      <alignment horizontal="center" vertical="center" shrinkToFit="1"/>
    </xf>
    <xf numFmtId="187" fontId="2" fillId="3" borderId="0" xfId="91" applyNumberFormat="1" applyFont="1" applyFill="1" applyBorder="1" applyAlignment="1">
      <alignment horizontal="center" vertical="center" shrinkToFit="1"/>
    </xf>
    <xf numFmtId="49" fontId="2" fillId="3" borderId="0" xfId="91" applyNumberFormat="1" applyFont="1" applyFill="1" applyBorder="1" applyAlignment="1">
      <alignment horizontal="center" vertical="center" shrinkToFit="1"/>
    </xf>
    <xf numFmtId="178" fontId="3" fillId="3" borderId="0" xfId="91" applyFont="1" applyFill="1" applyBorder="1" applyAlignment="1">
      <alignment horizontal="left" vertical="center" shrinkToFit="1"/>
    </xf>
    <xf numFmtId="178" fontId="2" fillId="3" borderId="7" xfId="101" applyFont="1" applyFill="1" applyBorder="1" applyAlignment="1">
      <alignment horizontal="center" vertical="center"/>
    </xf>
    <xf numFmtId="178" fontId="3" fillId="2" borderId="0" xfId="91" applyFont="1" applyFill="1" applyBorder="1" applyAlignment="1">
      <alignment horizontal="left" vertical="center" shrinkToFit="1"/>
    </xf>
    <xf numFmtId="178" fontId="2" fillId="2" borderId="0" xfId="91" applyFont="1" applyFill="1" applyBorder="1" applyAlignment="1">
      <alignment horizontal="center" vertical="center" shrinkToFit="1"/>
    </xf>
    <xf numFmtId="187" fontId="2" fillId="2" borderId="0" xfId="91" applyNumberFormat="1" applyFont="1" applyFill="1" applyBorder="1" applyAlignment="1">
      <alignment horizontal="center" vertical="center" shrinkToFit="1"/>
    </xf>
    <xf numFmtId="49" fontId="2" fillId="2" borderId="0" xfId="91" applyNumberFormat="1" applyFont="1" applyFill="1" applyBorder="1" applyAlignment="1">
      <alignment horizontal="center" vertical="center" shrinkToFit="1"/>
    </xf>
    <xf numFmtId="178" fontId="2" fillId="2" borderId="8" xfId="101" applyFont="1" applyFill="1" applyBorder="1" applyAlignment="1">
      <alignment horizontal="center" vertical="center"/>
    </xf>
    <xf numFmtId="186" fontId="2" fillId="3" borderId="0" xfId="101" applyNumberFormat="1" applyFont="1" applyFill="1" applyAlignment="1">
      <alignment horizontal="center" wrapText="1"/>
    </xf>
    <xf numFmtId="178" fontId="2" fillId="2" borderId="7" xfId="101" applyFont="1" applyFill="1" applyBorder="1" applyAlignment="1">
      <alignment horizontal="center" vertical="center"/>
    </xf>
    <xf numFmtId="178" fontId="2" fillId="2" borderId="2" xfId="101" applyFont="1" applyFill="1" applyBorder="1" applyAlignment="1">
      <alignment horizontal="center" vertical="center" wrapText="1"/>
    </xf>
    <xf numFmtId="178" fontId="2" fillId="3" borderId="1" xfId="101" applyFont="1" applyFill="1" applyBorder="1" applyAlignment="1">
      <alignment horizontal="center" vertical="center" wrapText="1"/>
    </xf>
    <xf numFmtId="178" fontId="2" fillId="3" borderId="8" xfId="101" applyFont="1" applyFill="1" applyBorder="1" applyAlignment="1">
      <alignment horizontal="center" vertical="center"/>
    </xf>
    <xf numFmtId="178" fontId="2" fillId="2" borderId="2" xfId="0" applyFont="1" applyFill="1" applyBorder="1" applyAlignment="1">
      <alignment horizontal="center" vertical="center"/>
    </xf>
    <xf numFmtId="187" fontId="2" fillId="2" borderId="2" xfId="91" applyNumberFormat="1" applyFont="1" applyFill="1" applyBorder="1" applyAlignment="1">
      <alignment horizontal="center" vertical="center" wrapText="1" shrinkToFit="1"/>
    </xf>
    <xf numFmtId="178" fontId="2" fillId="2" borderId="2" xfId="0" applyFont="1" applyFill="1" applyBorder="1" applyAlignment="1">
      <alignment horizontal="center" vertical="center" wrapText="1"/>
    </xf>
    <xf numFmtId="178" fontId="2" fillId="2" borderId="0" xfId="0" applyFont="1" applyFill="1" applyAlignment="1">
      <alignment horizontal="center" vertical="center"/>
    </xf>
    <xf numFmtId="178" fontId="3" fillId="2" borderId="0" xfId="0" applyFont="1" applyFill="1" applyAlignment="1">
      <alignment horizontal="left" vertical="center"/>
    </xf>
    <xf numFmtId="178" fontId="2" fillId="2" borderId="0" xfId="0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178" fontId="2" fillId="2" borderId="0" xfId="101" applyFont="1" applyFill="1" applyAlignment="1">
      <alignment horizontal="center" vertical="center" wrapText="1"/>
    </xf>
    <xf numFmtId="186" fontId="2" fillId="2" borderId="0" xfId="101" applyNumberFormat="1" applyFont="1" applyFill="1" applyAlignment="1">
      <alignment horizontal="center" wrapText="1"/>
    </xf>
    <xf numFmtId="186" fontId="2" fillId="2" borderId="0" xfId="0" applyNumberFormat="1" applyFont="1" applyFill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178" fontId="2" fillId="0" borderId="0" xfId="91" applyFont="1" applyFill="1" applyBorder="1" applyAlignment="1">
      <alignment horizontal="center" vertical="center" shrinkToFit="1"/>
    </xf>
    <xf numFmtId="187" fontId="2" fillId="0" borderId="0" xfId="91" applyNumberFormat="1" applyFont="1" applyFill="1" applyBorder="1" applyAlignment="1">
      <alignment horizontal="center" vertical="center" shrinkToFit="1"/>
    </xf>
    <xf numFmtId="49" fontId="2" fillId="0" borderId="0" xfId="91" applyNumberFormat="1" applyFont="1" applyFill="1" applyBorder="1" applyAlignment="1">
      <alignment horizontal="center" vertical="center" shrinkToFit="1"/>
    </xf>
    <xf numFmtId="178" fontId="3" fillId="0" borderId="0" xfId="91" applyFont="1" applyFill="1" applyBorder="1" applyAlignment="1">
      <alignment horizontal="left" vertical="center" shrinkToFit="1"/>
    </xf>
    <xf numFmtId="178" fontId="6" fillId="0" borderId="2" xfId="0" applyFont="1" applyBorder="1" applyAlignment="1">
      <alignment horizontal="center" vertical="center" wrapText="1" shrinkToFit="1"/>
    </xf>
    <xf numFmtId="186" fontId="2" fillId="2" borderId="2" xfId="0" applyNumberFormat="1" applyFont="1" applyFill="1" applyBorder="1" applyAlignment="1">
      <alignment horizontal="center" vertical="center"/>
    </xf>
    <xf numFmtId="186" fontId="2" fillId="2" borderId="0" xfId="0" applyNumberFormat="1" applyFont="1" applyFill="1" applyAlignment="1">
      <alignment horizontal="center" vertical="center"/>
    </xf>
    <xf numFmtId="188" fontId="2" fillId="2" borderId="2" xfId="0" applyNumberFormat="1" applyFont="1" applyFill="1" applyBorder="1" applyAlignment="1">
      <alignment horizontal="center"/>
    </xf>
    <xf numFmtId="186" fontId="2" fillId="2" borderId="7" xfId="101" applyNumberFormat="1" applyFont="1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center" vertical="center"/>
    </xf>
    <xf numFmtId="178" fontId="2" fillId="2" borderId="0" xfId="83" applyFont="1" applyFill="1" applyAlignment="1">
      <alignment horizontal="center" vertical="center"/>
    </xf>
    <xf numFmtId="186" fontId="2" fillId="2" borderId="9" xfId="101" applyNumberFormat="1" applyFont="1" applyFill="1" applyBorder="1" applyAlignment="1">
      <alignment horizontal="center"/>
    </xf>
    <xf numFmtId="17" fontId="6" fillId="0" borderId="2" xfId="79" applyNumberFormat="1" applyFont="1" applyFill="1" applyBorder="1" applyAlignment="1">
      <alignment horizontal="center" vertical="center" wrapText="1"/>
    </xf>
    <xf numFmtId="178" fontId="2" fillId="3" borderId="0" xfId="91" applyNumberFormat="1" applyFont="1" applyFill="1" applyBorder="1" applyAlignment="1">
      <alignment horizontal="center" vertical="center" shrinkToFit="1"/>
    </xf>
    <xf numFmtId="178" fontId="2" fillId="2" borderId="0" xfId="91" applyFont="1" applyFill="1" applyBorder="1" applyAlignment="1">
      <alignment vertical="center" shrinkToFit="1"/>
    </xf>
    <xf numFmtId="49" fontId="6" fillId="0" borderId="2" xfId="0" applyNumberFormat="1" applyFont="1" applyFill="1" applyBorder="1" applyAlignment="1">
      <alignment horizontal="center" vertical="center" wrapText="1"/>
    </xf>
    <xf numFmtId="178" fontId="2" fillId="2" borderId="10" xfId="101" applyFont="1" applyFill="1" applyBorder="1" applyAlignment="1">
      <alignment horizontal="center" vertical="center"/>
    </xf>
    <xf numFmtId="178" fontId="3" fillId="3" borderId="0" xfId="91" applyFont="1" applyFill="1" applyBorder="1" applyAlignment="1">
      <alignment vertical="center" shrinkToFit="1"/>
    </xf>
    <xf numFmtId="178" fontId="2" fillId="2" borderId="0" xfId="84" applyFont="1" applyFill="1" applyAlignment="1">
      <alignment horizontal="center"/>
    </xf>
    <xf numFmtId="49" fontId="2" fillId="2" borderId="0" xfId="101" applyNumberFormat="1" applyFont="1" applyFill="1" applyAlignment="1">
      <alignment horizontal="center" vertical="center"/>
    </xf>
    <xf numFmtId="178" fontId="2" fillId="2" borderId="0" xfId="101" applyFont="1" applyFill="1" applyAlignment="1">
      <alignment horizontal="center" vertical="center"/>
    </xf>
    <xf numFmtId="178" fontId="13" fillId="0" borderId="0" xfId="0" applyFont="1" applyAlignment="1">
      <alignment horizontal="center"/>
    </xf>
    <xf numFmtId="178" fontId="6" fillId="2" borderId="2" xfId="0" applyFont="1" applyFill="1" applyBorder="1" applyAlignment="1">
      <alignment horizontal="center" vertical="center"/>
    </xf>
    <xf numFmtId="178" fontId="2" fillId="3" borderId="0" xfId="101" applyFont="1" applyFill="1" applyAlignment="1">
      <alignment horizontal="center" vertical="center"/>
    </xf>
    <xf numFmtId="189" fontId="2" fillId="3" borderId="2" xfId="110" applyNumberFormat="1" applyFont="1" applyFill="1" applyBorder="1" applyAlignment="1">
      <alignment horizontal="center" vertical="center"/>
    </xf>
    <xf numFmtId="189" fontId="2" fillId="2" borderId="2" xfId="110" applyNumberFormat="1" applyFont="1" applyFill="1" applyBorder="1" applyAlignment="1">
      <alignment horizontal="center" vertical="center" wrapText="1"/>
    </xf>
    <xf numFmtId="189" fontId="2" fillId="2" borderId="2" xfId="110" applyNumberFormat="1" applyFont="1" applyFill="1" applyBorder="1" applyAlignment="1">
      <alignment horizontal="center" vertical="center"/>
    </xf>
    <xf numFmtId="189" fontId="2" fillId="3" borderId="2" xfId="109" applyNumberFormat="1" applyFont="1" applyFill="1" applyBorder="1" applyAlignment="1">
      <alignment horizontal="center" vertical="center"/>
    </xf>
    <xf numFmtId="189" fontId="6" fillId="3" borderId="2" xfId="110" applyNumberFormat="1" applyFont="1" applyFill="1" applyBorder="1" applyAlignment="1">
      <alignment horizontal="center" vertical="center"/>
    </xf>
    <xf numFmtId="189" fontId="6" fillId="3" borderId="2" xfId="108" applyNumberFormat="1" applyFont="1" applyFill="1" applyBorder="1" applyAlignment="1">
      <alignment horizontal="center" vertical="center"/>
    </xf>
    <xf numFmtId="189" fontId="6" fillId="3" borderId="2" xfId="108" applyNumberFormat="1" applyFont="1" applyFill="1" applyBorder="1" applyAlignment="1">
      <alignment horizontal="center" vertical="center" wrapText="1"/>
    </xf>
    <xf numFmtId="178" fontId="2" fillId="2" borderId="2" xfId="101" applyFont="1" applyFill="1" applyBorder="1" applyAlignment="1">
      <alignment horizontal="center"/>
    </xf>
    <xf numFmtId="178" fontId="6" fillId="2" borderId="2" xfId="0" applyFont="1" applyFill="1" applyBorder="1" applyAlignment="1">
      <alignment horizontal="center" vertical="center" wrapText="1"/>
    </xf>
    <xf numFmtId="178" fontId="2" fillId="2" borderId="0" xfId="100" applyFont="1" applyFill="1" applyAlignment="1">
      <alignment horizontal="center" vertical="center"/>
    </xf>
    <xf numFmtId="178" fontId="2" fillId="2" borderId="2" xfId="101" applyFont="1" applyFill="1" applyBorder="1" applyAlignment="1">
      <alignment horizontal="center" wrapText="1"/>
    </xf>
    <xf numFmtId="16" fontId="2" fillId="3" borderId="0" xfId="0" applyNumberFormat="1" applyFont="1" applyFill="1" applyAlignment="1">
      <alignment horizontal="center" vertical="center"/>
    </xf>
    <xf numFmtId="178" fontId="2" fillId="0" borderId="0" xfId="101" applyFont="1" applyAlignment="1">
      <alignment horizontal="center"/>
    </xf>
    <xf numFmtId="178" fontId="2" fillId="0" borderId="0" xfId="101" applyFont="1" applyAlignment="1">
      <alignment horizontal="center" wrapText="1"/>
    </xf>
    <xf numFmtId="186" fontId="2" fillId="0" borderId="0" xfId="101" applyNumberFormat="1" applyFont="1" applyAlignment="1">
      <alignment horizontal="center"/>
    </xf>
    <xf numFmtId="178" fontId="2" fillId="0" borderId="2" xfId="101" applyFont="1" applyBorder="1" applyAlignment="1">
      <alignment horizontal="center" vertical="center"/>
    </xf>
    <xf numFmtId="178" fontId="2" fillId="2" borderId="11" xfId="101" applyFont="1" applyFill="1" applyBorder="1" applyAlignment="1">
      <alignment horizontal="center" vertical="center"/>
    </xf>
    <xf numFmtId="178" fontId="2" fillId="2" borderId="12" xfId="101" applyFont="1" applyFill="1" applyBorder="1" applyAlignment="1">
      <alignment horizontal="center" vertical="center"/>
    </xf>
    <xf numFmtId="186" fontId="2" fillId="2" borderId="12" xfId="101" applyNumberFormat="1" applyFont="1" applyFill="1" applyBorder="1" applyAlignment="1">
      <alignment horizontal="center"/>
    </xf>
    <xf numFmtId="178" fontId="2" fillId="0" borderId="2" xfId="95" applyFont="1" applyFill="1" applyBorder="1" applyAlignment="1">
      <alignment horizontal="center" vertical="center"/>
    </xf>
    <xf numFmtId="190" fontId="6" fillId="0" borderId="2" xfId="0" applyNumberFormat="1" applyFont="1" applyFill="1" applyBorder="1" applyAlignment="1">
      <alignment horizontal="center" vertical="center" wrapText="1"/>
    </xf>
    <xf numFmtId="178" fontId="2" fillId="0" borderId="2" xfId="95" applyFont="1" applyFill="1" applyBorder="1" applyAlignment="1">
      <alignment horizontal="center" wrapText="1"/>
    </xf>
    <xf numFmtId="178" fontId="2" fillId="2" borderId="3" xfId="0" applyFont="1" applyFill="1" applyBorder="1" applyAlignment="1">
      <alignment horizontal="center" vertical="center"/>
    </xf>
    <xf numFmtId="178" fontId="3" fillId="2" borderId="0" xfId="0" applyFont="1" applyFill="1" applyAlignment="1">
      <alignment horizontal="left"/>
    </xf>
    <xf numFmtId="178" fontId="2" fillId="3" borderId="12" xfId="101" applyFont="1" applyFill="1" applyBorder="1" applyAlignment="1">
      <alignment horizontal="center"/>
    </xf>
    <xf numFmtId="178" fontId="3" fillId="4" borderId="0" xfId="91" applyFont="1" applyFill="1" applyBorder="1" applyAlignment="1">
      <alignment horizontal="left" vertical="center"/>
    </xf>
    <xf numFmtId="178" fontId="2" fillId="4" borderId="0" xfId="91" applyFont="1" applyFill="1" applyBorder="1" applyAlignment="1">
      <alignment horizontal="center" vertical="center"/>
    </xf>
    <xf numFmtId="178" fontId="3" fillId="0" borderId="0" xfId="0" applyFont="1" applyAlignment="1">
      <alignment horizontal="left"/>
    </xf>
    <xf numFmtId="178" fontId="2" fillId="3" borderId="10" xfId="101" applyFont="1" applyFill="1" applyBorder="1" applyAlignment="1">
      <alignment horizontal="center" vertical="center"/>
    </xf>
    <xf numFmtId="49" fontId="2" fillId="2" borderId="0" xfId="101" applyNumberFormat="1" applyFont="1" applyFill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178" fontId="2" fillId="2" borderId="0" xfId="102" applyFont="1" applyFill="1" applyAlignment="1">
      <alignment horizontal="center" wrapText="1"/>
    </xf>
    <xf numFmtId="58" fontId="2" fillId="2" borderId="0" xfId="102" applyNumberFormat="1" applyFont="1" applyFill="1" applyAlignment="1">
      <alignment horizontal="center" vertical="center" wrapText="1"/>
    </xf>
    <xf numFmtId="49" fontId="2" fillId="2" borderId="2" xfId="101" applyNumberFormat="1" applyFont="1" applyFill="1" applyBorder="1" applyAlignment="1">
      <alignment horizontal="center" vertical="center"/>
    </xf>
    <xf numFmtId="178" fontId="10" fillId="3" borderId="0" xfId="91" applyFont="1" applyFill="1" applyBorder="1" applyAlignment="1">
      <alignment horizontal="left" vertical="center" shrinkToFit="1"/>
    </xf>
    <xf numFmtId="178" fontId="3" fillId="3" borderId="0" xfId="0" applyFont="1" applyFill="1" applyAlignment="1">
      <alignment horizontal="left"/>
    </xf>
    <xf numFmtId="178" fontId="15" fillId="0" borderId="0" xfId="0" applyFont="1"/>
    <xf numFmtId="186" fontId="2" fillId="2" borderId="1" xfId="101" applyNumberFormat="1" applyFont="1" applyFill="1" applyBorder="1" applyAlignment="1">
      <alignment horizontal="center"/>
    </xf>
    <xf numFmtId="178" fontId="2" fillId="0" borderId="0" xfId="101" applyFont="1" applyAlignment="1">
      <alignment horizontal="center" vertical="center" wrapText="1"/>
    </xf>
    <xf numFmtId="184" fontId="2" fillId="0" borderId="2" xfId="98" applyFont="1" applyFill="1" applyBorder="1" applyAlignment="1">
      <alignment horizontal="center"/>
    </xf>
    <xf numFmtId="178" fontId="2" fillId="0" borderId="0" xfId="100" applyFont="1" applyAlignment="1">
      <alignment horizontal="center" vertical="center" wrapText="1"/>
    </xf>
    <xf numFmtId="178" fontId="2" fillId="0" borderId="0" xfId="91" applyFont="1" applyFill="1" applyBorder="1" applyAlignment="1">
      <alignment horizontal="center" vertical="center"/>
    </xf>
    <xf numFmtId="178" fontId="2" fillId="2" borderId="0" xfId="100" applyFont="1" applyFill="1" applyAlignment="1">
      <alignment horizontal="center" vertical="center" wrapText="1"/>
    </xf>
    <xf numFmtId="178" fontId="2" fillId="2" borderId="0" xfId="91" applyFont="1" applyFill="1" applyBorder="1" applyAlignment="1">
      <alignment horizontal="center" vertical="center"/>
    </xf>
    <xf numFmtId="178" fontId="2" fillId="2" borderId="2" xfId="91" applyFont="1" applyFill="1" applyBorder="1" applyAlignment="1">
      <alignment horizontal="center" vertical="center" shrinkToFit="1"/>
    </xf>
    <xf numFmtId="178" fontId="6" fillId="5" borderId="2" xfId="0" applyFont="1" applyFill="1" applyBorder="1" applyAlignment="1">
      <alignment horizontal="center" vertical="center" wrapText="1"/>
    </xf>
    <xf numFmtId="178" fontId="2" fillId="5" borderId="2" xfId="0" applyFont="1" applyFill="1" applyBorder="1" applyAlignment="1">
      <alignment horizontal="center" vertical="center" wrapText="1"/>
    </xf>
    <xf numFmtId="178" fontId="2" fillId="3" borderId="0" xfId="100" applyFont="1" applyFill="1" applyAlignment="1">
      <alignment horizontal="center" vertical="center" wrapText="1"/>
    </xf>
    <xf numFmtId="178" fontId="2" fillId="3" borderId="0" xfId="91" applyFont="1" applyFill="1" applyBorder="1" applyAlignment="1">
      <alignment horizontal="center" vertical="center"/>
    </xf>
    <xf numFmtId="58" fontId="2" fillId="2" borderId="0" xfId="100" applyNumberFormat="1" applyFont="1" applyFill="1" applyAlignment="1">
      <alignment horizontal="center" vertical="center" wrapText="1"/>
    </xf>
    <xf numFmtId="16" fontId="2" fillId="2" borderId="0" xfId="101" applyNumberFormat="1" applyFont="1" applyFill="1" applyAlignment="1">
      <alignment horizontal="center"/>
    </xf>
    <xf numFmtId="178" fontId="6" fillId="0" borderId="0" xfId="0" applyFont="1" applyAlignment="1">
      <alignment horizontal="center"/>
    </xf>
    <xf numFmtId="178" fontId="2" fillId="2" borderId="15" xfId="97" applyFont="1" applyFill="1" applyBorder="1" applyAlignment="1">
      <alignment horizontal="center" vertical="center" wrapText="1"/>
    </xf>
    <xf numFmtId="178" fontId="2" fillId="0" borderId="2" xfId="0" applyFont="1" applyFill="1" applyBorder="1" applyAlignment="1">
      <alignment horizontal="center"/>
    </xf>
    <xf numFmtId="178" fontId="2" fillId="0" borderId="2" xfId="0" applyFont="1" applyFill="1" applyBorder="1" applyAlignment="1">
      <alignment horizontal="center" wrapText="1"/>
    </xf>
    <xf numFmtId="191" fontId="2" fillId="2" borderId="0" xfId="101" applyNumberFormat="1" applyFont="1" applyFill="1" applyAlignment="1">
      <alignment horizontal="center" vertical="center"/>
    </xf>
    <xf numFmtId="178" fontId="6" fillId="0" borderId="2" xfId="0" applyFont="1" applyBorder="1" applyAlignment="1">
      <alignment horizontal="center"/>
    </xf>
    <xf numFmtId="184" fontId="2" fillId="2" borderId="2" xfId="99" applyFont="1" applyFill="1" applyBorder="1" applyAlignment="1">
      <alignment horizontal="center" vertical="top"/>
    </xf>
    <xf numFmtId="184" fontId="2" fillId="0" borderId="2" xfId="99" applyFont="1" applyFill="1" applyBorder="1" applyAlignment="1">
      <alignment horizontal="center" vertical="top"/>
    </xf>
    <xf numFmtId="178" fontId="1" fillId="2" borderId="0" xfId="0" applyFont="1" applyFill="1" applyAlignment="1">
      <alignment horizontal="center" vertical="center"/>
    </xf>
    <xf numFmtId="178" fontId="3" fillId="2" borderId="0" xfId="91" applyFont="1" applyFill="1" applyBorder="1" applyAlignment="1">
      <alignment horizontal="center" vertical="center" shrinkToFit="1"/>
    </xf>
    <xf numFmtId="58" fontId="2" fillId="2" borderId="0" xfId="103" applyNumberFormat="1" applyFont="1" applyFill="1" applyAlignment="1">
      <alignment horizontal="center" vertical="center" wrapText="1"/>
    </xf>
    <xf numFmtId="184" fontId="6" fillId="2" borderId="2" xfId="0" applyNumberFormat="1" applyFont="1" applyFill="1" applyBorder="1" applyAlignment="1">
      <alignment horizontal="center" vertical="center"/>
    </xf>
    <xf numFmtId="191" fontId="6" fillId="7" borderId="2" xfId="0" applyNumberFormat="1" applyFont="1" applyFill="1" applyBorder="1" applyAlignment="1" applyProtection="1">
      <alignment horizontal="center"/>
    </xf>
    <xf numFmtId="184" fontId="6" fillId="2" borderId="2" xfId="0" applyNumberFormat="1" applyFont="1" applyFill="1" applyBorder="1" applyAlignment="1">
      <alignment horizontal="center" vertical="center" wrapText="1"/>
    </xf>
    <xf numFmtId="17" fontId="2" fillId="2" borderId="0" xfId="91" applyNumberFormat="1" applyFont="1" applyFill="1" applyBorder="1" applyAlignment="1">
      <alignment horizontal="center" vertical="center" shrinkToFit="1"/>
    </xf>
    <xf numFmtId="178" fontId="2" fillId="2" borderId="0" xfId="91" applyFont="1" applyFill="1" applyBorder="1" applyAlignment="1">
      <alignment horizontal="center"/>
    </xf>
    <xf numFmtId="188" fontId="2" fillId="2" borderId="2" xfId="101" applyNumberFormat="1" applyFont="1" applyFill="1" applyBorder="1" applyAlignment="1">
      <alignment horizontal="center"/>
    </xf>
    <xf numFmtId="58" fontId="2" fillId="2" borderId="0" xfId="104" applyNumberFormat="1" applyFont="1" applyFill="1" applyAlignment="1">
      <alignment horizontal="center" vertical="center" wrapText="1"/>
    </xf>
    <xf numFmtId="178" fontId="13" fillId="0" borderId="0" xfId="0" applyFont="1" applyAlignment="1">
      <alignment horizontal="center" wrapText="1"/>
    </xf>
    <xf numFmtId="178" fontId="6" fillId="2" borderId="2" xfId="93" applyFont="1" applyFill="1" applyBorder="1" applyAlignment="1">
      <alignment horizontal="center"/>
    </xf>
    <xf numFmtId="188" fontId="6" fillId="2" borderId="2" xfId="0" applyNumberFormat="1" applyFont="1" applyFill="1" applyBorder="1" applyAlignment="1">
      <alignment horizontal="center" vertical="center"/>
    </xf>
    <xf numFmtId="186" fontId="2" fillId="2" borderId="2" xfId="91" applyNumberFormat="1" applyFont="1" applyFill="1" applyBorder="1" applyAlignment="1">
      <alignment horizontal="center" vertical="center" shrinkToFit="1"/>
    </xf>
    <xf numFmtId="178" fontId="2" fillId="2" borderId="0" xfId="93" applyNumberFormat="1" applyFont="1" applyFill="1" applyBorder="1" applyAlignment="1">
      <alignment horizontal="center"/>
    </xf>
    <xf numFmtId="188" fontId="2" fillId="2" borderId="0" xfId="91" applyNumberFormat="1" applyFont="1" applyFill="1" applyBorder="1" applyAlignment="1">
      <alignment horizontal="center" vertical="center"/>
    </xf>
    <xf numFmtId="186" fontId="2" fillId="2" borderId="0" xfId="91" applyNumberFormat="1" applyFont="1" applyFill="1" applyBorder="1" applyAlignment="1">
      <alignment horizontal="center" vertical="center" shrinkToFit="1"/>
    </xf>
    <xf numFmtId="178" fontId="6" fillId="2" borderId="2" xfId="0" applyFont="1" applyFill="1" applyBorder="1" applyAlignment="1" applyProtection="1">
      <alignment horizontal="center" vertical="center"/>
    </xf>
    <xf numFmtId="178" fontId="2" fillId="2" borderId="2" xfId="96" applyFont="1" applyFill="1" applyBorder="1" applyAlignment="1">
      <alignment horizontal="center" vertical="center" wrapText="1"/>
    </xf>
    <xf numFmtId="178" fontId="2" fillId="0" borderId="2" xfId="96" applyFont="1" applyFill="1" applyBorder="1" applyAlignment="1">
      <alignment horizontal="center" vertical="center" wrapText="1"/>
    </xf>
    <xf numFmtId="186" fontId="2" fillId="2" borderId="2" xfId="105" applyNumberFormat="1" applyFont="1" applyFill="1" applyBorder="1" applyAlignment="1">
      <alignment horizontal="center" vertical="center" wrapText="1"/>
    </xf>
    <xf numFmtId="188" fontId="6" fillId="2" borderId="2" xfId="0" applyNumberFormat="1" applyFont="1" applyFill="1" applyBorder="1" applyAlignment="1" applyProtection="1">
      <alignment horizontal="center"/>
    </xf>
    <xf numFmtId="184" fontId="16" fillId="2" borderId="2" xfId="0" applyNumberFormat="1" applyFont="1" applyFill="1" applyBorder="1" applyAlignment="1">
      <alignment horizontal="center" vertical="center" wrapText="1"/>
    </xf>
    <xf numFmtId="188" fontId="16" fillId="2" borderId="2" xfId="0" applyNumberFormat="1" applyFont="1" applyFill="1" applyBorder="1" applyAlignment="1" applyProtection="1">
      <alignment horizontal="center"/>
    </xf>
    <xf numFmtId="49" fontId="2" fillId="2" borderId="2" xfId="0" applyNumberFormat="1" applyFont="1" applyFill="1" applyBorder="1" applyAlignment="1">
      <alignment horizontal="center"/>
    </xf>
    <xf numFmtId="178" fontId="3" fillId="2" borderId="0" xfId="91" applyFont="1" applyFill="1" applyBorder="1" applyAlignment="1">
      <alignment horizontal="left" vertical="center"/>
    </xf>
    <xf numFmtId="186" fontId="2" fillId="3" borderId="2" xfId="101" applyNumberFormat="1" applyFont="1" applyFill="1" applyBorder="1" applyAlignment="1">
      <alignment horizontal="center"/>
    </xf>
    <xf numFmtId="178" fontId="2" fillId="2" borderId="0" xfId="0" applyFont="1" applyFill="1" applyBorder="1" applyAlignment="1">
      <alignment horizontal="center" vertical="center"/>
    </xf>
    <xf numFmtId="178" fontId="6" fillId="2" borderId="2" xfId="0" applyFont="1" applyFill="1" applyBorder="1" applyAlignment="1" applyProtection="1">
      <alignment horizontal="center" vertical="center" wrapText="1"/>
    </xf>
    <xf numFmtId="178" fontId="2" fillId="0" borderId="2" xfId="96" applyFont="1" applyFill="1" applyBorder="1" applyAlignment="1">
      <alignment horizontal="center" vertical="center"/>
    </xf>
    <xf numFmtId="186" fontId="2" fillId="2" borderId="2" xfId="0" applyNumberFormat="1" applyFont="1" applyFill="1" applyBorder="1" applyAlignment="1">
      <alignment horizontal="center"/>
    </xf>
    <xf numFmtId="178" fontId="17" fillId="0" borderId="0" xfId="0" applyFont="1" applyAlignment="1">
      <alignment horizontal="left"/>
    </xf>
    <xf numFmtId="178" fontId="8" fillId="0" borderId="0" xfId="100" applyFont="1" applyAlignment="1">
      <alignment horizontal="center" vertical="center"/>
    </xf>
    <xf numFmtId="178" fontId="9" fillId="0" borderId="0" xfId="0" applyFont="1" applyAlignment="1">
      <alignment horizontal="center" vertical="center"/>
    </xf>
    <xf numFmtId="178" fontId="3" fillId="4" borderId="0" xfId="91" applyFont="1" applyFill="1" applyBorder="1" applyAlignment="1">
      <alignment horizontal="center" vertical="center"/>
    </xf>
    <xf numFmtId="178" fontId="2" fillId="2" borderId="5" xfId="0" applyFont="1" applyFill="1" applyBorder="1" applyAlignment="1">
      <alignment horizontal="center" vertical="center" wrapText="1"/>
    </xf>
    <xf numFmtId="178" fontId="2" fillId="3" borderId="0" xfId="91" applyFont="1" applyFill="1" applyBorder="1" applyAlignment="1">
      <alignment horizontal="center" vertical="center" shrinkToFit="1"/>
    </xf>
    <xf numFmtId="178" fontId="2" fillId="2" borderId="0" xfId="91" applyFont="1" applyFill="1" applyBorder="1" applyAlignment="1">
      <alignment horizontal="center" vertical="center" shrinkToFit="1"/>
    </xf>
    <xf numFmtId="178" fontId="2" fillId="0" borderId="0" xfId="91" applyFont="1" applyFill="1" applyBorder="1" applyAlignment="1">
      <alignment horizontal="center" vertical="center" shrinkToFit="1"/>
    </xf>
    <xf numFmtId="178" fontId="2" fillId="2" borderId="9" xfId="91" applyFont="1" applyFill="1" applyBorder="1" applyAlignment="1">
      <alignment horizontal="center" vertical="center" shrinkToFit="1"/>
    </xf>
    <xf numFmtId="178" fontId="2" fillId="2" borderId="0" xfId="91" applyFont="1" applyFill="1" applyBorder="1" applyAlignment="1">
      <alignment vertical="center" shrinkToFit="1"/>
    </xf>
    <xf numFmtId="178" fontId="3" fillId="4" borderId="0" xfId="91" applyFont="1" applyFill="1" applyBorder="1" applyAlignment="1">
      <alignment vertical="center"/>
    </xf>
    <xf numFmtId="178" fontId="3" fillId="3" borderId="0" xfId="91" applyFont="1" applyFill="1" applyBorder="1" applyAlignment="1">
      <alignment vertical="center" shrinkToFit="1"/>
    </xf>
    <xf numFmtId="178" fontId="3" fillId="2" borderId="0" xfId="91" applyFont="1" applyFill="1" applyBorder="1" applyAlignment="1">
      <alignment vertical="center" shrinkToFit="1"/>
    </xf>
    <xf numFmtId="178" fontId="2" fillId="0" borderId="0" xfId="91" applyFont="1" applyFill="1" applyBorder="1" applyAlignment="1">
      <alignment vertical="center" shrinkToFit="1"/>
    </xf>
    <xf numFmtId="178" fontId="2" fillId="3" borderId="0" xfId="91" applyFont="1" applyFill="1" applyBorder="1" applyAlignment="1">
      <alignment vertical="center" shrinkToFit="1"/>
    </xf>
    <xf numFmtId="178" fontId="14" fillId="0" borderId="13" xfId="0" applyFont="1" applyBorder="1" applyAlignment="1">
      <alignment horizontal="center" vertical="center"/>
    </xf>
    <xf numFmtId="178" fontId="3" fillId="0" borderId="0" xfId="91" applyFont="1" applyFill="1" applyBorder="1" applyAlignment="1">
      <alignment vertical="center" shrinkToFit="1"/>
    </xf>
    <xf numFmtId="178" fontId="3" fillId="3" borderId="0" xfId="91" applyFont="1" applyFill="1" applyBorder="1" applyAlignment="1">
      <alignment horizontal="left" vertical="center" shrinkToFit="1"/>
    </xf>
    <xf numFmtId="178" fontId="1" fillId="0" borderId="0" xfId="0" applyFont="1"/>
    <xf numFmtId="178" fontId="3" fillId="6" borderId="0" xfId="91" applyFont="1" applyFill="1" applyBorder="1" applyAlignment="1">
      <alignment horizontal="center" vertical="center"/>
    </xf>
    <xf numFmtId="178" fontId="2" fillId="2" borderId="0" xfId="0" applyFont="1" applyFill="1" applyAlignment="1">
      <alignment vertical="center"/>
    </xf>
    <xf numFmtId="178" fontId="17" fillId="0" borderId="0" xfId="0" applyFont="1" applyAlignment="1">
      <alignment horizontal="center"/>
    </xf>
    <xf numFmtId="178" fontId="2" fillId="3" borderId="1" xfId="101" applyFont="1" applyFill="1" applyBorder="1" applyAlignment="1">
      <alignment horizontal="center" vertical="center"/>
    </xf>
    <xf numFmtId="178" fontId="2" fillId="3" borderId="3" xfId="101" applyFont="1" applyFill="1" applyBorder="1" applyAlignment="1">
      <alignment horizontal="center" vertical="center"/>
    </xf>
    <xf numFmtId="178" fontId="2" fillId="2" borderId="1" xfId="101" applyFont="1" applyFill="1" applyBorder="1" applyAlignment="1">
      <alignment horizontal="center" vertical="center"/>
    </xf>
    <xf numFmtId="178" fontId="2" fillId="2" borderId="3" xfId="101" applyFont="1" applyFill="1" applyBorder="1" applyAlignment="1">
      <alignment horizontal="center" vertical="center"/>
    </xf>
    <xf numFmtId="178" fontId="2" fillId="2" borderId="2" xfId="101" applyFont="1" applyFill="1" applyBorder="1" applyAlignment="1">
      <alignment horizontal="center" vertical="center"/>
    </xf>
    <xf numFmtId="178" fontId="2" fillId="0" borderId="1" xfId="101" applyFont="1" applyBorder="1" applyAlignment="1">
      <alignment horizontal="center" vertical="center"/>
    </xf>
    <xf numFmtId="178" fontId="2" fillId="0" borderId="3" xfId="101" applyFont="1" applyBorder="1" applyAlignment="1">
      <alignment horizontal="center" vertical="center"/>
    </xf>
    <xf numFmtId="178" fontId="2" fillId="3" borderId="2" xfId="101" applyFont="1" applyFill="1" applyBorder="1" applyAlignment="1">
      <alignment horizontal="center" vertical="center"/>
    </xf>
    <xf numFmtId="178" fontId="2" fillId="2" borderId="1" xfId="101" applyFont="1" applyFill="1" applyBorder="1" applyAlignment="1">
      <alignment horizontal="center" vertical="center" wrapText="1"/>
    </xf>
    <xf numFmtId="178" fontId="2" fillId="2" borderId="3" xfId="101" applyFont="1" applyFill="1" applyBorder="1" applyAlignment="1">
      <alignment horizontal="center" vertical="center" wrapText="1"/>
    </xf>
    <xf numFmtId="178" fontId="2" fillId="2" borderId="2" xfId="101" applyFont="1" applyFill="1" applyBorder="1" applyAlignment="1">
      <alignment horizontal="center" vertical="center" wrapText="1"/>
    </xf>
    <xf numFmtId="178" fontId="2" fillId="2" borderId="1" xfId="0" applyFont="1" applyFill="1" applyBorder="1" applyAlignment="1">
      <alignment horizontal="center" vertical="center"/>
    </xf>
    <xf numFmtId="178" fontId="2" fillId="2" borderId="3" xfId="0" applyFont="1" applyFill="1" applyBorder="1" applyAlignment="1">
      <alignment horizontal="center" vertical="center"/>
    </xf>
    <xf numFmtId="188" fontId="2" fillId="2" borderId="1" xfId="0" applyNumberFormat="1" applyFont="1" applyFill="1" applyBorder="1" applyAlignment="1">
      <alignment horizontal="center" vertical="center"/>
    </xf>
    <xf numFmtId="188" fontId="2" fillId="2" borderId="3" xfId="0" applyNumberFormat="1" applyFont="1" applyFill="1" applyBorder="1" applyAlignment="1">
      <alignment horizontal="center" vertical="center"/>
    </xf>
    <xf numFmtId="178" fontId="2" fillId="2" borderId="4" xfId="101" applyFont="1" applyFill="1" applyBorder="1" applyAlignment="1">
      <alignment horizontal="center" vertical="center" wrapText="1"/>
    </xf>
    <xf numFmtId="178" fontId="2" fillId="2" borderId="4" xfId="101" applyFont="1" applyFill="1" applyBorder="1" applyAlignment="1">
      <alignment horizontal="center" vertical="center"/>
    </xf>
    <xf numFmtId="186" fontId="2" fillId="2" borderId="1" xfId="101" applyNumberFormat="1" applyFont="1" applyFill="1" applyBorder="1" applyAlignment="1">
      <alignment horizontal="center" vertical="center" wrapText="1"/>
    </xf>
    <xf numFmtId="186" fontId="2" fillId="2" borderId="4" xfId="101" applyNumberFormat="1" applyFont="1" applyFill="1" applyBorder="1" applyAlignment="1">
      <alignment horizontal="center" vertical="center" wrapText="1"/>
    </xf>
    <xf numFmtId="186" fontId="2" fillId="2" borderId="3" xfId="101" applyNumberFormat="1" applyFont="1" applyFill="1" applyBorder="1" applyAlignment="1">
      <alignment horizontal="center" vertical="center" wrapText="1"/>
    </xf>
    <xf numFmtId="178" fontId="1" fillId="2" borderId="4" xfId="0" applyFont="1" applyFill="1" applyBorder="1" applyAlignment="1">
      <alignment horizontal="center" vertical="center" wrapText="1"/>
    </xf>
    <xf numFmtId="178" fontId="1" fillId="2" borderId="3" xfId="0" applyFont="1" applyFill="1" applyBorder="1" applyAlignment="1">
      <alignment horizontal="center" vertical="center" wrapText="1"/>
    </xf>
    <xf numFmtId="178" fontId="2" fillId="2" borderId="4" xfId="0" applyFont="1" applyFill="1" applyBorder="1" applyAlignment="1">
      <alignment horizontal="center" vertical="center"/>
    </xf>
    <xf numFmtId="49" fontId="2" fillId="2" borderId="2" xfId="101" applyNumberFormat="1" applyFont="1" applyFill="1" applyBorder="1" applyAlignment="1">
      <alignment horizontal="center" vertical="center" wrapText="1"/>
    </xf>
    <xf numFmtId="178" fontId="1" fillId="2" borderId="4" xfId="0" applyFont="1" applyFill="1" applyBorder="1" applyAlignment="1">
      <alignment horizontal="center" vertical="center"/>
    </xf>
    <xf numFmtId="178" fontId="1" fillId="2" borderId="3" xfId="0" applyFont="1" applyFill="1" applyBorder="1" applyAlignment="1">
      <alignment horizontal="center" vertical="center"/>
    </xf>
    <xf numFmtId="178" fontId="2" fillId="2" borderId="16" xfId="101" applyFont="1" applyFill="1" applyBorder="1" applyAlignment="1">
      <alignment horizontal="center" vertical="center"/>
    </xf>
    <xf numFmtId="178" fontId="1" fillId="2" borderId="17" xfId="0" applyFont="1" applyFill="1" applyBorder="1" applyAlignment="1">
      <alignment horizontal="center" vertical="center"/>
    </xf>
    <xf numFmtId="178" fontId="1" fillId="2" borderId="9" xfId="0" applyFont="1" applyFill="1" applyBorder="1" applyAlignment="1">
      <alignment horizontal="center" vertical="center"/>
    </xf>
    <xf numFmtId="178" fontId="1" fillId="2" borderId="6" xfId="0" applyFont="1" applyFill="1" applyBorder="1" applyAlignment="1">
      <alignment horizontal="center" vertical="center"/>
    </xf>
    <xf numFmtId="178" fontId="2" fillId="2" borderId="2" xfId="0" applyFont="1" applyFill="1" applyBorder="1" applyAlignment="1">
      <alignment horizontal="center" vertical="center"/>
    </xf>
    <xf numFmtId="178" fontId="2" fillId="2" borderId="8" xfId="0" applyFont="1" applyFill="1" applyBorder="1" applyAlignment="1">
      <alignment horizontal="center"/>
    </xf>
    <xf numFmtId="178" fontId="1" fillId="2" borderId="5" xfId="0" applyFont="1" applyFill="1" applyBorder="1" applyAlignment="1">
      <alignment horizontal="center"/>
    </xf>
    <xf numFmtId="178" fontId="1" fillId="2" borderId="14" xfId="0" applyFont="1" applyFill="1" applyBorder="1" applyAlignment="1">
      <alignment horizontal="center"/>
    </xf>
    <xf numFmtId="178" fontId="1" fillId="2" borderId="10" xfId="0" applyFont="1" applyFill="1" applyBorder="1" applyAlignment="1">
      <alignment horizontal="center"/>
    </xf>
    <xf numFmtId="178" fontId="1" fillId="2" borderId="13" xfId="0" applyFont="1" applyFill="1" applyBorder="1" applyAlignment="1">
      <alignment horizontal="center"/>
    </xf>
    <xf numFmtId="178" fontId="1" fillId="2" borderId="6" xfId="0" applyFont="1" applyFill="1" applyBorder="1" applyAlignment="1">
      <alignment horizontal="center"/>
    </xf>
    <xf numFmtId="178" fontId="2" fillId="0" borderId="5" xfId="0" applyFont="1" applyBorder="1" applyAlignment="1">
      <alignment horizontal="center"/>
    </xf>
    <xf numFmtId="178" fontId="2" fillId="0" borderId="0" xfId="0" applyFont="1" applyAlignment="1">
      <alignment horizontal="center"/>
    </xf>
    <xf numFmtId="192" fontId="52" fillId="0" borderId="0" xfId="112" applyFont="1" applyFill="1">
      <alignment vertical="center"/>
    </xf>
    <xf numFmtId="192" fontId="52" fillId="0" borderId="0" xfId="112" applyFont="1" applyFill="1" applyAlignment="1">
      <alignment vertical="center"/>
    </xf>
    <xf numFmtId="49" fontId="52" fillId="0" borderId="0" xfId="112" applyNumberFormat="1" applyFont="1" applyFill="1">
      <alignment vertical="center"/>
    </xf>
    <xf numFmtId="192" fontId="54" fillId="0" borderId="0" xfId="112" applyFont="1" applyFill="1">
      <alignment vertical="center"/>
    </xf>
    <xf numFmtId="186" fontId="52" fillId="0" borderId="2" xfId="113" applyNumberFormat="1" applyFont="1" applyFill="1" applyBorder="1" applyAlignment="1">
      <alignment horizontal="left"/>
    </xf>
    <xf numFmtId="192" fontId="52" fillId="0" borderId="3" xfId="113" applyNumberFormat="1" applyFont="1" applyFill="1" applyBorder="1" applyAlignment="1">
      <alignment vertical="center" wrapText="1"/>
    </xf>
    <xf numFmtId="49" fontId="52" fillId="0" borderId="2" xfId="114" applyNumberFormat="1" applyFont="1" applyFill="1" applyBorder="1" applyAlignment="1">
      <alignment horizontal="left" wrapText="1"/>
    </xf>
    <xf numFmtId="49" fontId="52" fillId="0" borderId="2" xfId="115" applyNumberFormat="1" applyFont="1" applyFill="1" applyBorder="1" applyAlignment="1">
      <alignment horizontal="left"/>
    </xf>
    <xf numFmtId="192" fontId="52" fillId="0" borderId="4" xfId="113" applyNumberFormat="1" applyFont="1" applyFill="1" applyBorder="1" applyAlignment="1">
      <alignment vertical="center" wrapText="1"/>
    </xf>
    <xf numFmtId="49" fontId="52" fillId="0" borderId="3" xfId="116" applyNumberFormat="1" applyFont="1" applyFill="1" applyBorder="1" applyAlignment="1">
      <alignment horizontal="left" vertical="center"/>
    </xf>
    <xf numFmtId="192" fontId="56" fillId="0" borderId="2" xfId="117" applyFont="1" applyFill="1" applyBorder="1" applyAlignment="1">
      <alignment horizontal="left" vertical="center"/>
    </xf>
    <xf numFmtId="192" fontId="52" fillId="0" borderId="1" xfId="113" applyNumberFormat="1" applyFont="1" applyFill="1" applyBorder="1" applyAlignment="1">
      <alignment vertical="center" wrapText="1"/>
    </xf>
    <xf numFmtId="192" fontId="52" fillId="0" borderId="2" xfId="113" applyNumberFormat="1" applyFont="1" applyFill="1" applyBorder="1" applyAlignment="1">
      <alignment horizontal="left" vertical="center"/>
    </xf>
    <xf numFmtId="192" fontId="52" fillId="0" borderId="3" xfId="116" applyNumberFormat="1" applyFont="1" applyFill="1" applyBorder="1" applyAlignment="1">
      <alignment vertical="center"/>
    </xf>
    <xf numFmtId="49" fontId="52" fillId="0" borderId="3" xfId="116" applyNumberFormat="1" applyFont="1" applyFill="1" applyBorder="1" applyAlignment="1">
      <alignment horizontal="left" vertical="center"/>
    </xf>
    <xf numFmtId="192" fontId="52" fillId="0" borderId="1" xfId="116" applyNumberFormat="1" applyFont="1" applyFill="1" applyBorder="1" applyAlignment="1">
      <alignment vertical="center"/>
    </xf>
    <xf numFmtId="49" fontId="52" fillId="0" borderId="1" xfId="116" applyNumberFormat="1" applyFont="1" applyFill="1" applyBorder="1" applyAlignment="1">
      <alignment horizontal="left" vertical="center"/>
    </xf>
    <xf numFmtId="192" fontId="52" fillId="0" borderId="0" xfId="112" applyNumberFormat="1" applyFont="1" applyFill="1">
      <alignment vertical="center"/>
    </xf>
    <xf numFmtId="192" fontId="52" fillId="0" borderId="0" xfId="112" applyNumberFormat="1" applyFont="1" applyFill="1" applyAlignment="1">
      <alignment vertical="center"/>
    </xf>
    <xf numFmtId="192" fontId="47" fillId="0" borderId="0" xfId="112" applyFont="1" applyFill="1">
      <alignment vertical="center"/>
    </xf>
    <xf numFmtId="186" fontId="52" fillId="0" borderId="0" xfId="113" applyNumberFormat="1" applyFont="1" applyFill="1" applyBorder="1" applyAlignment="1">
      <alignment horizontal="left"/>
    </xf>
    <xf numFmtId="192" fontId="52" fillId="0" borderId="0" xfId="113" applyNumberFormat="1" applyFont="1" applyFill="1" applyBorder="1" applyAlignment="1">
      <alignment vertical="center" wrapText="1"/>
    </xf>
    <xf numFmtId="49" fontId="52" fillId="0" borderId="0" xfId="115" applyNumberFormat="1" applyFont="1" applyFill="1" applyBorder="1" applyAlignment="1">
      <alignment horizontal="left"/>
    </xf>
    <xf numFmtId="49" fontId="52" fillId="0" borderId="0" xfId="114" applyNumberFormat="1" applyFont="1" applyFill="1" applyBorder="1" applyAlignment="1">
      <alignment horizontal="left" wrapText="1"/>
    </xf>
    <xf numFmtId="192" fontId="47" fillId="0" borderId="0" xfId="112" applyNumberFormat="1" applyFont="1" applyFill="1">
      <alignment vertical="center"/>
    </xf>
    <xf numFmtId="192" fontId="47" fillId="0" borderId="0" xfId="118" applyNumberFormat="1" applyFont="1" applyFill="1" applyBorder="1" applyAlignment="1">
      <alignment vertical="center"/>
    </xf>
    <xf numFmtId="49" fontId="47" fillId="0" borderId="0" xfId="118" applyNumberFormat="1" applyFont="1" applyFill="1" applyBorder="1" applyAlignment="1">
      <alignment vertical="center"/>
    </xf>
    <xf numFmtId="192" fontId="54" fillId="0" borderId="0" xfId="112" applyNumberFormat="1" applyFont="1" applyFill="1">
      <alignment vertical="center"/>
    </xf>
    <xf numFmtId="49" fontId="52" fillId="0" borderId="3" xfId="116" applyNumberFormat="1" applyFont="1" applyFill="1" applyBorder="1" applyAlignment="1">
      <alignment horizontal="left" vertical="center" wrapText="1"/>
    </xf>
    <xf numFmtId="192" fontId="58" fillId="0" borderId="0" xfId="118" applyNumberFormat="1" applyFont="1" applyFill="1" applyBorder="1" applyAlignment="1">
      <alignment horizontal="left" vertical="center" shrinkToFit="1"/>
    </xf>
    <xf numFmtId="186" fontId="52" fillId="25" borderId="2" xfId="113" applyNumberFormat="1" applyFont="1" applyFill="1" applyBorder="1" applyAlignment="1">
      <alignment horizontal="left"/>
    </xf>
    <xf numFmtId="49" fontId="52" fillId="25" borderId="3" xfId="116" applyNumberFormat="1" applyFont="1" applyFill="1" applyBorder="1" applyAlignment="1">
      <alignment horizontal="left" vertical="center"/>
    </xf>
    <xf numFmtId="49" fontId="52" fillId="25" borderId="3" xfId="116" applyNumberFormat="1" applyFont="1" applyFill="1" applyBorder="1" applyAlignment="1">
      <alignment horizontal="left" vertical="center" wrapText="1"/>
    </xf>
    <xf numFmtId="188" fontId="59" fillId="0" borderId="0" xfId="119" applyNumberFormat="1" applyFont="1" applyFill="1" applyBorder="1" applyAlignment="1">
      <alignment horizontal="center"/>
    </xf>
    <xf numFmtId="192" fontId="60" fillId="0" borderId="0" xfId="119" applyNumberFormat="1" applyFont="1" applyFill="1" applyBorder="1" applyAlignment="1">
      <alignment horizontal="left"/>
    </xf>
    <xf numFmtId="189" fontId="47" fillId="0" borderId="0" xfId="112" applyNumberFormat="1" applyFont="1" applyFill="1" applyBorder="1" applyAlignment="1">
      <alignment horizontal="center"/>
    </xf>
    <xf numFmtId="49" fontId="52" fillId="0" borderId="5" xfId="115" applyNumberFormat="1" applyFont="1" applyFill="1" applyBorder="1" applyAlignment="1">
      <alignment horizontal="left"/>
    </xf>
    <xf numFmtId="192" fontId="47" fillId="0" borderId="0" xfId="118" applyNumberFormat="1" applyFont="1" applyFill="1" applyBorder="1" applyAlignment="1">
      <alignment horizontal="left" vertical="center" shrinkToFit="1"/>
    </xf>
    <xf numFmtId="192" fontId="52" fillId="0" borderId="0" xfId="112" applyNumberFormat="1" applyFont="1" applyFill="1" applyBorder="1">
      <alignment vertical="center"/>
    </xf>
    <xf numFmtId="192" fontId="52" fillId="0" borderId="0" xfId="112" applyNumberFormat="1" applyFont="1" applyFill="1" applyBorder="1" applyAlignment="1">
      <alignment horizontal="center" vertical="center"/>
    </xf>
    <xf numFmtId="192" fontId="52" fillId="0" borderId="0" xfId="112" applyNumberFormat="1" applyFont="1" applyFill="1" applyBorder="1" applyAlignment="1">
      <alignment vertical="center"/>
    </xf>
    <xf numFmtId="49" fontId="52" fillId="0" borderId="0" xfId="112" applyNumberFormat="1" applyFont="1" applyFill="1" applyBorder="1">
      <alignment vertical="center"/>
    </xf>
    <xf numFmtId="49" fontId="52" fillId="0" borderId="0" xfId="112" applyNumberFormat="1" applyFont="1" applyFill="1" applyAlignment="1">
      <alignment vertical="center" wrapText="1"/>
    </xf>
    <xf numFmtId="49" fontId="52" fillId="0" borderId="0" xfId="113" applyNumberFormat="1" applyFont="1" applyFill="1" applyBorder="1" applyAlignment="1">
      <alignment horizontal="left" vertical="center"/>
    </xf>
    <xf numFmtId="49" fontId="52" fillId="0" borderId="0" xfId="116" applyNumberFormat="1" applyFont="1" applyFill="1" applyBorder="1" applyAlignment="1">
      <alignment horizontal="left" vertical="center"/>
    </xf>
    <xf numFmtId="49" fontId="52" fillId="0" borderId="0" xfId="115" applyNumberFormat="1" applyFont="1" applyFill="1" applyBorder="1" applyAlignment="1">
      <alignment horizontal="left" wrapText="1"/>
    </xf>
    <xf numFmtId="192" fontId="52" fillId="0" borderId="0" xfId="113" applyNumberFormat="1" applyFont="1" applyFill="1" applyBorder="1" applyAlignment="1">
      <alignment horizontal="left" wrapText="1"/>
    </xf>
    <xf numFmtId="192" fontId="52" fillId="0" borderId="0" xfId="113" applyNumberFormat="1" applyFont="1" applyFill="1" applyBorder="1" applyAlignment="1">
      <alignment horizontal="left" vertical="center"/>
    </xf>
    <xf numFmtId="14" fontId="52" fillId="0" borderId="0" xfId="112" applyNumberFormat="1" applyFont="1" applyFill="1" applyBorder="1">
      <alignment vertical="center"/>
    </xf>
    <xf numFmtId="49" fontId="52" fillId="0" borderId="0" xfId="112" applyNumberFormat="1" applyFont="1" applyFill="1" applyBorder="1" applyAlignment="1">
      <alignment horizontal="center" vertical="center" wrapText="1"/>
    </xf>
    <xf numFmtId="192" fontId="61" fillId="0" borderId="0" xfId="112" applyFont="1" applyFill="1">
      <alignment vertical="center"/>
    </xf>
    <xf numFmtId="188" fontId="13" fillId="0" borderId="0" xfId="112" applyNumberFormat="1" applyFont="1" applyFill="1" applyBorder="1" applyAlignment="1">
      <alignment horizontal="left" vertical="center"/>
    </xf>
    <xf numFmtId="192" fontId="47" fillId="0" borderId="0" xfId="118" applyNumberFormat="1" applyFont="1" applyFill="1" applyBorder="1" applyAlignment="1">
      <alignment horizontal="left"/>
    </xf>
    <xf numFmtId="49" fontId="47" fillId="0" borderId="0" xfId="118" applyNumberFormat="1" applyFont="1" applyFill="1" applyBorder="1" applyAlignment="1">
      <alignment horizontal="left" vertical="center" shrinkToFit="1"/>
    </xf>
    <xf numFmtId="49" fontId="47" fillId="0" borderId="0" xfId="118" applyNumberFormat="1" applyFont="1" applyFill="1" applyBorder="1" applyAlignment="1">
      <alignment vertical="center" shrinkToFit="1"/>
    </xf>
    <xf numFmtId="192" fontId="47" fillId="0" borderId="0" xfId="118" applyFont="1" applyFill="1" applyBorder="1" applyAlignment="1">
      <alignment horizontal="left" vertical="center"/>
    </xf>
    <xf numFmtId="192" fontId="63" fillId="0" borderId="0" xfId="112" applyNumberFormat="1" applyFont="1" applyFill="1" applyBorder="1" applyAlignment="1">
      <alignment horizontal="center"/>
    </xf>
    <xf numFmtId="192" fontId="52" fillId="0" borderId="3" xfId="113" applyFont="1" applyFill="1" applyBorder="1" applyAlignment="1">
      <alignment vertical="center" wrapText="1"/>
    </xf>
    <xf numFmtId="192" fontId="52" fillId="0" borderId="4" xfId="113" applyFont="1" applyFill="1" applyBorder="1" applyAlignment="1">
      <alignment vertical="center" wrapText="1"/>
    </xf>
    <xf numFmtId="192" fontId="52" fillId="0" borderId="0" xfId="112" applyNumberFormat="1" applyFont="1" applyFill="1" applyBorder="1" applyAlignment="1">
      <alignment horizontal="left" vertical="center"/>
    </xf>
    <xf numFmtId="192" fontId="52" fillId="0" borderId="0" xfId="112" applyFont="1" applyFill="1" applyBorder="1" applyAlignment="1">
      <alignment horizontal="left" vertical="center"/>
    </xf>
    <xf numFmtId="192" fontId="52" fillId="0" borderId="1" xfId="113" applyFont="1" applyFill="1" applyBorder="1" applyAlignment="1">
      <alignment vertical="center" wrapText="1"/>
    </xf>
    <xf numFmtId="192" fontId="52" fillId="0" borderId="2" xfId="118" applyNumberFormat="1" applyFont="1" applyFill="1" applyBorder="1" applyAlignment="1">
      <alignment horizontal="left" vertical="center" shrinkToFit="1"/>
    </xf>
    <xf numFmtId="192" fontId="52" fillId="0" borderId="0" xfId="112" applyFont="1" applyFill="1" applyAlignment="1"/>
    <xf numFmtId="192" fontId="52" fillId="0" borderId="0" xfId="113" applyFont="1" applyFill="1" applyBorder="1" applyAlignment="1">
      <alignment vertical="center" wrapText="1"/>
    </xf>
    <xf numFmtId="49" fontId="52" fillId="25" borderId="2" xfId="115" applyNumberFormat="1" applyFont="1" applyFill="1" applyBorder="1" applyAlignment="1">
      <alignment horizontal="left"/>
    </xf>
    <xf numFmtId="192" fontId="47" fillId="0" borderId="0" xfId="118" applyNumberFormat="1" applyFont="1" applyFill="1" applyBorder="1" applyAlignment="1">
      <alignment horizontal="left" vertical="center"/>
    </xf>
    <xf numFmtId="49" fontId="47" fillId="0" borderId="0" xfId="116" applyNumberFormat="1" applyFont="1" applyFill="1" applyBorder="1" applyAlignment="1">
      <alignment horizontal="left" vertical="center" wrapText="1"/>
    </xf>
    <xf numFmtId="192" fontId="64" fillId="0" borderId="0" xfId="112" applyFont="1" applyFill="1" applyBorder="1">
      <alignment vertical="center"/>
    </xf>
    <xf numFmtId="192" fontId="65" fillId="0" borderId="0" xfId="112" applyFont="1" applyFill="1" applyBorder="1" applyAlignment="1">
      <alignment horizontal="left" vertical="center" wrapText="1"/>
    </xf>
    <xf numFmtId="192" fontId="56" fillId="0" borderId="2" xfId="112" applyNumberFormat="1" applyFont="1" applyFill="1" applyBorder="1" applyAlignment="1">
      <alignment horizontal="left"/>
    </xf>
    <xf numFmtId="192" fontId="47" fillId="0" borderId="0" xfId="118" applyFont="1" applyFill="1" applyBorder="1" applyAlignment="1">
      <alignment horizontal="left" vertical="center"/>
    </xf>
    <xf numFmtId="192" fontId="47" fillId="0" borderId="0" xfId="118" applyFont="1" applyFill="1" applyBorder="1" applyAlignment="1">
      <alignment vertical="center"/>
    </xf>
    <xf numFmtId="49" fontId="47" fillId="0" borderId="0" xfId="118" applyNumberFormat="1" applyFont="1" applyFill="1" applyBorder="1" applyAlignment="1">
      <alignment horizontal="left" vertical="center"/>
    </xf>
    <xf numFmtId="16" fontId="52" fillId="0" borderId="0" xfId="112" applyNumberFormat="1" applyFont="1" applyFill="1" applyBorder="1" applyAlignment="1">
      <alignment horizontal="left"/>
    </xf>
    <xf numFmtId="192" fontId="47" fillId="0" borderId="0" xfId="118" applyNumberFormat="1" applyFont="1" applyFill="1" applyBorder="1" applyAlignment="1">
      <alignment vertical="center" shrinkToFit="1"/>
    </xf>
    <xf numFmtId="192" fontId="52" fillId="0" borderId="2" xfId="113" applyFont="1" applyFill="1" applyBorder="1" applyAlignment="1">
      <alignment vertical="center" wrapText="1"/>
    </xf>
    <xf numFmtId="192" fontId="52" fillId="0" borderId="2" xfId="113" applyFont="1" applyFill="1" applyBorder="1" applyAlignment="1">
      <alignment horizontal="left" vertical="center"/>
    </xf>
    <xf numFmtId="192" fontId="52" fillId="0" borderId="0" xfId="115" applyFont="1" applyFill="1" applyBorder="1" applyAlignment="1">
      <alignment horizontal="left"/>
    </xf>
    <xf numFmtId="192" fontId="47" fillId="0" borderId="0" xfId="118" applyNumberFormat="1" applyFont="1" applyFill="1" applyBorder="1" applyAlignment="1">
      <alignment horizontal="left" vertical="center" shrinkToFit="1"/>
    </xf>
    <xf numFmtId="49" fontId="54" fillId="0" borderId="0" xfId="112" applyNumberFormat="1" applyFont="1" applyFill="1">
      <alignment vertical="center"/>
    </xf>
    <xf numFmtId="193" fontId="67" fillId="0" borderId="0" xfId="112" applyNumberFormat="1" applyFont="1" applyFill="1" applyBorder="1" applyAlignment="1">
      <alignment horizontal="right"/>
    </xf>
    <xf numFmtId="192" fontId="52" fillId="25" borderId="2" xfId="113" applyFont="1" applyFill="1" applyBorder="1" applyAlignment="1">
      <alignment horizontal="left" vertical="center"/>
    </xf>
    <xf numFmtId="192" fontId="52" fillId="0" borderId="3" xfId="116" applyFont="1" applyFill="1" applyBorder="1" applyAlignment="1">
      <alignment vertical="center"/>
    </xf>
    <xf numFmtId="192" fontId="52" fillId="0" borderId="1" xfId="116" applyFont="1" applyFill="1" applyBorder="1" applyAlignment="1">
      <alignment vertical="center"/>
    </xf>
    <xf numFmtId="192" fontId="52" fillId="0" borderId="0" xfId="115" applyNumberFormat="1" applyFont="1" applyFill="1" applyBorder="1" applyAlignment="1">
      <alignment horizontal="left"/>
    </xf>
    <xf numFmtId="49" fontId="52" fillId="0" borderId="0" xfId="112" applyNumberFormat="1" applyFont="1" applyFill="1" applyAlignment="1">
      <alignment vertical="center"/>
    </xf>
    <xf numFmtId="192" fontId="63" fillId="0" borderId="0" xfId="112" applyNumberFormat="1" applyFont="1" applyFill="1" applyBorder="1" applyAlignment="1">
      <alignment horizontal="center" vertical="center"/>
    </xf>
    <xf numFmtId="49" fontId="52" fillId="0" borderId="0" xfId="114" applyNumberFormat="1" applyFont="1" applyFill="1" applyBorder="1" applyAlignment="1">
      <alignment horizontal="left"/>
    </xf>
    <xf numFmtId="49" fontId="52" fillId="0" borderId="0" xfId="112" applyNumberFormat="1" applyFont="1" applyFill="1" applyBorder="1" applyAlignment="1">
      <alignment horizontal="left"/>
    </xf>
    <xf numFmtId="192" fontId="58" fillId="0" borderId="0" xfId="118" applyFont="1" applyFill="1" applyBorder="1" applyAlignment="1">
      <alignment horizontal="left" vertical="center" shrinkToFit="1"/>
    </xf>
    <xf numFmtId="192" fontId="47" fillId="0" borderId="0" xfId="118" applyFont="1" applyFill="1" applyBorder="1" applyAlignment="1">
      <alignment horizontal="left" vertical="center" shrinkToFit="1"/>
    </xf>
    <xf numFmtId="49" fontId="52" fillId="0" borderId="0" xfId="112" applyNumberFormat="1" applyFont="1" applyFill="1" applyBorder="1" applyAlignment="1">
      <alignment horizontal="center" shrinkToFit="1"/>
    </xf>
    <xf numFmtId="49" fontId="52" fillId="0" borderId="0" xfId="112" applyNumberFormat="1" applyFont="1" applyFill="1" applyBorder="1" applyAlignment="1"/>
    <xf numFmtId="192" fontId="47" fillId="0" borderId="0" xfId="118" applyFont="1" applyFill="1" applyBorder="1" applyAlignment="1">
      <alignment horizontal="left" vertical="center" shrinkToFit="1"/>
    </xf>
    <xf numFmtId="192" fontId="52" fillId="0" borderId="2" xfId="115" applyNumberFormat="1" applyFont="1" applyFill="1" applyBorder="1" applyAlignment="1">
      <alignment horizontal="left"/>
    </xf>
    <xf numFmtId="192" fontId="64" fillId="0" borderId="0" xfId="112" applyNumberFormat="1" applyFont="1" applyFill="1" applyBorder="1" applyAlignment="1">
      <alignment horizontal="left" vertical="center"/>
    </xf>
    <xf numFmtId="192" fontId="60" fillId="0" borderId="0" xfId="112" applyNumberFormat="1" applyFont="1" applyFill="1" applyBorder="1" applyAlignment="1">
      <alignment horizontal="left"/>
    </xf>
    <xf numFmtId="192" fontId="56" fillId="0" borderId="0" xfId="112" applyNumberFormat="1" applyFont="1" applyFill="1" applyBorder="1" applyAlignment="1">
      <alignment horizontal="left" vertical="center"/>
    </xf>
    <xf numFmtId="186" fontId="70" fillId="0" borderId="2" xfId="113" applyNumberFormat="1" applyFont="1" applyFill="1" applyBorder="1" applyAlignment="1">
      <alignment horizontal="left"/>
    </xf>
    <xf numFmtId="192" fontId="71" fillId="0" borderId="2" xfId="112" applyFont="1" applyFill="1" applyBorder="1">
      <alignment vertical="center"/>
    </xf>
    <xf numFmtId="192" fontId="72" fillId="0" borderId="0" xfId="120" applyNumberFormat="1" applyFont="1" applyFill="1" applyBorder="1" applyAlignment="1">
      <alignment horizontal="center" vertical="center"/>
    </xf>
    <xf numFmtId="192" fontId="72" fillId="0" borderId="0" xfId="121" applyNumberFormat="1" applyFont="1" applyFill="1" applyBorder="1" applyAlignment="1">
      <alignment horizontal="center" vertical="center" wrapText="1"/>
    </xf>
    <xf numFmtId="192" fontId="52" fillId="0" borderId="0" xfId="113" applyNumberFormat="1" applyFont="1" applyFill="1" applyBorder="1" applyAlignment="1">
      <alignment horizontal="center" wrapText="1"/>
    </xf>
    <xf numFmtId="49" fontId="52" fillId="0" borderId="0" xfId="113" applyNumberFormat="1" applyFont="1" applyFill="1" applyBorder="1" applyAlignment="1">
      <alignment horizontal="left"/>
    </xf>
    <xf numFmtId="49" fontId="52" fillId="0" borderId="0" xfId="122" applyNumberFormat="1" applyFont="1" applyFill="1" applyBorder="1" applyAlignment="1">
      <alignment horizontal="left" vertical="center"/>
    </xf>
    <xf numFmtId="192" fontId="58" fillId="0" borderId="0" xfId="118" applyFont="1" applyFill="1" applyBorder="1" applyAlignment="1">
      <alignment horizontal="left" vertical="center"/>
    </xf>
    <xf numFmtId="186" fontId="54" fillId="0" borderId="0" xfId="113" applyNumberFormat="1" applyFont="1" applyFill="1" applyBorder="1" applyAlignment="1">
      <alignment horizontal="left"/>
    </xf>
    <xf numFmtId="16" fontId="13" fillId="0" borderId="0" xfId="112" applyNumberFormat="1" applyFont="1" applyFill="1" applyBorder="1" applyAlignment="1">
      <alignment horizontal="center"/>
    </xf>
    <xf numFmtId="192" fontId="47" fillId="0" borderId="0" xfId="118" applyFont="1" applyFill="1" applyBorder="1" applyAlignment="1">
      <alignment vertical="center" shrinkToFit="1"/>
    </xf>
    <xf numFmtId="192" fontId="67" fillId="0" borderId="0" xfId="112" applyNumberFormat="1" applyFont="1" applyFill="1" applyBorder="1" applyAlignment="1">
      <alignment horizontal="center" vertical="center"/>
    </xf>
    <xf numFmtId="192" fontId="52" fillId="0" borderId="0" xfId="112" applyFont="1" applyFill="1" applyBorder="1">
      <alignment vertical="center"/>
    </xf>
    <xf numFmtId="192" fontId="74" fillId="0" borderId="0" xfId="123" applyNumberFormat="1" applyFont="1" applyFill="1" applyAlignment="1" applyProtection="1">
      <alignment horizontal="justify" vertical="center"/>
    </xf>
    <xf numFmtId="192" fontId="10" fillId="0" borderId="0" xfId="118" applyFont="1" applyFill="1" applyBorder="1" applyAlignment="1">
      <alignment horizontal="left" vertical="center"/>
    </xf>
    <xf numFmtId="186" fontId="52" fillId="0" borderId="2" xfId="113" applyNumberFormat="1" applyFont="1" applyFill="1" applyBorder="1" applyAlignment="1">
      <alignment horizontal="left" wrapText="1"/>
    </xf>
    <xf numFmtId="49" fontId="13" fillId="0" borderId="0" xfId="116" applyNumberFormat="1" applyFont="1" applyFill="1" applyBorder="1" applyAlignment="1">
      <alignment horizontal="center" vertical="center"/>
    </xf>
    <xf numFmtId="192" fontId="13" fillId="0" borderId="0" xfId="112" applyFont="1" applyFill="1" applyBorder="1" applyAlignment="1">
      <alignment horizontal="center" vertical="center"/>
    </xf>
    <xf numFmtId="186" fontId="52" fillId="0" borderId="0" xfId="113" applyNumberFormat="1" applyFont="1" applyFill="1" applyBorder="1" applyAlignment="1">
      <alignment vertical="center"/>
    </xf>
    <xf numFmtId="49" fontId="52" fillId="0" borderId="0" xfId="114" applyNumberFormat="1" applyFont="1" applyFill="1" applyBorder="1" applyAlignment="1">
      <alignment vertical="center" wrapText="1"/>
    </xf>
    <xf numFmtId="186" fontId="52" fillId="0" borderId="3" xfId="113" applyNumberFormat="1" applyFont="1" applyFill="1" applyBorder="1" applyAlignment="1">
      <alignment vertical="center"/>
    </xf>
    <xf numFmtId="186" fontId="52" fillId="0" borderId="4" xfId="113" applyNumberFormat="1" applyFont="1" applyFill="1" applyBorder="1" applyAlignment="1">
      <alignment vertical="center"/>
    </xf>
    <xf numFmtId="186" fontId="52" fillId="0" borderId="1" xfId="113" applyNumberFormat="1" applyFont="1" applyFill="1" applyBorder="1" applyAlignment="1">
      <alignment vertical="center"/>
    </xf>
    <xf numFmtId="192" fontId="52" fillId="0" borderId="0" xfId="112" applyNumberFormat="1" applyFont="1" applyFill="1" applyAlignment="1"/>
    <xf numFmtId="192" fontId="75" fillId="0" borderId="0" xfId="116" applyNumberFormat="1" applyFont="1" applyFill="1" applyBorder="1" applyAlignment="1">
      <alignment vertical="center"/>
    </xf>
    <xf numFmtId="192" fontId="75" fillId="0" borderId="0" xfId="116" applyNumberFormat="1" applyFont="1" applyFill="1" applyBorder="1" applyAlignment="1">
      <alignment horizontal="left"/>
    </xf>
    <xf numFmtId="192" fontId="13" fillId="0" borderId="0" xfId="112" applyNumberFormat="1" applyFont="1" applyFill="1" applyBorder="1" applyAlignment="1">
      <alignment horizontal="center" vertical="center"/>
    </xf>
    <xf numFmtId="192" fontId="75" fillId="0" borderId="0" xfId="112" applyNumberFormat="1" applyFont="1" applyFill="1" applyBorder="1" applyAlignment="1">
      <alignment horizontal="center" vertical="center"/>
    </xf>
    <xf numFmtId="192" fontId="75" fillId="0" borderId="0" xfId="112" applyNumberFormat="1" applyFont="1" applyFill="1" applyBorder="1" applyAlignment="1">
      <alignment horizontal="center" vertical="center" wrapText="1"/>
    </xf>
    <xf numFmtId="49" fontId="52" fillId="0" borderId="24" xfId="116" applyNumberFormat="1" applyFont="1" applyFill="1" applyBorder="1" applyAlignment="1">
      <alignment horizontal="left" vertical="center"/>
    </xf>
    <xf numFmtId="192" fontId="52" fillId="0" borderId="25" xfId="113" applyFont="1" applyFill="1" applyBorder="1" applyAlignment="1">
      <alignment vertical="center" wrapText="1"/>
    </xf>
    <xf numFmtId="192" fontId="52" fillId="0" borderId="26" xfId="113" applyFont="1" applyFill="1" applyBorder="1" applyAlignment="1">
      <alignment vertical="center" wrapText="1"/>
    </xf>
    <xf numFmtId="192" fontId="52" fillId="0" borderId="27" xfId="113" applyFont="1" applyFill="1" applyBorder="1" applyAlignment="1">
      <alignment vertical="center" wrapText="1"/>
    </xf>
    <xf numFmtId="192" fontId="52" fillId="0" borderId="0" xfId="112" applyNumberFormat="1" applyFont="1" applyFill="1" applyBorder="1" applyAlignment="1">
      <alignment horizontal="center"/>
    </xf>
    <xf numFmtId="192" fontId="65" fillId="0" borderId="0" xfId="112" applyNumberFormat="1" applyFont="1" applyFill="1">
      <alignment vertical="center"/>
    </xf>
    <xf numFmtId="49" fontId="52" fillId="0" borderId="3" xfId="114" applyNumberFormat="1" applyFont="1" applyFill="1" applyBorder="1" applyAlignment="1">
      <alignment horizontal="left" vertical="center"/>
    </xf>
    <xf numFmtId="49" fontId="52" fillId="0" borderId="1" xfId="114" applyNumberFormat="1" applyFont="1" applyFill="1" applyBorder="1" applyAlignment="1">
      <alignment horizontal="left" vertical="center"/>
    </xf>
    <xf numFmtId="192" fontId="52" fillId="0" borderId="0" xfId="112" applyFont="1" applyFill="1" applyBorder="1" applyAlignment="1">
      <alignment vertical="center"/>
    </xf>
    <xf numFmtId="192" fontId="52" fillId="0" borderId="0" xfId="113" applyFont="1" applyFill="1" applyBorder="1" applyAlignment="1">
      <alignment horizontal="left" vertical="center"/>
    </xf>
    <xf numFmtId="49" fontId="52" fillId="0" borderId="0" xfId="124" applyNumberFormat="1" applyFont="1" applyFill="1" applyBorder="1" applyAlignment="1">
      <alignment horizontal="left"/>
    </xf>
    <xf numFmtId="16" fontId="13" fillId="0" borderId="0" xfId="112" applyNumberFormat="1" applyFont="1" applyFill="1" applyBorder="1" applyAlignment="1">
      <alignment horizontal="center" wrapText="1"/>
    </xf>
    <xf numFmtId="192" fontId="65" fillId="0" borderId="0" xfId="112" applyFont="1" applyFill="1">
      <alignment vertical="center"/>
    </xf>
    <xf numFmtId="192" fontId="52" fillId="0" borderId="0" xfId="113" applyFont="1" applyFill="1" applyAlignment="1">
      <alignment horizontal="left" vertical="center"/>
    </xf>
    <xf numFmtId="192" fontId="52" fillId="0" borderId="0" xfId="112" applyFont="1" applyFill="1" applyAlignment="1">
      <alignment horizontal="left" vertical="center"/>
    </xf>
    <xf numFmtId="192" fontId="47" fillId="0" borderId="0" xfId="118" applyFont="1" applyFill="1" applyAlignment="1">
      <alignment horizontal="left" vertical="center"/>
    </xf>
    <xf numFmtId="192" fontId="47" fillId="0" borderId="0" xfId="118" applyFont="1" applyFill="1" applyAlignment="1">
      <alignment vertical="center"/>
    </xf>
    <xf numFmtId="49" fontId="47" fillId="0" borderId="0" xfId="118" applyNumberFormat="1" applyFont="1" applyFill="1" applyAlignment="1">
      <alignment horizontal="left" vertical="center"/>
    </xf>
    <xf numFmtId="192" fontId="47" fillId="0" borderId="0" xfId="116" applyFont="1" applyFill="1" applyBorder="1" applyAlignment="1">
      <alignment horizontal="center" vertical="center"/>
    </xf>
    <xf numFmtId="192" fontId="47" fillId="0" borderId="0" xfId="112" applyFont="1" applyFill="1" applyAlignment="1">
      <alignment vertical="center"/>
    </xf>
    <xf numFmtId="192" fontId="77" fillId="0" borderId="0" xfId="112" applyFont="1" applyFill="1" applyAlignment="1">
      <alignment horizontal="left" vertical="center"/>
    </xf>
    <xf numFmtId="192" fontId="78" fillId="0" borderId="0" xfId="112" applyNumberFormat="1" applyFont="1" applyFill="1" applyAlignment="1">
      <alignment horizontal="center" vertical="center"/>
    </xf>
    <xf numFmtId="192" fontId="77" fillId="0" borderId="0" xfId="116" applyFont="1" applyFill="1" applyAlignment="1">
      <alignment horizontal="center" vertical="center"/>
    </xf>
    <xf numFmtId="192" fontId="77" fillId="0" borderId="0" xfId="116" applyFont="1" applyFill="1" applyAlignment="1">
      <alignment vertical="center"/>
    </xf>
    <xf numFmtId="49" fontId="77" fillId="0" borderId="0" xfId="116" applyNumberFormat="1" applyFont="1" applyFill="1" applyAlignment="1">
      <alignment horizontal="center" vertical="center"/>
    </xf>
    <xf numFmtId="192" fontId="47" fillId="0" borderId="0" xfId="116" applyFont="1" applyFill="1" applyBorder="1" applyAlignment="1">
      <alignment horizontal="center" vertical="center"/>
    </xf>
    <xf numFmtId="192" fontId="77" fillId="0" borderId="0" xfId="116" applyFont="1" applyFill="1" applyAlignment="1">
      <alignment horizontal="center" vertical="center"/>
    </xf>
    <xf numFmtId="194" fontId="29" fillId="0" borderId="0" xfId="125" applyNumberFormat="1" applyFont="1" applyFill="1" applyAlignment="1"/>
    <xf numFmtId="195" fontId="29" fillId="2" borderId="2" xfId="125" applyNumberFormat="1" applyFont="1" applyFill="1" applyBorder="1" applyAlignment="1">
      <alignment horizontal="center"/>
    </xf>
    <xf numFmtId="194" fontId="29" fillId="2" borderId="3" xfId="126" applyNumberFormat="1" applyFont="1" applyFill="1" applyBorder="1" applyAlignment="1">
      <alignment horizontal="center" vertical="center"/>
    </xf>
    <xf numFmtId="194" fontId="29" fillId="2" borderId="4" xfId="126" applyNumberFormat="1" applyFont="1" applyFill="1" applyBorder="1" applyAlignment="1">
      <alignment horizontal="center" vertical="center"/>
    </xf>
    <xf numFmtId="194" fontId="29" fillId="2" borderId="1" xfId="126" applyNumberFormat="1" applyFont="1" applyFill="1" applyBorder="1" applyAlignment="1">
      <alignment horizontal="center" vertical="center"/>
    </xf>
    <xf numFmtId="194" fontId="29" fillId="2" borderId="2" xfId="126" applyNumberFormat="1" applyFont="1" applyFill="1" applyBorder="1" applyAlignment="1">
      <alignment horizontal="center" vertical="center"/>
    </xf>
    <xf numFmtId="194" fontId="29" fillId="2" borderId="2" xfId="125" applyNumberFormat="1" applyFont="1" applyFill="1" applyBorder="1" applyAlignment="1">
      <alignment horizontal="center" vertical="center" wrapText="1"/>
    </xf>
    <xf numFmtId="194" fontId="79" fillId="2" borderId="2" xfId="125" applyNumberFormat="1" applyFont="1" applyFill="1" applyBorder="1" applyAlignment="1">
      <alignment horizontal="center" vertical="center" wrapText="1"/>
    </xf>
    <xf numFmtId="194" fontId="79" fillId="2" borderId="3" xfId="125" applyNumberFormat="1" applyFont="1" applyFill="1" applyBorder="1" applyAlignment="1">
      <alignment horizontal="center" vertical="center" wrapText="1"/>
    </xf>
    <xf numFmtId="194" fontId="79" fillId="2" borderId="1" xfId="125" applyNumberFormat="1" applyFont="1" applyFill="1" applyBorder="1" applyAlignment="1">
      <alignment horizontal="center" vertical="center" wrapText="1"/>
    </xf>
    <xf numFmtId="194" fontId="29" fillId="0" borderId="0" xfId="125" applyNumberFormat="1" applyFont="1" applyFill="1" applyBorder="1" applyAlignment="1"/>
    <xf numFmtId="194" fontId="29" fillId="0" borderId="0" xfId="127" applyNumberFormat="1" applyFont="1" applyFill="1" applyBorder="1" applyAlignment="1">
      <alignment horizontal="left" vertical="center"/>
    </xf>
    <xf numFmtId="194" fontId="79" fillId="0" borderId="0" xfId="125" applyNumberFormat="1" applyFont="1" applyFill="1" applyAlignment="1"/>
    <xf numFmtId="195" fontId="79" fillId="2" borderId="2" xfId="125" applyNumberFormat="1" applyFont="1" applyFill="1" applyBorder="1" applyAlignment="1">
      <alignment horizontal="center" vertical="center"/>
    </xf>
    <xf numFmtId="194" fontId="79" fillId="2" borderId="3" xfId="126" applyNumberFormat="1" applyFont="1" applyFill="1" applyBorder="1" applyAlignment="1">
      <alignment horizontal="center" vertical="center" wrapText="1"/>
    </xf>
    <xf numFmtId="194" fontId="79" fillId="0" borderId="0" xfId="127" applyNumberFormat="1" applyFont="1" applyFill="1" applyBorder="1" applyAlignment="1">
      <alignment horizontal="left" vertical="center" shrinkToFit="1"/>
    </xf>
    <xf numFmtId="194" fontId="79" fillId="2" borderId="4" xfId="126" applyNumberFormat="1" applyFont="1" applyFill="1" applyBorder="1" applyAlignment="1">
      <alignment horizontal="center" vertical="center" wrapText="1"/>
    </xf>
    <xf numFmtId="186" fontId="79" fillId="2" borderId="2" xfId="125" applyNumberFormat="1" applyFont="1" applyFill="1" applyBorder="1" applyAlignment="1">
      <alignment horizontal="center" vertical="center"/>
    </xf>
    <xf numFmtId="194" fontId="79" fillId="2" borderId="1" xfId="126" applyNumberFormat="1" applyFont="1" applyFill="1" applyBorder="1" applyAlignment="1">
      <alignment horizontal="center" vertical="center" wrapText="1"/>
    </xf>
    <xf numFmtId="194" fontId="79" fillId="2" borderId="2" xfId="126" applyNumberFormat="1" applyFont="1" applyFill="1" applyBorder="1" applyAlignment="1">
      <alignment horizontal="center" vertical="center"/>
    </xf>
    <xf numFmtId="195" fontId="79" fillId="2" borderId="0" xfId="125" applyNumberFormat="1" applyFont="1" applyFill="1" applyBorder="1" applyAlignment="1">
      <alignment horizontal="center" vertical="center"/>
    </xf>
    <xf numFmtId="194" fontId="79" fillId="2" borderId="0" xfId="126" applyNumberFormat="1" applyFont="1" applyFill="1" applyBorder="1" applyAlignment="1">
      <alignment horizontal="center" vertical="center" wrapText="1"/>
    </xf>
    <xf numFmtId="186" fontId="80" fillId="2" borderId="2" xfId="125" applyNumberFormat="1" applyFont="1" applyFill="1" applyBorder="1" applyAlignment="1">
      <alignment horizontal="center" vertical="center"/>
    </xf>
    <xf numFmtId="195" fontId="79" fillId="0" borderId="0" xfId="125" applyNumberFormat="1" applyFont="1" applyFill="1" applyBorder="1" applyAlignment="1">
      <alignment horizontal="center"/>
    </xf>
    <xf numFmtId="195" fontId="79" fillId="0" borderId="2" xfId="125" applyNumberFormat="1" applyFont="1" applyFill="1" applyBorder="1" applyAlignment="1">
      <alignment horizontal="center"/>
    </xf>
    <xf numFmtId="194" fontId="79" fillId="0" borderId="3" xfId="125" applyNumberFormat="1" applyFont="1" applyFill="1" applyBorder="1" applyAlignment="1">
      <alignment horizontal="center" vertical="center" wrapText="1"/>
    </xf>
    <xf numFmtId="194" fontId="79" fillId="0" borderId="4" xfId="125" applyNumberFormat="1" applyFont="1" applyFill="1" applyBorder="1" applyAlignment="1">
      <alignment horizontal="center" vertical="center" wrapText="1"/>
    </xf>
    <xf numFmtId="194" fontId="79" fillId="0" borderId="1" xfId="125" applyNumberFormat="1" applyFont="1" applyFill="1" applyBorder="1" applyAlignment="1">
      <alignment horizontal="center" vertical="center" wrapText="1"/>
    </xf>
    <xf numFmtId="194" fontId="79" fillId="0" borderId="2" xfId="126" applyNumberFormat="1" applyFont="1" applyFill="1" applyBorder="1" applyAlignment="1">
      <alignment horizontal="center" vertical="center"/>
    </xf>
    <xf numFmtId="194" fontId="79" fillId="0" borderId="0" xfId="125" applyNumberFormat="1" applyFont="1" applyFill="1" applyBorder="1" applyAlignment="1">
      <alignment horizontal="center" vertical="center" wrapText="1"/>
    </xf>
    <xf numFmtId="195" fontId="26" fillId="2" borderId="2" xfId="126" applyNumberFormat="1" applyFont="1" applyFill="1" applyBorder="1" applyAlignment="1">
      <alignment horizontal="center" vertical="center"/>
    </xf>
    <xf numFmtId="195" fontId="79" fillId="0" borderId="3" xfId="125" applyNumberFormat="1" applyFont="1" applyFill="1" applyBorder="1" applyAlignment="1">
      <alignment horizontal="center" vertical="center" wrapText="1"/>
    </xf>
    <xf numFmtId="195" fontId="79" fillId="0" borderId="4" xfId="125" applyNumberFormat="1" applyFont="1" applyFill="1" applyBorder="1" applyAlignment="1">
      <alignment horizontal="center" vertical="center" wrapText="1"/>
    </xf>
    <xf numFmtId="195" fontId="79" fillId="0" borderId="1" xfId="125" applyNumberFormat="1" applyFont="1" applyFill="1" applyBorder="1" applyAlignment="1">
      <alignment horizontal="center" vertical="center" wrapText="1"/>
    </xf>
    <xf numFmtId="195" fontId="29" fillId="2" borderId="2" xfId="126" applyNumberFormat="1" applyFont="1" applyFill="1" applyBorder="1" applyAlignment="1">
      <alignment horizontal="center" vertical="center"/>
    </xf>
    <xf numFmtId="194" fontId="29" fillId="2" borderId="3" xfId="125" applyNumberFormat="1" applyFont="1" applyFill="1" applyBorder="1" applyAlignment="1">
      <alignment horizontal="center" vertical="center" wrapText="1"/>
    </xf>
    <xf numFmtId="194" fontId="29" fillId="2" borderId="4" xfId="125" applyNumberFormat="1" applyFont="1" applyFill="1" applyBorder="1" applyAlignment="1">
      <alignment horizontal="center" vertical="center" wrapText="1"/>
    </xf>
    <xf numFmtId="194" fontId="29" fillId="2" borderId="1" xfId="125" applyNumberFormat="1" applyFont="1" applyFill="1" applyBorder="1" applyAlignment="1">
      <alignment horizontal="center" vertical="center" wrapText="1"/>
    </xf>
    <xf numFmtId="195" fontId="29" fillId="2" borderId="3" xfId="126" applyNumberFormat="1" applyFont="1" applyFill="1" applyBorder="1" applyAlignment="1">
      <alignment horizontal="center" vertical="center"/>
    </xf>
    <xf numFmtId="194" fontId="26" fillId="0" borderId="0" xfId="127" applyNumberFormat="1" applyFont="1" applyFill="1" applyBorder="1" applyAlignment="1">
      <alignment horizontal="left" vertical="center" shrinkToFit="1"/>
    </xf>
    <xf numFmtId="195" fontId="29" fillId="2" borderId="1" xfId="126" applyNumberFormat="1" applyFont="1" applyFill="1" applyBorder="1" applyAlignment="1">
      <alignment horizontal="center" vertical="center"/>
    </xf>
    <xf numFmtId="194" fontId="29" fillId="0" borderId="3" xfId="125" applyNumberFormat="1" applyFont="1" applyFill="1" applyBorder="1" applyAlignment="1">
      <alignment horizontal="center" vertical="center"/>
    </xf>
    <xf numFmtId="194" fontId="29" fillId="0" borderId="4" xfId="125" applyNumberFormat="1" applyFont="1" applyFill="1" applyBorder="1" applyAlignment="1">
      <alignment horizontal="center" vertical="center"/>
    </xf>
    <xf numFmtId="194" fontId="29" fillId="0" borderId="1" xfId="125" applyNumberFormat="1" applyFont="1" applyFill="1" applyBorder="1" applyAlignment="1">
      <alignment horizontal="center" vertical="center"/>
    </xf>
    <xf numFmtId="194" fontId="81" fillId="2" borderId="3" xfId="125" applyNumberFormat="1" applyFont="1" applyFill="1" applyBorder="1" applyAlignment="1">
      <alignment horizontal="center" vertical="center" wrapText="1"/>
    </xf>
    <xf numFmtId="194" fontId="29" fillId="0" borderId="0" xfId="127" applyNumberFormat="1" applyFont="1" applyFill="1" applyBorder="1" applyAlignment="1">
      <alignment horizontal="left" vertical="center" shrinkToFit="1"/>
    </xf>
    <xf numFmtId="194" fontId="81" fillId="2" borderId="1" xfId="125" applyNumberFormat="1" applyFont="1" applyFill="1" applyBorder="1" applyAlignment="1">
      <alignment horizontal="center" vertical="center" wrapText="1"/>
    </xf>
    <xf numFmtId="195" fontId="29" fillId="0" borderId="0" xfId="125" applyNumberFormat="1" applyFont="1" applyFill="1" applyBorder="1" applyAlignment="1">
      <alignment horizontal="center"/>
    </xf>
    <xf numFmtId="194" fontId="29" fillId="2" borderId="3" xfId="125" applyNumberFormat="1" applyFont="1" applyFill="1" applyBorder="1" applyAlignment="1">
      <alignment horizontal="center" vertical="center"/>
    </xf>
    <xf numFmtId="194" fontId="42" fillId="0" borderId="0" xfId="127" applyNumberFormat="1" applyFont="1" applyFill="1" applyBorder="1" applyAlignment="1">
      <alignment horizontal="left" vertical="center" shrinkToFit="1"/>
    </xf>
    <xf numFmtId="194" fontId="29" fillId="2" borderId="4" xfId="125" applyNumberFormat="1" applyFont="1" applyFill="1" applyBorder="1" applyAlignment="1">
      <alignment horizontal="center" vertical="center"/>
    </xf>
    <xf numFmtId="194" fontId="29" fillId="2" borderId="1" xfId="125" applyNumberFormat="1" applyFont="1" applyFill="1" applyBorder="1" applyAlignment="1">
      <alignment horizontal="center" vertical="center"/>
    </xf>
    <xf numFmtId="195" fontId="29" fillId="0" borderId="2" xfId="126" applyNumberFormat="1" applyFont="1" applyFill="1" applyBorder="1" applyAlignment="1">
      <alignment horizontal="center" vertical="center"/>
    </xf>
    <xf numFmtId="194" fontId="29" fillId="0" borderId="2" xfId="126" applyNumberFormat="1" applyFont="1" applyFill="1" applyBorder="1" applyAlignment="1">
      <alignment horizontal="center" vertical="center"/>
    </xf>
    <xf numFmtId="194" fontId="81" fillId="0" borderId="3" xfId="125" applyNumberFormat="1" applyFont="1" applyFill="1" applyBorder="1" applyAlignment="1">
      <alignment horizontal="center" vertical="center" wrapText="1"/>
    </xf>
    <xf numFmtId="194" fontId="81" fillId="0" borderId="1" xfId="125" applyNumberFormat="1" applyFont="1" applyFill="1" applyBorder="1" applyAlignment="1">
      <alignment horizontal="center" vertical="center" wrapText="1"/>
    </xf>
    <xf numFmtId="194" fontId="81" fillId="0" borderId="4" xfId="125" applyNumberFormat="1" applyFont="1" applyFill="1" applyBorder="1" applyAlignment="1">
      <alignment horizontal="center" vertical="center" wrapText="1"/>
    </xf>
    <xf numFmtId="195" fontId="29" fillId="0" borderId="0" xfId="126" applyNumberFormat="1" applyFont="1" applyFill="1" applyBorder="1" applyAlignment="1">
      <alignment horizontal="center"/>
    </xf>
    <xf numFmtId="49" fontId="29" fillId="0" borderId="0" xfId="127" applyNumberFormat="1" applyFont="1" applyFill="1" applyBorder="1" applyAlignment="1">
      <alignment horizontal="center" vertical="center" shrinkToFit="1"/>
    </xf>
    <xf numFmtId="195" fontId="79" fillId="2" borderId="2" xfId="126" applyNumberFormat="1" applyFont="1" applyFill="1" applyBorder="1" applyAlignment="1">
      <alignment horizontal="center" vertical="center"/>
    </xf>
    <xf numFmtId="195" fontId="29" fillId="2" borderId="2" xfId="126" applyNumberFormat="1" applyFont="1" applyFill="1" applyBorder="1" applyAlignment="1">
      <alignment horizontal="center" wrapText="1"/>
    </xf>
    <xf numFmtId="194" fontId="79" fillId="2" borderId="0" xfId="125" applyNumberFormat="1" applyFont="1" applyFill="1" applyAlignment="1"/>
    <xf numFmtId="194" fontId="81" fillId="2" borderId="4" xfId="125" applyNumberFormat="1" applyFont="1" applyFill="1" applyBorder="1" applyAlignment="1">
      <alignment horizontal="center" vertical="center" wrapText="1"/>
    </xf>
    <xf numFmtId="187" fontId="29" fillId="0" borderId="0" xfId="127" applyNumberFormat="1" applyFont="1" applyFill="1" applyBorder="1" applyAlignment="1">
      <alignment horizontal="center" vertical="center" shrinkToFit="1"/>
    </xf>
    <xf numFmtId="194" fontId="82" fillId="2" borderId="0" xfId="127" applyNumberFormat="1" applyFont="1" applyFill="1" applyBorder="1" applyAlignment="1">
      <alignment horizontal="left" vertical="center" shrinkToFit="1"/>
    </xf>
    <xf numFmtId="194" fontId="29" fillId="2" borderId="0" xfId="125" applyNumberFormat="1" applyFont="1" applyFill="1" applyAlignment="1"/>
    <xf numFmtId="195" fontId="29" fillId="2" borderId="3" xfId="126" applyNumberFormat="1" applyFont="1" applyFill="1" applyBorder="1" applyAlignment="1">
      <alignment horizontal="center" vertical="center" wrapText="1"/>
    </xf>
    <xf numFmtId="195" fontId="29" fillId="2" borderId="4" xfId="126" applyNumberFormat="1" applyFont="1" applyFill="1" applyBorder="1" applyAlignment="1">
      <alignment horizontal="center" vertical="center" wrapText="1"/>
    </xf>
    <xf numFmtId="195" fontId="29" fillId="2" borderId="1" xfId="126" applyNumberFormat="1" applyFont="1" applyFill="1" applyBorder="1" applyAlignment="1">
      <alignment horizontal="center" vertical="center" wrapText="1"/>
    </xf>
    <xf numFmtId="194" fontId="81" fillId="2" borderId="2" xfId="125" applyNumberFormat="1" applyFont="1" applyFill="1" applyBorder="1" applyAlignment="1">
      <alignment horizontal="center" vertical="center" wrapText="1"/>
    </xf>
    <xf numFmtId="58" fontId="29" fillId="0" borderId="0" xfId="127" applyNumberFormat="1" applyFont="1" applyFill="1" applyBorder="1" applyAlignment="1">
      <alignment horizontal="left" vertical="center" shrinkToFit="1"/>
    </xf>
    <xf numFmtId="195" fontId="29" fillId="2" borderId="2" xfId="126" applyNumberFormat="1" applyFont="1" applyFill="1" applyBorder="1" applyAlignment="1">
      <alignment horizontal="center" vertical="center" wrapText="1"/>
    </xf>
    <xf numFmtId="186" fontId="29" fillId="2" borderId="2" xfId="126" applyNumberFormat="1" applyFont="1" applyFill="1" applyBorder="1" applyAlignment="1">
      <alignment horizontal="center"/>
    </xf>
    <xf numFmtId="186" fontId="29" fillId="0" borderId="0" xfId="126" applyNumberFormat="1" applyFont="1" applyFill="1" applyBorder="1" applyAlignment="1">
      <alignment horizontal="center" vertical="center"/>
    </xf>
    <xf numFmtId="186" fontId="29" fillId="0" borderId="2" xfId="126" applyNumberFormat="1" applyFont="1" applyFill="1" applyBorder="1" applyAlignment="1">
      <alignment horizontal="center" vertical="center"/>
    </xf>
    <xf numFmtId="194" fontId="29" fillId="0" borderId="3" xfId="126" applyNumberFormat="1" applyFont="1" applyFill="1" applyBorder="1" applyAlignment="1">
      <alignment horizontal="center" vertical="center"/>
    </xf>
    <xf numFmtId="194" fontId="29" fillId="0" borderId="4" xfId="126" applyNumberFormat="1" applyFont="1" applyFill="1" applyBorder="1" applyAlignment="1">
      <alignment horizontal="center" vertical="center"/>
    </xf>
    <xf numFmtId="194" fontId="29" fillId="0" borderId="1" xfId="126" applyNumberFormat="1" applyFont="1" applyFill="1" applyBorder="1" applyAlignment="1">
      <alignment horizontal="center" vertical="center"/>
    </xf>
    <xf numFmtId="194" fontId="81" fillId="0" borderId="2" xfId="125" applyNumberFormat="1" applyFont="1" applyFill="1" applyBorder="1" applyAlignment="1">
      <alignment horizontal="center" vertical="center" wrapText="1"/>
    </xf>
    <xf numFmtId="194" fontId="29" fillId="0" borderId="0" xfId="126" applyNumberFormat="1" applyFont="1" applyFill="1" applyBorder="1" applyAlignment="1">
      <alignment horizontal="center" vertical="center"/>
    </xf>
    <xf numFmtId="194" fontId="82" fillId="0" borderId="0" xfId="127" applyNumberFormat="1" applyFont="1" applyFill="1" applyBorder="1" applyAlignment="1">
      <alignment horizontal="left" vertical="center" shrinkToFit="1"/>
    </xf>
    <xf numFmtId="194" fontId="10" fillId="4" borderId="0" xfId="128" applyFont="1" applyFill="1" applyBorder="1" applyAlignment="1">
      <alignment horizontal="left" vertical="center"/>
    </xf>
    <xf numFmtId="195" fontId="29" fillId="0" borderId="2" xfId="125" applyNumberFormat="1" applyFont="1" applyFill="1" applyBorder="1" applyAlignment="1">
      <alignment horizontal="center"/>
    </xf>
    <xf numFmtId="194" fontId="29" fillId="0" borderId="2" xfId="126" applyNumberFormat="1" applyFont="1" applyFill="1" applyBorder="1" applyAlignment="1">
      <alignment horizontal="center" vertical="center" wrapText="1"/>
    </xf>
    <xf numFmtId="194" fontId="29" fillId="2" borderId="2" xfId="125" applyNumberFormat="1" applyFont="1" applyFill="1" applyBorder="1" applyAlignment="1">
      <alignment horizontal="center" vertical="center"/>
    </xf>
    <xf numFmtId="195" fontId="29" fillId="2" borderId="0" xfId="126" applyNumberFormat="1" applyFont="1" applyFill="1" applyBorder="1" applyAlignment="1">
      <alignment horizontal="center" vertical="center"/>
    </xf>
    <xf numFmtId="195" fontId="29" fillId="0" borderId="0" xfId="125" applyNumberFormat="1" applyFont="1" applyFill="1" applyBorder="1" applyAlignment="1">
      <alignment horizontal="center" vertical="center"/>
    </xf>
    <xf numFmtId="195" fontId="29" fillId="0" borderId="0" xfId="126" applyNumberFormat="1" applyFont="1" applyFill="1" applyBorder="1" applyAlignment="1">
      <alignment horizontal="center" vertical="center"/>
    </xf>
    <xf numFmtId="194" fontId="29" fillId="0" borderId="0" xfId="125" applyNumberFormat="1" applyFont="1" applyFill="1" applyBorder="1" applyAlignment="1">
      <alignment horizontal="center" vertical="center"/>
    </xf>
    <xf numFmtId="194" fontId="29" fillId="2" borderId="0" xfId="125" applyNumberFormat="1" applyFont="1" applyFill="1" applyBorder="1" applyAlignment="1">
      <alignment horizontal="center" vertical="center"/>
    </xf>
    <xf numFmtId="194" fontId="83" fillId="0" borderId="0" xfId="125" applyFont="1">
      <alignment vertical="center"/>
    </xf>
    <xf numFmtId="194" fontId="29" fillId="2" borderId="0" xfId="127" applyNumberFormat="1" applyFont="1" applyFill="1" applyBorder="1" applyAlignment="1">
      <alignment horizontal="left" vertical="center" shrinkToFit="1"/>
    </xf>
    <xf numFmtId="58" fontId="29" fillId="2" borderId="0" xfId="127" applyNumberFormat="1" applyFont="1" applyFill="1" applyBorder="1" applyAlignment="1">
      <alignment horizontal="left" vertical="center" shrinkToFit="1"/>
    </xf>
    <xf numFmtId="195" fontId="29" fillId="2" borderId="0" xfId="126" applyNumberFormat="1" applyFont="1" applyFill="1" applyBorder="1" applyAlignment="1">
      <alignment horizontal="center"/>
    </xf>
    <xf numFmtId="194" fontId="29" fillId="2" borderId="0" xfId="125" applyNumberFormat="1" applyFont="1" applyFill="1" applyBorder="1" applyAlignment="1"/>
    <xf numFmtId="195" fontId="29" fillId="2" borderId="0" xfId="126" applyNumberFormat="1" applyFont="1" applyFill="1" applyBorder="1" applyAlignment="1">
      <alignment horizontal="center" wrapText="1"/>
    </xf>
    <xf numFmtId="195" fontId="29" fillId="0" borderId="13" xfId="126" applyNumberFormat="1" applyFont="1" applyFill="1" applyBorder="1" applyAlignment="1">
      <alignment horizontal="center" vertical="center"/>
    </xf>
    <xf numFmtId="194" fontId="10" fillId="4" borderId="2" xfId="128" applyFont="1" applyFill="1" applyBorder="1" applyAlignment="1">
      <alignment horizontal="left" vertical="center"/>
    </xf>
    <xf numFmtId="195" fontId="29" fillId="0" borderId="0" xfId="126" applyNumberFormat="1" applyFont="1" applyFill="1" applyBorder="1" applyAlignment="1">
      <alignment horizontal="center" wrapText="1"/>
    </xf>
    <xf numFmtId="195" fontId="29" fillId="0" borderId="1" xfId="126" applyNumberFormat="1" applyFont="1" applyFill="1" applyBorder="1" applyAlignment="1">
      <alignment horizontal="center" wrapText="1"/>
    </xf>
    <xf numFmtId="195" fontId="29" fillId="0" borderId="2" xfId="126" applyNumberFormat="1" applyFont="1" applyFill="1" applyBorder="1" applyAlignment="1">
      <alignment horizontal="center" wrapText="1"/>
    </xf>
    <xf numFmtId="195" fontId="29" fillId="0" borderId="2" xfId="126" applyNumberFormat="1" applyFont="1" applyFill="1" applyBorder="1" applyAlignment="1">
      <alignment horizontal="center"/>
    </xf>
    <xf numFmtId="194" fontId="29" fillId="0" borderId="3" xfId="126" applyNumberFormat="1" applyFont="1" applyFill="1" applyBorder="1" applyAlignment="1">
      <alignment horizontal="center" vertical="center"/>
    </xf>
    <xf numFmtId="195" fontId="82" fillId="0" borderId="2" xfId="126" applyNumberFormat="1" applyFont="1" applyFill="1" applyBorder="1" applyAlignment="1">
      <alignment horizontal="center" wrapText="1"/>
    </xf>
    <xf numFmtId="194" fontId="29" fillId="0" borderId="0" xfId="126" applyNumberFormat="1" applyFont="1" applyFill="1" applyBorder="1" applyAlignment="1">
      <alignment horizontal="left" vertical="center"/>
    </xf>
    <xf numFmtId="194" fontId="29" fillId="0" borderId="28" xfId="127" applyNumberFormat="1" applyFont="1" applyFill="1" applyBorder="1" applyAlignment="1">
      <alignment vertical="center" shrinkToFit="1"/>
    </xf>
    <xf numFmtId="194" fontId="81" fillId="0" borderId="0" xfId="125" applyNumberFormat="1" applyFont="1" applyFill="1" applyAlignment="1">
      <alignment horizontal="left" vertical="center" wrapText="1" shrinkToFit="1"/>
    </xf>
    <xf numFmtId="194" fontId="81" fillId="0" borderId="2" xfId="125" applyNumberFormat="1" applyFont="1" applyFill="1" applyBorder="1" applyAlignment="1">
      <alignment horizontal="center" wrapText="1"/>
    </xf>
    <xf numFmtId="194" fontId="29" fillId="0" borderId="0" xfId="126" applyNumberFormat="1" applyFont="1" applyFill="1" applyBorder="1" applyAlignment="1"/>
    <xf numFmtId="194" fontId="29" fillId="0" borderId="0" xfId="125" applyNumberFormat="1" applyFont="1" applyFill="1" applyBorder="1" applyAlignment="1">
      <alignment vertical="center"/>
    </xf>
    <xf numFmtId="194" fontId="29" fillId="0" borderId="0" xfId="127" applyNumberFormat="1" applyFont="1" applyFill="1" applyBorder="1" applyAlignment="1">
      <alignment horizontal="center" vertical="center" shrinkToFit="1"/>
    </xf>
    <xf numFmtId="195" fontId="29" fillId="0" borderId="0" xfId="127" applyNumberFormat="1" applyFont="1" applyFill="1" applyBorder="1" applyAlignment="1">
      <alignment horizontal="center" vertical="center" shrinkToFit="1"/>
    </xf>
    <xf numFmtId="194" fontId="10" fillId="4" borderId="0" xfId="128" applyFont="1" applyFill="1" applyBorder="1" applyAlignment="1">
      <alignment horizontal="left" vertical="center"/>
    </xf>
    <xf numFmtId="194" fontId="29" fillId="0" borderId="0" xfId="129" applyNumberFormat="1" applyFont="1" applyFill="1" applyBorder="1" applyAlignment="1">
      <alignment horizontal="center" vertical="center"/>
    </xf>
    <xf numFmtId="194" fontId="29" fillId="0" borderId="0" xfId="125" applyNumberFormat="1" applyFont="1" applyFill="1" applyAlignment="1">
      <alignment vertical="center"/>
    </xf>
    <xf numFmtId="194" fontId="12" fillId="0" borderId="0" xfId="130" applyNumberFormat="1" applyFont="1" applyAlignment="1">
      <alignment horizontal="center" vertical="center"/>
    </xf>
    <xf numFmtId="195" fontId="29" fillId="0" borderId="0" xfId="129" applyNumberFormat="1" applyFont="1" applyFill="1" applyBorder="1" applyAlignment="1">
      <alignment horizontal="center" vertical="center"/>
    </xf>
    <xf numFmtId="194" fontId="29" fillId="0" borderId="0" xfId="125" applyNumberFormat="1" applyFont="1" applyFill="1" applyAlignment="1">
      <alignment horizontal="center" vertical="center"/>
    </xf>
    <xf numFmtId="194" fontId="9" fillId="0" borderId="0" xfId="130" applyFont="1" applyAlignment="1">
      <alignment horizontal="left" vertical="center"/>
    </xf>
    <xf numFmtId="194" fontId="8" fillId="0" borderId="0" xfId="131" applyFont="1" applyBorder="1" applyAlignment="1">
      <alignment horizontal="center" vertical="center"/>
    </xf>
    <xf numFmtId="178" fontId="25" fillId="0" borderId="0" xfId="132" applyFont="1"/>
    <xf numFmtId="178" fontId="75" fillId="0" borderId="0" xfId="132" applyFont="1"/>
    <xf numFmtId="178" fontId="75" fillId="0" borderId="0" xfId="132" applyFont="1" applyFill="1"/>
    <xf numFmtId="178" fontId="84" fillId="0" borderId="0" xfId="132" applyFont="1"/>
    <xf numFmtId="186" fontId="75" fillId="0" borderId="2" xfId="133" applyNumberFormat="1" applyFont="1" applyBorder="1" applyAlignment="1">
      <alignment horizontal="center" vertical="center" wrapText="1"/>
    </xf>
    <xf numFmtId="178" fontId="75" fillId="0" borderId="2" xfId="133" applyFont="1" applyFill="1" applyBorder="1" applyAlignment="1">
      <alignment horizontal="center" vertical="center" wrapText="1"/>
    </xf>
    <xf numFmtId="178" fontId="75" fillId="0" borderId="11" xfId="132" applyFont="1" applyBorder="1" applyAlignment="1">
      <alignment horizontal="center" wrapText="1"/>
    </xf>
    <xf numFmtId="178" fontId="75" fillId="0" borderId="7" xfId="132" applyFont="1" applyBorder="1" applyAlignment="1">
      <alignment horizontal="center" wrapText="1"/>
    </xf>
    <xf numFmtId="186" fontId="75" fillId="0" borderId="1" xfId="133" applyNumberFormat="1" applyFont="1" applyBorder="1" applyAlignment="1">
      <alignment horizontal="center" wrapText="1"/>
    </xf>
    <xf numFmtId="186" fontId="75" fillId="0" borderId="1" xfId="134" applyNumberFormat="1" applyFont="1" applyFill="1" applyBorder="1" applyAlignment="1">
      <alignment horizontal="center"/>
    </xf>
    <xf numFmtId="186" fontId="75" fillId="0" borderId="1" xfId="133" applyNumberFormat="1" applyFont="1" applyBorder="1" applyAlignment="1">
      <alignment horizontal="center" vertical="center" wrapText="1"/>
    </xf>
    <xf numFmtId="178" fontId="85" fillId="0" borderId="0" xfId="132" applyFont="1"/>
    <xf numFmtId="186" fontId="75" fillId="0" borderId="29" xfId="133" applyNumberFormat="1" applyFont="1" applyBorder="1" applyAlignment="1">
      <alignment horizontal="center" wrapText="1"/>
    </xf>
    <xf numFmtId="186" fontId="75" fillId="0" borderId="30" xfId="134" applyNumberFormat="1" applyFont="1" applyFill="1" applyBorder="1" applyAlignment="1">
      <alignment horizontal="center"/>
    </xf>
    <xf numFmtId="186" fontId="75" fillId="0" borderId="31" xfId="133" applyNumberFormat="1" applyFont="1" applyBorder="1" applyAlignment="1">
      <alignment horizontal="center" vertical="center" wrapText="1"/>
    </xf>
    <xf numFmtId="178" fontId="75" fillId="0" borderId="32" xfId="133" applyFont="1" applyFill="1" applyBorder="1" applyAlignment="1">
      <alignment horizontal="center" vertical="center" wrapText="1"/>
    </xf>
    <xf numFmtId="178" fontId="75" fillId="0" borderId="33" xfId="132" applyFont="1" applyBorder="1" applyAlignment="1">
      <alignment horizontal="center" wrapText="1"/>
    </xf>
    <xf numFmtId="178" fontId="75" fillId="0" borderId="34" xfId="132" applyFont="1" applyBorder="1" applyAlignment="1">
      <alignment horizontal="center" wrapText="1"/>
    </xf>
    <xf numFmtId="178" fontId="67" fillId="0" borderId="0" xfId="132" applyFont="1" applyAlignment="1">
      <alignment horizontal="left" vertical="center" wrapText="1" shrinkToFit="1"/>
    </xf>
    <xf numFmtId="186" fontId="75" fillId="0" borderId="15" xfId="133" applyNumberFormat="1" applyFont="1" applyBorder="1" applyAlignment="1">
      <alignment horizontal="center" wrapText="1"/>
    </xf>
    <xf numFmtId="186" fontId="75" fillId="0" borderId="35" xfId="133" applyNumberFormat="1" applyFont="1" applyBorder="1" applyAlignment="1">
      <alignment horizontal="center" vertical="center" wrapText="1"/>
    </xf>
    <xf numFmtId="186" fontId="75" fillId="0" borderId="32" xfId="134" applyNumberFormat="1" applyFont="1" applyFill="1" applyBorder="1" applyAlignment="1">
      <alignment horizontal="center"/>
    </xf>
    <xf numFmtId="178" fontId="75" fillId="0" borderId="15" xfId="135" applyFont="1" applyBorder="1" applyAlignment="1">
      <alignment horizontal="center" vertical="center" wrapText="1"/>
    </xf>
    <xf numFmtId="178" fontId="75" fillId="0" borderId="36" xfId="135" applyFont="1" applyBorder="1" applyAlignment="1">
      <alignment horizontal="center" vertical="center" wrapText="1"/>
    </xf>
    <xf numFmtId="178" fontId="75" fillId="0" borderId="32" xfId="135" applyFont="1" applyBorder="1" applyAlignment="1">
      <alignment horizontal="center" vertical="center" wrapText="1"/>
    </xf>
    <xf numFmtId="178" fontId="75" fillId="0" borderId="32" xfId="135" applyFont="1" applyBorder="1" applyAlignment="1">
      <alignment horizontal="center" vertical="center" wrapText="1"/>
    </xf>
    <xf numFmtId="178" fontId="75" fillId="26" borderId="37" xfId="101" applyFont="1" applyFill="1" applyBorder="1" applyAlignment="1">
      <alignment horizontal="center" vertical="center"/>
    </xf>
    <xf numFmtId="178" fontId="75" fillId="26" borderId="38" xfId="101" applyFont="1" applyFill="1" applyBorder="1" applyAlignment="1">
      <alignment horizontal="center" vertical="center"/>
    </xf>
    <xf numFmtId="178" fontId="75" fillId="26" borderId="39" xfId="101" applyFont="1" applyFill="1" applyBorder="1" applyAlignment="1">
      <alignment horizontal="center" vertical="center"/>
    </xf>
    <xf numFmtId="178" fontId="75" fillId="26" borderId="40" xfId="101" applyFont="1" applyFill="1" applyBorder="1" applyAlignment="1">
      <alignment horizontal="center" vertical="center"/>
    </xf>
    <xf numFmtId="178" fontId="85" fillId="0" borderId="0" xfId="132" applyFont="1" applyFill="1"/>
    <xf numFmtId="178" fontId="75" fillId="0" borderId="0" xfId="132" applyFont="1" applyFill="1" applyAlignment="1">
      <alignment horizontal="center" vertical="center" wrapText="1" shrinkToFit="1"/>
    </xf>
    <xf numFmtId="49" fontId="75" fillId="0" borderId="0" xfId="132" applyNumberFormat="1" applyFont="1" applyFill="1" applyAlignment="1">
      <alignment horizontal="center" vertical="center" wrapText="1" shrinkToFit="1"/>
    </xf>
    <xf numFmtId="49" fontId="75" fillId="0" borderId="0" xfId="132" applyNumberFormat="1" applyFont="1" applyFill="1" applyBorder="1" applyAlignment="1">
      <alignment horizontal="center" vertical="center" wrapText="1" shrinkToFit="1"/>
    </xf>
    <xf numFmtId="178" fontId="75" fillId="0" borderId="0" xfId="133" applyFont="1" applyFill="1" applyBorder="1" applyAlignment="1">
      <alignment horizontal="center" vertical="center" wrapText="1"/>
    </xf>
    <xf numFmtId="178" fontId="67" fillId="0" borderId="0" xfId="132" applyFont="1" applyFill="1" applyBorder="1" applyAlignment="1">
      <alignment horizontal="left" vertical="center" wrapText="1" shrinkToFit="1"/>
    </xf>
    <xf numFmtId="186" fontId="75" fillId="0" borderId="32" xfId="133" applyNumberFormat="1" applyFont="1" applyBorder="1" applyAlignment="1">
      <alignment horizontal="center" wrapText="1"/>
    </xf>
    <xf numFmtId="186" fontId="75" fillId="0" borderId="36" xfId="133" applyNumberFormat="1" applyFont="1" applyBorder="1" applyAlignment="1">
      <alignment horizontal="center" vertical="center" wrapText="1"/>
    </xf>
    <xf numFmtId="178" fontId="48" fillId="0" borderId="41" xfId="132" applyFont="1" applyFill="1" applyBorder="1" applyAlignment="1">
      <alignment horizontal="center" vertical="center" wrapText="1"/>
    </xf>
    <xf numFmtId="178" fontId="75" fillId="0" borderId="4" xfId="133" applyFont="1" applyFill="1" applyBorder="1" applyAlignment="1">
      <alignment horizontal="center" vertical="center" wrapText="1"/>
    </xf>
    <xf numFmtId="178" fontId="75" fillId="0" borderId="42" xfId="133" applyFont="1" applyFill="1" applyBorder="1" applyAlignment="1">
      <alignment horizontal="center" vertical="center" wrapText="1"/>
    </xf>
    <xf numFmtId="178" fontId="75" fillId="0" borderId="15" xfId="132" applyFont="1" applyBorder="1" applyAlignment="1">
      <alignment horizontal="center" vertical="center" wrapText="1"/>
    </xf>
    <xf numFmtId="178" fontId="75" fillId="0" borderId="43" xfId="132" applyFont="1" applyBorder="1" applyAlignment="1">
      <alignment horizontal="center" vertical="center" wrapText="1"/>
    </xf>
    <xf numFmtId="178" fontId="75" fillId="25" borderId="37" xfId="101" applyFont="1" applyFill="1" applyBorder="1" applyAlignment="1">
      <alignment horizontal="center" vertical="center"/>
    </xf>
    <xf numFmtId="178" fontId="75" fillId="25" borderId="38" xfId="101" applyFont="1" applyFill="1" applyBorder="1" applyAlignment="1">
      <alignment horizontal="center" vertical="center"/>
    </xf>
    <xf numFmtId="178" fontId="75" fillId="0" borderId="29" xfId="132" applyFont="1" applyBorder="1" applyAlignment="1">
      <alignment horizontal="center" vertical="center" wrapText="1"/>
    </xf>
    <xf numFmtId="178" fontId="75" fillId="25" borderId="39" xfId="101" applyFont="1" applyFill="1" applyBorder="1" applyAlignment="1">
      <alignment horizontal="center" vertical="center"/>
    </xf>
    <xf numFmtId="178" fontId="75" fillId="25" borderId="40" xfId="101" applyFont="1" applyFill="1" applyBorder="1" applyAlignment="1">
      <alignment horizontal="center" vertical="center"/>
    </xf>
    <xf numFmtId="186" fontId="75" fillId="0" borderId="35" xfId="132" applyNumberFormat="1" applyFont="1" applyBorder="1" applyAlignment="1">
      <alignment horizontal="center" wrapText="1"/>
    </xf>
    <xf numFmtId="186" fontId="75" fillId="0" borderId="0" xfId="132" applyNumberFormat="1" applyFont="1" applyAlignment="1">
      <alignment horizontal="center" wrapText="1"/>
    </xf>
    <xf numFmtId="186" fontId="75" fillId="0" borderId="0" xfId="132" applyNumberFormat="1" applyFont="1" applyAlignment="1">
      <alignment horizontal="center" vertical="center" wrapText="1"/>
    </xf>
    <xf numFmtId="178" fontId="75" fillId="0" borderId="0" xfId="132" applyFont="1" applyAlignment="1">
      <alignment horizontal="center" vertical="center" wrapText="1" shrinkToFit="1"/>
    </xf>
    <xf numFmtId="178" fontId="75" fillId="0" borderId="0" xfId="132" applyFont="1" applyAlignment="1">
      <alignment horizontal="center" wrapText="1"/>
    </xf>
    <xf numFmtId="186" fontId="75" fillId="0" borderId="32" xfId="133" applyNumberFormat="1" applyFont="1" applyBorder="1" applyAlignment="1">
      <alignment horizontal="center"/>
    </xf>
    <xf numFmtId="178" fontId="75" fillId="0" borderId="33" xfId="132" applyFont="1" applyFill="1" applyBorder="1" applyAlignment="1">
      <alignment horizontal="center" vertical="center"/>
    </xf>
    <xf numFmtId="178" fontId="75" fillId="0" borderId="34" xfId="132" applyFont="1" applyFill="1" applyBorder="1" applyAlignment="1">
      <alignment horizontal="center" vertical="center"/>
    </xf>
    <xf numFmtId="186" fontId="75" fillId="0" borderId="31" xfId="133" applyNumberFormat="1" applyFont="1" applyBorder="1" applyAlignment="1">
      <alignment horizontal="center"/>
    </xf>
    <xf numFmtId="186" fontId="75" fillId="0" borderId="35" xfId="133" applyNumberFormat="1" applyFont="1" applyBorder="1" applyAlignment="1">
      <alignment horizontal="center"/>
    </xf>
    <xf numFmtId="178" fontId="75" fillId="0" borderId="30" xfId="133" applyFont="1" applyFill="1" applyBorder="1" applyAlignment="1">
      <alignment horizontal="center" vertical="center" wrapText="1"/>
    </xf>
    <xf numFmtId="178" fontId="75" fillId="0" borderId="44" xfId="135" applyFont="1" applyBorder="1" applyAlignment="1">
      <alignment horizontal="center" vertical="center" wrapText="1"/>
    </xf>
    <xf numFmtId="178" fontId="75" fillId="0" borderId="45" xfId="135" applyFont="1" applyBorder="1" applyAlignment="1">
      <alignment horizontal="center" vertical="center" wrapText="1"/>
    </xf>
    <xf numFmtId="187" fontId="75" fillId="0" borderId="0" xfId="132" applyNumberFormat="1" applyFont="1" applyFill="1" applyAlignment="1">
      <alignment horizontal="center" vertical="center" wrapText="1" shrinkToFit="1"/>
    </xf>
    <xf numFmtId="178" fontId="67" fillId="0" borderId="0" xfId="132" applyFont="1" applyFill="1" applyAlignment="1">
      <alignment horizontal="left" vertical="center" wrapText="1" shrinkToFit="1"/>
    </xf>
    <xf numFmtId="178" fontId="67" fillId="4" borderId="0" xfId="132" applyFont="1" applyFill="1" applyAlignment="1">
      <alignment horizontal="left" vertical="center" wrapText="1"/>
    </xf>
    <xf numFmtId="178" fontId="67" fillId="0" borderId="0" xfId="132" applyFont="1" applyFill="1" applyAlignment="1">
      <alignment horizontal="left" vertical="center" wrapText="1"/>
    </xf>
    <xf numFmtId="178" fontId="67" fillId="4" borderId="0" xfId="132" applyFont="1" applyFill="1" applyAlignment="1">
      <alignment horizontal="left" vertical="center" wrapText="1"/>
    </xf>
    <xf numFmtId="186" fontId="75" fillId="0" borderId="32" xfId="132" applyNumberFormat="1" applyFont="1" applyBorder="1" applyAlignment="1">
      <alignment horizontal="center" vertical="center" wrapText="1"/>
    </xf>
    <xf numFmtId="186" fontId="75" fillId="0" borderId="33" xfId="132" applyNumberFormat="1" applyFont="1" applyBorder="1" applyAlignment="1">
      <alignment horizontal="center" vertical="center" wrapText="1"/>
    </xf>
    <xf numFmtId="178" fontId="75" fillId="27" borderId="32" xfId="132" applyFont="1" applyFill="1" applyBorder="1" applyAlignment="1">
      <alignment horizontal="center" vertical="center"/>
    </xf>
    <xf numFmtId="196" fontId="75" fillId="0" borderId="41" xfId="132" applyNumberFormat="1" applyFont="1" applyFill="1" applyBorder="1" applyAlignment="1" applyProtection="1">
      <alignment horizontal="center" vertical="center"/>
      <protection locked="0"/>
    </xf>
    <xf numFmtId="178" fontId="75" fillId="0" borderId="32" xfId="132" applyFont="1" applyBorder="1" applyAlignment="1">
      <alignment horizontal="center" vertical="center"/>
    </xf>
    <xf numFmtId="178" fontId="67" fillId="0" borderId="0" xfId="132" applyFont="1"/>
    <xf numFmtId="196" fontId="75" fillId="0" borderId="41" xfId="132" applyNumberFormat="1" applyFont="1" applyFill="1" applyBorder="1" applyAlignment="1" applyProtection="1">
      <alignment horizontal="center"/>
      <protection locked="0"/>
    </xf>
    <xf numFmtId="196" fontId="75" fillId="0" borderId="30" xfId="132" applyNumberFormat="1" applyFont="1" applyFill="1" applyBorder="1" applyAlignment="1" applyProtection="1">
      <alignment horizontal="center"/>
      <protection locked="0"/>
    </xf>
    <xf numFmtId="178" fontId="75" fillId="0" borderId="32" xfId="132" applyFont="1" applyBorder="1" applyAlignment="1">
      <alignment horizontal="center"/>
    </xf>
    <xf numFmtId="178" fontId="75" fillId="0" borderId="46" xfId="132" applyFont="1" applyBorder="1" applyAlignment="1">
      <alignment horizontal="center" vertical="center" wrapText="1"/>
    </xf>
    <xf numFmtId="178" fontId="75" fillId="28" borderId="46" xfId="132" applyFont="1" applyFill="1" applyBorder="1" applyAlignment="1">
      <alignment horizontal="center" vertical="center" wrapText="1"/>
    </xf>
    <xf numFmtId="178" fontId="75" fillId="28" borderId="29" xfId="132" applyFont="1" applyFill="1" applyBorder="1" applyAlignment="1">
      <alignment horizontal="center" vertical="center" wrapText="1"/>
    </xf>
    <xf numFmtId="186" fontId="75" fillId="0" borderId="0" xfId="132" applyNumberFormat="1" applyFont="1" applyFill="1" applyBorder="1" applyAlignment="1">
      <alignment horizontal="center" vertical="center" wrapText="1"/>
    </xf>
    <xf numFmtId="178" fontId="48" fillId="0" borderId="0" xfId="132" applyFont="1" applyFill="1" applyBorder="1" applyAlignment="1">
      <alignment horizontal="center" vertical="center"/>
    </xf>
    <xf numFmtId="196" fontId="75" fillId="0" borderId="0" xfId="132" applyNumberFormat="1" applyFont="1" applyFill="1" applyBorder="1" applyAlignment="1" applyProtection="1">
      <alignment horizontal="center"/>
      <protection locked="0"/>
    </xf>
    <xf numFmtId="178" fontId="67" fillId="0" borderId="0" xfId="132" applyFont="1" applyFill="1" applyAlignment="1">
      <alignment horizontal="left"/>
    </xf>
    <xf numFmtId="178" fontId="75" fillId="0" borderId="32" xfId="132" applyFont="1" applyFill="1" applyBorder="1" applyAlignment="1">
      <alignment horizontal="center"/>
    </xf>
    <xf numFmtId="196" fontId="75" fillId="0" borderId="32" xfId="132" applyNumberFormat="1" applyFont="1" applyFill="1" applyBorder="1" applyAlignment="1" applyProtection="1">
      <alignment horizontal="center"/>
      <protection locked="0"/>
    </xf>
    <xf numFmtId="178" fontId="86" fillId="0" borderId="0" xfId="132" applyFont="1"/>
    <xf numFmtId="178" fontId="75" fillId="11" borderId="41" xfId="132" applyFont="1" applyFill="1" applyBorder="1" applyAlignment="1">
      <alignment horizontal="center" vertical="center"/>
    </xf>
    <xf numFmtId="178" fontId="75" fillId="11" borderId="30" xfId="132" applyFont="1" applyFill="1" applyBorder="1" applyAlignment="1">
      <alignment horizontal="center" vertical="center"/>
    </xf>
    <xf numFmtId="178" fontId="75" fillId="0" borderId="32" xfId="132" applyFont="1" applyBorder="1" applyAlignment="1">
      <alignment horizontal="center" wrapText="1"/>
    </xf>
    <xf numFmtId="178" fontId="75" fillId="29" borderId="32" xfId="101" applyFont="1" applyFill="1" applyBorder="1" applyAlignment="1">
      <alignment horizontal="center" vertical="center"/>
    </xf>
    <xf numFmtId="186" fontId="86" fillId="0" borderId="0" xfId="132" applyNumberFormat="1" applyFont="1" applyFill="1" applyBorder="1" applyAlignment="1">
      <alignment horizontal="center"/>
    </xf>
    <xf numFmtId="186" fontId="86" fillId="0" borderId="0" xfId="132" applyNumberFormat="1" applyFont="1" applyFill="1" applyBorder="1" applyAlignment="1">
      <alignment horizontal="center" vertical="center" wrapText="1"/>
    </xf>
    <xf numFmtId="178" fontId="87" fillId="0" borderId="0" xfId="132" applyFont="1" applyFill="1" applyBorder="1" applyAlignment="1">
      <alignment horizontal="center" vertical="center"/>
    </xf>
    <xf numFmtId="1" fontId="86" fillId="0" borderId="0" xfId="132" applyNumberFormat="1" applyFont="1" applyFill="1" applyBorder="1" applyAlignment="1">
      <alignment horizontal="center" vertical="center" wrapText="1"/>
    </xf>
    <xf numFmtId="178" fontId="88" fillId="0" borderId="0" xfId="132" applyFont="1" applyFill="1" applyAlignment="1">
      <alignment horizontal="left"/>
    </xf>
    <xf numFmtId="178" fontId="75" fillId="0" borderId="41" xfId="132" applyFont="1" applyFill="1" applyBorder="1" applyAlignment="1">
      <alignment horizontal="center" vertical="center"/>
    </xf>
    <xf numFmtId="178" fontId="75" fillId="0" borderId="47" xfId="132" applyFont="1" applyFill="1" applyBorder="1" applyAlignment="1">
      <alignment horizontal="center" vertical="center"/>
    </xf>
    <xf numFmtId="178" fontId="75" fillId="0" borderId="30" xfId="132" applyFont="1" applyFill="1" applyBorder="1" applyAlignment="1">
      <alignment horizontal="center" vertical="center"/>
    </xf>
    <xf numFmtId="178" fontId="75" fillId="0" borderId="48" xfId="132" applyFont="1" applyBorder="1" applyAlignment="1">
      <alignment horizontal="center" vertical="center" wrapText="1"/>
    </xf>
    <xf numFmtId="178" fontId="75" fillId="0" borderId="49" xfId="132" applyFont="1" applyBorder="1" applyAlignment="1">
      <alignment horizontal="center" vertical="center" wrapText="1"/>
    </xf>
    <xf numFmtId="178" fontId="75" fillId="10" borderId="32" xfId="101" applyFont="1" applyFill="1" applyBorder="1" applyAlignment="1">
      <alignment horizontal="center" vertical="center"/>
    </xf>
    <xf numFmtId="178" fontId="75" fillId="0" borderId="50" xfId="132" applyFont="1" applyBorder="1" applyAlignment="1">
      <alignment horizontal="center" vertical="center" wrapText="1"/>
    </xf>
    <xf numFmtId="178" fontId="75" fillId="0" borderId="32" xfId="132" applyFont="1" applyFill="1" applyBorder="1" applyAlignment="1">
      <alignment horizontal="center" vertical="center"/>
    </xf>
    <xf numFmtId="178" fontId="75" fillId="0" borderId="51" xfId="132" applyFont="1" applyBorder="1" applyAlignment="1">
      <alignment horizontal="center" vertical="center" wrapText="1"/>
    </xf>
    <xf numFmtId="178" fontId="75" fillId="30" borderId="32" xfId="101" applyFont="1" applyFill="1" applyBorder="1" applyAlignment="1">
      <alignment horizontal="center" vertical="center"/>
    </xf>
    <xf numFmtId="178" fontId="89" fillId="0" borderId="0" xfId="132" applyFont="1" applyFill="1"/>
    <xf numFmtId="186" fontId="90" fillId="0" borderId="0" xfId="132" applyNumberFormat="1" applyFont="1" applyFill="1" applyBorder="1" applyAlignment="1">
      <alignment horizontal="center"/>
    </xf>
    <xf numFmtId="186" fontId="90" fillId="0" borderId="0" xfId="132" applyNumberFormat="1" applyFont="1" applyFill="1" applyBorder="1" applyAlignment="1">
      <alignment horizontal="center" vertical="center" wrapText="1"/>
    </xf>
    <xf numFmtId="178" fontId="91" fillId="0" borderId="0" xfId="132" applyFont="1" applyFill="1" applyBorder="1" applyAlignment="1">
      <alignment horizontal="center" vertical="center"/>
    </xf>
    <xf numFmtId="1" fontId="90" fillId="0" borderId="0" xfId="132" applyNumberFormat="1" applyFont="1" applyFill="1" applyBorder="1" applyAlignment="1">
      <alignment horizontal="center" vertical="center" wrapText="1"/>
    </xf>
    <xf numFmtId="178" fontId="92" fillId="0" borderId="32" xfId="132" applyFont="1" applyBorder="1" applyAlignment="1">
      <alignment horizontal="center"/>
    </xf>
    <xf numFmtId="186" fontId="75" fillId="0" borderId="32" xfId="132" applyNumberFormat="1" applyFont="1" applyBorder="1" applyAlignment="1">
      <alignment horizontal="center" wrapText="1"/>
    </xf>
    <xf numFmtId="178" fontId="93" fillId="0" borderId="0" xfId="132" applyFont="1"/>
    <xf numFmtId="178" fontId="75" fillId="31" borderId="37" xfId="101" applyFont="1" applyFill="1" applyBorder="1" applyAlignment="1">
      <alignment horizontal="center" vertical="center"/>
    </xf>
    <xf numFmtId="178" fontId="75" fillId="31" borderId="38" xfId="101" applyFont="1" applyFill="1" applyBorder="1" applyAlignment="1">
      <alignment horizontal="center" vertical="center"/>
    </xf>
    <xf numFmtId="178" fontId="75" fillId="31" borderId="39" xfId="101" applyFont="1" applyFill="1" applyBorder="1" applyAlignment="1">
      <alignment horizontal="center" vertical="center"/>
    </xf>
    <xf numFmtId="178" fontId="75" fillId="31" borderId="40" xfId="101" applyFont="1" applyFill="1" applyBorder="1" applyAlignment="1">
      <alignment horizontal="center" vertical="center"/>
    </xf>
    <xf numFmtId="178" fontId="75" fillId="31" borderId="46" xfId="132" applyFont="1" applyFill="1" applyBorder="1" applyAlignment="1">
      <alignment horizontal="center" vertical="center" wrapText="1"/>
    </xf>
    <xf numFmtId="178" fontId="75" fillId="31" borderId="29" xfId="132" applyFont="1" applyFill="1" applyBorder="1" applyAlignment="1">
      <alignment horizontal="center" vertical="center" wrapText="1"/>
    </xf>
    <xf numFmtId="178" fontId="85" fillId="0" borderId="0" xfId="132" applyFont="1" applyFill="1" applyAlignment="1">
      <alignment horizontal="left"/>
    </xf>
    <xf numFmtId="186" fontId="75" fillId="0" borderId="0" xfId="132" applyNumberFormat="1" applyFont="1" applyFill="1" applyBorder="1" applyAlignment="1">
      <alignment horizontal="left" vertical="center" wrapText="1"/>
    </xf>
    <xf numFmtId="178" fontId="75" fillId="0" borderId="0" xfId="132" applyFont="1" applyFill="1" applyBorder="1" applyAlignment="1">
      <alignment horizontal="left" vertical="center"/>
    </xf>
    <xf numFmtId="196" fontId="75" fillId="0" borderId="0" xfId="132" applyNumberFormat="1" applyFont="1" applyFill="1" applyBorder="1" applyAlignment="1" applyProtection="1">
      <alignment horizontal="left"/>
      <protection locked="0"/>
    </xf>
    <xf numFmtId="186" fontId="75" fillId="0" borderId="0" xfId="132" applyNumberFormat="1" applyFont="1" applyBorder="1" applyAlignment="1">
      <alignment horizontal="center"/>
    </xf>
    <xf numFmtId="186" fontId="75" fillId="0" borderId="0" xfId="132" applyNumberFormat="1" applyFont="1" applyBorder="1" applyAlignment="1">
      <alignment horizontal="center" vertical="center" wrapText="1"/>
    </xf>
    <xf numFmtId="178" fontId="75" fillId="27" borderId="0" xfId="132" applyFont="1" applyFill="1" applyBorder="1" applyAlignment="1">
      <alignment horizontal="center" vertical="center"/>
    </xf>
    <xf numFmtId="196" fontId="75" fillId="0" borderId="0" xfId="132" applyNumberFormat="1" applyFont="1" applyFill="1" applyBorder="1" applyAlignment="1" applyProtection="1">
      <alignment horizontal="center" wrapText="1"/>
      <protection locked="0"/>
    </xf>
    <xf numFmtId="178" fontId="75" fillId="0" borderId="0" xfId="132" applyFont="1" applyBorder="1" applyAlignment="1">
      <alignment horizontal="center" wrapText="1"/>
    </xf>
    <xf numFmtId="186" fontId="75" fillId="0" borderId="32" xfId="132" applyNumberFormat="1" applyFont="1" applyBorder="1" applyAlignment="1">
      <alignment horizontal="center"/>
    </xf>
    <xf numFmtId="178" fontId="75" fillId="27" borderId="41" xfId="132" applyFont="1" applyFill="1" applyBorder="1" applyAlignment="1">
      <alignment horizontal="center" vertical="center"/>
    </xf>
    <xf numFmtId="178" fontId="75" fillId="27" borderId="47" xfId="132" applyFont="1" applyFill="1" applyBorder="1" applyAlignment="1">
      <alignment horizontal="center" vertical="center"/>
    </xf>
    <xf numFmtId="178" fontId="75" fillId="27" borderId="30" xfId="132" applyFont="1" applyFill="1" applyBorder="1" applyAlignment="1">
      <alignment horizontal="center" vertical="center"/>
    </xf>
    <xf numFmtId="178" fontId="75" fillId="0" borderId="29" xfId="132" applyFont="1" applyBorder="1" applyAlignment="1">
      <alignment horizontal="center" vertical="center" wrapText="1"/>
    </xf>
    <xf numFmtId="178" fontId="75" fillId="32" borderId="41" xfId="132" applyFont="1" applyFill="1" applyBorder="1" applyAlignment="1">
      <alignment horizontal="center" vertical="center"/>
    </xf>
    <xf numFmtId="178" fontId="75" fillId="32" borderId="30" xfId="132" applyFont="1" applyFill="1" applyBorder="1" applyAlignment="1">
      <alignment horizontal="center" vertical="center"/>
    </xf>
    <xf numFmtId="186" fontId="89" fillId="0" borderId="0" xfId="132" applyNumberFormat="1" applyFont="1" applyFill="1" applyBorder="1" applyAlignment="1">
      <alignment horizontal="center"/>
    </xf>
    <xf numFmtId="186" fontId="89" fillId="0" borderId="0" xfId="132" applyNumberFormat="1" applyFont="1" applyFill="1" applyBorder="1" applyAlignment="1">
      <alignment horizontal="center" vertical="center" wrapText="1"/>
    </xf>
    <xf numFmtId="178" fontId="88" fillId="0" borderId="52" xfId="132" applyFont="1" applyFill="1" applyBorder="1" applyAlignment="1">
      <alignment horizontal="left"/>
    </xf>
    <xf numFmtId="178" fontId="92" fillId="9" borderId="32" xfId="101" applyFont="1" applyFill="1" applyBorder="1" applyAlignment="1">
      <alignment horizontal="center" vertical="center"/>
    </xf>
    <xf numFmtId="178" fontId="75" fillId="0" borderId="0" xfId="132" applyFont="1" applyFill="1" applyBorder="1" applyAlignment="1">
      <alignment horizontal="center" vertical="center"/>
    </xf>
    <xf numFmtId="49" fontId="75" fillId="0" borderId="32" xfId="136" applyNumberFormat="1" applyFont="1" applyBorder="1" applyAlignment="1">
      <alignment horizontal="center" vertical="center" wrapText="1"/>
    </xf>
    <xf numFmtId="178" fontId="75" fillId="33" borderId="32" xfId="101" applyFont="1" applyFill="1" applyBorder="1" applyAlignment="1">
      <alignment horizontal="center" vertical="center"/>
    </xf>
    <xf numFmtId="178" fontId="94" fillId="27" borderId="30" xfId="132" applyFont="1" applyFill="1" applyBorder="1" applyAlignment="1">
      <alignment horizontal="center" vertical="center"/>
    </xf>
    <xf numFmtId="178" fontId="85" fillId="0" borderId="53" xfId="132" applyFont="1" applyBorder="1"/>
    <xf numFmtId="178" fontId="75" fillId="0" borderId="54" xfId="132" applyFont="1" applyBorder="1" applyAlignment="1">
      <alignment horizontal="center" vertical="center" wrapText="1"/>
    </xf>
    <xf numFmtId="178" fontId="75" fillId="0" borderId="55" xfId="132" applyFont="1" applyBorder="1" applyAlignment="1">
      <alignment horizontal="center" vertical="center" wrapText="1"/>
    </xf>
    <xf numFmtId="178" fontId="75" fillId="0" borderId="53" xfId="132" applyFont="1" applyBorder="1"/>
    <xf numFmtId="178" fontId="75" fillId="8" borderId="32" xfId="101" applyFont="1" applyFill="1" applyBorder="1" applyAlignment="1">
      <alignment horizontal="center" vertical="center"/>
    </xf>
    <xf numFmtId="186" fontId="75" fillId="0" borderId="0" xfId="132" applyNumberFormat="1" applyFont="1" applyFill="1" applyBorder="1" applyAlignment="1">
      <alignment horizontal="center"/>
    </xf>
    <xf numFmtId="178" fontId="67" fillId="0" borderId="0" xfId="132" applyFont="1" applyFill="1" applyBorder="1" applyAlignment="1">
      <alignment horizontal="left"/>
    </xf>
    <xf numFmtId="186" fontId="89" fillId="0" borderId="32" xfId="132" applyNumberFormat="1" applyFont="1" applyFill="1" applyBorder="1" applyAlignment="1">
      <alignment horizontal="center"/>
    </xf>
    <xf numFmtId="186" fontId="89" fillId="0" borderId="33" xfId="132" applyNumberFormat="1" applyFont="1" applyFill="1" applyBorder="1" applyAlignment="1">
      <alignment horizontal="center" vertical="center" wrapText="1"/>
    </xf>
    <xf numFmtId="196" fontId="75" fillId="0" borderId="34" xfId="132" applyNumberFormat="1" applyFont="1" applyFill="1" applyBorder="1" applyAlignment="1" applyProtection="1">
      <alignment horizontal="center"/>
      <protection locked="0"/>
    </xf>
    <xf numFmtId="178" fontId="67" fillId="0" borderId="0" xfId="132" applyFont="1" applyFill="1" applyBorder="1"/>
    <xf numFmtId="178" fontId="75" fillId="0" borderId="34" xfId="132" applyFont="1" applyBorder="1" applyAlignment="1">
      <alignment horizontal="center"/>
    </xf>
    <xf numFmtId="178" fontId="48" fillId="0" borderId="0" xfId="132" applyFont="1"/>
    <xf numFmtId="178" fontId="75" fillId="0" borderId="56" xfId="132" applyFont="1" applyBorder="1" applyAlignment="1">
      <alignment horizontal="center" vertical="center" wrapText="1"/>
    </xf>
    <xf numFmtId="178" fontId="75" fillId="0" borderId="7" xfId="132" applyFont="1" applyBorder="1" applyAlignment="1">
      <alignment horizontal="center" vertical="center" wrapText="1"/>
    </xf>
    <xf numFmtId="186" fontId="89" fillId="0" borderId="2" xfId="132" applyNumberFormat="1" applyFont="1" applyFill="1" applyBorder="1" applyAlignment="1">
      <alignment horizontal="center"/>
    </xf>
    <xf numFmtId="178" fontId="75" fillId="0" borderId="36" xfId="132" applyFont="1" applyBorder="1" applyAlignment="1">
      <alignment horizontal="center" vertical="center" wrapText="1"/>
    </xf>
    <xf numFmtId="178" fontId="75" fillId="0" borderId="34" xfId="132" applyFont="1" applyBorder="1" applyAlignment="1">
      <alignment horizontal="center" vertical="center" wrapText="1"/>
    </xf>
    <xf numFmtId="178" fontId="75" fillId="0" borderId="31" xfId="132" applyFont="1" applyBorder="1" applyAlignment="1">
      <alignment horizontal="center" vertical="center" wrapText="1"/>
    </xf>
    <xf numFmtId="178" fontId="75" fillId="0" borderId="56" xfId="132" applyFont="1" applyBorder="1" applyAlignment="1">
      <alignment horizontal="center" vertical="center" wrapText="1"/>
    </xf>
    <xf numFmtId="178" fontId="89" fillId="0" borderId="41" xfId="132" applyFont="1" applyFill="1" applyBorder="1" applyAlignment="1">
      <alignment horizontal="center" vertical="center"/>
    </xf>
    <xf numFmtId="178" fontId="89" fillId="0" borderId="47" xfId="132" applyFont="1" applyFill="1" applyBorder="1" applyAlignment="1">
      <alignment horizontal="center" vertical="center"/>
    </xf>
    <xf numFmtId="178" fontId="89" fillId="0" borderId="52" xfId="132" applyFont="1" applyFill="1" applyBorder="1" applyAlignment="1">
      <alignment horizontal="center" vertical="center"/>
    </xf>
    <xf numFmtId="178" fontId="89" fillId="0" borderId="39" xfId="132" applyFont="1" applyFill="1" applyBorder="1" applyAlignment="1">
      <alignment horizontal="center" vertical="center"/>
    </xf>
    <xf numFmtId="178" fontId="75" fillId="0" borderId="32" xfId="132" applyFont="1" applyBorder="1" applyAlignment="1">
      <alignment horizontal="center" vertical="center" wrapText="1"/>
    </xf>
    <xf numFmtId="178" fontId="75" fillId="0" borderId="0" xfId="132" applyFont="1" applyFill="1" applyBorder="1"/>
    <xf numFmtId="186" fontId="75" fillId="0" borderId="32" xfId="136" applyNumberFormat="1" applyFont="1" applyBorder="1" applyAlignment="1">
      <alignment horizontal="center"/>
    </xf>
    <xf numFmtId="186" fontId="75" fillId="0" borderId="32" xfId="136" applyNumberFormat="1" applyFont="1" applyBorder="1" applyAlignment="1">
      <alignment horizontal="center" vertical="center" wrapText="1"/>
    </xf>
    <xf numFmtId="178" fontId="67" fillId="0" borderId="0" xfId="132" applyFont="1" applyBorder="1" applyAlignment="1">
      <alignment horizontal="left" vertical="center" shrinkToFit="1"/>
    </xf>
    <xf numFmtId="178" fontId="75" fillId="0" borderId="29" xfId="132" applyFont="1" applyBorder="1" applyAlignment="1">
      <alignment horizontal="center" vertical="center"/>
    </xf>
    <xf numFmtId="178" fontId="75" fillId="0" borderId="0" xfId="132" applyFont="1" applyBorder="1" applyAlignment="1">
      <alignment horizontal="center" vertical="center"/>
    </xf>
    <xf numFmtId="178" fontId="75" fillId="0" borderId="0" xfId="132" applyFont="1" applyBorder="1" applyAlignment="1">
      <alignment horizontal="center" vertical="center"/>
    </xf>
    <xf numFmtId="178" fontId="75" fillId="0" borderId="56" xfId="132" applyFont="1" applyBorder="1" applyAlignment="1">
      <alignment horizontal="center" vertical="center"/>
    </xf>
    <xf numFmtId="178" fontId="75" fillId="0" borderId="36" xfId="132" applyFont="1" applyBorder="1" applyAlignment="1">
      <alignment horizontal="center" vertical="center"/>
    </xf>
    <xf numFmtId="178" fontId="75" fillId="0" borderId="57" xfId="132" applyFont="1" applyBorder="1" applyAlignment="1">
      <alignment horizontal="center" vertical="center"/>
    </xf>
    <xf numFmtId="178" fontId="75" fillId="34" borderId="37" xfId="101" applyFont="1" applyFill="1" applyBorder="1" applyAlignment="1">
      <alignment horizontal="center" vertical="center"/>
    </xf>
    <xf numFmtId="178" fontId="75" fillId="34" borderId="38" xfId="101" applyFont="1" applyFill="1" applyBorder="1" applyAlignment="1">
      <alignment horizontal="center" vertical="center"/>
    </xf>
    <xf numFmtId="178" fontId="75" fillId="34" borderId="39" xfId="101" applyFont="1" applyFill="1" applyBorder="1" applyAlignment="1">
      <alignment horizontal="center" vertical="center"/>
    </xf>
    <xf numFmtId="178" fontId="75" fillId="34" borderId="40" xfId="101" applyFont="1" applyFill="1" applyBorder="1" applyAlignment="1">
      <alignment horizontal="center" vertical="center"/>
    </xf>
    <xf numFmtId="178" fontId="75" fillId="0" borderId="0" xfId="132" applyFont="1" applyFill="1" applyBorder="1" applyAlignment="1">
      <alignment horizontal="center" vertical="center" shrinkToFit="1"/>
    </xf>
    <xf numFmtId="49" fontId="75" fillId="0" borderId="0" xfId="132" applyNumberFormat="1" applyFont="1" applyFill="1" applyBorder="1" applyAlignment="1">
      <alignment horizontal="center" vertical="center" shrinkToFit="1"/>
    </xf>
    <xf numFmtId="187" fontId="75" fillId="0" borderId="0" xfId="132" applyNumberFormat="1" applyFont="1" applyFill="1" applyBorder="1" applyAlignment="1">
      <alignment horizontal="center" vertical="center" shrinkToFit="1"/>
    </xf>
    <xf numFmtId="178" fontId="67" fillId="0" borderId="0" xfId="132" applyFont="1" applyFill="1" applyBorder="1" applyAlignment="1">
      <alignment horizontal="left" vertical="center" shrinkToFit="1"/>
    </xf>
    <xf numFmtId="178" fontId="89" fillId="0" borderId="30" xfId="132" applyFont="1" applyFill="1" applyBorder="1" applyAlignment="1">
      <alignment horizontal="center" vertical="center"/>
    </xf>
    <xf numFmtId="178" fontId="75" fillId="0" borderId="32" xfId="132" applyFont="1" applyBorder="1" applyAlignment="1">
      <alignment horizontal="center" vertical="center"/>
    </xf>
    <xf numFmtId="178" fontId="75" fillId="0" borderId="30" xfId="132" applyFont="1" applyBorder="1" applyAlignment="1">
      <alignment horizontal="center" vertical="center"/>
    </xf>
    <xf numFmtId="178" fontId="75" fillId="35" borderId="32" xfId="132" applyFont="1" applyFill="1" applyBorder="1" applyAlignment="1">
      <alignment horizontal="center" vertical="center"/>
    </xf>
    <xf numFmtId="186" fontId="75" fillId="0" borderId="0" xfId="132" applyNumberFormat="1" applyFont="1" applyBorder="1" applyAlignment="1">
      <alignment horizontal="center" wrapText="1"/>
    </xf>
    <xf numFmtId="178" fontId="89" fillId="0" borderId="0" xfId="132" applyFont="1" applyFill="1" applyBorder="1" applyAlignment="1">
      <alignment horizontal="center" vertical="center"/>
    </xf>
    <xf numFmtId="178" fontId="29" fillId="3" borderId="0" xfId="132" applyNumberFormat="1" applyFont="1" applyFill="1" applyBorder="1" applyAlignment="1">
      <alignment horizontal="center" vertical="center" wrapText="1"/>
    </xf>
    <xf numFmtId="178" fontId="75" fillId="0" borderId="0" xfId="132" applyFont="1" applyBorder="1" applyAlignment="1">
      <alignment horizontal="center"/>
    </xf>
    <xf numFmtId="178" fontId="89" fillId="0" borderId="32" xfId="132" applyFont="1" applyFill="1" applyBorder="1" applyAlignment="1">
      <alignment horizontal="center" vertical="center"/>
    </xf>
    <xf numFmtId="178" fontId="75" fillId="0" borderId="30" xfId="132" applyFont="1" applyBorder="1" applyAlignment="1">
      <alignment horizontal="center" vertical="center"/>
    </xf>
    <xf numFmtId="178" fontId="89" fillId="0" borderId="0" xfId="132" applyFont="1" applyFill="1" applyBorder="1" applyAlignment="1">
      <alignment horizontal="center" vertical="center" shrinkToFit="1"/>
    </xf>
    <xf numFmtId="49" fontId="89" fillId="0" borderId="0" xfId="132" applyNumberFormat="1" applyFont="1" applyFill="1" applyBorder="1" applyAlignment="1">
      <alignment horizontal="center" vertical="center" shrinkToFit="1"/>
    </xf>
    <xf numFmtId="187" fontId="89" fillId="0" borderId="0" xfId="132" applyNumberFormat="1" applyFont="1" applyFill="1" applyBorder="1" applyAlignment="1">
      <alignment horizontal="center" vertical="center" shrinkToFit="1"/>
    </xf>
    <xf numFmtId="178" fontId="88" fillId="0" borderId="0" xfId="132" applyFont="1" applyFill="1" applyBorder="1" applyAlignment="1">
      <alignment horizontal="left" vertical="center" shrinkToFit="1"/>
    </xf>
    <xf numFmtId="178" fontId="75" fillId="0" borderId="0" xfId="132" applyFont="1" applyBorder="1"/>
    <xf numFmtId="178" fontId="67" fillId="4" borderId="41" xfId="132" applyFont="1" applyFill="1" applyBorder="1" applyAlignment="1">
      <alignment horizontal="left" vertical="center"/>
    </xf>
    <xf numFmtId="178" fontId="75" fillId="0" borderId="0" xfId="132" applyFont="1" applyAlignment="1"/>
    <xf numFmtId="178" fontId="94" fillId="0" borderId="0" xfId="132" applyFont="1" applyAlignment="1"/>
    <xf numFmtId="186" fontId="75" fillId="27" borderId="32" xfId="132" applyNumberFormat="1" applyFont="1" applyFill="1" applyBorder="1" applyAlignment="1">
      <alignment horizontal="center"/>
    </xf>
    <xf numFmtId="178" fontId="67" fillId="3" borderId="0" xfId="132" applyFont="1" applyFill="1" applyBorder="1" applyAlignment="1">
      <alignment horizontal="left" vertical="center" wrapText="1" shrinkToFit="1"/>
    </xf>
    <xf numFmtId="178" fontId="67" fillId="3" borderId="0" xfId="132" applyFont="1" applyFill="1" applyBorder="1" applyAlignment="1">
      <alignment horizontal="left" vertical="center" wrapText="1" shrinkToFit="1"/>
    </xf>
    <xf numFmtId="178" fontId="75" fillId="3" borderId="32" xfId="132" applyFont="1" applyFill="1" applyBorder="1" applyAlignment="1">
      <alignment horizontal="center" vertical="center" wrapText="1"/>
    </xf>
    <xf numFmtId="178" fontId="75" fillId="0" borderId="32" xfId="132" applyFont="1" applyBorder="1" applyAlignment="1">
      <alignment horizontal="center" vertical="center" wrapText="1"/>
    </xf>
    <xf numFmtId="178" fontId="75" fillId="3" borderId="32" xfId="132" applyFont="1" applyFill="1" applyBorder="1" applyAlignment="1">
      <alignment horizontal="center" vertical="center" wrapText="1"/>
    </xf>
    <xf numFmtId="178" fontId="75" fillId="0" borderId="0" xfId="132" applyFont="1" applyFill="1" applyAlignment="1"/>
    <xf numFmtId="178" fontId="67" fillId="0" borderId="41" xfId="132" applyFont="1" applyFill="1" applyBorder="1" applyAlignment="1">
      <alignment horizontal="left" vertical="center" shrinkToFit="1"/>
    </xf>
    <xf numFmtId="49" fontId="67" fillId="0" borderId="41" xfId="132" applyNumberFormat="1" applyFont="1" applyFill="1" applyBorder="1" applyAlignment="1">
      <alignment horizontal="left" vertical="center" shrinkToFit="1"/>
    </xf>
    <xf numFmtId="187" fontId="67" fillId="0" borderId="41" xfId="132" applyNumberFormat="1" applyFont="1" applyFill="1" applyBorder="1" applyAlignment="1">
      <alignment horizontal="left" vertical="center" shrinkToFit="1"/>
    </xf>
    <xf numFmtId="178" fontId="67" fillId="0" borderId="52" xfId="132" applyFont="1" applyFill="1" applyBorder="1" applyAlignment="1">
      <alignment horizontal="left" vertical="center" shrinkToFit="1"/>
    </xf>
    <xf numFmtId="178" fontId="67" fillId="0" borderId="58" xfId="132" applyFont="1" applyFill="1" applyBorder="1" applyAlignment="1">
      <alignment horizontal="left" vertical="center" shrinkToFit="1"/>
    </xf>
    <xf numFmtId="178" fontId="75" fillId="3" borderId="41" xfId="132" applyFont="1" applyFill="1" applyBorder="1" applyAlignment="1">
      <alignment horizontal="center" vertical="center" wrapText="1"/>
    </xf>
    <xf numFmtId="178" fontId="75" fillId="3" borderId="30" xfId="132" applyFont="1" applyFill="1" applyBorder="1" applyAlignment="1">
      <alignment horizontal="center" vertical="center" wrapText="1"/>
    </xf>
    <xf numFmtId="178" fontId="67" fillId="3" borderId="52" xfId="132" applyFont="1" applyFill="1" applyBorder="1" applyAlignment="1">
      <alignment horizontal="left" vertical="center" wrapText="1" shrinkToFit="1"/>
    </xf>
    <xf numFmtId="178" fontId="67" fillId="27" borderId="0" xfId="132" applyFont="1" applyFill="1" applyBorder="1" applyAlignment="1">
      <alignment horizontal="left" vertical="center" shrinkToFit="1"/>
    </xf>
    <xf numFmtId="178" fontId="75" fillId="27" borderId="32" xfId="132" applyFont="1" applyFill="1" applyBorder="1" applyAlignment="1">
      <alignment horizontal="center" vertical="center"/>
    </xf>
    <xf numFmtId="178" fontId="75" fillId="0" borderId="32" xfId="132" applyFont="1" applyBorder="1" applyAlignment="1"/>
    <xf numFmtId="178" fontId="75" fillId="27" borderId="32" xfId="132" applyFont="1" applyFill="1" applyBorder="1" applyAlignment="1">
      <alignment horizontal="center" vertical="center" wrapText="1"/>
    </xf>
    <xf numFmtId="178" fontId="75" fillId="35" borderId="32" xfId="132" applyFont="1" applyFill="1" applyBorder="1" applyAlignment="1"/>
    <xf numFmtId="178" fontId="75" fillId="0" borderId="0" xfId="132" applyFont="1" applyFill="1" applyBorder="1" applyAlignment="1"/>
    <xf numFmtId="178" fontId="75" fillId="36" borderId="32" xfId="101" applyFont="1" applyFill="1" applyBorder="1" applyAlignment="1">
      <alignment horizontal="center" vertical="center"/>
    </xf>
    <xf numFmtId="186" fontId="75" fillId="0" borderId="32" xfId="132" applyNumberFormat="1" applyFont="1" applyFill="1" applyBorder="1" applyAlignment="1">
      <alignment horizontal="center"/>
    </xf>
    <xf numFmtId="186" fontId="75" fillId="0" borderId="33" xfId="132" applyNumberFormat="1" applyFont="1" applyFill="1" applyBorder="1" applyAlignment="1">
      <alignment horizontal="center" vertical="center"/>
    </xf>
    <xf numFmtId="178" fontId="67" fillId="0" borderId="0" xfId="132" applyFont="1" applyFill="1" applyBorder="1" applyAlignment="1">
      <alignment horizontal="left" vertical="center" shrinkToFit="1"/>
    </xf>
    <xf numFmtId="186" fontId="75" fillId="0" borderId="33" xfId="132" applyNumberFormat="1" applyFont="1" applyBorder="1" applyAlignment="1">
      <alignment horizontal="center" vertical="center"/>
    </xf>
    <xf numFmtId="178" fontId="75" fillId="27" borderId="31" xfId="132" applyFont="1" applyFill="1" applyBorder="1" applyAlignment="1">
      <alignment horizontal="center" vertical="center"/>
    </xf>
    <xf numFmtId="178" fontId="75" fillId="0" borderId="44" xfId="132" applyFont="1" applyBorder="1" applyAlignment="1"/>
    <xf numFmtId="178" fontId="75" fillId="27" borderId="36" xfId="132" applyFont="1" applyFill="1" applyBorder="1" applyAlignment="1">
      <alignment horizontal="center" vertical="center"/>
    </xf>
    <xf numFmtId="178" fontId="75" fillId="27" borderId="59" xfId="132" applyFont="1" applyFill="1" applyBorder="1" applyAlignment="1">
      <alignment horizontal="center" vertical="center"/>
    </xf>
    <xf numFmtId="186" fontId="75" fillId="27" borderId="32" xfId="132" applyNumberFormat="1" applyFont="1" applyFill="1" applyBorder="1" applyAlignment="1">
      <alignment horizontal="center" vertical="center"/>
    </xf>
    <xf numFmtId="186" fontId="75" fillId="3" borderId="32" xfId="132" applyNumberFormat="1" applyFont="1" applyFill="1" applyBorder="1" applyAlignment="1">
      <alignment horizontal="center"/>
    </xf>
    <xf numFmtId="178" fontId="67" fillId="27" borderId="0" xfId="132" applyFont="1" applyFill="1" applyBorder="1" applyAlignment="1">
      <alignment horizontal="center" vertical="center" shrinkToFit="1"/>
    </xf>
    <xf numFmtId="178" fontId="75" fillId="27" borderId="48" xfId="132" applyFont="1" applyFill="1" applyBorder="1" applyAlignment="1">
      <alignment horizontal="center" vertical="center"/>
    </xf>
    <xf numFmtId="178" fontId="75" fillId="27" borderId="51" xfId="132" applyFont="1" applyFill="1" applyBorder="1" applyAlignment="1">
      <alignment horizontal="center" vertical="center"/>
    </xf>
    <xf numFmtId="178" fontId="75" fillId="27" borderId="49" xfId="132" applyFont="1" applyFill="1" applyBorder="1" applyAlignment="1">
      <alignment horizontal="center" vertical="center"/>
    </xf>
    <xf numFmtId="178" fontId="75" fillId="35" borderId="49" xfId="132" applyFont="1" applyFill="1" applyBorder="1" applyAlignment="1">
      <alignment horizontal="center" vertical="center"/>
    </xf>
    <xf numFmtId="178" fontId="75" fillId="27" borderId="29" xfId="132" applyFont="1" applyFill="1" applyBorder="1" applyAlignment="1">
      <alignment horizontal="center" vertical="center"/>
    </xf>
    <xf numFmtId="178" fontId="75" fillId="35" borderId="29" xfId="132" applyFont="1" applyFill="1" applyBorder="1" applyAlignment="1">
      <alignment horizontal="center" vertical="center"/>
    </xf>
    <xf numFmtId="178" fontId="75" fillId="0" borderId="32" xfId="132" applyFont="1" applyFill="1" applyBorder="1" applyAlignment="1">
      <alignment horizontal="center" vertical="center"/>
    </xf>
    <xf numFmtId="178" fontId="75" fillId="28" borderId="49" xfId="132" applyFont="1" applyFill="1" applyBorder="1" applyAlignment="1">
      <alignment horizontal="center" vertical="center"/>
    </xf>
    <xf numFmtId="178" fontId="75" fillId="28" borderId="29" xfId="132" applyFont="1" applyFill="1" applyBorder="1" applyAlignment="1">
      <alignment horizontal="center" vertical="center"/>
    </xf>
    <xf numFmtId="178" fontId="67" fillId="4" borderId="0" xfId="137" applyFont="1" applyFill="1" applyBorder="1" applyAlignment="1">
      <alignment horizontal="left" vertical="center"/>
    </xf>
    <xf numFmtId="178" fontId="85" fillId="0" borderId="0" xfId="132" applyFont="1" applyBorder="1" applyAlignment="1"/>
    <xf numFmtId="178" fontId="75" fillId="0" borderId="31" xfId="132" applyFont="1" applyBorder="1" applyAlignment="1">
      <alignment horizontal="center" vertical="center"/>
    </xf>
    <xf numFmtId="178" fontId="75" fillId="0" borderId="46" xfId="132" applyFont="1" applyBorder="1" applyAlignment="1"/>
    <xf numFmtId="178" fontId="75" fillId="0" borderId="32" xfId="132" applyFont="1" applyBorder="1" applyAlignment="1">
      <alignment horizontal="center"/>
    </xf>
    <xf numFmtId="178" fontId="75" fillId="28" borderId="32" xfId="132" applyFont="1" applyFill="1" applyBorder="1" applyAlignment="1">
      <alignment horizontal="center"/>
    </xf>
    <xf numFmtId="178" fontId="75" fillId="0" borderId="15" xfId="132" applyFont="1" applyBorder="1" applyAlignment="1">
      <alignment horizontal="center" vertical="center"/>
    </xf>
    <xf numFmtId="178" fontId="75" fillId="28" borderId="32" xfId="132" applyFont="1" applyFill="1" applyBorder="1" applyAlignment="1">
      <alignment horizontal="center" vertical="center"/>
    </xf>
    <xf numFmtId="178" fontId="75" fillId="0" borderId="30" xfId="132" applyFont="1" applyFill="1" applyBorder="1" applyAlignment="1">
      <alignment horizontal="center"/>
    </xf>
    <xf numFmtId="178" fontId="75" fillId="35" borderId="32" xfId="132" applyFont="1" applyFill="1" applyBorder="1" applyAlignment="1">
      <alignment horizontal="center"/>
    </xf>
    <xf numFmtId="178" fontId="75" fillId="0" borderId="32" xfId="134" applyFont="1" applyFill="1" applyBorder="1" applyAlignment="1">
      <alignment horizontal="center" vertical="center" wrapText="1"/>
    </xf>
    <xf numFmtId="178" fontId="75" fillId="0" borderId="32" xfId="132" applyFont="1" applyFill="1" applyBorder="1" applyAlignment="1">
      <alignment horizontal="center"/>
    </xf>
    <xf numFmtId="178" fontId="75" fillId="0" borderId="32" xfId="138" applyFont="1" applyFill="1" applyBorder="1" applyAlignment="1">
      <alignment horizontal="center" wrapText="1"/>
    </xf>
    <xf numFmtId="178" fontId="75" fillId="0" borderId="49" xfId="132" applyFont="1" applyBorder="1" applyAlignment="1">
      <alignment horizontal="center" vertical="center"/>
    </xf>
    <xf numFmtId="178" fontId="75" fillId="0" borderId="60" xfId="132" applyFont="1" applyBorder="1" applyAlignment="1">
      <alignment horizontal="center" vertical="center"/>
    </xf>
    <xf numFmtId="178" fontId="75" fillId="18" borderId="41" xfId="132" applyFont="1" applyFill="1" applyBorder="1" applyAlignment="1">
      <alignment horizontal="center" vertical="center"/>
    </xf>
    <xf numFmtId="178" fontId="75" fillId="0" borderId="29" xfId="132" applyFont="1" applyBorder="1" applyAlignment="1">
      <alignment horizontal="center" vertical="center"/>
    </xf>
    <xf numFmtId="178" fontId="75" fillId="0" borderId="61" xfId="132" applyFont="1" applyBorder="1" applyAlignment="1">
      <alignment horizontal="center" vertical="center"/>
    </xf>
    <xf numFmtId="178" fontId="75" fillId="18" borderId="30" xfId="132" applyFont="1" applyFill="1" applyBorder="1" applyAlignment="1">
      <alignment horizontal="center" vertical="center"/>
    </xf>
    <xf numFmtId="178" fontId="85" fillId="0" borderId="0" xfId="132" applyFont="1" applyFill="1" applyBorder="1" applyAlignment="1"/>
    <xf numFmtId="186" fontId="75" fillId="0" borderId="0" xfId="132" applyNumberFormat="1" applyFont="1" applyFill="1" applyBorder="1" applyAlignment="1">
      <alignment horizontal="center" wrapText="1"/>
    </xf>
    <xf numFmtId="178" fontId="75" fillId="0" borderId="0" xfId="132" applyFont="1" applyFill="1" applyBorder="1" applyAlignment="1">
      <alignment horizontal="center" vertical="center" wrapText="1"/>
    </xf>
    <xf numFmtId="178" fontId="75" fillId="18" borderId="32" xfId="132" applyFont="1" applyFill="1" applyBorder="1" applyAlignment="1">
      <alignment horizontal="center"/>
    </xf>
    <xf numFmtId="178" fontId="75" fillId="18" borderId="32" xfId="132" applyFont="1" applyFill="1" applyBorder="1" applyAlignment="1">
      <alignment horizontal="center" vertical="center"/>
    </xf>
    <xf numFmtId="178" fontId="75" fillId="0" borderId="41" xfId="132" applyFont="1" applyBorder="1" applyAlignment="1">
      <alignment horizontal="center" vertical="center" wrapText="1"/>
    </xf>
    <xf numFmtId="178" fontId="75" fillId="0" borderId="47" xfId="132" applyFont="1" applyBorder="1" applyAlignment="1">
      <alignment horizontal="center" vertical="center" wrapText="1"/>
    </xf>
    <xf numFmtId="178" fontId="75" fillId="0" borderId="30" xfId="132" applyFont="1" applyBorder="1" applyAlignment="1">
      <alignment horizontal="center" vertical="center" wrapText="1"/>
    </xf>
    <xf numFmtId="186" fontId="89" fillId="0" borderId="32" xfId="132" applyNumberFormat="1" applyFont="1" applyFill="1" applyBorder="1" applyAlignment="1">
      <alignment horizontal="center" wrapText="1"/>
    </xf>
    <xf numFmtId="178" fontId="85" fillId="0" borderId="0" xfId="132" applyFont="1" applyBorder="1"/>
    <xf numFmtId="178" fontId="75" fillId="0" borderId="30" xfId="132" applyFont="1" applyBorder="1" applyAlignment="1">
      <alignment horizontal="center"/>
    </xf>
    <xf numFmtId="178" fontId="75" fillId="18" borderId="30" xfId="132" applyFont="1" applyFill="1" applyBorder="1" applyAlignment="1">
      <alignment horizontal="center"/>
    </xf>
    <xf numFmtId="178" fontId="75" fillId="0" borderId="62" xfId="132" applyFont="1" applyBorder="1" applyAlignment="1">
      <alignment horizontal="center" vertical="center"/>
    </xf>
    <xf numFmtId="178" fontId="75" fillId="0" borderId="49" xfId="132" applyFont="1" applyBorder="1" applyAlignment="1"/>
    <xf numFmtId="178" fontId="75" fillId="0" borderId="63" xfId="132" applyFont="1" applyBorder="1" applyAlignment="1">
      <alignment horizontal="center" vertical="center"/>
    </xf>
    <xf numFmtId="178" fontId="75" fillId="0" borderId="54" xfId="132" applyFont="1" applyBorder="1" applyAlignment="1">
      <alignment horizontal="center" vertical="center"/>
    </xf>
    <xf numFmtId="186" fontId="89" fillId="0" borderId="0" xfId="132" applyNumberFormat="1" applyFont="1" applyFill="1" applyBorder="1" applyAlignment="1">
      <alignment horizontal="center" wrapText="1"/>
    </xf>
    <xf numFmtId="178" fontId="75" fillId="0" borderId="0" xfId="132" applyFont="1" applyBorder="1" applyAlignment="1">
      <alignment horizontal="center" vertical="center" wrapText="1"/>
    </xf>
    <xf numFmtId="186" fontId="89" fillId="0" borderId="32" xfId="132" applyNumberFormat="1" applyFont="1" applyFill="1" applyBorder="1" applyAlignment="1">
      <alignment horizontal="center" vertical="center" wrapText="1"/>
    </xf>
    <xf numFmtId="178" fontId="75" fillId="0" borderId="31" xfId="132" applyFont="1" applyBorder="1" applyAlignment="1"/>
    <xf numFmtId="178" fontId="75" fillId="35" borderId="30" xfId="132" applyFont="1" applyFill="1" applyBorder="1" applyAlignment="1">
      <alignment horizontal="center"/>
    </xf>
    <xf numFmtId="178" fontId="75" fillId="0" borderId="36" xfId="132" applyFont="1" applyBorder="1" applyAlignment="1">
      <alignment horizontal="center" vertical="center"/>
    </xf>
    <xf numFmtId="178" fontId="75" fillId="25" borderId="6" xfId="101" applyFont="1" applyFill="1" applyBorder="1" applyAlignment="1">
      <alignment horizontal="center" vertical="center"/>
    </xf>
    <xf numFmtId="178" fontId="85" fillId="0" borderId="0" xfId="132" applyFont="1" applyFill="1" applyBorder="1"/>
    <xf numFmtId="178" fontId="95" fillId="0" borderId="0" xfId="132" applyFont="1" applyBorder="1"/>
    <xf numFmtId="178" fontId="89" fillId="0" borderId="0" xfId="132" applyFont="1" applyBorder="1" applyAlignment="1"/>
    <xf numFmtId="178" fontId="89" fillId="0" borderId="41" xfId="132" applyFont="1" applyFill="1" applyBorder="1" applyAlignment="1">
      <alignment horizontal="center" vertical="center" wrapText="1"/>
    </xf>
    <xf numFmtId="178" fontId="89" fillId="0" borderId="47" xfId="132" applyFont="1" applyFill="1" applyBorder="1" applyAlignment="1">
      <alignment horizontal="center" vertical="center" wrapText="1"/>
    </xf>
    <xf numFmtId="178" fontId="89" fillId="0" borderId="30" xfId="132" applyFont="1" applyFill="1" applyBorder="1" applyAlignment="1">
      <alignment horizontal="center" vertical="center" wrapText="1"/>
    </xf>
    <xf numFmtId="178" fontId="75" fillId="0" borderId="0" xfId="132" applyFont="1" applyBorder="1" applyAlignment="1"/>
    <xf numFmtId="178" fontId="75" fillId="0" borderId="34" xfId="132" applyFont="1" applyBorder="1" applyAlignment="1">
      <alignment horizontal="center" vertical="center"/>
    </xf>
    <xf numFmtId="178" fontId="75" fillId="0" borderId="41" xfId="132" applyFont="1" applyBorder="1" applyAlignment="1">
      <alignment horizontal="center" vertical="center"/>
    </xf>
    <xf numFmtId="178" fontId="75" fillId="28" borderId="41" xfId="132" applyFont="1" applyFill="1" applyBorder="1" applyAlignment="1">
      <alignment horizontal="center" vertical="center"/>
    </xf>
    <xf numFmtId="178" fontId="75" fillId="28" borderId="30" xfId="132" applyFont="1" applyFill="1" applyBorder="1" applyAlignment="1">
      <alignment horizontal="center" vertical="center"/>
    </xf>
    <xf numFmtId="178" fontId="95" fillId="0" borderId="0" xfId="132" applyFont="1" applyFill="1" applyBorder="1"/>
    <xf numFmtId="178" fontId="95" fillId="0" borderId="0" xfId="132" applyFont="1" applyFill="1" applyBorder="1" applyAlignment="1"/>
    <xf numFmtId="186" fontId="75" fillId="0" borderId="41" xfId="132" applyNumberFormat="1" applyFont="1" applyFill="1" applyBorder="1" applyAlignment="1">
      <alignment horizontal="center" wrapText="1"/>
    </xf>
    <xf numFmtId="178" fontId="75" fillId="0" borderId="41" xfId="134" applyFont="1" applyFill="1" applyBorder="1" applyAlignment="1">
      <alignment horizontal="center" vertical="center" wrapText="1"/>
    </xf>
    <xf numFmtId="178" fontId="75" fillId="0" borderId="47" xfId="134" applyFont="1" applyFill="1" applyBorder="1" applyAlignment="1">
      <alignment horizontal="center" vertical="center" wrapText="1"/>
    </xf>
    <xf numFmtId="178" fontId="75" fillId="0" borderId="30" xfId="134" applyFont="1" applyFill="1" applyBorder="1" applyAlignment="1">
      <alignment horizontal="center" vertical="center" wrapText="1"/>
    </xf>
    <xf numFmtId="178" fontId="89" fillId="0" borderId="0" xfId="132" applyFont="1" applyAlignment="1">
      <alignment horizontal="center" wrapText="1"/>
    </xf>
    <xf numFmtId="186" fontId="75" fillId="0" borderId="32" xfId="132" applyNumberFormat="1" applyFont="1" applyFill="1" applyBorder="1" applyAlignment="1">
      <alignment horizontal="center" wrapText="1"/>
    </xf>
    <xf numFmtId="186" fontId="75" fillId="0" borderId="33" xfId="132" applyNumberFormat="1" applyFont="1" applyFill="1" applyBorder="1" applyAlignment="1">
      <alignment horizontal="center" vertical="center" wrapText="1"/>
    </xf>
    <xf numFmtId="178" fontId="75" fillId="0" borderId="0" xfId="132" applyFont="1" applyFill="1" applyBorder="1" applyAlignment="1">
      <alignment horizontal="left" vertical="center" shrinkToFit="1"/>
    </xf>
    <xf numFmtId="178" fontId="75" fillId="0" borderId="32" xfId="132" applyFont="1" applyFill="1" applyBorder="1"/>
    <xf numFmtId="178" fontId="75" fillId="28" borderId="32" xfId="132" applyFont="1" applyFill="1" applyBorder="1"/>
    <xf numFmtId="178" fontId="89" fillId="0" borderId="0" xfId="132" applyFont="1" applyFill="1" applyAlignment="1">
      <alignment horizontal="center" wrapText="1"/>
    </xf>
    <xf numFmtId="178" fontId="75" fillId="0" borderId="41" xfId="132" applyFont="1" applyFill="1" applyBorder="1" applyAlignment="1">
      <alignment horizontal="center" vertical="center"/>
    </xf>
    <xf numFmtId="178" fontId="75" fillId="0" borderId="41" xfId="134" applyFont="1" applyFill="1" applyBorder="1" applyAlignment="1">
      <alignment horizontal="center" vertical="center" wrapText="1"/>
    </xf>
    <xf numFmtId="178" fontId="75" fillId="0" borderId="32" xfId="138" applyFont="1" applyFill="1" applyBorder="1" applyAlignment="1">
      <alignment horizontal="center"/>
    </xf>
    <xf numFmtId="178" fontId="75" fillId="0" borderId="32" xfId="132" applyFont="1" applyFill="1" applyBorder="1" applyAlignment="1">
      <alignment horizontal="center" vertical="center" wrapText="1"/>
    </xf>
    <xf numFmtId="178" fontId="75" fillId="35" borderId="41" xfId="132" applyFont="1" applyFill="1" applyBorder="1" applyAlignment="1">
      <alignment horizontal="center" vertical="center"/>
    </xf>
    <xf numFmtId="178" fontId="75" fillId="35" borderId="30" xfId="132" applyFont="1" applyFill="1" applyBorder="1" applyAlignment="1">
      <alignment horizontal="center" vertical="center"/>
    </xf>
    <xf numFmtId="178" fontId="75" fillId="0" borderId="33" xfId="132" applyFont="1" applyFill="1" applyBorder="1" applyAlignment="1">
      <alignment horizontal="center" vertical="center" wrapText="1"/>
    </xf>
    <xf numFmtId="178" fontId="75" fillId="0" borderId="34" xfId="132" applyFont="1" applyFill="1" applyBorder="1" applyAlignment="1">
      <alignment horizontal="center" vertical="center" wrapText="1"/>
    </xf>
    <xf numFmtId="178" fontId="75" fillId="0" borderId="32" xfId="134" applyFont="1" applyFill="1" applyBorder="1" applyAlignment="1">
      <alignment horizontal="center" vertical="center" wrapText="1"/>
    </xf>
    <xf numFmtId="178" fontId="96" fillId="0" borderId="0" xfId="132" applyFont="1" applyFill="1" applyBorder="1"/>
    <xf numFmtId="178" fontId="95" fillId="0" borderId="0" xfId="132" applyFont="1" applyFill="1" applyBorder="1" applyAlignment="1">
      <alignment horizontal="center"/>
    </xf>
    <xf numFmtId="178" fontId="67" fillId="0" borderId="64" xfId="132" applyFont="1" applyFill="1" applyBorder="1" applyAlignment="1">
      <alignment horizontal="left" vertical="center" shrinkToFit="1"/>
    </xf>
    <xf numFmtId="178" fontId="85" fillId="0" borderId="0" xfId="132" applyFont="1" applyBorder="1" applyAlignment="1">
      <alignment horizontal="center"/>
    </xf>
    <xf numFmtId="178" fontId="75" fillId="0" borderId="47" xfId="132" applyFont="1" applyBorder="1" applyAlignment="1">
      <alignment horizontal="center" vertical="center"/>
    </xf>
    <xf numFmtId="178" fontId="75" fillId="0" borderId="30" xfId="132" applyFont="1" applyBorder="1"/>
    <xf numFmtId="178" fontId="75" fillId="18" borderId="30" xfId="132" applyFont="1" applyFill="1" applyBorder="1"/>
    <xf numFmtId="178" fontId="75" fillId="0" borderId="41" xfId="132" applyFont="1" applyBorder="1" applyAlignment="1">
      <alignment horizontal="center" vertical="center"/>
    </xf>
    <xf numFmtId="178" fontId="85" fillId="0" borderId="0" xfId="132" applyFont="1" applyFill="1" applyBorder="1" applyAlignment="1">
      <alignment horizontal="center"/>
    </xf>
    <xf numFmtId="178" fontId="75" fillId="0" borderId="0" xfId="138" applyFont="1" applyFill="1" applyBorder="1" applyAlignment="1">
      <alignment horizontal="center"/>
    </xf>
    <xf numFmtId="178" fontId="89" fillId="0" borderId="0" xfId="132" applyFont="1" applyFill="1" applyBorder="1"/>
    <xf numFmtId="186" fontId="75" fillId="0" borderId="32" xfId="132" applyNumberFormat="1" applyFont="1" applyFill="1" applyBorder="1" applyAlignment="1">
      <alignment horizontal="center" vertical="center" wrapText="1"/>
    </xf>
    <xf numFmtId="178" fontId="75" fillId="11" borderId="32" xfId="101" applyFont="1" applyFill="1" applyBorder="1" applyAlignment="1">
      <alignment horizontal="center" vertical="center"/>
    </xf>
    <xf numFmtId="178" fontId="75" fillId="0" borderId="41" xfId="138" applyFont="1" applyFill="1" applyBorder="1" applyAlignment="1">
      <alignment horizontal="center" vertical="center" wrapText="1"/>
    </xf>
    <xf numFmtId="178" fontId="95" fillId="0" borderId="0" xfId="132" applyFont="1" applyBorder="1" applyAlignment="1">
      <alignment horizontal="center"/>
    </xf>
    <xf numFmtId="178" fontId="75" fillId="0" borderId="47" xfId="138" applyFont="1" applyFill="1" applyBorder="1" applyAlignment="1">
      <alignment horizontal="center" vertical="center" wrapText="1"/>
    </xf>
    <xf numFmtId="178" fontId="67" fillId="0" borderId="0" xfId="137" applyFont="1" applyFill="1" applyBorder="1" applyAlignment="1">
      <alignment horizontal="left" vertical="center" shrinkToFit="1"/>
    </xf>
    <xf numFmtId="186" fontId="75" fillId="2" borderId="32" xfId="134" applyNumberFormat="1" applyFont="1" applyFill="1" applyBorder="1" applyAlignment="1">
      <alignment horizontal="center"/>
    </xf>
    <xf numFmtId="178" fontId="75" fillId="0" borderId="30" xfId="138" applyFont="1" applyFill="1" applyBorder="1" applyAlignment="1">
      <alignment horizontal="center" vertical="center" wrapText="1"/>
    </xf>
    <xf numFmtId="178" fontId="75" fillId="0" borderId="0" xfId="101" applyFont="1" applyBorder="1" applyAlignment="1">
      <alignment horizontal="center" vertical="center"/>
    </xf>
    <xf numFmtId="178" fontId="75" fillId="0" borderId="32" xfId="101" applyFont="1" applyBorder="1" applyAlignment="1">
      <alignment horizontal="center" vertical="center"/>
    </xf>
    <xf numFmtId="178" fontId="75" fillId="0" borderId="32" xfId="101" applyFont="1" applyFill="1" applyBorder="1" applyAlignment="1">
      <alignment horizontal="center" vertical="center"/>
    </xf>
    <xf numFmtId="178" fontId="75" fillId="0" borderId="32" xfId="101" applyFont="1" applyBorder="1" applyAlignment="1">
      <alignment horizontal="center" vertical="center"/>
    </xf>
    <xf numFmtId="178" fontId="75" fillId="0" borderId="0" xfId="137" applyFont="1" applyFill="1" applyBorder="1" applyAlignment="1">
      <alignment horizontal="center" vertical="center" shrinkToFit="1"/>
    </xf>
    <xf numFmtId="49" fontId="75" fillId="0" borderId="0" xfId="137" applyNumberFormat="1" applyFont="1" applyFill="1" applyBorder="1" applyAlignment="1">
      <alignment horizontal="center" vertical="center" shrinkToFit="1"/>
    </xf>
    <xf numFmtId="178" fontId="75" fillId="0" borderId="0" xfId="137" applyNumberFormat="1" applyFont="1" applyFill="1" applyBorder="1" applyAlignment="1">
      <alignment horizontal="center" vertical="center" shrinkToFit="1"/>
    </xf>
    <xf numFmtId="178" fontId="67" fillId="0" borderId="0" xfId="137" applyFont="1" applyFill="1" applyBorder="1" applyAlignment="1">
      <alignment horizontal="left" vertical="center" shrinkToFit="1"/>
    </xf>
    <xf numFmtId="178" fontId="75" fillId="0" borderId="32" xfId="138" applyFont="1" applyFill="1" applyBorder="1" applyAlignment="1">
      <alignment horizontal="center" vertical="center" wrapText="1"/>
    </xf>
    <xf numFmtId="178" fontId="75" fillId="0" borderId="41" xfId="101" applyFont="1" applyBorder="1" applyAlignment="1">
      <alignment horizontal="center" vertical="center"/>
    </xf>
    <xf numFmtId="178" fontId="75" fillId="0" borderId="30" xfId="101" applyFont="1" applyBorder="1" applyAlignment="1">
      <alignment horizontal="center" vertical="center"/>
    </xf>
    <xf numFmtId="186" fontId="75" fillId="0" borderId="32" xfId="138" applyNumberFormat="1" applyFont="1" applyFill="1" applyBorder="1" applyAlignment="1">
      <alignment horizontal="center" wrapText="1"/>
    </xf>
    <xf numFmtId="178" fontId="75" fillId="28" borderId="41" xfId="101" applyFont="1" applyFill="1" applyBorder="1" applyAlignment="1">
      <alignment horizontal="center" vertical="center"/>
    </xf>
    <xf numFmtId="178" fontId="75" fillId="28" borderId="30" xfId="101" applyFont="1" applyFill="1" applyBorder="1" applyAlignment="1">
      <alignment horizontal="center" vertical="center"/>
    </xf>
    <xf numFmtId="178" fontId="89" fillId="0" borderId="32" xfId="132" applyFont="1" applyBorder="1" applyAlignment="1">
      <alignment horizontal="center" wrapText="1"/>
    </xf>
    <xf numFmtId="178" fontId="75" fillId="28" borderId="32" xfId="101" applyFont="1" applyFill="1" applyBorder="1" applyAlignment="1">
      <alignment horizontal="center" vertical="center"/>
    </xf>
    <xf numFmtId="178" fontId="75" fillId="35" borderId="30" xfId="101" applyFont="1" applyFill="1" applyBorder="1" applyAlignment="1">
      <alignment horizontal="center" vertical="center"/>
    </xf>
    <xf numFmtId="178" fontId="75" fillId="35" borderId="32" xfId="101" applyFont="1" applyFill="1" applyBorder="1" applyAlignment="1">
      <alignment horizontal="center" vertical="center"/>
    </xf>
    <xf numFmtId="186" fontId="75" fillId="0" borderId="32" xfId="101" applyNumberFormat="1" applyFont="1" applyBorder="1" applyAlignment="1">
      <alignment horizontal="center"/>
    </xf>
    <xf numFmtId="186" fontId="75" fillId="0" borderId="32" xfId="101" applyNumberFormat="1" applyFont="1" applyFill="1" applyBorder="1" applyAlignment="1">
      <alignment horizontal="center" vertical="center" wrapText="1"/>
    </xf>
    <xf numFmtId="178" fontId="75" fillId="0" borderId="34" xfId="101" applyFont="1" applyFill="1" applyBorder="1" applyAlignment="1">
      <alignment horizontal="center" vertical="center"/>
    </xf>
    <xf numFmtId="178" fontId="75" fillId="0" borderId="47" xfId="101" applyFont="1" applyBorder="1" applyAlignment="1">
      <alignment horizontal="center" vertical="center"/>
    </xf>
    <xf numFmtId="178" fontId="75" fillId="0" borderId="30" xfId="101" applyFont="1" applyBorder="1" applyAlignment="1">
      <alignment horizontal="center" vertical="center"/>
    </xf>
    <xf numFmtId="178" fontId="75" fillId="35" borderId="41" xfId="101" applyFont="1" applyFill="1" applyBorder="1" applyAlignment="1">
      <alignment horizontal="center" vertical="center"/>
    </xf>
    <xf numFmtId="187" fontId="75" fillId="0" borderId="0" xfId="137" applyNumberFormat="1" applyFont="1" applyFill="1" applyBorder="1" applyAlignment="1">
      <alignment horizontal="center" vertical="center" shrinkToFit="1"/>
    </xf>
    <xf numFmtId="178" fontId="75" fillId="0" borderId="32" xfId="134" applyFont="1" applyFill="1" applyBorder="1" applyAlignment="1">
      <alignment horizontal="center" vertical="center"/>
    </xf>
    <xf numFmtId="178" fontId="98" fillId="0" borderId="0" xfId="137" applyFont="1" applyFill="1" applyBorder="1" applyAlignment="1">
      <alignment horizontal="left" vertical="center" shrinkToFit="1"/>
    </xf>
    <xf numFmtId="178" fontId="75" fillId="0" borderId="41" xfId="101" applyFont="1" applyBorder="1" applyAlignment="1">
      <alignment horizontal="center" vertical="center"/>
    </xf>
    <xf numFmtId="186" fontId="75" fillId="0" borderId="0" xfId="101" applyNumberFormat="1" applyFont="1" applyFill="1" applyBorder="1" applyAlignment="1">
      <alignment horizontal="center"/>
    </xf>
    <xf numFmtId="187" fontId="92" fillId="0" borderId="0" xfId="137" applyNumberFormat="1" applyFont="1" applyFill="1" applyBorder="1" applyAlignment="1">
      <alignment horizontal="center" vertical="center" shrinkToFit="1"/>
    </xf>
    <xf numFmtId="178" fontId="98" fillId="0" borderId="0" xfId="137" applyFont="1" applyFill="1" applyBorder="1" applyAlignment="1">
      <alignment horizontal="left" vertical="center" shrinkToFit="1"/>
    </xf>
    <xf numFmtId="186" fontId="75" fillId="0" borderId="32" xfId="132" applyNumberFormat="1" applyFont="1" applyBorder="1" applyAlignment="1">
      <alignment horizontal="center" vertical="center"/>
    </xf>
    <xf numFmtId="178" fontId="92" fillId="0" borderId="32" xfId="132" applyFont="1" applyBorder="1" applyAlignment="1">
      <alignment horizontal="center" wrapText="1"/>
    </xf>
    <xf numFmtId="178" fontId="92" fillId="0" borderId="32" xfId="132" applyFont="1" applyBorder="1" applyAlignment="1">
      <alignment horizontal="center" vertical="center"/>
    </xf>
    <xf numFmtId="178" fontId="75" fillId="0" borderId="30" xfId="101" applyFont="1" applyFill="1" applyBorder="1" applyAlignment="1">
      <alignment horizontal="center" vertical="center"/>
    </xf>
    <xf numFmtId="186" fontId="75" fillId="0" borderId="33" xfId="132" applyNumberFormat="1" applyFont="1" applyBorder="1" applyAlignment="1">
      <alignment horizontal="center"/>
    </xf>
    <xf numFmtId="178" fontId="75" fillId="18" borderId="41" xfId="101" applyFont="1" applyFill="1" applyBorder="1" applyAlignment="1">
      <alignment horizontal="center" vertical="center"/>
    </xf>
    <xf numFmtId="178" fontId="75" fillId="18" borderId="30" xfId="101" applyFont="1" applyFill="1" applyBorder="1" applyAlignment="1">
      <alignment horizontal="center" vertical="center"/>
    </xf>
    <xf numFmtId="186" fontId="75" fillId="0" borderId="47" xfId="101" applyNumberFormat="1" applyFont="1" applyFill="1" applyBorder="1" applyAlignment="1">
      <alignment horizontal="center"/>
    </xf>
    <xf numFmtId="178" fontId="67" fillId="0" borderId="0" xfId="132" applyFont="1" applyBorder="1" applyAlignment="1">
      <alignment vertical="center"/>
    </xf>
    <xf numFmtId="178" fontId="75" fillId="18" borderId="32" xfId="101" applyFont="1" applyFill="1" applyBorder="1" applyAlignment="1">
      <alignment horizontal="center" vertical="center"/>
    </xf>
    <xf numFmtId="178" fontId="75" fillId="0" borderId="0" xfId="132" applyFont="1" applyFill="1" applyBorder="1" applyAlignment="1">
      <alignment vertical="center"/>
    </xf>
    <xf numFmtId="178" fontId="85" fillId="0" borderId="13" xfId="132" applyFont="1" applyBorder="1"/>
    <xf numFmtId="178" fontId="75" fillId="0" borderId="41" xfId="101" applyFont="1" applyFill="1" applyBorder="1" applyAlignment="1">
      <alignment horizontal="center" vertical="center"/>
    </xf>
    <xf numFmtId="186" fontId="75" fillId="0" borderId="32" xfId="134" applyNumberFormat="1" applyFont="1" applyFill="1" applyBorder="1" applyAlignment="1">
      <alignment horizontal="center" vertical="center" wrapText="1"/>
    </xf>
    <xf numFmtId="178" fontId="89" fillId="0" borderId="0" xfId="137" applyFont="1" applyFill="1" applyBorder="1" applyAlignment="1">
      <alignment horizontal="center" vertical="center" shrinkToFit="1"/>
    </xf>
    <xf numFmtId="49" fontId="89" fillId="0" borderId="0" xfId="137" applyNumberFormat="1" applyFont="1" applyFill="1" applyBorder="1" applyAlignment="1">
      <alignment horizontal="center" vertical="center" shrinkToFit="1"/>
    </xf>
    <xf numFmtId="187" fontId="89" fillId="0" borderId="0" xfId="137" applyNumberFormat="1" applyFont="1" applyFill="1" applyBorder="1" applyAlignment="1">
      <alignment horizontal="center" vertical="center" shrinkToFit="1"/>
    </xf>
    <xf numFmtId="178" fontId="88" fillId="0" borderId="0" xfId="137" applyFont="1" applyFill="1" applyBorder="1" applyAlignment="1">
      <alignment horizontal="left" vertical="center" shrinkToFit="1"/>
    </xf>
    <xf numFmtId="178" fontId="67" fillId="4" borderId="0" xfId="137" applyFont="1" applyFill="1" applyBorder="1" applyAlignment="1">
      <alignment horizontal="left" vertical="center"/>
    </xf>
    <xf numFmtId="178" fontId="67" fillId="0" borderId="0" xfId="138" applyFont="1" applyBorder="1" applyAlignment="1">
      <alignment horizontal="center" vertical="center"/>
    </xf>
    <xf numFmtId="178" fontId="67" fillId="0" borderId="0" xfId="138" applyFont="1" applyFill="1" applyBorder="1" applyAlignment="1">
      <alignment horizontal="center" vertical="center"/>
    </xf>
    <xf numFmtId="178" fontId="67" fillId="0" borderId="0" xfId="132" applyFont="1" applyAlignment="1">
      <alignment vertical="center"/>
    </xf>
    <xf numFmtId="197" fontId="99" fillId="0" borderId="0" xfId="132" applyNumberFormat="1" applyFont="1" applyFill="1" applyAlignment="1">
      <alignment horizontal="center" vertical="center"/>
    </xf>
    <xf numFmtId="178" fontId="84" fillId="0" borderId="0" xfId="138" applyFont="1" applyBorder="1" applyAlignment="1">
      <alignment horizontal="center" vertical="center"/>
    </xf>
    <xf numFmtId="178" fontId="67" fillId="0" borderId="0" xfId="138" applyFont="1" applyBorder="1" applyAlignment="1">
      <alignment horizontal="center" vertical="center"/>
    </xf>
    <xf numFmtId="178" fontId="84" fillId="0" borderId="0" xfId="132" applyFont="1" applyFill="1" applyAlignment="1">
      <alignment horizontal="center" vertical="center"/>
    </xf>
    <xf numFmtId="178" fontId="84" fillId="0" borderId="0" xfId="132" applyFont="1" applyAlignment="1">
      <alignment horizontal="center" vertical="center"/>
    </xf>
    <xf numFmtId="178" fontId="100" fillId="0" borderId="0" xfId="138" applyFont="1" applyBorder="1" applyAlignment="1">
      <alignment horizontal="center" vertical="center"/>
    </xf>
    <xf numFmtId="178" fontId="100" fillId="0" borderId="0" xfId="138" applyFont="1" applyFill="1" applyBorder="1" applyAlignment="1">
      <alignment horizontal="center" vertical="center"/>
    </xf>
    <xf numFmtId="198" fontId="52" fillId="0" borderId="0" xfId="139" applyFont="1">
      <alignment vertical="center"/>
    </xf>
    <xf numFmtId="49" fontId="52" fillId="0" borderId="0" xfId="139" applyNumberFormat="1" applyFont="1">
      <alignment vertical="center"/>
    </xf>
    <xf numFmtId="186" fontId="70" fillId="0" borderId="32" xfId="140" applyNumberFormat="1" applyFont="1" applyBorder="1" applyAlignment="1">
      <alignment horizontal="left"/>
    </xf>
    <xf numFmtId="186" fontId="52" fillId="0" borderId="32" xfId="140" applyNumberFormat="1" applyFont="1" applyBorder="1" applyAlignment="1">
      <alignment horizontal="left"/>
    </xf>
    <xf numFmtId="198" fontId="70" fillId="0" borderId="47" xfId="140" applyFont="1" applyBorder="1" applyAlignment="1">
      <alignment horizontal="center" vertical="center" wrapText="1"/>
    </xf>
    <xf numFmtId="0" fontId="52" fillId="0" borderId="32" xfId="141" applyNumberFormat="1" applyFont="1" applyBorder="1" applyAlignment="1">
      <alignment horizontal="left"/>
    </xf>
    <xf numFmtId="198" fontId="70" fillId="0" borderId="30" xfId="140" applyFont="1" applyBorder="1" applyAlignment="1">
      <alignment horizontal="center" vertical="center" wrapText="1"/>
    </xf>
    <xf numFmtId="198" fontId="52" fillId="0" borderId="32" xfId="140" applyFont="1" applyBorder="1" applyAlignment="1">
      <alignment horizontal="left" vertical="center"/>
    </xf>
    <xf numFmtId="198" fontId="52" fillId="0" borderId="41" xfId="142" applyFont="1" applyBorder="1" applyAlignment="1">
      <alignment horizontal="left" vertical="center"/>
    </xf>
    <xf numFmtId="49" fontId="52" fillId="0" borderId="41" xfId="142" applyNumberFormat="1" applyFont="1" applyBorder="1" applyAlignment="1">
      <alignment horizontal="left" vertical="center"/>
    </xf>
    <xf numFmtId="198" fontId="52" fillId="0" borderId="30" xfId="142" applyFont="1" applyBorder="1" applyAlignment="1">
      <alignment horizontal="left" vertical="center"/>
    </xf>
    <xf numFmtId="49" fontId="52" fillId="0" borderId="30" xfId="142" applyNumberFormat="1" applyFont="1" applyBorder="1" applyAlignment="1">
      <alignment horizontal="left" vertical="center"/>
    </xf>
    <xf numFmtId="198" fontId="47" fillId="0" borderId="0" xfId="143" applyFont="1" applyAlignment="1">
      <alignment horizontal="left" vertical="center" shrinkToFit="1"/>
    </xf>
    <xf numFmtId="198" fontId="52" fillId="0" borderId="0" xfId="139" applyFont="1" applyAlignment="1">
      <alignment horizontal="center" vertical="center"/>
    </xf>
    <xf numFmtId="198" fontId="52" fillId="0" borderId="0" xfId="139" applyFont="1" applyAlignment="1">
      <alignment horizontal="left" vertical="center"/>
    </xf>
    <xf numFmtId="49" fontId="47" fillId="0" borderId="0" xfId="143" applyNumberFormat="1" applyFont="1" applyAlignment="1">
      <alignment horizontal="left" vertical="center" shrinkToFit="1"/>
    </xf>
    <xf numFmtId="187" fontId="47" fillId="0" borderId="0" xfId="143" applyNumberFormat="1" applyFont="1" applyAlignment="1">
      <alignment horizontal="left" vertical="center" shrinkToFit="1"/>
    </xf>
    <xf numFmtId="198" fontId="52" fillId="0" borderId="0" xfId="139" applyFont="1" applyAlignment="1">
      <alignment horizontal="left"/>
    </xf>
    <xf numFmtId="198" fontId="52" fillId="0" borderId="0" xfId="139" applyFont="1" applyAlignment="1"/>
    <xf numFmtId="199" fontId="107" fillId="0" borderId="32" xfId="144" applyNumberFormat="1" applyFont="1" applyBorder="1" applyAlignment="1">
      <alignment horizontal="left" vertical="center"/>
    </xf>
    <xf numFmtId="186" fontId="52" fillId="0" borderId="0" xfId="140" applyNumberFormat="1" applyFont="1" applyAlignment="1">
      <alignment horizontal="left"/>
    </xf>
    <xf numFmtId="198" fontId="52" fillId="0" borderId="0" xfId="140" applyFont="1" applyAlignment="1">
      <alignment horizontal="center" wrapText="1"/>
    </xf>
    <xf numFmtId="49" fontId="52" fillId="0" borderId="0" xfId="140" applyNumberFormat="1" applyFont="1" applyAlignment="1">
      <alignment horizontal="left"/>
    </xf>
    <xf numFmtId="198" fontId="52" fillId="0" borderId="0" xfId="145" applyFont="1" applyAlignment="1">
      <alignment horizontal="left" vertical="center"/>
    </xf>
    <xf numFmtId="198" fontId="52" fillId="4" borderId="0" xfId="139" applyFont="1" applyFill="1" applyAlignment="1">
      <alignment horizontal="left" vertical="center"/>
    </xf>
    <xf numFmtId="198" fontId="47" fillId="4" borderId="0" xfId="143" applyFont="1" applyFill="1" applyAlignment="1">
      <alignment horizontal="left" vertical="center"/>
    </xf>
    <xf numFmtId="198" fontId="52" fillId="0" borderId="0" xfId="140" applyFont="1" applyAlignment="1">
      <alignment horizontal="left" wrapText="1"/>
    </xf>
    <xf numFmtId="49" fontId="52" fillId="0" borderId="0" xfId="146" applyNumberFormat="1" applyFont="1" applyAlignment="1">
      <alignment horizontal="left"/>
    </xf>
    <xf numFmtId="16" fontId="52" fillId="0" borderId="0" xfId="146" applyNumberFormat="1" applyFont="1" applyAlignment="1">
      <alignment horizontal="left"/>
    </xf>
    <xf numFmtId="198" fontId="70" fillId="0" borderId="0" xfId="140" applyFont="1" applyAlignment="1">
      <alignment horizontal="center" vertical="center" wrapText="1"/>
    </xf>
    <xf numFmtId="0" fontId="52" fillId="0" borderId="0" xfId="141" applyNumberFormat="1" applyFont="1" applyAlignment="1">
      <alignment horizontal="left" vertical="top"/>
    </xf>
    <xf numFmtId="0" fontId="52" fillId="0" borderId="0" xfId="141" applyNumberFormat="1" applyFont="1" applyAlignment="1">
      <alignment horizontal="left"/>
    </xf>
    <xf numFmtId="198" fontId="70" fillId="0" borderId="41" xfId="140" applyFont="1" applyBorder="1" applyAlignment="1">
      <alignment horizontal="center" vertical="center" wrapText="1"/>
    </xf>
    <xf numFmtId="198" fontId="47" fillId="2" borderId="0" xfId="143" applyFont="1" applyFill="1" applyAlignment="1">
      <alignment horizontal="left" vertical="center" shrinkToFit="1"/>
    </xf>
    <xf numFmtId="198" fontId="47" fillId="4" borderId="0" xfId="143" applyFont="1" applyFill="1" applyAlignment="1">
      <alignment horizontal="left" vertical="center"/>
    </xf>
    <xf numFmtId="49" fontId="47" fillId="4" borderId="0" xfId="143" applyNumberFormat="1" applyFont="1" applyFill="1" applyAlignment="1">
      <alignment horizontal="left" vertical="center"/>
    </xf>
    <xf numFmtId="0" fontId="52" fillId="0" borderId="0" xfId="139" applyNumberFormat="1" applyFont="1" applyAlignment="1"/>
    <xf numFmtId="16" fontId="52" fillId="3" borderId="0" xfId="139" applyNumberFormat="1" applyFont="1" applyFill="1" applyAlignment="1">
      <alignment horizontal="center"/>
    </xf>
    <xf numFmtId="0" fontId="52" fillId="3" borderId="0" xfId="139" applyNumberFormat="1" applyFont="1" applyFill="1" applyAlignment="1">
      <alignment horizontal="center"/>
    </xf>
    <xf numFmtId="198" fontId="70" fillId="0" borderId="32" xfId="140" applyFont="1" applyBorder="1" applyAlignment="1">
      <alignment horizontal="center" vertical="center" wrapText="1"/>
    </xf>
    <xf numFmtId="198" fontId="47" fillId="0" borderId="0" xfId="143" applyFont="1" applyAlignment="1">
      <alignment vertical="center" shrinkToFit="1"/>
    </xf>
    <xf numFmtId="198" fontId="77" fillId="0" borderId="0" xfId="139" applyFont="1" applyAlignment="1">
      <alignment horizontal="left" vertical="center"/>
    </xf>
    <xf numFmtId="17" fontId="78" fillId="0" borderId="0" xfId="139" applyNumberFormat="1" applyFont="1" applyAlignment="1">
      <alignment horizontal="center" vertical="center"/>
    </xf>
    <xf numFmtId="198" fontId="77" fillId="0" borderId="0" xfId="142" applyFont="1" applyAlignment="1">
      <alignment horizontal="center" vertical="center"/>
    </xf>
    <xf numFmtId="49" fontId="77" fillId="0" borderId="0" xfId="142" applyNumberFormat="1" applyFont="1" applyAlignment="1">
      <alignment horizontal="center" vertical="center"/>
    </xf>
    <xf numFmtId="198" fontId="77" fillId="0" borderId="0" xfId="142" applyFont="1" applyAlignment="1">
      <alignment horizontal="center" vertical="center"/>
    </xf>
    <xf numFmtId="198" fontId="48" fillId="0" borderId="0" xfId="147"/>
    <xf numFmtId="200" fontId="108" fillId="0" borderId="33" xfId="148" applyNumberFormat="1" applyFont="1" applyBorder="1" applyAlignment="1">
      <alignment horizontal="center" vertical="center" wrapText="1"/>
    </xf>
    <xf numFmtId="198" fontId="109" fillId="0" borderId="32" xfId="148" applyFont="1" applyBorder="1" applyAlignment="1">
      <alignment horizontal="center" vertical="center"/>
    </xf>
    <xf numFmtId="198" fontId="109" fillId="0" borderId="41" xfId="148" applyFont="1" applyBorder="1" applyAlignment="1">
      <alignment horizontal="center" vertical="center" wrapText="1"/>
    </xf>
    <xf numFmtId="198" fontId="109" fillId="0" borderId="47" xfId="148" applyFont="1" applyBorder="1" applyAlignment="1">
      <alignment horizontal="center" vertical="center" wrapText="1"/>
    </xf>
    <xf numFmtId="198" fontId="110" fillId="0" borderId="0" xfId="149" applyFont="1" applyAlignment="1">
      <alignment horizontal="left" vertical="center" shrinkToFit="1"/>
    </xf>
    <xf numFmtId="198" fontId="109" fillId="0" borderId="30" xfId="148" applyFont="1" applyBorder="1" applyAlignment="1">
      <alignment horizontal="center" vertical="center" wrapText="1"/>
    </xf>
    <xf numFmtId="198" fontId="109" fillId="0" borderId="30" xfId="148" applyFont="1" applyBorder="1" applyAlignment="1">
      <alignment horizontal="center" vertical="center"/>
    </xf>
    <xf numFmtId="49" fontId="111" fillId="0" borderId="32" xfId="150" applyNumberFormat="1" applyFont="1" applyBorder="1" applyAlignment="1">
      <alignment horizontal="center" vertical="center"/>
    </xf>
    <xf numFmtId="198" fontId="109" fillId="0" borderId="32" xfId="151" applyFont="1" applyBorder="1"/>
    <xf numFmtId="198" fontId="109" fillId="0" borderId="40" xfId="148" applyFont="1" applyBorder="1" applyAlignment="1">
      <alignment horizontal="center" vertical="center"/>
    </xf>
    <xf numFmtId="198" fontId="109" fillId="0" borderId="32" xfId="148" applyFont="1" applyBorder="1" applyAlignment="1">
      <alignment horizontal="center" vertical="center"/>
    </xf>
    <xf numFmtId="198" fontId="109" fillId="6" borderId="0" xfId="151" applyFont="1" applyFill="1"/>
    <xf numFmtId="198" fontId="110" fillId="6" borderId="0" xfId="149" applyFont="1" applyFill="1" applyAlignment="1">
      <alignment horizontal="left" vertical="center"/>
    </xf>
    <xf numFmtId="198" fontId="110" fillId="6" borderId="0" xfId="152" applyNumberFormat="1" applyFont="1" applyFill="1" applyAlignment="1">
      <alignment horizontal="left" vertical="center"/>
    </xf>
    <xf numFmtId="201" fontId="111" fillId="0" borderId="32" xfId="153" applyNumberFormat="1" applyFont="1" applyBorder="1" applyAlignment="1">
      <alignment horizontal="center"/>
    </xf>
    <xf numFmtId="198" fontId="109" fillId="0" borderId="0" xfId="148" applyFont="1" applyAlignment="1">
      <alignment horizontal="center" vertical="center" wrapText="1"/>
    </xf>
    <xf numFmtId="198" fontId="109" fillId="0" borderId="34" xfId="148" applyFont="1" applyBorder="1" applyAlignment="1">
      <alignment horizontal="center" vertical="center"/>
    </xf>
    <xf numFmtId="198" fontId="109" fillId="0" borderId="0" xfId="148" applyFont="1" applyAlignment="1">
      <alignment horizontal="center" vertical="center"/>
    </xf>
    <xf numFmtId="198" fontId="108" fillId="0" borderId="32" xfId="148" applyFont="1" applyBorder="1" applyAlignment="1">
      <alignment horizontal="center" vertical="center"/>
    </xf>
    <xf numFmtId="200" fontId="109" fillId="0" borderId="33" xfId="148" applyNumberFormat="1" applyFont="1" applyBorder="1" applyAlignment="1">
      <alignment horizontal="center" vertical="center" wrapText="1"/>
    </xf>
    <xf numFmtId="198" fontId="109" fillId="0" borderId="5" xfId="148" applyFont="1" applyBorder="1" applyAlignment="1">
      <alignment horizontal="center" vertical="center" wrapText="1"/>
    </xf>
    <xf numFmtId="198" fontId="109" fillId="0" borderId="41" xfId="148" applyFont="1" applyBorder="1" applyAlignment="1">
      <alignment horizontal="center" vertical="center"/>
    </xf>
    <xf numFmtId="49" fontId="111" fillId="0" borderId="41" xfId="150" applyNumberFormat="1" applyFont="1" applyBorder="1" applyAlignment="1">
      <alignment horizontal="center" vertical="center"/>
    </xf>
    <xf numFmtId="49" fontId="111" fillId="0" borderId="30" xfId="150" applyNumberFormat="1" applyFont="1" applyBorder="1" applyAlignment="1">
      <alignment horizontal="center" vertical="center"/>
    </xf>
    <xf numFmtId="201" fontId="111" fillId="6" borderId="41" xfId="153" applyNumberFormat="1" applyFont="1" applyFill="1" applyBorder="1" applyAlignment="1">
      <alignment horizontal="center"/>
    </xf>
    <xf numFmtId="198" fontId="110" fillId="6" borderId="0" xfId="152" applyNumberFormat="1" applyFont="1" applyFill="1" applyAlignment="1">
      <alignment horizontal="left" vertical="center"/>
    </xf>
    <xf numFmtId="201" fontId="111" fillId="0" borderId="30" xfId="153" applyNumberFormat="1" applyFont="1" applyBorder="1" applyAlignment="1">
      <alignment horizontal="center"/>
    </xf>
    <xf numFmtId="200" fontId="108" fillId="0" borderId="39" xfId="148" applyNumberFormat="1" applyFont="1" applyBorder="1" applyAlignment="1">
      <alignment horizontal="center" vertical="center" wrapText="1"/>
    </xf>
    <xf numFmtId="198" fontId="109" fillId="0" borderId="30" xfId="148" applyFont="1" applyBorder="1" applyAlignment="1">
      <alignment horizontal="center" vertical="center"/>
    </xf>
    <xf numFmtId="198" fontId="109" fillId="0" borderId="47" xfId="148" applyFont="1" applyBorder="1" applyAlignment="1">
      <alignment horizontal="center" vertical="center"/>
    </xf>
    <xf numFmtId="200" fontId="109" fillId="0" borderId="32" xfId="148" applyNumberFormat="1" applyFont="1" applyBorder="1" applyAlignment="1">
      <alignment horizontal="center" vertical="center" wrapText="1"/>
    </xf>
    <xf numFmtId="200" fontId="109" fillId="6" borderId="0" xfId="148" applyNumberFormat="1" applyFont="1" applyFill="1" applyAlignment="1">
      <alignment horizontal="center" vertical="center" wrapText="1"/>
    </xf>
    <xf numFmtId="198" fontId="109" fillId="0" borderId="0" xfId="148" applyFont="1" applyAlignment="1">
      <alignment horizontal="center" vertical="center"/>
    </xf>
    <xf numFmtId="198" fontId="108" fillId="0" borderId="32" xfId="153" applyFont="1" applyBorder="1" applyAlignment="1">
      <alignment horizontal="center" vertical="center" wrapText="1"/>
    </xf>
    <xf numFmtId="198" fontId="110" fillId="0" borderId="0" xfId="151" applyFont="1"/>
    <xf numFmtId="200" fontId="109" fillId="0" borderId="30" xfId="148" applyNumberFormat="1" applyFont="1" applyBorder="1" applyAlignment="1">
      <alignment horizontal="center" vertical="center" wrapText="1"/>
    </xf>
    <xf numFmtId="198" fontId="109" fillId="0" borderId="5" xfId="148" applyFont="1" applyBorder="1" applyAlignment="1">
      <alignment horizontal="center" vertical="center"/>
    </xf>
    <xf numFmtId="198" fontId="108" fillId="0" borderId="30" xfId="153" applyFont="1" applyBorder="1" applyAlignment="1">
      <alignment horizontal="center" vertical="center" wrapText="1"/>
    </xf>
    <xf numFmtId="200" fontId="109" fillId="0" borderId="32" xfId="148" applyNumberFormat="1" applyFont="1" applyBorder="1" applyAlignment="1">
      <alignment horizontal="center" vertical="center"/>
    </xf>
    <xf numFmtId="200" fontId="109" fillId="0" borderId="34" xfId="148" applyNumberFormat="1" applyFont="1" applyBorder="1" applyAlignment="1">
      <alignment horizontal="center" vertical="center"/>
    </xf>
    <xf numFmtId="200" fontId="109" fillId="0" borderId="30" xfId="148" applyNumberFormat="1" applyFont="1" applyBorder="1" applyAlignment="1">
      <alignment horizontal="center" vertical="center"/>
    </xf>
    <xf numFmtId="200" fontId="109" fillId="0" borderId="40" xfId="148" applyNumberFormat="1" applyFont="1" applyBorder="1" applyAlignment="1">
      <alignment horizontal="center" vertical="center"/>
    </xf>
    <xf numFmtId="200" fontId="109" fillId="6" borderId="0" xfId="151" applyNumberFormat="1" applyFont="1" applyFill="1" applyAlignment="1">
      <alignment horizontal="center"/>
    </xf>
    <xf numFmtId="198" fontId="109" fillId="6" borderId="0" xfId="151" applyFont="1" applyFill="1" applyAlignment="1">
      <alignment horizontal="center"/>
    </xf>
    <xf numFmtId="198" fontId="108" fillId="6" borderId="0" xfId="153" applyFont="1" applyFill="1">
      <alignment vertical="center"/>
    </xf>
    <xf numFmtId="198" fontId="110" fillId="6" borderId="0" xfId="151" applyFont="1" applyFill="1"/>
    <xf numFmtId="198" fontId="109" fillId="0" borderId="32" xfId="148" applyFont="1" applyBorder="1" applyAlignment="1">
      <alignment horizontal="center" vertical="center" wrapText="1"/>
    </xf>
    <xf numFmtId="198" fontId="112" fillId="0" borderId="32" xfId="153" applyFont="1" applyBorder="1" applyAlignment="1">
      <alignment horizontal="center" vertical="center" wrapText="1"/>
    </xf>
    <xf numFmtId="198" fontId="109" fillId="0" borderId="33" xfId="148" applyFont="1" applyBorder="1" applyAlignment="1">
      <alignment horizontal="center" vertical="center" wrapText="1"/>
    </xf>
    <xf numFmtId="198" fontId="110" fillId="6" borderId="0" xfId="151" applyFont="1" applyFill="1" applyAlignment="1">
      <alignment horizontal="center"/>
    </xf>
    <xf numFmtId="200" fontId="108" fillId="0" borderId="32" xfId="148" applyNumberFormat="1" applyFont="1" applyBorder="1" applyAlignment="1">
      <alignment horizontal="center" vertical="center" wrapText="1"/>
    </xf>
    <xf numFmtId="198" fontId="109" fillId="2" borderId="28" xfId="148" applyFont="1" applyFill="1" applyBorder="1" applyAlignment="1">
      <alignment horizontal="center" vertical="center" wrapText="1"/>
    </xf>
    <xf numFmtId="198" fontId="113" fillId="0" borderId="32" xfId="153" applyFont="1" applyBorder="1" applyAlignment="1">
      <alignment horizontal="center" vertical="center" wrapText="1"/>
    </xf>
    <xf numFmtId="198" fontId="114" fillId="2" borderId="40" xfId="148" applyFont="1" applyFill="1" applyBorder="1" applyAlignment="1">
      <alignment horizontal="center" vertical="center" wrapText="1"/>
    </xf>
    <xf numFmtId="49" fontId="109" fillId="6" borderId="0" xfId="149" applyNumberFormat="1" applyFont="1" applyFill="1" applyAlignment="1">
      <alignment horizontal="center" vertical="center" shrinkToFit="1"/>
    </xf>
    <xf numFmtId="198" fontId="109" fillId="6" borderId="0" xfId="154" applyFont="1" applyFill="1" applyAlignment="1">
      <alignment horizontal="center" vertical="center" wrapText="1"/>
    </xf>
    <xf numFmtId="198" fontId="110" fillId="6" borderId="0" xfId="149" applyFont="1" applyFill="1" applyAlignment="1">
      <alignment horizontal="left" vertical="center" shrinkToFit="1"/>
    </xf>
    <xf numFmtId="49" fontId="110" fillId="6" borderId="0" xfId="152" applyNumberFormat="1" applyFont="1" applyFill="1" applyAlignment="1">
      <alignment horizontal="left" vertical="center"/>
    </xf>
    <xf numFmtId="187" fontId="109" fillId="6" borderId="0" xfId="149" applyNumberFormat="1" applyFont="1" applyFill="1" applyAlignment="1">
      <alignment horizontal="center" vertical="center" shrinkToFit="1"/>
    </xf>
    <xf numFmtId="198" fontId="110" fillId="2" borderId="0" xfId="149" applyFont="1" applyFill="1" applyAlignment="1">
      <alignment horizontal="left" vertical="center" shrinkToFit="1"/>
    </xf>
    <xf numFmtId="198" fontId="115" fillId="0" borderId="32" xfId="153" applyFont="1" applyBorder="1" applyAlignment="1">
      <alignment horizontal="center" vertical="center" wrapText="1"/>
    </xf>
    <xf numFmtId="198" fontId="109" fillId="0" borderId="28" xfId="148" applyFont="1" applyBorder="1" applyAlignment="1">
      <alignment horizontal="center" vertical="center" wrapText="1"/>
    </xf>
    <xf numFmtId="198" fontId="109" fillId="0" borderId="40" xfId="148" applyFont="1" applyBorder="1" applyAlignment="1">
      <alignment horizontal="center" vertical="center" wrapText="1"/>
    </xf>
    <xf numFmtId="198" fontId="110" fillId="6" borderId="0" xfId="149" applyFont="1" applyFill="1" applyAlignment="1">
      <alignment horizontal="center" vertical="center"/>
    </xf>
    <xf numFmtId="198" fontId="109" fillId="0" borderId="32" xfId="148" applyFont="1" applyBorder="1" applyAlignment="1">
      <alignment horizontal="center" vertical="center" wrapText="1"/>
    </xf>
    <xf numFmtId="198" fontId="110" fillId="6" borderId="0" xfId="149" applyFont="1" applyFill="1" applyAlignment="1">
      <alignment horizontal="left" vertical="center" shrinkToFit="1"/>
    </xf>
    <xf numFmtId="198" fontId="110" fillId="3" borderId="0" xfId="149" applyFont="1" applyFill="1" applyAlignment="1">
      <alignment vertical="center"/>
    </xf>
    <xf numFmtId="200" fontId="108" fillId="6" borderId="0" xfId="148" applyNumberFormat="1" applyFont="1" applyFill="1" applyAlignment="1">
      <alignment horizontal="center" vertical="center" wrapText="1"/>
    </xf>
    <xf numFmtId="198" fontId="110" fillId="6" borderId="0" xfId="149" applyFont="1" applyFill="1" applyAlignment="1">
      <alignment vertical="center"/>
    </xf>
    <xf numFmtId="198" fontId="110" fillId="6" borderId="0" xfId="149" applyFont="1" applyFill="1" applyAlignment="1">
      <alignment horizontal="center" vertical="center"/>
    </xf>
    <xf numFmtId="198" fontId="115" fillId="2" borderId="33" xfId="153" applyFont="1" applyFill="1" applyBorder="1" applyAlignment="1">
      <alignment horizontal="center" vertical="center"/>
    </xf>
    <xf numFmtId="198" fontId="51" fillId="0" borderId="32" xfId="155" applyFont="1" applyBorder="1"/>
    <xf numFmtId="198" fontId="114" fillId="0" borderId="30" xfId="148" applyFont="1" applyBorder="1" applyAlignment="1">
      <alignment horizontal="center" vertical="center" wrapText="1"/>
    </xf>
    <xf numFmtId="198" fontId="109" fillId="6" borderId="0" xfId="149" applyFont="1" applyFill="1" applyAlignment="1">
      <alignment horizontal="center" vertical="center" shrinkToFit="1"/>
    </xf>
    <xf numFmtId="198" fontId="110" fillId="0" borderId="0" xfId="151" applyFont="1" applyAlignment="1">
      <alignment vertical="center"/>
    </xf>
    <xf numFmtId="198" fontId="109" fillId="6" borderId="0" xfId="151" applyFont="1" applyFill="1" applyAlignment="1">
      <alignment horizontal="center" vertical="center"/>
    </xf>
    <xf numFmtId="198" fontId="109" fillId="4" borderId="0" xfId="149" applyFont="1" applyFill="1" applyAlignment="1">
      <alignment horizontal="center" vertical="center"/>
    </xf>
    <xf numFmtId="49" fontId="109" fillId="4" borderId="0" xfId="149" applyNumberFormat="1" applyFont="1" applyFill="1" applyAlignment="1">
      <alignment horizontal="center" vertical="center" shrinkToFit="1"/>
    </xf>
    <xf numFmtId="198" fontId="109" fillId="4" borderId="0" xfId="154" applyFont="1" applyFill="1" applyAlignment="1">
      <alignment horizontal="center" vertical="center" wrapText="1"/>
    </xf>
    <xf numFmtId="198" fontId="110" fillId="0" borderId="0" xfId="154" applyFont="1" applyAlignment="1">
      <alignment horizontal="left" vertical="center"/>
    </xf>
    <xf numFmtId="198" fontId="110" fillId="0" borderId="0" xfId="154" applyFont="1" applyAlignment="1">
      <alignment horizontal="left" vertical="center" wrapText="1"/>
    </xf>
    <xf numFmtId="198" fontId="110" fillId="0" borderId="0" xfId="151" applyFont="1" applyAlignment="1">
      <alignment horizontal="center" vertical="center"/>
    </xf>
    <xf numFmtId="198" fontId="116" fillId="0" borderId="0" xfId="154" applyFont="1" applyAlignment="1">
      <alignment horizontal="center" vertical="center"/>
    </xf>
  </cellXfs>
  <cellStyles count="156">
    <cellStyle name="???" xfId="1"/>
    <cellStyle name="??? ?????" xfId="2"/>
    <cellStyle name="??? ????? 2" xfId="3"/>
    <cellStyle name="?????" xfId="4"/>
    <cellStyle name="??_94?? (2)" xfId="5"/>
    <cellStyle name="_201102_JTP+CJ12" xfId="6"/>
    <cellStyle name="_201203 以後CVT-營運分析" xfId="7"/>
    <cellStyle name="_EURCOAMXシステムコスト　July28.2009" xfId="8"/>
    <cellStyle name="_Sheet1_1" xfId="9"/>
    <cellStyle name="¿­¾îº» ÇÏÀÌÆÛ¸µÅ©" xfId="10"/>
    <cellStyle name="•W?_BOOKSHIP" xfId="11"/>
    <cellStyle name="ÊÝ [0.00]_Region Orders (2)" xfId="12"/>
    <cellStyle name="ÊÝ_Region Orders (2)" xfId="13"/>
    <cellStyle name="W_Pacific Region P&amp;L" xfId="14"/>
    <cellStyle name="20% - Accent1" xfId="15"/>
    <cellStyle name="20% - Accent1 2" xfId="16"/>
    <cellStyle name="20% - Accent2" xfId="17"/>
    <cellStyle name="20% - Accent2 2" xfId="18"/>
    <cellStyle name="20% - Accent3" xfId="19"/>
    <cellStyle name="20% - Accent3 2" xfId="20"/>
    <cellStyle name="20% - Accent4" xfId="21"/>
    <cellStyle name="20% - Accent5" xfId="22"/>
    <cellStyle name="20% - アクセント 1" xfId="23"/>
    <cellStyle name="20% - アクセント 2" xfId="24"/>
    <cellStyle name="20% - アクセント 3" xfId="25"/>
    <cellStyle name="20% - アクセント 4" xfId="26"/>
    <cellStyle name="20% - アクセント 5" xfId="27"/>
    <cellStyle name="20% - アクセント 6" xfId="28"/>
    <cellStyle name="20% - 강조색1" xfId="29"/>
    <cellStyle name="20% - 강조색1 2" xfId="30"/>
    <cellStyle name="20% - 강조색2" xfId="31"/>
    <cellStyle name="20% - 강조색2 2" xfId="32"/>
    <cellStyle name="20% - 강조색3" xfId="33"/>
    <cellStyle name="20% - 강조색3 2" xfId="34"/>
    <cellStyle name="20% - 강조색4" xfId="35"/>
    <cellStyle name="20% - 강조색5" xfId="36"/>
    <cellStyle name="20% - 강조색5 2" xfId="37"/>
    <cellStyle name="20% - 강조색6" xfId="38"/>
    <cellStyle name="20% - 輔色1" xfId="39"/>
    <cellStyle name="20% - 輔色2" xfId="40"/>
    <cellStyle name="20% - 輔色3" xfId="41"/>
    <cellStyle name="20% - 輔色4" xfId="42"/>
    <cellStyle name="20% - 輔色5" xfId="43"/>
    <cellStyle name="20% - 輔色6" xfId="44"/>
    <cellStyle name="20% - 强调文字颜色 1 2" xfId="45"/>
    <cellStyle name="20% - 强调文字颜色 2 2" xfId="46"/>
    <cellStyle name="20% - 强调文字颜色 3 2" xfId="47"/>
    <cellStyle name="20% - 强调文字颜色 4 2" xfId="48"/>
    <cellStyle name="20% - 强调文字颜色 5 2" xfId="49"/>
    <cellStyle name="40% - Accent1" xfId="50"/>
    <cellStyle name="40% - Accent1 2" xfId="51"/>
    <cellStyle name="40% - Accent1 2 2" xfId="52"/>
    <cellStyle name="40% - Accent2 2 2" xfId="53"/>
    <cellStyle name="40% - Accent2_2012_1st_Qtr_SKD_Review" xfId="54"/>
    <cellStyle name="40% - Accent3" xfId="55"/>
    <cellStyle name="40% - Accent3 2" xfId="56"/>
    <cellStyle name="40% - Accent3 2 2" xfId="57"/>
    <cellStyle name="40% - Accent5_2012_1st_Qtr_SKD_Review" xfId="58"/>
    <cellStyle name="40% - Accent6" xfId="59"/>
    <cellStyle name="40% - Accent6 2 2" xfId="60"/>
    <cellStyle name="40% - アクセント 1" xfId="61"/>
    <cellStyle name="40% - アクセント 2" xfId="62"/>
    <cellStyle name="40% - アクセント 3" xfId="63"/>
    <cellStyle name="40% - アクセント 6" xfId="64"/>
    <cellStyle name="40% - 강조색1" xfId="65"/>
    <cellStyle name="40% - 강조색2" xfId="66"/>
    <cellStyle name="40% - 강조색2 2" xfId="67"/>
    <cellStyle name="40% - 강조색3" xfId="68"/>
    <cellStyle name="40% - 강조색3 2" xfId="69"/>
    <cellStyle name="40% - 강조색5 2" xfId="70"/>
    <cellStyle name="Euro 7" xfId="71"/>
    <cellStyle name="Grey 2" xfId="72"/>
    <cellStyle name="Hyperlink_Sheet1" xfId="73"/>
    <cellStyle name="Input [yellow] 5" xfId="74"/>
    <cellStyle name="LineTableCell" xfId="75"/>
    <cellStyle name="Mon閠aire [0]_AR1194H" xfId="76"/>
    <cellStyle name="Mon閠aire_AR1194M" xfId="77"/>
    <cellStyle name="Normal - Style1 7" xfId="78"/>
    <cellStyle name="Normal 11 2 11" xfId="79"/>
    <cellStyle name="Normal 12" xfId="80"/>
    <cellStyle name="Normal 12 2" xfId="81"/>
    <cellStyle name="Normal 2 23" xfId="82"/>
    <cellStyle name="Normal_Book1_Phase in-out (01 09)" xfId="83"/>
    <cellStyle name="Normal_SAS Feb'08" xfId="84"/>
    <cellStyle name="Percent [2] 2" xfId="85"/>
    <cellStyle name="PERCENTAGE 3" xfId="86"/>
    <cellStyle name="Pourcentage 2" xfId="87"/>
    <cellStyle name="備註 2" xfId="88"/>
    <cellStyle name="标题 1 3" xfId="89"/>
    <cellStyle name="标题 2 3" xfId="90"/>
    <cellStyle name="常规" xfId="0" builtinId="0"/>
    <cellStyle name="常规 10 2" xfId="91"/>
    <cellStyle name="常规 10 2 2" xfId="118"/>
    <cellStyle name="常规 10 2 2 2" xfId="128"/>
    <cellStyle name="常规 10 2 2 5" xfId="152"/>
    <cellStyle name="常规 10 2 3" xfId="127"/>
    <cellStyle name="常规 10 2 4" xfId="137"/>
    <cellStyle name="常规 10 2 4 2" xfId="149"/>
    <cellStyle name="常规 10 2 5" xfId="143"/>
    <cellStyle name="常规 10 2 9" xfId="151"/>
    <cellStyle name="常规 15" xfId="153"/>
    <cellStyle name="常规 2" xfId="112"/>
    <cellStyle name="常规 2 2" xfId="117"/>
    <cellStyle name="常规 2 2 2" xfId="136"/>
    <cellStyle name="常规 2 2 27" xfId="92"/>
    <cellStyle name="常规 2 2 3" xfId="144"/>
    <cellStyle name="常规 2 3" xfId="130"/>
    <cellStyle name="常规 2 3 2" xfId="133"/>
    <cellStyle name="常规 2 4" xfId="147"/>
    <cellStyle name="常规 2 5" xfId="121"/>
    <cellStyle name="常规 21" xfId="119"/>
    <cellStyle name="常规 3" xfId="93"/>
    <cellStyle name="常规 3 2" xfId="141"/>
    <cellStyle name="常规 3 2 16" xfId="94"/>
    <cellStyle name="常规 3 2 2 2" xfId="95"/>
    <cellStyle name="常规 4" xfId="132"/>
    <cellStyle name="常规 4 2" xfId="135"/>
    <cellStyle name="常规 5" xfId="125"/>
    <cellStyle name="常规 58" xfId="96"/>
    <cellStyle name="常规 6" xfId="97"/>
    <cellStyle name="常规 7" xfId="139"/>
    <cellStyle name="常规 8" xfId="155"/>
    <cellStyle name="常规_AWE LTS 090106 (2)" xfId="98"/>
    <cellStyle name="常规_AWE LTS 090106 (2) 3" xfId="99"/>
    <cellStyle name="常规_schedule OCT(2012) - COLUMBUS(WB) (2) 2" xfId="120"/>
    <cellStyle name="常规_Sheet1" xfId="100"/>
    <cellStyle name="常规_Sheet1 2" xfId="116"/>
    <cellStyle name="常规_Sheet1 2 2" xfId="131"/>
    <cellStyle name="常规_Sheet1 3" xfId="129"/>
    <cellStyle name="常规_Sheet1 4" xfId="138"/>
    <cellStyle name="常规_Sheet1 5" xfId="142"/>
    <cellStyle name="常规_Sheet1 5 2" xfId="154"/>
    <cellStyle name="常规_Sheet1_1" xfId="101"/>
    <cellStyle name="常规_Sheet1_1 2" xfId="113"/>
    <cellStyle name="常规_Sheet1_1 3" xfId="126"/>
    <cellStyle name="常规_Sheet1_1 4" xfId="140"/>
    <cellStyle name="常规_Sheet1_1 5" xfId="148"/>
    <cellStyle name="常规_Sheet1_16" xfId="102"/>
    <cellStyle name="常规_Sheet1_2" xfId="134"/>
    <cellStyle name="常规_Sheet1_35" xfId="103"/>
    <cellStyle name="常规_Sheet1_44" xfId="104"/>
    <cellStyle name="常规_Sheet1_47" xfId="105"/>
    <cellStyle name="常规_Sheet1_73" xfId="122"/>
    <cellStyle name="常规_Sheet1_73 2" xfId="145"/>
    <cellStyle name="常规_上海口岸船期表_57" xfId="115"/>
    <cellStyle name="常规_上海口岸船期表_63" xfId="114"/>
    <cellStyle name="常规_上海口岸船期表_63 2" xfId="146"/>
    <cellStyle name="常规_上海口岸船期表_64" xfId="124"/>
    <cellStyle name="常规_万达运通2012年8月份拼箱船期表 2" xfId="150"/>
    <cellStyle name="超链接 2" xfId="123"/>
    <cellStyle name="汇总 3" xfId="106"/>
    <cellStyle name="千位分隔[0] 2 8" xfId="107"/>
    <cellStyle name="样式 1 10 2 2" xfId="108"/>
    <cellStyle name="样式 1 2" xfId="109"/>
    <cellStyle name="样式 1 2 2 2 2 2 2 2 2" xfId="110"/>
    <cellStyle name="一般 3" xfId="1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1009650</xdr:colOff>
      <xdr:row>0</xdr:row>
      <xdr:rowOff>171450</xdr:rowOff>
    </xdr:from>
    <xdr:to>
      <xdr:col>0</xdr:col>
      <xdr:colOff>1619250</xdr:colOff>
      <xdr:row>0</xdr:row>
      <xdr:rowOff>742950</xdr:rowOff>
    </xdr:to>
    <xdr:pic>
      <xdr:nvPicPr>
        <xdr:cNvPr id="30813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09650" y="171450"/>
          <a:ext cx="6096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142875</xdr:rowOff>
    </xdr:from>
    <xdr:to>
      <xdr:col>0</xdr:col>
      <xdr:colOff>1562100</xdr:colOff>
      <xdr:row>0</xdr:row>
      <xdr:rowOff>714375</xdr:rowOff>
    </xdr:to>
    <xdr:pic>
      <xdr:nvPicPr>
        <xdr:cNvPr id="30813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00" y="142875"/>
          <a:ext cx="6096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1371600</xdr:colOff>
      <xdr:row>0</xdr:row>
      <xdr:rowOff>85725</xdr:rowOff>
    </xdr:from>
    <xdr:ext cx="733425" cy="561975"/>
    <xdr:pic>
      <xdr:nvPicPr>
        <xdr:cNvPr id="2" name="Picture 1" descr="C:\Documents and Settings\Administrator\Application Data\Tencent\Users\2850155890\QQEIM\WinTemp\RichOle\J10W5$]J1OAG$XABVQ$MJUP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371600" y="85725"/>
          <a:ext cx="733425" cy="561975"/>
        </a:xfrm>
        <a:prstGeom prst="rect">
          <a:avLst/>
        </a:prstGeom>
        <a:noFill/>
      </xdr:spPr>
    </xdr:pic>
    <xdr:clientData/>
  </xdr:oneCellAnchor>
  <xdr:oneCellAnchor>
    <xdr:from>
      <xdr:col>1</xdr:col>
      <xdr:colOff>1371600</xdr:colOff>
      <xdr:row>0</xdr:row>
      <xdr:rowOff>85725</xdr:rowOff>
    </xdr:from>
    <xdr:ext cx="733425" cy="561975"/>
    <xdr:pic>
      <xdr:nvPicPr>
        <xdr:cNvPr id="3" name="Picture 1" descr="C:\Documents and Settings\Administrator\Application Data\Tencent\Users\2850155890\QQEIM\WinTemp\RichOle\J10W5$]J1OAG$XABVQ$MJUP.jpg">
          <a:extLst>
            <a:ext uri="{FF2B5EF4-FFF2-40B4-BE49-F238E27FC236}">
              <a16:creationId xmlns:a16="http://schemas.microsoft.com/office/drawing/2014/main" id="{8F50ECC9-C957-4227-B249-BB7F975C3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371600" y="85725"/>
          <a:ext cx="733425" cy="561975"/>
        </a:xfrm>
        <a:prstGeom prst="rect">
          <a:avLst/>
        </a:prstGeom>
        <a:noFill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428625</xdr:colOff>
      <xdr:row>0</xdr:row>
      <xdr:rowOff>28575</xdr:rowOff>
    </xdr:from>
    <xdr:ext cx="942975" cy="523875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28625" y="28575"/>
          <a:ext cx="94297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923925</xdr:colOff>
      <xdr:row>0</xdr:row>
      <xdr:rowOff>152400</xdr:rowOff>
    </xdr:from>
    <xdr:to>
      <xdr:col>1</xdr:col>
      <xdr:colOff>1552575</xdr:colOff>
      <xdr:row>0</xdr:row>
      <xdr:rowOff>704850</xdr:rowOff>
    </xdr:to>
    <xdr:pic>
      <xdr:nvPicPr>
        <xdr:cNvPr id="2" name="图片框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52400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1390650</xdr:colOff>
      <xdr:row>619</xdr:row>
      <xdr:rowOff>0</xdr:rowOff>
    </xdr:from>
    <xdr:ext cx="303934" cy="295275"/>
    <xdr:sp macro="" textlink="">
      <xdr:nvSpPr>
        <xdr:cNvPr id="3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023525"/>
          <a:ext cx="303934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619</xdr:row>
      <xdr:rowOff>0</xdr:rowOff>
    </xdr:from>
    <xdr:ext cx="304800" cy="314325"/>
    <xdr:sp macro="" textlink="">
      <xdr:nvSpPr>
        <xdr:cNvPr id="4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0235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620</xdr:row>
      <xdr:rowOff>0</xdr:rowOff>
    </xdr:from>
    <xdr:ext cx="303934" cy="257548"/>
    <xdr:sp macro="" textlink="">
      <xdr:nvSpPr>
        <xdr:cNvPr id="5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204500"/>
          <a:ext cx="303934" cy="257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620</xdr:row>
      <xdr:rowOff>0</xdr:rowOff>
    </xdr:from>
    <xdr:ext cx="304800" cy="314698"/>
    <xdr:sp macro="" textlink="">
      <xdr:nvSpPr>
        <xdr:cNvPr id="6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204500"/>
          <a:ext cx="304800" cy="3146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619</xdr:row>
      <xdr:rowOff>0</xdr:rowOff>
    </xdr:from>
    <xdr:ext cx="303934" cy="295275"/>
    <xdr:sp macro="" textlink="">
      <xdr:nvSpPr>
        <xdr:cNvPr id="7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023525"/>
          <a:ext cx="303934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619</xdr:row>
      <xdr:rowOff>0</xdr:rowOff>
    </xdr:from>
    <xdr:ext cx="304800" cy="314325"/>
    <xdr:sp macro="" textlink="">
      <xdr:nvSpPr>
        <xdr:cNvPr id="8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0235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620</xdr:row>
      <xdr:rowOff>0</xdr:rowOff>
    </xdr:from>
    <xdr:ext cx="303934" cy="228973"/>
    <xdr:sp macro="" textlink="">
      <xdr:nvSpPr>
        <xdr:cNvPr id="9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204500"/>
          <a:ext cx="303934" cy="228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620</xdr:row>
      <xdr:rowOff>0</xdr:rowOff>
    </xdr:from>
    <xdr:ext cx="304800" cy="324223"/>
    <xdr:sp macro="" textlink="">
      <xdr:nvSpPr>
        <xdr:cNvPr id="10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204500"/>
          <a:ext cx="304800" cy="32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619</xdr:row>
      <xdr:rowOff>0</xdr:rowOff>
    </xdr:from>
    <xdr:ext cx="303934" cy="295275"/>
    <xdr:sp macro="" textlink="">
      <xdr:nvSpPr>
        <xdr:cNvPr id="11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023525"/>
          <a:ext cx="303934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619</xdr:row>
      <xdr:rowOff>0</xdr:rowOff>
    </xdr:from>
    <xdr:ext cx="304800" cy="314325"/>
    <xdr:sp macro="" textlink="">
      <xdr:nvSpPr>
        <xdr:cNvPr id="12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0235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620</xdr:row>
      <xdr:rowOff>0</xdr:rowOff>
    </xdr:from>
    <xdr:ext cx="303934" cy="257551"/>
    <xdr:sp macro="" textlink="">
      <xdr:nvSpPr>
        <xdr:cNvPr id="13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204500"/>
          <a:ext cx="303934" cy="257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620</xdr:row>
      <xdr:rowOff>0</xdr:rowOff>
    </xdr:from>
    <xdr:ext cx="304800" cy="314701"/>
    <xdr:sp macro="" textlink="">
      <xdr:nvSpPr>
        <xdr:cNvPr id="14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204500"/>
          <a:ext cx="304800" cy="314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619</xdr:row>
      <xdr:rowOff>0</xdr:rowOff>
    </xdr:from>
    <xdr:ext cx="303934" cy="295275"/>
    <xdr:sp macro="" textlink="">
      <xdr:nvSpPr>
        <xdr:cNvPr id="15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023525"/>
          <a:ext cx="303934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619</xdr:row>
      <xdr:rowOff>0</xdr:rowOff>
    </xdr:from>
    <xdr:ext cx="304800" cy="314325"/>
    <xdr:sp macro="" textlink="">
      <xdr:nvSpPr>
        <xdr:cNvPr id="16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0235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620</xdr:row>
      <xdr:rowOff>0</xdr:rowOff>
    </xdr:from>
    <xdr:ext cx="303934" cy="191741"/>
    <xdr:sp macro="" textlink="">
      <xdr:nvSpPr>
        <xdr:cNvPr id="17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204500"/>
          <a:ext cx="303934" cy="1917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620</xdr:row>
      <xdr:rowOff>0</xdr:rowOff>
    </xdr:from>
    <xdr:ext cx="304800" cy="325467"/>
    <xdr:sp macro="" textlink="">
      <xdr:nvSpPr>
        <xdr:cNvPr id="18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204500"/>
          <a:ext cx="304800" cy="325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619</xdr:row>
      <xdr:rowOff>0</xdr:rowOff>
    </xdr:from>
    <xdr:ext cx="303934" cy="295275"/>
    <xdr:sp macro="" textlink="">
      <xdr:nvSpPr>
        <xdr:cNvPr id="19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023525"/>
          <a:ext cx="303934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619</xdr:row>
      <xdr:rowOff>0</xdr:rowOff>
    </xdr:from>
    <xdr:ext cx="304800" cy="314325"/>
    <xdr:sp macro="" textlink="">
      <xdr:nvSpPr>
        <xdr:cNvPr id="20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0235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619</xdr:row>
      <xdr:rowOff>0</xdr:rowOff>
    </xdr:from>
    <xdr:ext cx="303934" cy="295275"/>
    <xdr:sp macro="" textlink="">
      <xdr:nvSpPr>
        <xdr:cNvPr id="21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023525"/>
          <a:ext cx="303934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619</xdr:row>
      <xdr:rowOff>0</xdr:rowOff>
    </xdr:from>
    <xdr:ext cx="304800" cy="314325"/>
    <xdr:sp macro="" textlink="">
      <xdr:nvSpPr>
        <xdr:cNvPr id="22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0235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619</xdr:row>
      <xdr:rowOff>0</xdr:rowOff>
    </xdr:from>
    <xdr:ext cx="303934" cy="295275"/>
    <xdr:sp macro="" textlink="">
      <xdr:nvSpPr>
        <xdr:cNvPr id="23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023525"/>
          <a:ext cx="303934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619</xdr:row>
      <xdr:rowOff>0</xdr:rowOff>
    </xdr:from>
    <xdr:ext cx="304800" cy="314325"/>
    <xdr:sp macro="" textlink="">
      <xdr:nvSpPr>
        <xdr:cNvPr id="24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0235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620</xdr:row>
      <xdr:rowOff>0</xdr:rowOff>
    </xdr:from>
    <xdr:ext cx="303934" cy="265835"/>
    <xdr:sp macro="" textlink="">
      <xdr:nvSpPr>
        <xdr:cNvPr id="25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204500"/>
          <a:ext cx="303934" cy="265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620</xdr:row>
      <xdr:rowOff>0</xdr:rowOff>
    </xdr:from>
    <xdr:ext cx="304800" cy="322985"/>
    <xdr:sp macro="" textlink="">
      <xdr:nvSpPr>
        <xdr:cNvPr id="26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204500"/>
          <a:ext cx="304800" cy="322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619</xdr:row>
      <xdr:rowOff>0</xdr:rowOff>
    </xdr:from>
    <xdr:ext cx="303934" cy="295275"/>
    <xdr:sp macro="" textlink="">
      <xdr:nvSpPr>
        <xdr:cNvPr id="27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023525"/>
          <a:ext cx="303934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619</xdr:row>
      <xdr:rowOff>0</xdr:rowOff>
    </xdr:from>
    <xdr:ext cx="304800" cy="314325"/>
    <xdr:sp macro="" textlink="">
      <xdr:nvSpPr>
        <xdr:cNvPr id="28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0235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620</xdr:row>
      <xdr:rowOff>0</xdr:rowOff>
    </xdr:from>
    <xdr:ext cx="303934" cy="190500"/>
    <xdr:sp macro="" textlink="">
      <xdr:nvSpPr>
        <xdr:cNvPr id="29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204500"/>
          <a:ext cx="303934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620</xdr:row>
      <xdr:rowOff>0</xdr:rowOff>
    </xdr:from>
    <xdr:ext cx="304800" cy="333751"/>
    <xdr:sp macro="" textlink="">
      <xdr:nvSpPr>
        <xdr:cNvPr id="30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204500"/>
          <a:ext cx="304800" cy="333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619</xdr:row>
      <xdr:rowOff>0</xdr:rowOff>
    </xdr:from>
    <xdr:ext cx="303934" cy="295275"/>
    <xdr:sp macro="" textlink="">
      <xdr:nvSpPr>
        <xdr:cNvPr id="31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023525"/>
          <a:ext cx="303934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619</xdr:row>
      <xdr:rowOff>0</xdr:rowOff>
    </xdr:from>
    <xdr:ext cx="304800" cy="314325"/>
    <xdr:sp macro="" textlink="">
      <xdr:nvSpPr>
        <xdr:cNvPr id="32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0235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619</xdr:row>
      <xdr:rowOff>0</xdr:rowOff>
    </xdr:from>
    <xdr:ext cx="303934" cy="295275"/>
    <xdr:sp macro="" textlink="">
      <xdr:nvSpPr>
        <xdr:cNvPr id="33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023525"/>
          <a:ext cx="303934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619</xdr:row>
      <xdr:rowOff>0</xdr:rowOff>
    </xdr:from>
    <xdr:ext cx="304800" cy="314325"/>
    <xdr:sp macro="" textlink="">
      <xdr:nvSpPr>
        <xdr:cNvPr id="34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0235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619</xdr:row>
      <xdr:rowOff>0</xdr:rowOff>
    </xdr:from>
    <xdr:ext cx="303934" cy="295275"/>
    <xdr:sp macro="" textlink="">
      <xdr:nvSpPr>
        <xdr:cNvPr id="35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023525"/>
          <a:ext cx="303934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619</xdr:row>
      <xdr:rowOff>0</xdr:rowOff>
    </xdr:from>
    <xdr:ext cx="304800" cy="314325"/>
    <xdr:sp macro="" textlink="">
      <xdr:nvSpPr>
        <xdr:cNvPr id="36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0235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619</xdr:row>
      <xdr:rowOff>0</xdr:rowOff>
    </xdr:from>
    <xdr:ext cx="303934" cy="295275"/>
    <xdr:sp macro="" textlink="">
      <xdr:nvSpPr>
        <xdr:cNvPr id="37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023525"/>
          <a:ext cx="303934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619</xdr:row>
      <xdr:rowOff>0</xdr:rowOff>
    </xdr:from>
    <xdr:ext cx="304800" cy="314325"/>
    <xdr:sp macro="" textlink="">
      <xdr:nvSpPr>
        <xdr:cNvPr id="38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0235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619</xdr:row>
      <xdr:rowOff>0</xdr:rowOff>
    </xdr:from>
    <xdr:ext cx="303934" cy="295275"/>
    <xdr:sp macro="" textlink="">
      <xdr:nvSpPr>
        <xdr:cNvPr id="39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023525"/>
          <a:ext cx="303934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619</xdr:row>
      <xdr:rowOff>0</xdr:rowOff>
    </xdr:from>
    <xdr:ext cx="304800" cy="314325"/>
    <xdr:sp macro="" textlink="">
      <xdr:nvSpPr>
        <xdr:cNvPr id="40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0235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619</xdr:row>
      <xdr:rowOff>0</xdr:rowOff>
    </xdr:from>
    <xdr:ext cx="303934" cy="295275"/>
    <xdr:sp macro="" textlink="">
      <xdr:nvSpPr>
        <xdr:cNvPr id="41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023525"/>
          <a:ext cx="303934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619</xdr:row>
      <xdr:rowOff>0</xdr:rowOff>
    </xdr:from>
    <xdr:ext cx="304800" cy="314325"/>
    <xdr:sp macro="" textlink="">
      <xdr:nvSpPr>
        <xdr:cNvPr id="42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0235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619</xdr:row>
      <xdr:rowOff>0</xdr:rowOff>
    </xdr:from>
    <xdr:ext cx="303934" cy="295275"/>
    <xdr:sp macro="" textlink="">
      <xdr:nvSpPr>
        <xdr:cNvPr id="43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023525"/>
          <a:ext cx="303934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619</xdr:row>
      <xdr:rowOff>0</xdr:rowOff>
    </xdr:from>
    <xdr:ext cx="304800" cy="314325"/>
    <xdr:sp macro="" textlink="">
      <xdr:nvSpPr>
        <xdr:cNvPr id="44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0235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620</xdr:row>
      <xdr:rowOff>0</xdr:rowOff>
    </xdr:from>
    <xdr:ext cx="303934" cy="265833"/>
    <xdr:sp macro="" textlink="">
      <xdr:nvSpPr>
        <xdr:cNvPr id="45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204500"/>
          <a:ext cx="303934" cy="265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620</xdr:row>
      <xdr:rowOff>0</xdr:rowOff>
    </xdr:from>
    <xdr:ext cx="304800" cy="322983"/>
    <xdr:sp macro="" textlink="">
      <xdr:nvSpPr>
        <xdr:cNvPr id="46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204500"/>
          <a:ext cx="304800" cy="322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619</xdr:row>
      <xdr:rowOff>0</xdr:rowOff>
    </xdr:from>
    <xdr:ext cx="303934" cy="295275"/>
    <xdr:sp macro="" textlink="">
      <xdr:nvSpPr>
        <xdr:cNvPr id="47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12023525"/>
          <a:ext cx="303934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619</xdr:row>
      <xdr:rowOff>0</xdr:rowOff>
    </xdr:from>
    <xdr:ext cx="304800" cy="314325"/>
    <xdr:sp macro="" textlink="">
      <xdr:nvSpPr>
        <xdr:cNvPr id="48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120235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1390650</xdr:colOff>
      <xdr:row>688</xdr:row>
      <xdr:rowOff>0</xdr:rowOff>
    </xdr:from>
    <xdr:ext cx="303934" cy="190500"/>
    <xdr:sp macro="" textlink="">
      <xdr:nvSpPr>
        <xdr:cNvPr id="49" name="AutoShape 573" descr="D:\Program Files\Tencent\QQEIM\Users\2850155863\Image\C2C\XUW8{T_x0010_W2DEIJ(69`}$7K.jpg"/>
        <xdr:cNvSpPr>
          <a:spLocks noChangeAspect="1" noChangeArrowheads="1"/>
        </xdr:cNvSpPr>
      </xdr:nvSpPr>
      <xdr:spPr bwMode="auto">
        <a:xfrm>
          <a:off x="4800600" y="124510800"/>
          <a:ext cx="303934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678</xdr:row>
      <xdr:rowOff>47625</xdr:rowOff>
    </xdr:from>
    <xdr:ext cx="304800" cy="349940"/>
    <xdr:sp macro="" textlink="">
      <xdr:nvSpPr>
        <xdr:cNvPr id="50" name="AutoShape 573" descr="D:\Program Files\Tencent\QQEIM\Users\2850155863\Image\C2C\XUW8{TW2DEIJ(69`}$7K.jpg"/>
        <xdr:cNvSpPr>
          <a:spLocks noChangeAspect="1" noChangeArrowheads="1"/>
        </xdr:cNvSpPr>
      </xdr:nvSpPr>
      <xdr:spPr bwMode="auto">
        <a:xfrm>
          <a:off x="4800600" y="122748675"/>
          <a:ext cx="304800" cy="34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1400175</xdr:colOff>
      <xdr:row>0</xdr:row>
      <xdr:rowOff>142875</xdr:rowOff>
    </xdr:from>
    <xdr:ext cx="714375" cy="542925"/>
    <xdr:pic>
      <xdr:nvPicPr>
        <xdr:cNvPr id="2" name="Picture 1" descr="C:\Documents and Settings\Administrator\Application Data\Tencent\Users\2850155890\QQEIM\WinTemp\RichOle\O@P2{PSL0`AF5M)_~W`I(47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371600" y="142875"/>
          <a:ext cx="714375" cy="542925"/>
        </a:xfrm>
        <a:prstGeom prst="rect">
          <a:avLst/>
        </a:prstGeom>
        <a:noFill/>
      </xdr:spPr>
    </xdr:pic>
    <xdr:clientData/>
  </xdr:oneCellAnchor>
  <xdr:oneCellAnchor>
    <xdr:from>
      <xdr:col>7</xdr:col>
      <xdr:colOff>152400</xdr:colOff>
      <xdr:row>31</xdr:row>
      <xdr:rowOff>19050</xdr:rowOff>
    </xdr:from>
    <xdr:ext cx="76200" cy="219075"/>
    <xdr:sp macro="" textlink="">
      <xdr:nvSpPr>
        <xdr:cNvPr id="3" name="Text Box 6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>
        <a:xfrm>
          <a:off x="4953000" y="53340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304800</xdr:colOff>
      <xdr:row>31</xdr:row>
      <xdr:rowOff>171450</xdr:rowOff>
    </xdr:from>
    <xdr:ext cx="76200" cy="219075"/>
    <xdr:sp macro="" textlink="">
      <xdr:nvSpPr>
        <xdr:cNvPr id="4" name="Text Box 6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>
        <a:xfrm>
          <a:off x="5105400" y="54864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0</xdr:colOff>
      <xdr:row>31</xdr:row>
      <xdr:rowOff>66675</xdr:rowOff>
    </xdr:from>
    <xdr:ext cx="76200" cy="219075"/>
    <xdr:sp macro="" textlink="">
      <xdr:nvSpPr>
        <xdr:cNvPr id="5" name="Text Box 10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>
        <a:xfrm>
          <a:off x="4800600" y="538162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609600</xdr:colOff>
      <xdr:row>31</xdr:row>
      <xdr:rowOff>76200</xdr:rowOff>
    </xdr:from>
    <xdr:ext cx="76200" cy="219075"/>
    <xdr:sp macro="" textlink="">
      <xdr:nvSpPr>
        <xdr:cNvPr id="6" name="Text Box 15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>
        <a:xfrm>
          <a:off x="5410200" y="539115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895350</xdr:colOff>
      <xdr:row>31</xdr:row>
      <xdr:rowOff>76200</xdr:rowOff>
    </xdr:from>
    <xdr:ext cx="76200" cy="219075"/>
    <xdr:sp macro="" textlink="">
      <xdr:nvSpPr>
        <xdr:cNvPr id="7" name="Text Box 229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>
        <a:xfrm>
          <a:off x="5486400" y="539115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457200</xdr:colOff>
      <xdr:row>31</xdr:row>
      <xdr:rowOff>123825</xdr:rowOff>
    </xdr:from>
    <xdr:ext cx="76200" cy="219075"/>
    <xdr:sp macro="" textlink="">
      <xdr:nvSpPr>
        <xdr:cNvPr id="8" name="Text Box 35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>
        <a:xfrm>
          <a:off x="5257800" y="543877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152400</xdr:colOff>
      <xdr:row>31</xdr:row>
      <xdr:rowOff>19050</xdr:rowOff>
    </xdr:from>
    <xdr:ext cx="76200" cy="219075"/>
    <xdr:sp macro="" textlink="">
      <xdr:nvSpPr>
        <xdr:cNvPr id="9" name="Text Box 6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>
        <a:xfrm>
          <a:off x="4953000" y="53340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304800</xdr:colOff>
      <xdr:row>31</xdr:row>
      <xdr:rowOff>171450</xdr:rowOff>
    </xdr:from>
    <xdr:ext cx="76200" cy="219075"/>
    <xdr:sp macro="" textlink="">
      <xdr:nvSpPr>
        <xdr:cNvPr id="10" name="Text Box 6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>
        <a:xfrm>
          <a:off x="5105400" y="54864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0</xdr:colOff>
      <xdr:row>31</xdr:row>
      <xdr:rowOff>66675</xdr:rowOff>
    </xdr:from>
    <xdr:ext cx="76200" cy="219075"/>
    <xdr:sp macro="" textlink="">
      <xdr:nvSpPr>
        <xdr:cNvPr id="11" name="Text Box 10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>
        <a:xfrm>
          <a:off x="4800600" y="538162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609600</xdr:colOff>
      <xdr:row>31</xdr:row>
      <xdr:rowOff>76200</xdr:rowOff>
    </xdr:from>
    <xdr:ext cx="76200" cy="219075"/>
    <xdr:sp macro="" textlink="">
      <xdr:nvSpPr>
        <xdr:cNvPr id="12" name="Text Box 15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>
        <a:xfrm>
          <a:off x="5410200" y="539115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895350</xdr:colOff>
      <xdr:row>31</xdr:row>
      <xdr:rowOff>76200</xdr:rowOff>
    </xdr:from>
    <xdr:ext cx="76200" cy="219075"/>
    <xdr:sp macro="" textlink="">
      <xdr:nvSpPr>
        <xdr:cNvPr id="13" name="Text Box 22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>
        <a:xfrm>
          <a:off x="5486400" y="539115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457200</xdr:colOff>
      <xdr:row>31</xdr:row>
      <xdr:rowOff>123825</xdr:rowOff>
    </xdr:from>
    <xdr:ext cx="76200" cy="219075"/>
    <xdr:sp macro="" textlink="">
      <xdr:nvSpPr>
        <xdr:cNvPr id="14" name="Text Box 35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>
        <a:xfrm>
          <a:off x="5257800" y="543877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152400</xdr:colOff>
      <xdr:row>31</xdr:row>
      <xdr:rowOff>19050</xdr:rowOff>
    </xdr:from>
    <xdr:ext cx="76200" cy="219075"/>
    <xdr:sp macro="" textlink="">
      <xdr:nvSpPr>
        <xdr:cNvPr id="15" name="Text Box 6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>
        <a:xfrm>
          <a:off x="4953000" y="53340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304800</xdr:colOff>
      <xdr:row>31</xdr:row>
      <xdr:rowOff>171450</xdr:rowOff>
    </xdr:from>
    <xdr:ext cx="76200" cy="219075"/>
    <xdr:sp macro="" textlink="">
      <xdr:nvSpPr>
        <xdr:cNvPr id="16" name="Text Box 6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>
        <a:xfrm>
          <a:off x="5105400" y="54864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0</xdr:colOff>
      <xdr:row>31</xdr:row>
      <xdr:rowOff>66675</xdr:rowOff>
    </xdr:from>
    <xdr:ext cx="76200" cy="219075"/>
    <xdr:sp macro="" textlink="">
      <xdr:nvSpPr>
        <xdr:cNvPr id="17" name="Text Box 10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>
        <a:xfrm>
          <a:off x="4800600" y="538162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609600</xdr:colOff>
      <xdr:row>31</xdr:row>
      <xdr:rowOff>76200</xdr:rowOff>
    </xdr:from>
    <xdr:ext cx="76200" cy="219075"/>
    <xdr:sp macro="" textlink="">
      <xdr:nvSpPr>
        <xdr:cNvPr id="18" name="Text Box 154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>
        <a:xfrm>
          <a:off x="5410200" y="539115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895350</xdr:colOff>
      <xdr:row>31</xdr:row>
      <xdr:rowOff>76200</xdr:rowOff>
    </xdr:from>
    <xdr:ext cx="76200" cy="219075"/>
    <xdr:sp macro="" textlink="">
      <xdr:nvSpPr>
        <xdr:cNvPr id="19" name="Text Box 22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>
        <a:xfrm>
          <a:off x="5486400" y="539115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457200</xdr:colOff>
      <xdr:row>31</xdr:row>
      <xdr:rowOff>123825</xdr:rowOff>
    </xdr:from>
    <xdr:ext cx="76200" cy="219075"/>
    <xdr:sp macro="" textlink="">
      <xdr:nvSpPr>
        <xdr:cNvPr id="20" name="Text Box 355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>
        <a:xfrm>
          <a:off x="5257800" y="543877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152400</xdr:colOff>
      <xdr:row>31</xdr:row>
      <xdr:rowOff>19050</xdr:rowOff>
    </xdr:from>
    <xdr:ext cx="76200" cy="219075"/>
    <xdr:sp macro="" textlink="">
      <xdr:nvSpPr>
        <xdr:cNvPr id="21" name="Text Box 68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>
        <a:xfrm>
          <a:off x="4953000" y="53340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304800</xdr:colOff>
      <xdr:row>31</xdr:row>
      <xdr:rowOff>171450</xdr:rowOff>
    </xdr:from>
    <xdr:ext cx="76200" cy="219075"/>
    <xdr:sp macro="" textlink="">
      <xdr:nvSpPr>
        <xdr:cNvPr id="22" name="Text Box 69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>
        <a:xfrm>
          <a:off x="5105400" y="548640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0</xdr:colOff>
      <xdr:row>31</xdr:row>
      <xdr:rowOff>66675</xdr:rowOff>
    </xdr:from>
    <xdr:ext cx="76200" cy="219075"/>
    <xdr:sp macro="" textlink="">
      <xdr:nvSpPr>
        <xdr:cNvPr id="23" name="Text Box 10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>
        <a:xfrm>
          <a:off x="4800600" y="538162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609600</xdr:colOff>
      <xdr:row>31</xdr:row>
      <xdr:rowOff>76200</xdr:rowOff>
    </xdr:from>
    <xdr:ext cx="76200" cy="219075"/>
    <xdr:sp macro="" textlink="">
      <xdr:nvSpPr>
        <xdr:cNvPr id="24" name="Text Box 15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>
        <a:xfrm>
          <a:off x="5410200" y="539115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895350</xdr:colOff>
      <xdr:row>31</xdr:row>
      <xdr:rowOff>76200</xdr:rowOff>
    </xdr:from>
    <xdr:ext cx="76200" cy="219075"/>
    <xdr:sp macro="" textlink="">
      <xdr:nvSpPr>
        <xdr:cNvPr id="25" name="Text Box 229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>
        <a:xfrm>
          <a:off x="5486400" y="5391150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7</xdr:col>
      <xdr:colOff>457200</xdr:colOff>
      <xdr:row>31</xdr:row>
      <xdr:rowOff>123825</xdr:rowOff>
    </xdr:from>
    <xdr:ext cx="76200" cy="219075"/>
    <xdr:sp macro="" textlink="">
      <xdr:nvSpPr>
        <xdr:cNvPr id="26" name="Text Box 35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>
        <a:xfrm>
          <a:off x="5257800" y="5438775"/>
          <a:ext cx="762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285751</xdr:colOff>
      <xdr:row>0</xdr:row>
      <xdr:rowOff>38100</xdr:rowOff>
    </xdr:from>
    <xdr:ext cx="576262" cy="523876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1" y="38100"/>
          <a:ext cx="576262" cy="523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cn.wanhai.com/cec/" TargetMode="External"/><Relationship Id="rId18" Type="http://schemas.openxmlformats.org/officeDocument/2006/relationships/hyperlink" Target="https://www.maersk.com.cn/schedules/vesselSchedules?vesselCode=CJ4&amp;fromDate=2026-07-01" TargetMode="External"/><Relationship Id="rId26" Type="http://schemas.openxmlformats.org/officeDocument/2006/relationships/hyperlink" Target="https://www.maersk.com.cn/schedules/vesselSchedules?vesselCode=H7D&amp;fromDate=2026-07-01" TargetMode="External"/><Relationship Id="rId39" Type="http://schemas.openxmlformats.org/officeDocument/2006/relationships/hyperlink" Target="https://www.yangming.com/en/esolution/vessel_schedule?vessel=OHMB" TargetMode="External"/><Relationship Id="rId21" Type="http://schemas.openxmlformats.org/officeDocument/2006/relationships/hyperlink" Target="https://www.maersk.com.cn/schedules/vesselSchedules?vesselCode=H7D&amp;fromDate=2026-07-01" TargetMode="External"/><Relationship Id="rId34" Type="http://schemas.openxmlformats.org/officeDocument/2006/relationships/hyperlink" Target="https://www.zimchina.com/schedules/schedule-by-vessel?vesselcode=VGX&amp;voyageno=35" TargetMode="External"/><Relationship Id="rId42" Type="http://schemas.openxmlformats.org/officeDocument/2006/relationships/hyperlink" Target="https://www.maersk.com.cn/schedules/vesselSchedules?vesselCode=EF8&amp;fromDate=2026-07-01" TargetMode="External"/><Relationship Id="rId47" Type="http://schemas.openxmlformats.org/officeDocument/2006/relationships/hyperlink" Target="https://cn.wanhai.com/cec/" TargetMode="External"/><Relationship Id="rId50" Type="http://schemas.openxmlformats.org/officeDocument/2006/relationships/hyperlink" Target="https://cn.wanhai.com/cec/" TargetMode="External"/><Relationship Id="rId55" Type="http://schemas.openxmlformats.org/officeDocument/2006/relationships/hyperlink" Target="https://cn.wanhai.com/cec/" TargetMode="External"/><Relationship Id="rId63" Type="http://schemas.openxmlformats.org/officeDocument/2006/relationships/drawing" Target="../drawings/drawing3.xml"/><Relationship Id="rId7" Type="http://schemas.openxmlformats.org/officeDocument/2006/relationships/hyperlink" Target="https://cn.wanhai.com/cec/" TargetMode="External"/><Relationship Id="rId2" Type="http://schemas.openxmlformats.org/officeDocument/2006/relationships/hyperlink" Target="https://cn.wanhai.com/cec/" TargetMode="External"/><Relationship Id="rId16" Type="http://schemas.openxmlformats.org/officeDocument/2006/relationships/hyperlink" Target="https://www.maersk.com.cn/schedules/vesselSchedules?vesselCode=H7D&amp;fromDate=2026-07-01" TargetMode="External"/><Relationship Id="rId29" Type="http://schemas.openxmlformats.org/officeDocument/2006/relationships/hyperlink" Target="https://www.maersk.com.cn/schedules/vesselSchedules?vesselCode=I1E&amp;fromDate=2026-07-01" TargetMode="External"/><Relationship Id="rId11" Type="http://schemas.openxmlformats.org/officeDocument/2006/relationships/hyperlink" Target="https://cn.wanhai.com/cec/" TargetMode="External"/><Relationship Id="rId24" Type="http://schemas.openxmlformats.org/officeDocument/2006/relationships/hyperlink" Target="https://www.maersk.com.cn/schedules/vesselSchedules?vesselCode=I1E&amp;fromDate=2026-07-01" TargetMode="External"/><Relationship Id="rId32" Type="http://schemas.openxmlformats.org/officeDocument/2006/relationships/hyperlink" Target="https://www.zimchina.com/schedules/schedule-by-vessel?vesselcode=YYM&amp;voyageno=5" TargetMode="External"/><Relationship Id="rId37" Type="http://schemas.openxmlformats.org/officeDocument/2006/relationships/hyperlink" Target="https://www.yangming.com/en/esolution/vessel_schedule?vessel=YUBI" TargetMode="External"/><Relationship Id="rId40" Type="http://schemas.openxmlformats.org/officeDocument/2006/relationships/hyperlink" Target="https://www.yangming.com/en/esolution/vessel_schedule?vessel=YUNF" TargetMode="External"/><Relationship Id="rId45" Type="http://schemas.openxmlformats.org/officeDocument/2006/relationships/hyperlink" Target="https://cn.wanhai.com/cec/" TargetMode="External"/><Relationship Id="rId53" Type="http://schemas.openxmlformats.org/officeDocument/2006/relationships/hyperlink" Target="https://cn.wanhai.com/cec/" TargetMode="External"/><Relationship Id="rId58" Type="http://schemas.openxmlformats.org/officeDocument/2006/relationships/hyperlink" Target="https://cn.wanhai.com/cec/" TargetMode="External"/><Relationship Id="rId5" Type="http://schemas.openxmlformats.org/officeDocument/2006/relationships/hyperlink" Target="https://cn.wanhai.com/cec/" TargetMode="External"/><Relationship Id="rId61" Type="http://schemas.openxmlformats.org/officeDocument/2006/relationships/hyperlink" Target="https://cn.wanhai.com/cec/" TargetMode="External"/><Relationship Id="rId19" Type="http://schemas.openxmlformats.org/officeDocument/2006/relationships/hyperlink" Target="https://www.maersk.com.cn/schedules/vesselSchedules?vesselCode=I1E&amp;fromDate=2026-07-01" TargetMode="External"/><Relationship Id="rId14" Type="http://schemas.openxmlformats.org/officeDocument/2006/relationships/hyperlink" Target="https://cn.wanhai.com/cec/" TargetMode="External"/><Relationship Id="rId22" Type="http://schemas.openxmlformats.org/officeDocument/2006/relationships/hyperlink" Target="https://www.maersk.com.cn/schedules/vesselSchedules?vesselCode=H7L&amp;fromDate=2026-07-01" TargetMode="External"/><Relationship Id="rId27" Type="http://schemas.openxmlformats.org/officeDocument/2006/relationships/hyperlink" Target="https://www.maersk.com.cn/schedules/vesselSchedules?vesselCode=H7L&amp;fromDate=2026-07-01" TargetMode="External"/><Relationship Id="rId30" Type="http://schemas.openxmlformats.org/officeDocument/2006/relationships/hyperlink" Target="https://www.zimchina.com/schedules/schedule-by-vessel?vesselcode=ZTD&amp;voyageno=86" TargetMode="External"/><Relationship Id="rId35" Type="http://schemas.openxmlformats.org/officeDocument/2006/relationships/hyperlink" Target="https://www.zimchina.com/schedules/schedule-by-vessel?vesselcode=GR4&amp;voyageno=9" TargetMode="External"/><Relationship Id="rId43" Type="http://schemas.openxmlformats.org/officeDocument/2006/relationships/hyperlink" Target="https://www.maersk.com.cn/schedules/vesselSchedules?vesselCode=EQ4&amp;fromDate=2026-07-01" TargetMode="External"/><Relationship Id="rId48" Type="http://schemas.openxmlformats.org/officeDocument/2006/relationships/hyperlink" Target="https://cn.wanhai.com/cec/" TargetMode="External"/><Relationship Id="rId56" Type="http://schemas.openxmlformats.org/officeDocument/2006/relationships/hyperlink" Target="https://cn.wanhai.com/cec/" TargetMode="External"/><Relationship Id="rId8" Type="http://schemas.openxmlformats.org/officeDocument/2006/relationships/hyperlink" Target="https://cn.wanhai.com/cec/" TargetMode="External"/><Relationship Id="rId51" Type="http://schemas.openxmlformats.org/officeDocument/2006/relationships/hyperlink" Target="https://cn.wanhai.com/cec/" TargetMode="External"/><Relationship Id="rId3" Type="http://schemas.openxmlformats.org/officeDocument/2006/relationships/hyperlink" Target="https://cn.wanhai.com/cec/" TargetMode="External"/><Relationship Id="rId12" Type="http://schemas.openxmlformats.org/officeDocument/2006/relationships/hyperlink" Target="https://cn.wanhai.com/cec/" TargetMode="External"/><Relationship Id="rId17" Type="http://schemas.openxmlformats.org/officeDocument/2006/relationships/hyperlink" Target="https://www.maersk.com.cn/schedules/vesselSchedules?vesselCode=H7L&amp;fromDate=2026-07-01" TargetMode="External"/><Relationship Id="rId25" Type="http://schemas.openxmlformats.org/officeDocument/2006/relationships/hyperlink" Target="https://www.maersk.com.cn/schedules/vesselSchedules?vesselCode=L2V&amp;fromDate=2026-07-01" TargetMode="External"/><Relationship Id="rId33" Type="http://schemas.openxmlformats.org/officeDocument/2006/relationships/hyperlink" Target="https://www.zimchina.com/schedules/schedule-by-vessel?vesselcode=VGX&amp;voyageno=35" TargetMode="External"/><Relationship Id="rId38" Type="http://schemas.openxmlformats.org/officeDocument/2006/relationships/hyperlink" Target="https://www.yangming.com/en/esolution/vessel_schedule?vessel=YUPS" TargetMode="External"/><Relationship Id="rId46" Type="http://schemas.openxmlformats.org/officeDocument/2006/relationships/hyperlink" Target="https://cn.wanhai.com/cec/" TargetMode="External"/><Relationship Id="rId59" Type="http://schemas.openxmlformats.org/officeDocument/2006/relationships/hyperlink" Target="https://cn.wanhai.com/cec/" TargetMode="External"/><Relationship Id="rId20" Type="http://schemas.openxmlformats.org/officeDocument/2006/relationships/hyperlink" Target="https://www.maersk.com.cn/schedules/vesselSchedules?vesselCode=L2V&amp;fromDate=2026-07-01" TargetMode="External"/><Relationship Id="rId41" Type="http://schemas.openxmlformats.org/officeDocument/2006/relationships/hyperlink" Target="https://www.yangming.com/en/esolution/vessel_schedule?vessel=YUBI" TargetMode="External"/><Relationship Id="rId54" Type="http://schemas.openxmlformats.org/officeDocument/2006/relationships/hyperlink" Target="https://cn.wanhai.com/cec/" TargetMode="External"/><Relationship Id="rId62" Type="http://schemas.openxmlformats.org/officeDocument/2006/relationships/printerSettings" Target="../printerSettings/printerSettings2.bin"/><Relationship Id="rId1" Type="http://schemas.openxmlformats.org/officeDocument/2006/relationships/hyperlink" Target="https://cn.wanhai.com/cec/" TargetMode="External"/><Relationship Id="rId6" Type="http://schemas.openxmlformats.org/officeDocument/2006/relationships/hyperlink" Target="https://cn.wanhai.com/cec/" TargetMode="External"/><Relationship Id="rId15" Type="http://schemas.openxmlformats.org/officeDocument/2006/relationships/hyperlink" Target="https://www.maersk.com.cn/schedules/vesselSchedules?vesselCode=L2V&amp;fromDate=2026-07-01" TargetMode="External"/><Relationship Id="rId23" Type="http://schemas.openxmlformats.org/officeDocument/2006/relationships/hyperlink" Target="https://www.maersk.com.cn/schedules/vesselSchedules?vesselCode=CJ4&amp;fromDate=2026-07-01" TargetMode="External"/><Relationship Id="rId28" Type="http://schemas.openxmlformats.org/officeDocument/2006/relationships/hyperlink" Target="https://www.maersk.com.cn/schedules/vesselSchedules?vesselCode=CJ4&amp;fromDate=2026-07-01" TargetMode="External"/><Relationship Id="rId36" Type="http://schemas.openxmlformats.org/officeDocument/2006/relationships/hyperlink" Target="https://www.zimchina.com/schedules/schedule-by-vessel?vesselcode=ZAW&amp;voyageno=81" TargetMode="External"/><Relationship Id="rId49" Type="http://schemas.openxmlformats.org/officeDocument/2006/relationships/hyperlink" Target="https://cn.wanhai.com/cec/" TargetMode="External"/><Relationship Id="rId57" Type="http://schemas.openxmlformats.org/officeDocument/2006/relationships/hyperlink" Target="https://cn.wanhai.com/cec/" TargetMode="External"/><Relationship Id="rId10" Type="http://schemas.openxmlformats.org/officeDocument/2006/relationships/hyperlink" Target="https://cn.wanhai.com/cec/" TargetMode="External"/><Relationship Id="rId31" Type="http://schemas.openxmlformats.org/officeDocument/2006/relationships/hyperlink" Target="https://www.zimchina.com/schedules/schedule-by-vessel?vesselcode=ZTD&amp;voyageno=86" TargetMode="External"/><Relationship Id="rId44" Type="http://schemas.openxmlformats.org/officeDocument/2006/relationships/hyperlink" Target="https://www.maersk.com.cn/schedules/vesselSchedules?vesselCode=ER8&amp;fromDate=2026-07-01" TargetMode="External"/><Relationship Id="rId52" Type="http://schemas.openxmlformats.org/officeDocument/2006/relationships/hyperlink" Target="https://cn.wanhai.com/cec/" TargetMode="External"/><Relationship Id="rId60" Type="http://schemas.openxmlformats.org/officeDocument/2006/relationships/hyperlink" Target="https://cn.wanhai.com/cec/" TargetMode="External"/><Relationship Id="rId4" Type="http://schemas.openxmlformats.org/officeDocument/2006/relationships/hyperlink" Target="https://cn.wanhai.com/cec/" TargetMode="External"/><Relationship Id="rId9" Type="http://schemas.openxmlformats.org/officeDocument/2006/relationships/hyperlink" Target="https://cn.wanhai.com/cec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maersk.com.cn/schedules/vesselSchedules?vesselCode=81A&amp;fromDate=2025-12-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0"/>
  <sheetViews>
    <sheetView tabSelected="1" zoomScale="90" zoomScaleNormal="90" workbookViewId="0">
      <selection activeCell="H5" sqref="H5"/>
    </sheetView>
  </sheetViews>
  <sheetFormatPr defaultColWidth="9" defaultRowHeight="15.75"/>
  <cols>
    <col min="1" max="1" width="24" style="7" customWidth="1"/>
    <col min="2" max="2" width="35.5" style="8" customWidth="1"/>
    <col min="3" max="3" width="14.125" style="9" customWidth="1"/>
    <col min="4" max="4" width="19.25" style="10" customWidth="1"/>
    <col min="5" max="5" width="22.25" customWidth="1"/>
    <col min="6" max="6" width="13.125" customWidth="1"/>
    <col min="7" max="7" width="20" customWidth="1"/>
    <col min="8" max="8" width="17.875" customWidth="1"/>
  </cols>
  <sheetData>
    <row r="1" spans="1:7" s="1" customFormat="1" ht="67.5" customHeight="1">
      <c r="A1" s="183" t="s">
        <v>0</v>
      </c>
      <c r="B1" s="183"/>
      <c r="C1" s="183"/>
      <c r="D1" s="183"/>
      <c r="E1" s="183"/>
      <c r="F1" s="183"/>
      <c r="G1" s="183"/>
    </row>
    <row r="2" spans="1:7" s="1" customFormat="1" ht="33.75" customHeight="1">
      <c r="A2" s="184" t="s">
        <v>1</v>
      </c>
      <c r="B2" s="184"/>
      <c r="C2" s="11"/>
      <c r="D2" s="12"/>
      <c r="E2" s="11"/>
      <c r="F2" s="11"/>
      <c r="G2" s="13" t="s">
        <v>2</v>
      </c>
    </row>
    <row r="3" spans="1:7" s="2" customFormat="1" ht="22.5" customHeight="1">
      <c r="A3" s="185" t="s">
        <v>3</v>
      </c>
      <c r="B3" s="185"/>
      <c r="C3" s="185"/>
      <c r="D3" s="185"/>
      <c r="E3" s="185"/>
      <c r="F3" s="185"/>
      <c r="G3" s="185"/>
    </row>
    <row r="4" spans="1:7" s="3" customFormat="1" ht="15.75" customHeight="1">
      <c r="A4" s="14" t="s">
        <v>4</v>
      </c>
      <c r="B4" s="204" t="s">
        <v>5</v>
      </c>
      <c r="C4" s="204" t="s">
        <v>6</v>
      </c>
      <c r="D4" s="204" t="s">
        <v>7</v>
      </c>
      <c r="E4" s="16" t="s">
        <v>8</v>
      </c>
      <c r="F4" s="16" t="s">
        <v>8</v>
      </c>
      <c r="G4" s="16" t="s">
        <v>4</v>
      </c>
    </row>
    <row r="5" spans="1:7" s="3" customFormat="1" ht="15.75" customHeight="1">
      <c r="A5" s="14"/>
      <c r="B5" s="205"/>
      <c r="C5" s="205"/>
      <c r="D5" s="205"/>
      <c r="E5" s="17" t="s">
        <v>9</v>
      </c>
      <c r="F5" s="16" t="s">
        <v>10</v>
      </c>
      <c r="G5" s="16" t="s">
        <v>11</v>
      </c>
    </row>
    <row r="6" spans="1:7" s="3" customFormat="1" ht="15.75" customHeight="1">
      <c r="A6" s="18"/>
      <c r="B6" s="19" t="s">
        <v>12</v>
      </c>
      <c r="C6" s="19" t="s">
        <v>13</v>
      </c>
      <c r="D6" s="212" t="s">
        <v>14</v>
      </c>
      <c r="E6" s="20">
        <v>46204</v>
      </c>
      <c r="F6" s="20">
        <f>E6+6</f>
        <v>46210</v>
      </c>
      <c r="G6" s="21">
        <f>F6+39</f>
        <v>46249</v>
      </c>
    </row>
    <row r="7" spans="1:7" s="3" customFormat="1" ht="15.75" customHeight="1">
      <c r="A7" s="18"/>
      <c r="B7" s="22" t="s">
        <v>15</v>
      </c>
      <c r="C7" s="22" t="s">
        <v>16</v>
      </c>
      <c r="D7" s="219"/>
      <c r="E7" s="24">
        <f>E6+7</f>
        <v>46211</v>
      </c>
      <c r="F7" s="20">
        <f t="shared" ref="E7:F9" si="0">F6+7</f>
        <v>46217</v>
      </c>
      <c r="G7" s="21">
        <f t="shared" ref="G7:G10" si="1">F7+39</f>
        <v>46256</v>
      </c>
    </row>
    <row r="8" spans="1:7" s="3" customFormat="1" ht="15.75" customHeight="1">
      <c r="A8" s="18"/>
      <c r="B8" s="19" t="s">
        <v>17</v>
      </c>
      <c r="C8" s="19" t="s">
        <v>18</v>
      </c>
      <c r="D8" s="219"/>
      <c r="E8" s="24">
        <f t="shared" si="0"/>
        <v>46218</v>
      </c>
      <c r="F8" s="20">
        <f t="shared" si="0"/>
        <v>46224</v>
      </c>
      <c r="G8" s="21">
        <f t="shared" si="1"/>
        <v>46263</v>
      </c>
    </row>
    <row r="9" spans="1:7" s="3" customFormat="1" ht="15.75" customHeight="1">
      <c r="A9" s="18"/>
      <c r="B9" s="19" t="s">
        <v>19</v>
      </c>
      <c r="C9" s="19" t="s">
        <v>20</v>
      </c>
      <c r="D9" s="219"/>
      <c r="E9" s="24">
        <f t="shared" si="0"/>
        <v>46225</v>
      </c>
      <c r="F9" s="20">
        <f t="shared" si="0"/>
        <v>46231</v>
      </c>
      <c r="G9" s="21">
        <f t="shared" si="1"/>
        <v>46270</v>
      </c>
    </row>
    <row r="10" spans="1:7" s="3" customFormat="1" ht="15.75" customHeight="1">
      <c r="A10" s="18"/>
      <c r="B10" s="19" t="s">
        <v>21</v>
      </c>
      <c r="C10" s="19" t="s">
        <v>22</v>
      </c>
      <c r="D10" s="213"/>
      <c r="E10" s="24">
        <f>E9+7</f>
        <v>46232</v>
      </c>
      <c r="F10" s="20">
        <f>F9+7</f>
        <v>46238</v>
      </c>
      <c r="G10" s="21">
        <f t="shared" si="1"/>
        <v>46277</v>
      </c>
    </row>
    <row r="11" spans="1:7" s="3" customFormat="1" ht="15.75" customHeight="1">
      <c r="A11" s="18"/>
      <c r="B11" s="186"/>
      <c r="C11" s="186"/>
      <c r="D11" s="186"/>
      <c r="E11" s="186"/>
      <c r="F11" s="186"/>
      <c r="G11" s="186"/>
    </row>
    <row r="12" spans="1:7" s="3" customFormat="1" ht="15.75" customHeight="1">
      <c r="A12" s="18"/>
      <c r="B12" s="25"/>
      <c r="C12" s="25"/>
      <c r="D12" s="26"/>
      <c r="E12" s="27"/>
      <c r="F12" s="28"/>
      <c r="G12" s="28"/>
    </row>
    <row r="13" spans="1:7" s="3" customFormat="1" ht="15.75" customHeight="1">
      <c r="A13" s="18"/>
      <c r="B13" s="29"/>
      <c r="C13" s="29"/>
      <c r="D13" s="29"/>
      <c r="E13" s="29"/>
      <c r="F13" s="28"/>
      <c r="G13" s="28"/>
    </row>
    <row r="14" spans="1:7" s="3" customFormat="1" ht="15.75" customHeight="1">
      <c r="A14" s="18"/>
      <c r="B14" s="206" t="s">
        <v>5</v>
      </c>
      <c r="C14" s="206" t="s">
        <v>6</v>
      </c>
      <c r="D14" s="206" t="s">
        <v>7</v>
      </c>
      <c r="E14" s="31" t="s">
        <v>8</v>
      </c>
      <c r="F14" s="31" t="s">
        <v>8</v>
      </c>
      <c r="G14" s="31" t="s">
        <v>4</v>
      </c>
    </row>
    <row r="15" spans="1:7" s="3" customFormat="1" ht="15.75" customHeight="1">
      <c r="A15" s="18"/>
      <c r="B15" s="207"/>
      <c r="C15" s="207"/>
      <c r="D15" s="207"/>
      <c r="E15" s="32" t="s">
        <v>9</v>
      </c>
      <c r="F15" s="31" t="s">
        <v>10</v>
      </c>
      <c r="G15" s="31" t="s">
        <v>11</v>
      </c>
    </row>
    <row r="16" spans="1:7" s="3" customFormat="1" ht="15.75" customHeight="1">
      <c r="A16" s="18"/>
      <c r="B16" s="33" t="s">
        <v>23</v>
      </c>
      <c r="C16" s="34" t="s">
        <v>24</v>
      </c>
      <c r="D16" s="212" t="s">
        <v>25</v>
      </c>
      <c r="E16" s="20">
        <v>46205</v>
      </c>
      <c r="F16" s="20">
        <f>E16+6</f>
        <v>46211</v>
      </c>
      <c r="G16" s="20">
        <f>F16+43</f>
        <v>46254</v>
      </c>
    </row>
    <row r="17" spans="1:7" s="3" customFormat="1" ht="15.75" customHeight="1">
      <c r="A17" s="18"/>
      <c r="B17" s="33" t="s">
        <v>26</v>
      </c>
      <c r="C17" s="34" t="s">
        <v>27</v>
      </c>
      <c r="D17" s="219"/>
      <c r="E17" s="35">
        <f t="shared" ref="E17:G20" si="2">E16+7</f>
        <v>46212</v>
      </c>
      <c r="F17" s="20">
        <f t="shared" si="2"/>
        <v>46218</v>
      </c>
      <c r="G17" s="21">
        <f t="shared" si="2"/>
        <v>46261</v>
      </c>
    </row>
    <row r="18" spans="1:7" s="3" customFormat="1" ht="15.75" customHeight="1">
      <c r="A18" s="18"/>
      <c r="B18" s="33" t="s">
        <v>28</v>
      </c>
      <c r="C18" s="34" t="s">
        <v>29</v>
      </c>
      <c r="D18" s="219"/>
      <c r="E18" s="35">
        <f t="shared" si="2"/>
        <v>46219</v>
      </c>
      <c r="F18" s="20">
        <f t="shared" si="2"/>
        <v>46225</v>
      </c>
      <c r="G18" s="21">
        <f t="shared" si="2"/>
        <v>46268</v>
      </c>
    </row>
    <row r="19" spans="1:7" s="3" customFormat="1" ht="15.75" customHeight="1">
      <c r="A19" s="18"/>
      <c r="B19" s="33" t="s">
        <v>30</v>
      </c>
      <c r="C19" s="34"/>
      <c r="D19" s="219"/>
      <c r="E19" s="35">
        <f t="shared" si="2"/>
        <v>46226</v>
      </c>
      <c r="F19" s="20">
        <f t="shared" si="2"/>
        <v>46232</v>
      </c>
      <c r="G19" s="21">
        <f t="shared" si="2"/>
        <v>46275</v>
      </c>
    </row>
    <row r="20" spans="1:7" s="3" customFormat="1" ht="15.75" customHeight="1">
      <c r="A20" s="18"/>
      <c r="B20" s="33" t="s">
        <v>31</v>
      </c>
      <c r="C20" s="34" t="s">
        <v>32</v>
      </c>
      <c r="D20" s="213"/>
      <c r="E20" s="35">
        <f t="shared" si="2"/>
        <v>46233</v>
      </c>
      <c r="F20" s="20">
        <f t="shared" si="2"/>
        <v>46239</v>
      </c>
      <c r="G20" s="21">
        <f t="shared" si="2"/>
        <v>46282</v>
      </c>
    </row>
    <row r="21" spans="1:7" s="3" customFormat="1" ht="15.75" customHeight="1">
      <c r="A21" s="18"/>
      <c r="B21" s="36"/>
      <c r="C21" s="36"/>
      <c r="D21" s="37"/>
      <c r="E21" s="38"/>
      <c r="F21" s="39"/>
      <c r="G21" s="40"/>
    </row>
    <row r="22" spans="1:7" s="3" customFormat="1" ht="15.75" customHeight="1">
      <c r="A22" s="18"/>
      <c r="B22" s="41"/>
      <c r="C22" s="41"/>
      <c r="D22" s="41"/>
      <c r="E22" s="41"/>
      <c r="F22" s="40"/>
      <c r="G22" s="40"/>
    </row>
    <row r="23" spans="1:7" s="3" customFormat="1" ht="15.75" customHeight="1">
      <c r="A23" s="187"/>
      <c r="B23" s="187"/>
      <c r="C23" s="43"/>
      <c r="D23" s="44"/>
      <c r="E23" s="44"/>
      <c r="F23" s="42"/>
      <c r="G23" s="42"/>
    </row>
    <row r="24" spans="1:7" s="3" customFormat="1" ht="15.75" customHeight="1">
      <c r="A24" s="45" t="s">
        <v>33</v>
      </c>
      <c r="B24" s="204" t="s">
        <v>5</v>
      </c>
      <c r="C24" s="204" t="s">
        <v>6</v>
      </c>
      <c r="D24" s="204" t="s">
        <v>7</v>
      </c>
      <c r="E24" s="16" t="s">
        <v>8</v>
      </c>
      <c r="F24" s="16" t="s">
        <v>8</v>
      </c>
      <c r="G24" s="15" t="s">
        <v>33</v>
      </c>
    </row>
    <row r="25" spans="1:7" s="3" customFormat="1" ht="15.75" customHeight="1">
      <c r="A25" s="45"/>
      <c r="B25" s="205"/>
      <c r="C25" s="205"/>
      <c r="D25" s="205"/>
      <c r="E25" s="17" t="s">
        <v>9</v>
      </c>
      <c r="F25" s="46" t="s">
        <v>10</v>
      </c>
      <c r="G25" s="16" t="s">
        <v>11</v>
      </c>
    </row>
    <row r="26" spans="1:7" s="3" customFormat="1" ht="15.75" customHeight="1">
      <c r="A26" s="47"/>
      <c r="B26" s="19" t="s">
        <v>34</v>
      </c>
      <c r="C26" s="19" t="s">
        <v>35</v>
      </c>
      <c r="D26" s="212" t="s">
        <v>36</v>
      </c>
      <c r="E26" s="20">
        <v>46205</v>
      </c>
      <c r="F26" s="20">
        <f>E26+6</f>
        <v>46211</v>
      </c>
      <c r="G26" s="20">
        <f>F26+40</f>
        <v>46251</v>
      </c>
    </row>
    <row r="27" spans="1:7" s="3" customFormat="1" ht="15.75" customHeight="1">
      <c r="A27" s="47"/>
      <c r="B27" s="22" t="s">
        <v>37</v>
      </c>
      <c r="C27" s="19" t="s">
        <v>38</v>
      </c>
      <c r="D27" s="219"/>
      <c r="E27" s="35">
        <f t="shared" ref="E27:G30" si="3">E26+7</f>
        <v>46212</v>
      </c>
      <c r="F27" s="20">
        <f t="shared" si="3"/>
        <v>46218</v>
      </c>
      <c r="G27" s="21">
        <f t="shared" si="3"/>
        <v>46258</v>
      </c>
    </row>
    <row r="28" spans="1:7" s="3" customFormat="1" ht="15.75" customHeight="1">
      <c r="A28" s="47"/>
      <c r="B28" s="19" t="s">
        <v>39</v>
      </c>
      <c r="C28" s="19" t="s">
        <v>40</v>
      </c>
      <c r="D28" s="219"/>
      <c r="E28" s="35">
        <f t="shared" si="3"/>
        <v>46219</v>
      </c>
      <c r="F28" s="20">
        <f t="shared" si="3"/>
        <v>46225</v>
      </c>
      <c r="G28" s="21">
        <f t="shared" si="3"/>
        <v>46265</v>
      </c>
    </row>
    <row r="29" spans="1:7" s="3" customFormat="1" ht="15.75" customHeight="1">
      <c r="A29" s="47"/>
      <c r="B29" s="19" t="s">
        <v>41</v>
      </c>
      <c r="C29" s="22" t="s">
        <v>42</v>
      </c>
      <c r="D29" s="219"/>
      <c r="E29" s="35">
        <f t="shared" si="3"/>
        <v>46226</v>
      </c>
      <c r="F29" s="20">
        <f t="shared" si="3"/>
        <v>46232</v>
      </c>
      <c r="G29" s="21">
        <f t="shared" si="3"/>
        <v>46272</v>
      </c>
    </row>
    <row r="30" spans="1:7" s="3" customFormat="1" ht="15.75" customHeight="1">
      <c r="A30" s="47"/>
      <c r="B30" s="19" t="s">
        <v>43</v>
      </c>
      <c r="C30" s="19" t="s">
        <v>44</v>
      </c>
      <c r="D30" s="213"/>
      <c r="E30" s="35">
        <f t="shared" si="3"/>
        <v>46233</v>
      </c>
      <c r="F30" s="20">
        <f t="shared" si="3"/>
        <v>46239</v>
      </c>
      <c r="G30" s="21">
        <f t="shared" si="3"/>
        <v>46279</v>
      </c>
    </row>
    <row r="31" spans="1:7" s="3" customFormat="1" ht="15.75" customHeight="1">
      <c r="A31" s="188"/>
      <c r="B31" s="188"/>
      <c r="C31" s="49"/>
      <c r="D31" s="50"/>
      <c r="E31" s="50"/>
      <c r="F31" s="48"/>
      <c r="G31" s="48"/>
    </row>
    <row r="32" spans="1:7" s="3" customFormat="1" ht="15.75" customHeight="1">
      <c r="A32" s="47" t="s">
        <v>45</v>
      </c>
      <c r="B32" s="206" t="s">
        <v>5</v>
      </c>
      <c r="C32" s="206" t="s">
        <v>6</v>
      </c>
      <c r="D32" s="206" t="s">
        <v>7</v>
      </c>
      <c r="E32" s="31" t="s">
        <v>8</v>
      </c>
      <c r="F32" s="31" t="s">
        <v>8</v>
      </c>
      <c r="G32" s="30" t="s">
        <v>45</v>
      </c>
    </row>
    <row r="33" spans="1:7" s="3" customFormat="1" ht="15.75" customHeight="1">
      <c r="A33" s="47"/>
      <c r="B33" s="207"/>
      <c r="C33" s="207"/>
      <c r="D33" s="207"/>
      <c r="E33" s="32" t="s">
        <v>9</v>
      </c>
      <c r="F33" s="51" t="s">
        <v>10</v>
      </c>
      <c r="G33" s="30" t="s">
        <v>11</v>
      </c>
    </row>
    <row r="34" spans="1:7" s="3" customFormat="1" ht="15.75" customHeight="1">
      <c r="A34" s="47"/>
      <c r="B34" s="19" t="s">
        <v>46</v>
      </c>
      <c r="C34" s="19" t="s">
        <v>20</v>
      </c>
      <c r="D34" s="212" t="s">
        <v>14</v>
      </c>
      <c r="E34" s="20">
        <v>46176</v>
      </c>
      <c r="F34" s="20">
        <f>E34+6</f>
        <v>46182</v>
      </c>
      <c r="G34" s="21">
        <f>F34+43</f>
        <v>46225</v>
      </c>
    </row>
    <row r="35" spans="1:7" s="3" customFormat="1" ht="15.75" customHeight="1">
      <c r="A35" s="47"/>
      <c r="B35" s="22" t="s">
        <v>47</v>
      </c>
      <c r="C35" s="22" t="s">
        <v>20</v>
      </c>
      <c r="D35" s="219"/>
      <c r="E35" s="24">
        <f>E34+7</f>
        <v>46183</v>
      </c>
      <c r="F35" s="20">
        <f t="shared" ref="F35:F38" si="4">F34+7</f>
        <v>46189</v>
      </c>
      <c r="G35" s="21">
        <f>G34+7</f>
        <v>46232</v>
      </c>
    </row>
    <row r="36" spans="1:7" s="3" customFormat="1" ht="15.75" customHeight="1">
      <c r="A36" s="47"/>
      <c r="B36" s="19" t="s">
        <v>48</v>
      </c>
      <c r="C36" s="19" t="s">
        <v>49</v>
      </c>
      <c r="D36" s="219"/>
      <c r="E36" s="24">
        <f t="shared" ref="E36:E38" si="5">E35+7</f>
        <v>46190</v>
      </c>
      <c r="F36" s="20">
        <f t="shared" si="4"/>
        <v>46196</v>
      </c>
      <c r="G36" s="21">
        <f>G35+7</f>
        <v>46239</v>
      </c>
    </row>
    <row r="37" spans="1:7" s="3" customFormat="1" ht="15.75" customHeight="1">
      <c r="A37" s="47"/>
      <c r="B37" s="19" t="s">
        <v>15</v>
      </c>
      <c r="C37" s="19" t="s">
        <v>16</v>
      </c>
      <c r="D37" s="219"/>
      <c r="E37" s="24">
        <f t="shared" si="5"/>
        <v>46197</v>
      </c>
      <c r="F37" s="20">
        <f t="shared" si="4"/>
        <v>46203</v>
      </c>
      <c r="G37" s="21">
        <f>G36+7</f>
        <v>46246</v>
      </c>
    </row>
    <row r="38" spans="1:7" s="3" customFormat="1" ht="15.75" customHeight="1">
      <c r="A38" s="47"/>
      <c r="B38" s="19" t="s">
        <v>12</v>
      </c>
      <c r="C38" s="19" t="s">
        <v>13</v>
      </c>
      <c r="D38" s="213"/>
      <c r="E38" s="24">
        <f t="shared" si="5"/>
        <v>46204</v>
      </c>
      <c r="F38" s="20">
        <f t="shared" si="4"/>
        <v>46210</v>
      </c>
      <c r="G38" s="21">
        <f>G37+7</f>
        <v>46253</v>
      </c>
    </row>
    <row r="39" spans="1:7" s="3" customFormat="1" ht="15.75" customHeight="1">
      <c r="A39" s="47"/>
      <c r="B39" s="49"/>
      <c r="C39" s="49"/>
      <c r="D39" s="50"/>
      <c r="E39" s="50"/>
      <c r="F39" s="48"/>
      <c r="G39" s="48"/>
    </row>
    <row r="40" spans="1:7" s="3" customFormat="1" ht="15.75" customHeight="1">
      <c r="A40" s="188"/>
      <c r="B40" s="188"/>
      <c r="C40" s="49"/>
      <c r="D40" s="50"/>
      <c r="E40" s="50"/>
      <c r="F40" s="48"/>
      <c r="G40" s="48"/>
    </row>
    <row r="41" spans="1:7" s="3" customFormat="1" ht="15.75" customHeight="1">
      <c r="A41" s="47" t="s">
        <v>50</v>
      </c>
      <c r="B41" s="206" t="s">
        <v>5</v>
      </c>
      <c r="C41" s="206" t="s">
        <v>6</v>
      </c>
      <c r="D41" s="206" t="s">
        <v>7</v>
      </c>
      <c r="E41" s="31" t="s">
        <v>8</v>
      </c>
      <c r="F41" s="31" t="s">
        <v>8</v>
      </c>
      <c r="G41" s="30" t="s">
        <v>50</v>
      </c>
    </row>
    <row r="42" spans="1:7" s="3" customFormat="1" ht="15.75" customHeight="1">
      <c r="A42" s="47"/>
      <c r="B42" s="207"/>
      <c r="C42" s="207"/>
      <c r="D42" s="207"/>
      <c r="E42" s="32" t="s">
        <v>9</v>
      </c>
      <c r="F42" s="51" t="s">
        <v>10</v>
      </c>
      <c r="G42" s="30" t="s">
        <v>11</v>
      </c>
    </row>
    <row r="43" spans="1:7" s="3" customFormat="1" ht="15.75" customHeight="1">
      <c r="A43" s="47"/>
      <c r="B43" s="19" t="s">
        <v>12</v>
      </c>
      <c r="C43" s="19" t="s">
        <v>13</v>
      </c>
      <c r="D43" s="212" t="s">
        <v>14</v>
      </c>
      <c r="E43" s="20">
        <v>46204</v>
      </c>
      <c r="F43" s="20">
        <f>E43+6</f>
        <v>46210</v>
      </c>
      <c r="G43" s="21">
        <f>F43+35</f>
        <v>46245</v>
      </c>
    </row>
    <row r="44" spans="1:7" s="3" customFormat="1" ht="15.75" customHeight="1">
      <c r="A44" s="47"/>
      <c r="B44" s="22" t="s">
        <v>15</v>
      </c>
      <c r="C44" s="22" t="s">
        <v>16</v>
      </c>
      <c r="D44" s="219"/>
      <c r="E44" s="24">
        <f>E43+7</f>
        <v>46211</v>
      </c>
      <c r="F44" s="20">
        <f t="shared" ref="F44:G47" si="6">F43+7</f>
        <v>46217</v>
      </c>
      <c r="G44" s="21">
        <f t="shared" si="6"/>
        <v>46252</v>
      </c>
    </row>
    <row r="45" spans="1:7" s="3" customFormat="1" ht="15.75" customHeight="1">
      <c r="A45" s="47"/>
      <c r="B45" s="19" t="s">
        <v>17</v>
      </c>
      <c r="C45" s="19" t="s">
        <v>18</v>
      </c>
      <c r="D45" s="219"/>
      <c r="E45" s="24">
        <f t="shared" ref="E45:E47" si="7">E44+7</f>
        <v>46218</v>
      </c>
      <c r="F45" s="20">
        <f t="shared" si="6"/>
        <v>46224</v>
      </c>
      <c r="G45" s="21">
        <f t="shared" si="6"/>
        <v>46259</v>
      </c>
    </row>
    <row r="46" spans="1:7" s="3" customFormat="1" ht="15.75" customHeight="1">
      <c r="A46" s="47"/>
      <c r="B46" s="19" t="s">
        <v>19</v>
      </c>
      <c r="C46" s="19" t="s">
        <v>20</v>
      </c>
      <c r="D46" s="219"/>
      <c r="E46" s="24">
        <f t="shared" si="7"/>
        <v>46225</v>
      </c>
      <c r="F46" s="20">
        <f t="shared" si="6"/>
        <v>46231</v>
      </c>
      <c r="G46" s="21">
        <f t="shared" si="6"/>
        <v>46266</v>
      </c>
    </row>
    <row r="47" spans="1:7" s="3" customFormat="1" ht="15.75" customHeight="1">
      <c r="A47" s="47"/>
      <c r="B47" s="19" t="s">
        <v>21</v>
      </c>
      <c r="C47" s="19" t="s">
        <v>22</v>
      </c>
      <c r="D47" s="213"/>
      <c r="E47" s="24">
        <f t="shared" si="7"/>
        <v>46232</v>
      </c>
      <c r="F47" s="20">
        <f t="shared" si="6"/>
        <v>46238</v>
      </c>
      <c r="G47" s="21">
        <f t="shared" si="6"/>
        <v>46273</v>
      </c>
    </row>
    <row r="48" spans="1:7" s="3" customFormat="1" ht="15.75" customHeight="1">
      <c r="A48" s="45"/>
      <c r="B48" s="41"/>
      <c r="C48" s="41"/>
      <c r="D48" s="37"/>
      <c r="E48" s="52"/>
      <c r="F48" s="39"/>
      <c r="G48" s="40"/>
    </row>
    <row r="49" spans="1:7" s="3" customFormat="1" ht="15.75" customHeight="1">
      <c r="A49" s="45"/>
      <c r="B49" s="43"/>
      <c r="C49" s="43"/>
      <c r="D49" s="44"/>
      <c r="E49" s="44"/>
      <c r="F49" s="42"/>
      <c r="G49" s="42"/>
    </row>
    <row r="50" spans="1:7" s="3" customFormat="1" ht="15.75" customHeight="1">
      <c r="A50" s="45"/>
      <c r="B50" s="204" t="s">
        <v>5</v>
      </c>
      <c r="C50" s="204" t="s">
        <v>6</v>
      </c>
      <c r="D50" s="204" t="s">
        <v>7</v>
      </c>
      <c r="E50" s="16" t="s">
        <v>8</v>
      </c>
      <c r="F50" s="16" t="s">
        <v>8</v>
      </c>
      <c r="G50" s="15" t="s">
        <v>50</v>
      </c>
    </row>
    <row r="51" spans="1:7" s="3" customFormat="1" ht="15.75" customHeight="1">
      <c r="A51" s="45"/>
      <c r="B51" s="205"/>
      <c r="C51" s="205"/>
      <c r="D51" s="205"/>
      <c r="E51" s="17" t="s">
        <v>9</v>
      </c>
      <c r="F51" s="46" t="s">
        <v>10</v>
      </c>
      <c r="G51" s="16" t="s">
        <v>11</v>
      </c>
    </row>
    <row r="52" spans="1:7" s="3" customFormat="1" ht="15.75" customHeight="1">
      <c r="A52" s="47"/>
      <c r="B52" s="33" t="s">
        <v>23</v>
      </c>
      <c r="C52" s="34" t="s">
        <v>24</v>
      </c>
      <c r="D52" s="212" t="s">
        <v>25</v>
      </c>
      <c r="E52" s="20">
        <v>46205</v>
      </c>
      <c r="F52" s="21">
        <f>E52+6</f>
        <v>46211</v>
      </c>
      <c r="G52" s="21">
        <f>F52+27</f>
        <v>46238</v>
      </c>
    </row>
    <row r="53" spans="1:7" s="3" customFormat="1" ht="15.75" customHeight="1">
      <c r="A53" s="47"/>
      <c r="B53" s="33" t="s">
        <v>26</v>
      </c>
      <c r="C53" s="34" t="s">
        <v>27</v>
      </c>
      <c r="D53" s="219"/>
      <c r="E53" s="35">
        <f t="shared" ref="E53:G56" si="8">E52+7</f>
        <v>46212</v>
      </c>
      <c r="F53" s="21">
        <f t="shared" si="8"/>
        <v>46218</v>
      </c>
      <c r="G53" s="21">
        <f t="shared" si="8"/>
        <v>46245</v>
      </c>
    </row>
    <row r="54" spans="1:7" s="3" customFormat="1" ht="15.75" customHeight="1">
      <c r="A54" s="47"/>
      <c r="B54" s="33" t="s">
        <v>28</v>
      </c>
      <c r="C54" s="34" t="s">
        <v>29</v>
      </c>
      <c r="D54" s="219"/>
      <c r="E54" s="35">
        <f t="shared" si="8"/>
        <v>46219</v>
      </c>
      <c r="F54" s="21">
        <f t="shared" si="8"/>
        <v>46225</v>
      </c>
      <c r="G54" s="21">
        <f t="shared" si="8"/>
        <v>46252</v>
      </c>
    </row>
    <row r="55" spans="1:7" s="3" customFormat="1" ht="15.75" customHeight="1">
      <c r="A55" s="47"/>
      <c r="B55" s="33" t="s">
        <v>30</v>
      </c>
      <c r="C55" s="34"/>
      <c r="D55" s="219"/>
      <c r="E55" s="35">
        <f t="shared" si="8"/>
        <v>46226</v>
      </c>
      <c r="F55" s="21">
        <f t="shared" si="8"/>
        <v>46232</v>
      </c>
      <c r="G55" s="21">
        <f t="shared" si="8"/>
        <v>46259</v>
      </c>
    </row>
    <row r="56" spans="1:7" s="3" customFormat="1" ht="15.75" customHeight="1">
      <c r="A56" s="47"/>
      <c r="B56" s="33" t="s">
        <v>31</v>
      </c>
      <c r="C56" s="34" t="s">
        <v>32</v>
      </c>
      <c r="D56" s="213"/>
      <c r="E56" s="35">
        <f t="shared" si="8"/>
        <v>46233</v>
      </c>
      <c r="F56" s="21">
        <f t="shared" si="8"/>
        <v>46239</v>
      </c>
      <c r="G56" s="21">
        <f t="shared" si="8"/>
        <v>46266</v>
      </c>
    </row>
    <row r="57" spans="1:7" s="3" customFormat="1" ht="15.75" customHeight="1">
      <c r="A57" s="47"/>
      <c r="B57" s="25"/>
      <c r="C57" s="25"/>
      <c r="D57" s="26"/>
      <c r="E57" s="27"/>
      <c r="F57" s="28"/>
      <c r="G57" s="28"/>
    </row>
    <row r="58" spans="1:7" s="3" customFormat="1" ht="15.75" customHeight="1">
      <c r="A58" s="47"/>
      <c r="B58" s="49"/>
      <c r="C58" s="49"/>
      <c r="D58" s="50"/>
      <c r="E58" s="50"/>
      <c r="F58" s="48"/>
      <c r="G58" s="48"/>
    </row>
    <row r="59" spans="1:7" s="3" customFormat="1" ht="15.75" customHeight="1">
      <c r="A59" s="188"/>
      <c r="B59" s="188"/>
      <c r="C59" s="49"/>
      <c r="D59" s="50"/>
      <c r="E59" s="50"/>
      <c r="F59" s="48"/>
      <c r="G59" s="48"/>
    </row>
    <row r="60" spans="1:7" s="3" customFormat="1" ht="15.75" customHeight="1">
      <c r="A60" s="47" t="s">
        <v>51</v>
      </c>
      <c r="B60" s="206" t="s">
        <v>5</v>
      </c>
      <c r="C60" s="206" t="s">
        <v>6</v>
      </c>
      <c r="D60" s="206" t="s">
        <v>7</v>
      </c>
      <c r="E60" s="31" t="s">
        <v>8</v>
      </c>
      <c r="F60" s="31" t="s">
        <v>8</v>
      </c>
      <c r="G60" s="30" t="s">
        <v>51</v>
      </c>
    </row>
    <row r="61" spans="1:7" s="3" customFormat="1" ht="15.75" customHeight="1">
      <c r="A61" s="47"/>
      <c r="B61" s="207"/>
      <c r="C61" s="207"/>
      <c r="D61" s="207"/>
      <c r="E61" s="32" t="s">
        <v>9</v>
      </c>
      <c r="F61" s="53" t="s">
        <v>10</v>
      </c>
      <c r="G61" s="31" t="s">
        <v>11</v>
      </c>
    </row>
    <row r="62" spans="1:7" s="3" customFormat="1" ht="15.75" customHeight="1">
      <c r="A62" s="47"/>
      <c r="B62" s="33" t="s">
        <v>23</v>
      </c>
      <c r="C62" s="34" t="s">
        <v>24</v>
      </c>
      <c r="D62" s="212" t="s">
        <v>25</v>
      </c>
      <c r="E62" s="20">
        <v>46205</v>
      </c>
      <c r="F62" s="20">
        <f>E62+6</f>
        <v>46211</v>
      </c>
      <c r="G62" s="20">
        <f>F62+39</f>
        <v>46250</v>
      </c>
    </row>
    <row r="63" spans="1:7" s="3" customFormat="1" ht="15.75" customHeight="1">
      <c r="A63" s="47"/>
      <c r="B63" s="33" t="s">
        <v>26</v>
      </c>
      <c r="C63" s="34" t="s">
        <v>27</v>
      </c>
      <c r="D63" s="219"/>
      <c r="E63" s="24">
        <f>E62+7</f>
        <v>46212</v>
      </c>
      <c r="F63" s="20">
        <f t="shared" ref="F63:G66" si="9">F62+7</f>
        <v>46218</v>
      </c>
      <c r="G63" s="21">
        <f t="shared" si="9"/>
        <v>46257</v>
      </c>
    </row>
    <row r="64" spans="1:7" s="3" customFormat="1" ht="15.75" customHeight="1">
      <c r="A64" s="47"/>
      <c r="B64" s="33" t="s">
        <v>28</v>
      </c>
      <c r="C64" s="34" t="s">
        <v>29</v>
      </c>
      <c r="D64" s="219"/>
      <c r="E64" s="24">
        <f t="shared" ref="E64:E66" si="10">E63+7</f>
        <v>46219</v>
      </c>
      <c r="F64" s="20">
        <f t="shared" si="9"/>
        <v>46225</v>
      </c>
      <c r="G64" s="21">
        <f t="shared" si="9"/>
        <v>46264</v>
      </c>
    </row>
    <row r="65" spans="1:7" s="3" customFormat="1" ht="15.75" customHeight="1">
      <c r="A65" s="47"/>
      <c r="B65" s="33" t="s">
        <v>30</v>
      </c>
      <c r="C65" s="34"/>
      <c r="D65" s="219"/>
      <c r="E65" s="24">
        <f t="shared" si="10"/>
        <v>46226</v>
      </c>
      <c r="F65" s="20">
        <f t="shared" si="9"/>
        <v>46232</v>
      </c>
      <c r="G65" s="21">
        <f t="shared" si="9"/>
        <v>46271</v>
      </c>
    </row>
    <row r="66" spans="1:7" s="3" customFormat="1" ht="15.75" customHeight="1">
      <c r="A66" s="47"/>
      <c r="B66" s="33" t="s">
        <v>31</v>
      </c>
      <c r="C66" s="34" t="s">
        <v>32</v>
      </c>
      <c r="D66" s="213"/>
      <c r="E66" s="24">
        <f t="shared" si="10"/>
        <v>46233</v>
      </c>
      <c r="F66" s="20">
        <f t="shared" si="9"/>
        <v>46239</v>
      </c>
      <c r="G66" s="21">
        <f t="shared" si="9"/>
        <v>46278</v>
      </c>
    </row>
    <row r="67" spans="1:7" s="3" customFormat="1" ht="15.75" customHeight="1">
      <c r="A67" s="47"/>
      <c r="B67" s="48"/>
      <c r="C67" s="49"/>
      <c r="D67" s="50"/>
      <c r="E67" s="50"/>
      <c r="F67" s="48"/>
      <c r="G67" s="48"/>
    </row>
    <row r="68" spans="1:7" s="3" customFormat="1" ht="15.75" customHeight="1">
      <c r="A68" s="47"/>
      <c r="B68" s="48"/>
      <c r="C68" s="49"/>
      <c r="D68" s="50"/>
      <c r="E68" s="50"/>
      <c r="F68" s="48"/>
      <c r="G68" s="48"/>
    </row>
    <row r="69" spans="1:7" s="3" customFormat="1" ht="15.75" customHeight="1">
      <c r="A69" s="47"/>
      <c r="B69" s="206" t="s">
        <v>5</v>
      </c>
      <c r="C69" s="206" t="s">
        <v>6</v>
      </c>
      <c r="D69" s="206" t="s">
        <v>7</v>
      </c>
      <c r="E69" s="31" t="s">
        <v>8</v>
      </c>
      <c r="F69" s="31" t="s">
        <v>8</v>
      </c>
      <c r="G69" s="30" t="s">
        <v>51</v>
      </c>
    </row>
    <row r="70" spans="1:7" s="3" customFormat="1" ht="15.75" customHeight="1">
      <c r="A70" s="47"/>
      <c r="B70" s="207"/>
      <c r="C70" s="207"/>
      <c r="D70" s="207"/>
      <c r="E70" s="32" t="s">
        <v>9</v>
      </c>
      <c r="F70" s="53" t="s">
        <v>10</v>
      </c>
      <c r="G70" s="31" t="s">
        <v>11</v>
      </c>
    </row>
    <row r="71" spans="1:7" s="3" customFormat="1" ht="15.75" customHeight="1">
      <c r="A71" s="47"/>
      <c r="B71" s="33" t="s">
        <v>52</v>
      </c>
      <c r="C71" s="34" t="s">
        <v>53</v>
      </c>
      <c r="D71" s="212" t="s">
        <v>54</v>
      </c>
      <c r="E71" s="20">
        <v>46204</v>
      </c>
      <c r="F71" s="20">
        <f>E71+6</f>
        <v>46210</v>
      </c>
      <c r="G71" s="20">
        <f>F71+38</f>
        <v>46248</v>
      </c>
    </row>
    <row r="72" spans="1:7" s="3" customFormat="1" ht="15.75" customHeight="1">
      <c r="A72" s="47"/>
      <c r="B72" s="33" t="s">
        <v>55</v>
      </c>
      <c r="C72" s="34" t="s">
        <v>56</v>
      </c>
      <c r="D72" s="219"/>
      <c r="E72" s="24">
        <f>E71+7</f>
        <v>46211</v>
      </c>
      <c r="F72" s="20">
        <f t="shared" ref="F72:G75" si="11">F71+7</f>
        <v>46217</v>
      </c>
      <c r="G72" s="21">
        <f t="shared" si="11"/>
        <v>46255</v>
      </c>
    </row>
    <row r="73" spans="1:7" s="3" customFormat="1" ht="15.75" customHeight="1">
      <c r="A73" s="47"/>
      <c r="B73" s="22" t="s">
        <v>57</v>
      </c>
      <c r="C73" s="34" t="s">
        <v>58</v>
      </c>
      <c r="D73" s="219"/>
      <c r="E73" s="24">
        <f t="shared" ref="E73:E75" si="12">E72+7</f>
        <v>46218</v>
      </c>
      <c r="F73" s="20">
        <f t="shared" si="11"/>
        <v>46224</v>
      </c>
      <c r="G73" s="21">
        <f t="shared" si="11"/>
        <v>46262</v>
      </c>
    </row>
    <row r="74" spans="1:7" s="3" customFormat="1" ht="15.75" customHeight="1">
      <c r="A74" s="47"/>
      <c r="B74" s="33" t="s">
        <v>59</v>
      </c>
      <c r="C74" s="34"/>
      <c r="D74" s="219"/>
      <c r="E74" s="24">
        <f t="shared" si="12"/>
        <v>46225</v>
      </c>
      <c r="F74" s="20">
        <f t="shared" si="11"/>
        <v>46231</v>
      </c>
      <c r="G74" s="21">
        <f t="shared" si="11"/>
        <v>46269</v>
      </c>
    </row>
    <row r="75" spans="1:7" s="3" customFormat="1" ht="15.75" customHeight="1">
      <c r="A75" s="47"/>
      <c r="B75" s="33" t="s">
        <v>60</v>
      </c>
      <c r="C75" s="34" t="s">
        <v>61</v>
      </c>
      <c r="D75" s="213"/>
      <c r="E75" s="24">
        <f t="shared" si="12"/>
        <v>46232</v>
      </c>
      <c r="F75" s="20">
        <f t="shared" si="11"/>
        <v>46238</v>
      </c>
      <c r="G75" s="21">
        <f t="shared" si="11"/>
        <v>46276</v>
      </c>
    </row>
    <row r="76" spans="1:7" s="3" customFormat="1" ht="15.75" customHeight="1">
      <c r="A76" s="188"/>
      <c r="B76" s="188"/>
      <c r="C76" s="49"/>
      <c r="D76" s="50"/>
      <c r="E76" s="50"/>
      <c r="F76" s="48"/>
      <c r="G76" s="48"/>
    </row>
    <row r="77" spans="1:7" s="3" customFormat="1" ht="15.75" customHeight="1">
      <c r="A77" s="47" t="s">
        <v>62</v>
      </c>
      <c r="B77" s="206" t="s">
        <v>5</v>
      </c>
      <c r="C77" s="206" t="s">
        <v>6</v>
      </c>
      <c r="D77" s="206" t="s">
        <v>7</v>
      </c>
      <c r="E77" s="31" t="s">
        <v>8</v>
      </c>
      <c r="F77" s="31" t="s">
        <v>8</v>
      </c>
      <c r="G77" s="30" t="s">
        <v>62</v>
      </c>
    </row>
    <row r="78" spans="1:7" s="3" customFormat="1" ht="15.75" customHeight="1">
      <c r="A78" s="47"/>
      <c r="B78" s="207"/>
      <c r="C78" s="207"/>
      <c r="D78" s="207"/>
      <c r="E78" s="32" t="s">
        <v>9</v>
      </c>
      <c r="F78" s="53" t="s">
        <v>10</v>
      </c>
      <c r="G78" s="31" t="s">
        <v>11</v>
      </c>
    </row>
    <row r="79" spans="1:7" s="3" customFormat="1" ht="15.75" customHeight="1">
      <c r="A79" s="47"/>
      <c r="B79" s="19" t="s">
        <v>34</v>
      </c>
      <c r="C79" s="19" t="s">
        <v>35</v>
      </c>
      <c r="D79" s="214" t="s">
        <v>36</v>
      </c>
      <c r="E79" s="20">
        <v>46205</v>
      </c>
      <c r="F79" s="20">
        <f>E79+6</f>
        <v>46211</v>
      </c>
      <c r="G79" s="20">
        <f>F79+42</f>
        <v>46253</v>
      </c>
    </row>
    <row r="80" spans="1:7" s="3" customFormat="1" ht="15.75" customHeight="1">
      <c r="A80" s="47"/>
      <c r="B80" s="22" t="s">
        <v>37</v>
      </c>
      <c r="C80" s="19" t="s">
        <v>38</v>
      </c>
      <c r="D80" s="214"/>
      <c r="E80" s="24">
        <f>E79+7</f>
        <v>46212</v>
      </c>
      <c r="F80" s="20">
        <f t="shared" ref="F80:G83" si="13">F79+7</f>
        <v>46218</v>
      </c>
      <c r="G80" s="21">
        <f t="shared" si="13"/>
        <v>46260</v>
      </c>
    </row>
    <row r="81" spans="1:7" s="3" customFormat="1" ht="15.75" customHeight="1">
      <c r="A81" s="47"/>
      <c r="B81" s="19" t="s">
        <v>39</v>
      </c>
      <c r="C81" s="19" t="s">
        <v>40</v>
      </c>
      <c r="D81" s="214"/>
      <c r="E81" s="24">
        <f t="shared" ref="E81:E83" si="14">E80+7</f>
        <v>46219</v>
      </c>
      <c r="F81" s="20">
        <f t="shared" si="13"/>
        <v>46225</v>
      </c>
      <c r="G81" s="21">
        <f t="shared" si="13"/>
        <v>46267</v>
      </c>
    </row>
    <row r="82" spans="1:7" s="3" customFormat="1" ht="15.75" customHeight="1">
      <c r="A82" s="47"/>
      <c r="B82" s="19" t="s">
        <v>41</v>
      </c>
      <c r="C82" s="22" t="s">
        <v>42</v>
      </c>
      <c r="D82" s="214"/>
      <c r="E82" s="24">
        <f t="shared" si="14"/>
        <v>46226</v>
      </c>
      <c r="F82" s="20">
        <f t="shared" si="13"/>
        <v>46232</v>
      </c>
      <c r="G82" s="21">
        <f t="shared" si="13"/>
        <v>46274</v>
      </c>
    </row>
    <row r="83" spans="1:7" s="3" customFormat="1" ht="15.75" customHeight="1">
      <c r="A83" s="47"/>
      <c r="B83" s="19" t="s">
        <v>43</v>
      </c>
      <c r="C83" s="19" t="s">
        <v>44</v>
      </c>
      <c r="D83" s="214"/>
      <c r="E83" s="24">
        <f t="shared" si="14"/>
        <v>46233</v>
      </c>
      <c r="F83" s="20">
        <f t="shared" si="13"/>
        <v>46239</v>
      </c>
      <c r="G83" s="21">
        <f t="shared" si="13"/>
        <v>46281</v>
      </c>
    </row>
    <row r="84" spans="1:7" s="3" customFormat="1" ht="15.75" customHeight="1">
      <c r="A84" s="187"/>
      <c r="B84" s="187"/>
      <c r="C84" s="43"/>
      <c r="D84" s="44"/>
      <c r="E84" s="44"/>
      <c r="F84" s="42"/>
      <c r="G84" s="42"/>
    </row>
    <row r="85" spans="1:7" s="3" customFormat="1" ht="15.75" customHeight="1">
      <c r="A85" s="45" t="s">
        <v>63</v>
      </c>
      <c r="B85" s="204" t="s">
        <v>5</v>
      </c>
      <c r="C85" s="204" t="s">
        <v>6</v>
      </c>
      <c r="D85" s="204" t="s">
        <v>7</v>
      </c>
      <c r="E85" s="16" t="s">
        <v>8</v>
      </c>
      <c r="F85" s="16" t="s">
        <v>8</v>
      </c>
      <c r="G85" s="55" t="s">
        <v>64</v>
      </c>
    </row>
    <row r="86" spans="1:7" s="3" customFormat="1" ht="15.75" customHeight="1">
      <c r="A86" s="45"/>
      <c r="B86" s="205"/>
      <c r="C86" s="205"/>
      <c r="D86" s="205"/>
      <c r="E86" s="17" t="s">
        <v>9</v>
      </c>
      <c r="F86" s="56" t="s">
        <v>10</v>
      </c>
      <c r="G86" s="16" t="s">
        <v>11</v>
      </c>
    </row>
    <row r="87" spans="1:7" s="3" customFormat="1" ht="15.75" customHeight="1">
      <c r="A87" s="47"/>
      <c r="B87" s="33" t="s">
        <v>52</v>
      </c>
      <c r="C87" s="34" t="s">
        <v>53</v>
      </c>
      <c r="D87" s="212" t="s">
        <v>54</v>
      </c>
      <c r="E87" s="20">
        <v>46204</v>
      </c>
      <c r="F87" s="20">
        <f>E87+6</f>
        <v>46210</v>
      </c>
      <c r="G87" s="21">
        <f>F87+42</f>
        <v>46252</v>
      </c>
    </row>
    <row r="88" spans="1:7" s="3" customFormat="1" ht="15.75" customHeight="1">
      <c r="A88" s="47"/>
      <c r="B88" s="33" t="s">
        <v>55</v>
      </c>
      <c r="C88" s="34" t="s">
        <v>56</v>
      </c>
      <c r="D88" s="219"/>
      <c r="E88" s="24">
        <f>E87+7</f>
        <v>46211</v>
      </c>
      <c r="F88" s="20">
        <f t="shared" ref="F88:G89" si="15">F87+7</f>
        <v>46217</v>
      </c>
      <c r="G88" s="21">
        <f t="shared" si="15"/>
        <v>46259</v>
      </c>
    </row>
    <row r="89" spans="1:7" s="3" customFormat="1" ht="15.75" customHeight="1">
      <c r="A89" s="47"/>
      <c r="B89" s="22" t="s">
        <v>57</v>
      </c>
      <c r="C89" s="34" t="s">
        <v>58</v>
      </c>
      <c r="D89" s="219"/>
      <c r="E89" s="24">
        <f t="shared" ref="E89:E91" si="16">E88+7</f>
        <v>46218</v>
      </c>
      <c r="F89" s="20">
        <f t="shared" si="15"/>
        <v>46224</v>
      </c>
      <c r="G89" s="21">
        <f t="shared" si="15"/>
        <v>46266</v>
      </c>
    </row>
    <row r="90" spans="1:7" s="3" customFormat="1" ht="15.75" customHeight="1">
      <c r="A90" s="47"/>
      <c r="B90" s="33" t="s">
        <v>59</v>
      </c>
      <c r="C90" s="34"/>
      <c r="D90" s="219"/>
      <c r="E90" s="24">
        <f t="shared" si="16"/>
        <v>46225</v>
      </c>
      <c r="F90" s="20">
        <f>F89+7</f>
        <v>46231</v>
      </c>
      <c r="G90" s="21">
        <f>G89+7</f>
        <v>46273</v>
      </c>
    </row>
    <row r="91" spans="1:7" s="3" customFormat="1" ht="15.75" customHeight="1">
      <c r="A91" s="47"/>
      <c r="B91" s="33" t="s">
        <v>60</v>
      </c>
      <c r="C91" s="34" t="s">
        <v>61</v>
      </c>
      <c r="D91" s="213"/>
      <c r="E91" s="24">
        <f t="shared" si="16"/>
        <v>46232</v>
      </c>
      <c r="F91" s="20">
        <f>F90+7</f>
        <v>46238</v>
      </c>
      <c r="G91" s="21">
        <f>G90+7</f>
        <v>46280</v>
      </c>
    </row>
    <row r="92" spans="1:7" s="3" customFormat="1" ht="15.75" customHeight="1">
      <c r="A92" s="47"/>
      <c r="B92" s="29"/>
      <c r="C92" s="29"/>
      <c r="D92" s="26"/>
      <c r="E92" s="26"/>
      <c r="F92" s="28"/>
      <c r="G92" s="28"/>
    </row>
    <row r="93" spans="1:7" s="3" customFormat="1" ht="15.75" customHeight="1">
      <c r="A93" s="188"/>
      <c r="B93" s="188"/>
      <c r="C93" s="49"/>
      <c r="D93" s="50"/>
      <c r="E93" s="50"/>
      <c r="F93" s="48"/>
      <c r="G93" s="48"/>
    </row>
    <row r="94" spans="1:7" s="3" customFormat="1" ht="15.75" customHeight="1">
      <c r="A94" s="47" t="s">
        <v>65</v>
      </c>
      <c r="B94" s="208" t="s">
        <v>5</v>
      </c>
      <c r="C94" s="208" t="s">
        <v>6</v>
      </c>
      <c r="D94" s="208" t="s">
        <v>7</v>
      </c>
      <c r="E94" s="31" t="s">
        <v>8</v>
      </c>
      <c r="F94" s="31" t="s">
        <v>8</v>
      </c>
      <c r="G94" s="31" t="s">
        <v>66</v>
      </c>
    </row>
    <row r="95" spans="1:7" s="3" customFormat="1" ht="15.75" customHeight="1">
      <c r="A95" s="47"/>
      <c r="B95" s="208"/>
      <c r="C95" s="208"/>
      <c r="D95" s="208"/>
      <c r="E95" s="31" t="s">
        <v>9</v>
      </c>
      <c r="F95" s="31" t="s">
        <v>10</v>
      </c>
      <c r="G95" s="31" t="s">
        <v>11</v>
      </c>
    </row>
    <row r="96" spans="1:7" s="3" customFormat="1" ht="15.75" customHeight="1">
      <c r="A96" s="47"/>
      <c r="B96" s="19" t="s">
        <v>67</v>
      </c>
      <c r="C96" s="57" t="s">
        <v>68</v>
      </c>
      <c r="D96" s="214" t="s">
        <v>69</v>
      </c>
      <c r="E96" s="20">
        <v>46205</v>
      </c>
      <c r="F96" s="20">
        <f>E96+7</f>
        <v>46212</v>
      </c>
      <c r="G96" s="21">
        <f>F96+40</f>
        <v>46252</v>
      </c>
    </row>
    <row r="97" spans="1:7" s="3" customFormat="1" ht="17.25" customHeight="1">
      <c r="A97" s="47"/>
      <c r="B97" s="22" t="s">
        <v>70</v>
      </c>
      <c r="C97" s="19" t="s">
        <v>71</v>
      </c>
      <c r="D97" s="214"/>
      <c r="E97" s="35">
        <f t="shared" ref="E97:G100" si="17">E96+7</f>
        <v>46212</v>
      </c>
      <c r="F97" s="20">
        <f t="shared" si="17"/>
        <v>46219</v>
      </c>
      <c r="G97" s="21">
        <f t="shared" si="17"/>
        <v>46259</v>
      </c>
    </row>
    <row r="98" spans="1:7" s="3" customFormat="1" ht="15.75" customHeight="1">
      <c r="A98" s="47"/>
      <c r="B98" s="57" t="s">
        <v>72</v>
      </c>
      <c r="C98" s="19" t="s">
        <v>73</v>
      </c>
      <c r="D98" s="214"/>
      <c r="E98" s="35">
        <f t="shared" si="17"/>
        <v>46219</v>
      </c>
      <c r="F98" s="20">
        <f t="shared" si="17"/>
        <v>46226</v>
      </c>
      <c r="G98" s="21">
        <f t="shared" si="17"/>
        <v>46266</v>
      </c>
    </row>
    <row r="99" spans="1:7" s="3" customFormat="1" ht="15.75" customHeight="1">
      <c r="A99" s="47"/>
      <c r="B99" s="57" t="s">
        <v>74</v>
      </c>
      <c r="C99" s="19" t="s">
        <v>75</v>
      </c>
      <c r="D99" s="214"/>
      <c r="E99" s="35">
        <f t="shared" si="17"/>
        <v>46226</v>
      </c>
      <c r="F99" s="20">
        <f t="shared" si="17"/>
        <v>46233</v>
      </c>
      <c r="G99" s="21">
        <f t="shared" si="17"/>
        <v>46273</v>
      </c>
    </row>
    <row r="100" spans="1:7" s="3" customFormat="1" ht="15.75" customHeight="1">
      <c r="A100" s="47"/>
      <c r="B100" s="57" t="s">
        <v>76</v>
      </c>
      <c r="C100" s="19" t="s">
        <v>77</v>
      </c>
      <c r="D100" s="214"/>
      <c r="E100" s="35">
        <f t="shared" si="17"/>
        <v>46233</v>
      </c>
      <c r="F100" s="20">
        <f t="shared" si="17"/>
        <v>46240</v>
      </c>
      <c r="G100" s="21">
        <f t="shared" si="17"/>
        <v>46280</v>
      </c>
    </row>
    <row r="101" spans="1:7" s="3" customFormat="1" ht="15.95" customHeight="1">
      <c r="A101" s="188"/>
      <c r="B101" s="188"/>
      <c r="C101" s="49"/>
      <c r="D101" s="50"/>
      <c r="E101" s="50"/>
      <c r="F101" s="48"/>
      <c r="G101" s="48"/>
    </row>
    <row r="102" spans="1:7" s="3" customFormat="1" ht="15.75" customHeight="1">
      <c r="A102" s="188"/>
      <c r="B102" s="188"/>
      <c r="C102" s="49"/>
      <c r="D102" s="50"/>
      <c r="E102" s="50"/>
      <c r="F102" s="48"/>
      <c r="G102" s="48"/>
    </row>
    <row r="103" spans="1:7" s="3" customFormat="1" ht="15.75" customHeight="1">
      <c r="A103" s="47" t="s">
        <v>78</v>
      </c>
      <c r="B103" s="206" t="s">
        <v>5</v>
      </c>
      <c r="C103" s="206" t="s">
        <v>6</v>
      </c>
      <c r="D103" s="206" t="s">
        <v>7</v>
      </c>
      <c r="E103" s="31" t="s">
        <v>8</v>
      </c>
      <c r="F103" s="31" t="s">
        <v>8</v>
      </c>
      <c r="G103" s="31" t="s">
        <v>79</v>
      </c>
    </row>
    <row r="104" spans="1:7" s="3" customFormat="1" ht="15.75" customHeight="1">
      <c r="A104" s="47"/>
      <c r="B104" s="207"/>
      <c r="C104" s="207"/>
      <c r="D104" s="207"/>
      <c r="E104" s="31" t="s">
        <v>9</v>
      </c>
      <c r="F104" s="31" t="s">
        <v>10</v>
      </c>
      <c r="G104" s="31" t="s">
        <v>11</v>
      </c>
    </row>
    <row r="105" spans="1:7" s="3" customFormat="1" ht="15.75" customHeight="1">
      <c r="A105" s="47"/>
      <c r="B105" s="57" t="s">
        <v>80</v>
      </c>
      <c r="C105" s="57" t="s">
        <v>81</v>
      </c>
      <c r="D105" s="214" t="s">
        <v>82</v>
      </c>
      <c r="E105" s="21">
        <v>46208</v>
      </c>
      <c r="F105" s="21">
        <f>E105+5</f>
        <v>46213</v>
      </c>
      <c r="G105" s="21">
        <f>F105+31</f>
        <v>46244</v>
      </c>
    </row>
    <row r="106" spans="1:7" s="3" customFormat="1" ht="15.75" customHeight="1">
      <c r="A106" s="47"/>
      <c r="B106" s="57" t="s">
        <v>83</v>
      </c>
      <c r="C106" s="57" t="s">
        <v>84</v>
      </c>
      <c r="D106" s="214"/>
      <c r="E106" s="35">
        <f t="shared" ref="E106:G109" si="18">E105+7</f>
        <v>46215</v>
      </c>
      <c r="F106" s="21">
        <f t="shared" si="18"/>
        <v>46220</v>
      </c>
      <c r="G106" s="21">
        <f t="shared" si="18"/>
        <v>46251</v>
      </c>
    </row>
    <row r="107" spans="1:7" s="3" customFormat="1" ht="15.75" customHeight="1">
      <c r="A107" s="47"/>
      <c r="B107" s="57" t="s">
        <v>85</v>
      </c>
      <c r="C107" s="57" t="s">
        <v>81</v>
      </c>
      <c r="D107" s="214"/>
      <c r="E107" s="35">
        <f t="shared" si="18"/>
        <v>46222</v>
      </c>
      <c r="F107" s="21">
        <f t="shared" si="18"/>
        <v>46227</v>
      </c>
      <c r="G107" s="21">
        <f t="shared" si="18"/>
        <v>46258</v>
      </c>
    </row>
    <row r="108" spans="1:7" s="3" customFormat="1" ht="15.75" customHeight="1">
      <c r="A108" s="47"/>
      <c r="B108" s="57" t="s">
        <v>86</v>
      </c>
      <c r="C108" s="57" t="s">
        <v>87</v>
      </c>
      <c r="D108" s="214"/>
      <c r="E108" s="35">
        <f t="shared" si="18"/>
        <v>46229</v>
      </c>
      <c r="F108" s="21">
        <f t="shared" si="18"/>
        <v>46234</v>
      </c>
      <c r="G108" s="21">
        <f t="shared" si="18"/>
        <v>46265</v>
      </c>
    </row>
    <row r="109" spans="1:7" s="3" customFormat="1" ht="15.75" customHeight="1">
      <c r="A109" s="47"/>
      <c r="B109" s="57" t="s">
        <v>88</v>
      </c>
      <c r="C109" s="57" t="s">
        <v>89</v>
      </c>
      <c r="D109" s="214"/>
      <c r="E109" s="35">
        <f t="shared" si="18"/>
        <v>46236</v>
      </c>
      <c r="F109" s="21">
        <f t="shared" si="18"/>
        <v>46241</v>
      </c>
      <c r="G109" s="21">
        <f t="shared" si="18"/>
        <v>46272</v>
      </c>
    </row>
    <row r="110" spans="1:7" s="3" customFormat="1" ht="15.75" customHeight="1">
      <c r="A110" s="47"/>
      <c r="B110" s="49"/>
      <c r="C110" s="49"/>
      <c r="D110" s="50"/>
      <c r="E110" s="50"/>
      <c r="F110" s="48"/>
      <c r="G110" s="48"/>
    </row>
    <row r="111" spans="1:7" s="3" customFormat="1" ht="15.75" customHeight="1">
      <c r="A111" s="188"/>
      <c r="B111" s="188"/>
      <c r="C111" s="49"/>
      <c r="D111" s="50"/>
      <c r="E111" s="50"/>
      <c r="F111" s="48"/>
      <c r="G111" s="48"/>
    </row>
    <row r="112" spans="1:7" s="3" customFormat="1" ht="15.75" customHeight="1">
      <c r="A112" s="47" t="s">
        <v>90</v>
      </c>
      <c r="B112" s="206" t="s">
        <v>5</v>
      </c>
      <c r="C112" s="206" t="s">
        <v>6</v>
      </c>
      <c r="D112" s="206" t="s">
        <v>7</v>
      </c>
      <c r="E112" s="31" t="s">
        <v>8</v>
      </c>
      <c r="F112" s="31" t="s">
        <v>8</v>
      </c>
      <c r="G112" s="30" t="s">
        <v>91</v>
      </c>
    </row>
    <row r="113" spans="1:7" s="3" customFormat="1" ht="15.75" customHeight="1">
      <c r="A113" s="47"/>
      <c r="B113" s="207"/>
      <c r="C113" s="207"/>
      <c r="D113" s="207"/>
      <c r="E113" s="32" t="s">
        <v>9</v>
      </c>
      <c r="F113" s="53" t="s">
        <v>10</v>
      </c>
      <c r="G113" s="31" t="s">
        <v>11</v>
      </c>
    </row>
    <row r="114" spans="1:7" s="3" customFormat="1" ht="15.75" customHeight="1">
      <c r="A114" s="47"/>
      <c r="B114" s="57" t="s">
        <v>92</v>
      </c>
      <c r="C114" s="57" t="s">
        <v>93</v>
      </c>
      <c r="D114" s="214" t="s">
        <v>94</v>
      </c>
      <c r="E114" s="20">
        <v>46207</v>
      </c>
      <c r="F114" s="21">
        <f>E114+5</f>
        <v>46212</v>
      </c>
      <c r="G114" s="21">
        <f>F114+38</f>
        <v>46250</v>
      </c>
    </row>
    <row r="115" spans="1:7" s="3" customFormat="1" ht="15.75" customHeight="1">
      <c r="A115" s="47"/>
      <c r="B115" s="57" t="s">
        <v>95</v>
      </c>
      <c r="C115" s="57" t="s">
        <v>96</v>
      </c>
      <c r="D115" s="214"/>
      <c r="E115" s="35">
        <f t="shared" ref="E115:G118" si="19">E114+7</f>
        <v>46214</v>
      </c>
      <c r="F115" s="21">
        <f t="shared" si="19"/>
        <v>46219</v>
      </c>
      <c r="G115" s="21">
        <f t="shared" si="19"/>
        <v>46257</v>
      </c>
    </row>
    <row r="116" spans="1:7" s="3" customFormat="1" ht="15.75" customHeight="1">
      <c r="A116" s="47"/>
      <c r="B116" s="57" t="s">
        <v>97</v>
      </c>
      <c r="C116" s="57" t="s">
        <v>98</v>
      </c>
      <c r="D116" s="214"/>
      <c r="E116" s="35">
        <f t="shared" si="19"/>
        <v>46221</v>
      </c>
      <c r="F116" s="21">
        <f t="shared" si="19"/>
        <v>46226</v>
      </c>
      <c r="G116" s="21">
        <f t="shared" si="19"/>
        <v>46264</v>
      </c>
    </row>
    <row r="117" spans="1:7" s="3" customFormat="1" ht="15.75" customHeight="1">
      <c r="A117" s="47"/>
      <c r="B117" s="58" t="s">
        <v>99</v>
      </c>
      <c r="C117" s="57" t="s">
        <v>100</v>
      </c>
      <c r="D117" s="214"/>
      <c r="E117" s="35">
        <f t="shared" si="19"/>
        <v>46228</v>
      </c>
      <c r="F117" s="21">
        <f t="shared" si="19"/>
        <v>46233</v>
      </c>
      <c r="G117" s="21">
        <f t="shared" si="19"/>
        <v>46271</v>
      </c>
    </row>
    <row r="118" spans="1:7" s="3" customFormat="1" ht="15.75" customHeight="1">
      <c r="A118" s="47"/>
      <c r="B118" s="57" t="s">
        <v>101</v>
      </c>
      <c r="C118" s="57" t="s">
        <v>102</v>
      </c>
      <c r="D118" s="214"/>
      <c r="E118" s="35">
        <f>E117+7</f>
        <v>46235</v>
      </c>
      <c r="F118" s="21">
        <f t="shared" si="19"/>
        <v>46240</v>
      </c>
      <c r="G118" s="21">
        <f t="shared" si="19"/>
        <v>46278</v>
      </c>
    </row>
    <row r="119" spans="1:7" s="3" customFormat="1" ht="15.75" customHeight="1">
      <c r="A119" s="47"/>
      <c r="B119" s="49"/>
      <c r="C119" s="49"/>
      <c r="D119" s="50"/>
      <c r="E119" s="50"/>
      <c r="F119" s="48"/>
      <c r="G119" s="48"/>
    </row>
    <row r="120" spans="1:7" s="3" customFormat="1" ht="15.75" customHeight="1">
      <c r="A120" s="188"/>
      <c r="B120" s="188"/>
      <c r="C120" s="49"/>
      <c r="D120" s="50"/>
      <c r="E120" s="50"/>
      <c r="F120" s="48"/>
      <c r="G120" s="48"/>
    </row>
    <row r="121" spans="1:7" s="3" customFormat="1" ht="15.75" customHeight="1">
      <c r="A121" s="47" t="s">
        <v>103</v>
      </c>
      <c r="B121" s="206" t="s">
        <v>5</v>
      </c>
      <c r="C121" s="206" t="s">
        <v>6</v>
      </c>
      <c r="D121" s="206" t="s">
        <v>7</v>
      </c>
      <c r="E121" s="31" t="s">
        <v>8</v>
      </c>
      <c r="F121" s="31" t="s">
        <v>8</v>
      </c>
      <c r="G121" s="31" t="s">
        <v>103</v>
      </c>
    </row>
    <row r="122" spans="1:7" s="3" customFormat="1" ht="15.75" customHeight="1">
      <c r="A122" s="47"/>
      <c r="B122" s="207"/>
      <c r="C122" s="207"/>
      <c r="D122" s="207"/>
      <c r="E122" s="31" t="s">
        <v>9</v>
      </c>
      <c r="F122" s="31" t="s">
        <v>10</v>
      </c>
      <c r="G122" s="31" t="s">
        <v>11</v>
      </c>
    </row>
    <row r="123" spans="1:7" s="3" customFormat="1" ht="15.75" customHeight="1">
      <c r="A123" s="47"/>
      <c r="B123" s="57" t="s">
        <v>104</v>
      </c>
      <c r="C123" s="57" t="s">
        <v>105</v>
      </c>
      <c r="D123" s="212" t="s">
        <v>106</v>
      </c>
      <c r="E123" s="20">
        <v>46209</v>
      </c>
      <c r="F123" s="21">
        <f>E123+6</f>
        <v>46215</v>
      </c>
      <c r="G123" s="21">
        <f>F123+38</f>
        <v>46253</v>
      </c>
    </row>
    <row r="124" spans="1:7" s="3" customFormat="1" ht="15.75" customHeight="1">
      <c r="A124" s="47"/>
      <c r="B124" s="57" t="s">
        <v>107</v>
      </c>
      <c r="C124" s="57" t="s">
        <v>108</v>
      </c>
      <c r="D124" s="219"/>
      <c r="E124" s="35">
        <f>E123+7</f>
        <v>46216</v>
      </c>
      <c r="F124" s="21">
        <f t="shared" ref="F124:G127" si="20">F123+7</f>
        <v>46222</v>
      </c>
      <c r="G124" s="21">
        <f t="shared" si="20"/>
        <v>46260</v>
      </c>
    </row>
    <row r="125" spans="1:7" s="3" customFormat="1" ht="15.75" customHeight="1">
      <c r="A125" s="47"/>
      <c r="B125" s="59" t="s">
        <v>109</v>
      </c>
      <c r="C125" s="57" t="s">
        <v>110</v>
      </c>
      <c r="D125" s="219"/>
      <c r="E125" s="35">
        <f t="shared" ref="E125:E127" si="21">E124+7</f>
        <v>46223</v>
      </c>
      <c r="F125" s="21">
        <f t="shared" si="20"/>
        <v>46229</v>
      </c>
      <c r="G125" s="21">
        <f t="shared" si="20"/>
        <v>46267</v>
      </c>
    </row>
    <row r="126" spans="1:7" s="3" customFormat="1" ht="15.75" customHeight="1">
      <c r="A126" s="47"/>
      <c r="B126" s="57" t="s">
        <v>111</v>
      </c>
      <c r="C126" s="57" t="s">
        <v>112</v>
      </c>
      <c r="D126" s="219"/>
      <c r="E126" s="35">
        <f t="shared" si="21"/>
        <v>46230</v>
      </c>
      <c r="F126" s="21">
        <f t="shared" si="20"/>
        <v>46236</v>
      </c>
      <c r="G126" s="21">
        <f t="shared" si="20"/>
        <v>46274</v>
      </c>
    </row>
    <row r="127" spans="1:7" s="3" customFormat="1" ht="15.75" customHeight="1">
      <c r="A127" s="47"/>
      <c r="B127" s="57" t="s">
        <v>30</v>
      </c>
      <c r="C127" s="57"/>
      <c r="D127" s="213"/>
      <c r="E127" s="35">
        <f t="shared" si="21"/>
        <v>46237</v>
      </c>
      <c r="F127" s="21">
        <f t="shared" si="20"/>
        <v>46243</v>
      </c>
      <c r="G127" s="21">
        <f t="shared" si="20"/>
        <v>46281</v>
      </c>
    </row>
    <row r="128" spans="1:7" s="3" customFormat="1" ht="15.75" customHeight="1">
      <c r="A128" s="47"/>
      <c r="B128" s="60"/>
      <c r="C128" s="60"/>
      <c r="D128" s="50"/>
      <c r="E128" s="27"/>
      <c r="F128" s="28"/>
      <c r="G128" s="28"/>
    </row>
    <row r="129" spans="1:8" s="3" customFormat="1" ht="15.75" customHeight="1">
      <c r="A129" s="188"/>
      <c r="B129" s="188"/>
      <c r="C129" s="49"/>
      <c r="D129" s="50"/>
      <c r="E129" s="50"/>
      <c r="F129" s="48"/>
      <c r="G129" s="48"/>
    </row>
    <row r="130" spans="1:8" s="3" customFormat="1" ht="15.75" customHeight="1">
      <c r="A130" s="61" t="s">
        <v>113</v>
      </c>
      <c r="B130" s="208" t="s">
        <v>5</v>
      </c>
      <c r="C130" s="208" t="s">
        <v>6</v>
      </c>
      <c r="D130" s="208" t="s">
        <v>7</v>
      </c>
      <c r="E130" s="31" t="s">
        <v>8</v>
      </c>
      <c r="F130" s="31" t="s">
        <v>8</v>
      </c>
      <c r="G130" s="31" t="s">
        <v>113</v>
      </c>
      <c r="H130" s="4"/>
    </row>
    <row r="131" spans="1:8" s="3" customFormat="1" ht="15.75" customHeight="1">
      <c r="A131" s="61"/>
      <c r="B131" s="208"/>
      <c r="C131" s="208"/>
      <c r="D131" s="208"/>
      <c r="E131" s="31" t="s">
        <v>9</v>
      </c>
      <c r="F131" s="31" t="s">
        <v>10</v>
      </c>
      <c r="G131" s="31" t="s">
        <v>11</v>
      </c>
      <c r="H131" s="4"/>
    </row>
    <row r="132" spans="1:8" s="3" customFormat="1" ht="15.75" customHeight="1">
      <c r="A132" s="61"/>
      <c r="B132" s="33" t="s">
        <v>52</v>
      </c>
      <c r="C132" s="34" t="s">
        <v>53</v>
      </c>
      <c r="D132" s="212" t="s">
        <v>54</v>
      </c>
      <c r="E132" s="20">
        <v>46204</v>
      </c>
      <c r="F132" s="20">
        <f>E132+7</f>
        <v>46211</v>
      </c>
      <c r="G132" s="21">
        <f>F132+46</f>
        <v>46257</v>
      </c>
      <c r="H132" s="4"/>
    </row>
    <row r="133" spans="1:8" s="3" customFormat="1" ht="15.75" customHeight="1">
      <c r="A133" s="61"/>
      <c r="B133" s="33" t="s">
        <v>55</v>
      </c>
      <c r="C133" s="34" t="s">
        <v>56</v>
      </c>
      <c r="D133" s="219"/>
      <c r="E133" s="24">
        <f>E132+7</f>
        <v>46211</v>
      </c>
      <c r="F133" s="20">
        <f t="shared" ref="F133:G136" si="22">F132+7</f>
        <v>46218</v>
      </c>
      <c r="G133" s="21">
        <f t="shared" si="22"/>
        <v>46264</v>
      </c>
      <c r="H133" s="4"/>
    </row>
    <row r="134" spans="1:8" s="3" customFormat="1" ht="15.75" customHeight="1">
      <c r="A134" s="61"/>
      <c r="B134" s="22" t="s">
        <v>57</v>
      </c>
      <c r="C134" s="34" t="s">
        <v>58</v>
      </c>
      <c r="D134" s="219"/>
      <c r="E134" s="24">
        <f t="shared" ref="E134:E136" si="23">E133+7</f>
        <v>46218</v>
      </c>
      <c r="F134" s="20">
        <f t="shared" si="22"/>
        <v>46225</v>
      </c>
      <c r="G134" s="21">
        <f t="shared" si="22"/>
        <v>46271</v>
      </c>
      <c r="H134" s="4"/>
    </row>
    <row r="135" spans="1:8" s="3" customFormat="1" ht="15.75" customHeight="1">
      <c r="A135" s="61"/>
      <c r="B135" s="33" t="s">
        <v>59</v>
      </c>
      <c r="C135" s="34"/>
      <c r="D135" s="219"/>
      <c r="E135" s="24">
        <f t="shared" si="23"/>
        <v>46225</v>
      </c>
      <c r="F135" s="20">
        <f t="shared" si="22"/>
        <v>46232</v>
      </c>
      <c r="G135" s="21">
        <f t="shared" si="22"/>
        <v>46278</v>
      </c>
      <c r="H135" s="4"/>
    </row>
    <row r="136" spans="1:8" s="3" customFormat="1" ht="15.75" customHeight="1">
      <c r="A136" s="61"/>
      <c r="B136" s="33" t="s">
        <v>60</v>
      </c>
      <c r="C136" s="34" t="s">
        <v>61</v>
      </c>
      <c r="D136" s="213"/>
      <c r="E136" s="24">
        <f t="shared" si="23"/>
        <v>46232</v>
      </c>
      <c r="F136" s="20">
        <f t="shared" si="22"/>
        <v>46239</v>
      </c>
      <c r="G136" s="21">
        <f t="shared" si="22"/>
        <v>46285</v>
      </c>
      <c r="H136" s="4"/>
    </row>
    <row r="137" spans="1:8" s="3" customFormat="1" ht="15.75" customHeight="1">
      <c r="A137" s="61"/>
      <c r="B137" s="62"/>
      <c r="C137" s="63"/>
      <c r="D137" s="64"/>
      <c r="E137" s="65"/>
      <c r="F137" s="66"/>
      <c r="G137" s="28"/>
      <c r="H137" s="4"/>
    </row>
    <row r="138" spans="1:8" s="3" customFormat="1" ht="15.75" customHeight="1">
      <c r="A138" s="61"/>
      <c r="B138" s="208" t="s">
        <v>5</v>
      </c>
      <c r="C138" s="208" t="s">
        <v>6</v>
      </c>
      <c r="D138" s="208" t="s">
        <v>7</v>
      </c>
      <c r="E138" s="31" t="s">
        <v>8</v>
      </c>
      <c r="F138" s="31" t="s">
        <v>8</v>
      </c>
      <c r="G138" s="31" t="s">
        <v>113</v>
      </c>
      <c r="H138" s="4"/>
    </row>
    <row r="139" spans="1:8" s="3" customFormat="1" ht="15.75" customHeight="1">
      <c r="A139" s="61"/>
      <c r="B139" s="208"/>
      <c r="C139" s="208"/>
      <c r="D139" s="208"/>
      <c r="E139" s="31" t="s">
        <v>9</v>
      </c>
      <c r="F139" s="31" t="s">
        <v>10</v>
      </c>
      <c r="G139" s="31" t="s">
        <v>11</v>
      </c>
      <c r="H139" s="4"/>
    </row>
    <row r="140" spans="1:8" s="3" customFormat="1" ht="15.75" customHeight="1">
      <c r="A140" s="61"/>
      <c r="B140" s="33" t="s">
        <v>114</v>
      </c>
      <c r="C140" s="67" t="s">
        <v>96</v>
      </c>
      <c r="D140" s="212" t="s">
        <v>115</v>
      </c>
      <c r="E140" s="20">
        <v>46211</v>
      </c>
      <c r="F140" s="20">
        <f>E140+6</f>
        <v>46217</v>
      </c>
      <c r="G140" s="21">
        <f>F140+46</f>
        <v>46263</v>
      </c>
      <c r="H140" s="4"/>
    </row>
    <row r="141" spans="1:8" s="3" customFormat="1" ht="15.75" customHeight="1">
      <c r="A141" s="61"/>
      <c r="B141" s="33" t="s">
        <v>116</v>
      </c>
      <c r="C141" s="67" t="s">
        <v>98</v>
      </c>
      <c r="D141" s="219"/>
      <c r="E141" s="24">
        <f>E140+7</f>
        <v>46218</v>
      </c>
      <c r="F141" s="20">
        <f t="shared" ref="F141:G141" si="24">F140+7</f>
        <v>46224</v>
      </c>
      <c r="G141" s="21">
        <f t="shared" si="24"/>
        <v>46270</v>
      </c>
      <c r="H141" s="4"/>
    </row>
    <row r="142" spans="1:8" s="3" customFormat="1" ht="15.75" customHeight="1">
      <c r="A142" s="61"/>
      <c r="B142" s="57" t="s">
        <v>117</v>
      </c>
      <c r="C142" s="67" t="s">
        <v>100</v>
      </c>
      <c r="D142" s="219"/>
      <c r="E142" s="24">
        <f t="shared" ref="E142:G144" si="25">E141+7</f>
        <v>46225</v>
      </c>
      <c r="F142" s="20">
        <f t="shared" si="25"/>
        <v>46231</v>
      </c>
      <c r="G142" s="21">
        <f t="shared" si="25"/>
        <v>46277</v>
      </c>
      <c r="H142" s="4"/>
    </row>
    <row r="143" spans="1:8" s="3" customFormat="1" ht="15.75" customHeight="1">
      <c r="A143" s="61"/>
      <c r="B143" s="33" t="s">
        <v>118</v>
      </c>
      <c r="C143" s="67" t="s">
        <v>102</v>
      </c>
      <c r="D143" s="219"/>
      <c r="E143" s="24">
        <f t="shared" si="25"/>
        <v>46232</v>
      </c>
      <c r="F143" s="20">
        <f t="shared" si="25"/>
        <v>46238</v>
      </c>
      <c r="G143" s="21">
        <f t="shared" si="25"/>
        <v>46284</v>
      </c>
      <c r="H143" s="4"/>
    </row>
    <row r="144" spans="1:8" s="3" customFormat="1" ht="15.75" customHeight="1">
      <c r="A144" s="61"/>
      <c r="B144" s="33" t="s">
        <v>119</v>
      </c>
      <c r="C144" s="67" t="s">
        <v>120</v>
      </c>
      <c r="D144" s="213"/>
      <c r="E144" s="24">
        <f t="shared" si="25"/>
        <v>46239</v>
      </c>
      <c r="F144" s="20">
        <f t="shared" si="25"/>
        <v>46245</v>
      </c>
      <c r="G144" s="21">
        <f t="shared" si="25"/>
        <v>46291</v>
      </c>
      <c r="H144" s="4"/>
    </row>
    <row r="145" spans="1:8" s="3" customFormat="1" ht="15.75" customHeight="1">
      <c r="A145" s="61"/>
      <c r="B145" s="29"/>
      <c r="C145" s="29"/>
      <c r="D145" s="60"/>
      <c r="E145" s="60"/>
      <c r="F145" s="60"/>
      <c r="G145" s="60"/>
      <c r="H145" s="4"/>
    </row>
    <row r="146" spans="1:8" s="3" customFormat="1" ht="15.75" customHeight="1">
      <c r="A146" s="188"/>
      <c r="B146" s="188"/>
      <c r="C146" s="49"/>
      <c r="D146" s="50"/>
      <c r="E146" s="50"/>
      <c r="F146" s="48"/>
      <c r="G146" s="48"/>
      <c r="H146" s="4"/>
    </row>
    <row r="147" spans="1:8" s="3" customFormat="1" ht="15.75" customHeight="1">
      <c r="A147" s="185" t="s">
        <v>121</v>
      </c>
      <c r="B147" s="185"/>
      <c r="C147" s="185"/>
      <c r="D147" s="185"/>
      <c r="E147" s="185"/>
      <c r="F147" s="185"/>
      <c r="G147" s="185"/>
    </row>
    <row r="148" spans="1:8" s="3" customFormat="1" ht="15.75" customHeight="1">
      <c r="A148" s="189"/>
      <c r="B148" s="189"/>
      <c r="C148" s="69"/>
      <c r="D148" s="70"/>
      <c r="E148" s="70"/>
      <c r="F148" s="68"/>
      <c r="G148" s="68"/>
    </row>
    <row r="149" spans="1:8" s="3" customFormat="1" ht="15.75" customHeight="1">
      <c r="A149" s="45" t="s">
        <v>122</v>
      </c>
      <c r="B149" s="204" t="s">
        <v>5</v>
      </c>
      <c r="C149" s="204" t="s">
        <v>6</v>
      </c>
      <c r="D149" s="204" t="s">
        <v>7</v>
      </c>
      <c r="E149" s="16" t="s">
        <v>8</v>
      </c>
      <c r="F149" s="16" t="s">
        <v>8</v>
      </c>
      <c r="G149" s="15" t="s">
        <v>123</v>
      </c>
    </row>
    <row r="150" spans="1:8" s="3" customFormat="1" ht="15.75" customHeight="1">
      <c r="A150" s="45"/>
      <c r="B150" s="205"/>
      <c r="C150" s="205"/>
      <c r="D150" s="205"/>
      <c r="E150" s="17" t="s">
        <v>9</v>
      </c>
      <c r="F150" s="56" t="s">
        <v>10</v>
      </c>
      <c r="G150" s="16" t="s">
        <v>11</v>
      </c>
    </row>
    <row r="151" spans="1:8" s="3" customFormat="1" ht="15.75" customHeight="1">
      <c r="A151" s="47"/>
      <c r="B151" s="19" t="s">
        <v>12</v>
      </c>
      <c r="C151" s="19" t="s">
        <v>13</v>
      </c>
      <c r="D151" s="212" t="s">
        <v>14</v>
      </c>
      <c r="E151" s="20">
        <v>46204</v>
      </c>
      <c r="F151" s="20">
        <f>E151+6</f>
        <v>46210</v>
      </c>
      <c r="G151" s="21">
        <f>F151+35</f>
        <v>46245</v>
      </c>
    </row>
    <row r="152" spans="1:8" s="3" customFormat="1" ht="15.75" customHeight="1">
      <c r="A152" s="47"/>
      <c r="B152" s="22" t="s">
        <v>15</v>
      </c>
      <c r="C152" s="22" t="s">
        <v>16</v>
      </c>
      <c r="D152" s="219"/>
      <c r="E152" s="24">
        <f>E151+7</f>
        <v>46211</v>
      </c>
      <c r="F152" s="20">
        <f t="shared" ref="F152:G155" si="26">F151+7</f>
        <v>46217</v>
      </c>
      <c r="G152" s="21">
        <f t="shared" si="26"/>
        <v>46252</v>
      </c>
    </row>
    <row r="153" spans="1:8" s="3" customFormat="1" ht="15.75" customHeight="1">
      <c r="A153" s="47"/>
      <c r="B153" s="19" t="s">
        <v>17</v>
      </c>
      <c r="C153" s="19" t="s">
        <v>18</v>
      </c>
      <c r="D153" s="219"/>
      <c r="E153" s="24">
        <f t="shared" ref="E153:E155" si="27">E152+7</f>
        <v>46218</v>
      </c>
      <c r="F153" s="20">
        <f t="shared" si="26"/>
        <v>46224</v>
      </c>
      <c r="G153" s="21">
        <f t="shared" si="26"/>
        <v>46259</v>
      </c>
    </row>
    <row r="154" spans="1:8" s="3" customFormat="1" ht="15.75" customHeight="1">
      <c r="A154" s="47"/>
      <c r="B154" s="19" t="s">
        <v>19</v>
      </c>
      <c r="C154" s="19" t="s">
        <v>20</v>
      </c>
      <c r="D154" s="219"/>
      <c r="E154" s="24">
        <f t="shared" si="27"/>
        <v>46225</v>
      </c>
      <c r="F154" s="20">
        <f t="shared" si="26"/>
        <v>46231</v>
      </c>
      <c r="G154" s="21">
        <f t="shared" si="26"/>
        <v>46266</v>
      </c>
    </row>
    <row r="155" spans="1:8" s="3" customFormat="1" ht="15.75" customHeight="1">
      <c r="A155" s="47"/>
      <c r="B155" s="19" t="s">
        <v>21</v>
      </c>
      <c r="C155" s="19" t="s">
        <v>22</v>
      </c>
      <c r="D155" s="213"/>
      <c r="E155" s="24">
        <f t="shared" si="27"/>
        <v>46232</v>
      </c>
      <c r="F155" s="20">
        <f t="shared" si="26"/>
        <v>46238</v>
      </c>
      <c r="G155" s="21">
        <f t="shared" si="26"/>
        <v>46273</v>
      </c>
    </row>
    <row r="156" spans="1:8" s="3" customFormat="1" ht="15.75" customHeight="1">
      <c r="A156" s="47"/>
      <c r="B156" s="49"/>
      <c r="C156" s="49"/>
      <c r="D156" s="50"/>
      <c r="E156" s="50"/>
      <c r="F156" s="48"/>
      <c r="G156" s="48"/>
    </row>
    <row r="157" spans="1:8" s="3" customFormat="1" ht="15.75" customHeight="1">
      <c r="A157" s="188"/>
      <c r="B157" s="188"/>
      <c r="C157" s="49"/>
      <c r="D157" s="50"/>
      <c r="E157" s="50"/>
      <c r="F157" s="48"/>
      <c r="G157" s="48"/>
    </row>
    <row r="158" spans="1:8" s="3" customFormat="1" ht="15.75" customHeight="1">
      <c r="A158" s="47" t="s">
        <v>124</v>
      </c>
      <c r="B158" s="206" t="s">
        <v>5</v>
      </c>
      <c r="C158" s="206" t="s">
        <v>6</v>
      </c>
      <c r="D158" s="206" t="s">
        <v>7</v>
      </c>
      <c r="E158" s="31" t="s">
        <v>8</v>
      </c>
      <c r="F158" s="31" t="s">
        <v>8</v>
      </c>
      <c r="G158" s="30" t="s">
        <v>123</v>
      </c>
    </row>
    <row r="159" spans="1:8" s="3" customFormat="1" ht="15.75" customHeight="1">
      <c r="A159" s="47"/>
      <c r="B159" s="207"/>
      <c r="C159" s="207"/>
      <c r="D159" s="207"/>
      <c r="E159" s="32" t="s">
        <v>9</v>
      </c>
      <c r="F159" s="51" t="s">
        <v>10</v>
      </c>
      <c r="G159" s="31" t="s">
        <v>11</v>
      </c>
    </row>
    <row r="160" spans="1:8" s="3" customFormat="1" ht="15.75" customHeight="1">
      <c r="A160" s="47"/>
      <c r="B160" s="19" t="s">
        <v>12</v>
      </c>
      <c r="C160" s="19" t="s">
        <v>13</v>
      </c>
      <c r="D160" s="212" t="s">
        <v>14</v>
      </c>
      <c r="E160" s="20">
        <v>46204</v>
      </c>
      <c r="F160" s="20">
        <f>E160+6</f>
        <v>46210</v>
      </c>
      <c r="G160" s="21">
        <f>F160+35</f>
        <v>46245</v>
      </c>
    </row>
    <row r="161" spans="1:7" s="3" customFormat="1" ht="15.75" customHeight="1">
      <c r="A161" s="47"/>
      <c r="B161" s="22" t="s">
        <v>15</v>
      </c>
      <c r="C161" s="22" t="s">
        <v>16</v>
      </c>
      <c r="D161" s="219"/>
      <c r="E161" s="24">
        <f>E160+7</f>
        <v>46211</v>
      </c>
      <c r="F161" s="20">
        <f t="shared" ref="F161:G164" si="28">F160+7</f>
        <v>46217</v>
      </c>
      <c r="G161" s="21">
        <f t="shared" si="28"/>
        <v>46252</v>
      </c>
    </row>
    <row r="162" spans="1:7" s="3" customFormat="1" ht="15.75" customHeight="1">
      <c r="A162" s="47"/>
      <c r="B162" s="19" t="s">
        <v>17</v>
      </c>
      <c r="C162" s="19" t="s">
        <v>18</v>
      </c>
      <c r="D162" s="219"/>
      <c r="E162" s="24">
        <f t="shared" ref="E162:E164" si="29">E161+7</f>
        <v>46218</v>
      </c>
      <c r="F162" s="20">
        <f t="shared" si="28"/>
        <v>46224</v>
      </c>
      <c r="G162" s="21">
        <f t="shared" si="28"/>
        <v>46259</v>
      </c>
    </row>
    <row r="163" spans="1:7" s="3" customFormat="1" ht="15.75" customHeight="1">
      <c r="A163" s="47"/>
      <c r="B163" s="19" t="s">
        <v>19</v>
      </c>
      <c r="C163" s="19" t="s">
        <v>20</v>
      </c>
      <c r="D163" s="219"/>
      <c r="E163" s="24">
        <f t="shared" si="29"/>
        <v>46225</v>
      </c>
      <c r="F163" s="20">
        <f t="shared" si="28"/>
        <v>46231</v>
      </c>
      <c r="G163" s="21">
        <f t="shared" si="28"/>
        <v>46266</v>
      </c>
    </row>
    <row r="164" spans="1:7" s="3" customFormat="1" ht="15.75" customHeight="1">
      <c r="A164" s="47"/>
      <c r="B164" s="19" t="s">
        <v>21</v>
      </c>
      <c r="C164" s="19" t="s">
        <v>22</v>
      </c>
      <c r="D164" s="213"/>
      <c r="E164" s="24">
        <f t="shared" si="29"/>
        <v>46232</v>
      </c>
      <c r="F164" s="20">
        <f t="shared" si="28"/>
        <v>46238</v>
      </c>
      <c r="G164" s="21">
        <f t="shared" si="28"/>
        <v>46273</v>
      </c>
    </row>
    <row r="165" spans="1:7" s="3" customFormat="1" ht="15.75" customHeight="1">
      <c r="A165" s="47"/>
      <c r="B165" s="29"/>
      <c r="C165" s="29"/>
      <c r="D165" s="26"/>
      <c r="E165" s="65"/>
      <c r="F165" s="66"/>
      <c r="G165" s="28"/>
    </row>
    <row r="166" spans="1:7" s="3" customFormat="1" ht="15.75" customHeight="1">
      <c r="A166" s="188"/>
      <c r="B166" s="188"/>
      <c r="C166" s="49"/>
      <c r="D166" s="50"/>
      <c r="E166" s="50"/>
      <c r="F166" s="48"/>
      <c r="G166" s="48"/>
    </row>
    <row r="167" spans="1:7" s="3" customFormat="1" ht="15.75" customHeight="1">
      <c r="A167" s="47" t="s">
        <v>125</v>
      </c>
      <c r="B167" s="206" t="s">
        <v>5</v>
      </c>
      <c r="C167" s="206" t="s">
        <v>6</v>
      </c>
      <c r="D167" s="206" t="s">
        <v>7</v>
      </c>
      <c r="E167" s="31" t="s">
        <v>8</v>
      </c>
      <c r="F167" s="31" t="s">
        <v>8</v>
      </c>
      <c r="G167" s="30" t="s">
        <v>126</v>
      </c>
    </row>
    <row r="168" spans="1:7" s="3" customFormat="1" ht="15.75" customHeight="1">
      <c r="A168" s="47"/>
      <c r="B168" s="207"/>
      <c r="C168" s="207"/>
      <c r="D168" s="207"/>
      <c r="E168" s="32" t="s">
        <v>9</v>
      </c>
      <c r="F168" s="53" t="s">
        <v>10</v>
      </c>
      <c r="G168" s="31" t="s">
        <v>11</v>
      </c>
    </row>
    <row r="169" spans="1:7" s="3" customFormat="1" ht="15.75" customHeight="1">
      <c r="A169" s="47"/>
      <c r="B169" s="19" t="s">
        <v>12</v>
      </c>
      <c r="C169" s="19" t="s">
        <v>13</v>
      </c>
      <c r="D169" s="212" t="s">
        <v>127</v>
      </c>
      <c r="E169" s="20">
        <v>46204</v>
      </c>
      <c r="F169" s="20">
        <f>E169+6</f>
        <v>46210</v>
      </c>
      <c r="G169" s="21">
        <f>F169+35</f>
        <v>46245</v>
      </c>
    </row>
    <row r="170" spans="1:7" s="3" customFormat="1" ht="15.75" customHeight="1">
      <c r="A170" s="47"/>
      <c r="B170" s="22" t="s">
        <v>15</v>
      </c>
      <c r="C170" s="22" t="s">
        <v>16</v>
      </c>
      <c r="D170" s="219"/>
      <c r="E170" s="24">
        <f>E169+7</f>
        <v>46211</v>
      </c>
      <c r="F170" s="20">
        <f t="shared" ref="F170:G173" si="30">F169+7</f>
        <v>46217</v>
      </c>
      <c r="G170" s="21">
        <f t="shared" si="30"/>
        <v>46252</v>
      </c>
    </row>
    <row r="171" spans="1:7" s="3" customFormat="1" ht="15.75" customHeight="1">
      <c r="A171" s="47"/>
      <c r="B171" s="19" t="s">
        <v>17</v>
      </c>
      <c r="C171" s="19" t="s">
        <v>18</v>
      </c>
      <c r="D171" s="219"/>
      <c r="E171" s="24">
        <f t="shared" ref="E171:E173" si="31">E170+7</f>
        <v>46218</v>
      </c>
      <c r="F171" s="20">
        <f t="shared" si="30"/>
        <v>46224</v>
      </c>
      <c r="G171" s="21">
        <f t="shared" si="30"/>
        <v>46259</v>
      </c>
    </row>
    <row r="172" spans="1:7" s="3" customFormat="1" ht="15.75" customHeight="1">
      <c r="A172" s="47"/>
      <c r="B172" s="19" t="s">
        <v>19</v>
      </c>
      <c r="C172" s="19" t="s">
        <v>20</v>
      </c>
      <c r="D172" s="219"/>
      <c r="E172" s="24">
        <f t="shared" si="31"/>
        <v>46225</v>
      </c>
      <c r="F172" s="20">
        <f t="shared" si="30"/>
        <v>46231</v>
      </c>
      <c r="G172" s="21">
        <f t="shared" si="30"/>
        <v>46266</v>
      </c>
    </row>
    <row r="173" spans="1:7" s="3" customFormat="1" ht="15.75" customHeight="1">
      <c r="A173" s="47"/>
      <c r="B173" s="19" t="s">
        <v>21</v>
      </c>
      <c r="C173" s="19" t="s">
        <v>22</v>
      </c>
      <c r="D173" s="213"/>
      <c r="E173" s="24">
        <f t="shared" si="31"/>
        <v>46232</v>
      </c>
      <c r="F173" s="20">
        <f t="shared" si="30"/>
        <v>46238</v>
      </c>
      <c r="G173" s="21">
        <f t="shared" si="30"/>
        <v>46273</v>
      </c>
    </row>
    <row r="174" spans="1:7" s="3" customFormat="1" ht="15.75" customHeight="1">
      <c r="A174" s="47"/>
      <c r="B174" s="62"/>
      <c r="C174" s="62"/>
      <c r="D174" s="26"/>
      <c r="E174" s="26"/>
      <c r="F174" s="28"/>
      <c r="G174" s="28"/>
    </row>
    <row r="175" spans="1:7" s="3" customFormat="1" ht="15.75" customHeight="1">
      <c r="A175" s="47"/>
      <c r="B175" s="49"/>
      <c r="C175" s="49"/>
      <c r="D175" s="50"/>
      <c r="E175" s="50"/>
      <c r="F175" s="48"/>
      <c r="G175" s="48"/>
    </row>
    <row r="176" spans="1:7" s="3" customFormat="1" ht="15.75" customHeight="1">
      <c r="A176" s="188"/>
      <c r="B176" s="188"/>
      <c r="C176" s="49"/>
      <c r="D176" s="50"/>
      <c r="E176" s="50"/>
      <c r="F176" s="48"/>
      <c r="G176" s="48"/>
    </row>
    <row r="177" spans="1:7" s="3" customFormat="1" ht="15.75" customHeight="1">
      <c r="A177" s="47" t="s">
        <v>128</v>
      </c>
      <c r="B177" s="206" t="s">
        <v>5</v>
      </c>
      <c r="C177" s="206" t="s">
        <v>6</v>
      </c>
      <c r="D177" s="206" t="s">
        <v>7</v>
      </c>
      <c r="E177" s="31" t="s">
        <v>8</v>
      </c>
      <c r="F177" s="31" t="s">
        <v>8</v>
      </c>
      <c r="G177" s="30" t="s">
        <v>126</v>
      </c>
    </row>
    <row r="178" spans="1:7" s="3" customFormat="1" ht="15.75" customHeight="1">
      <c r="A178" s="47"/>
      <c r="B178" s="207"/>
      <c r="C178" s="207"/>
      <c r="D178" s="207"/>
      <c r="E178" s="32" t="s">
        <v>9</v>
      </c>
      <c r="F178" s="53" t="s">
        <v>10</v>
      </c>
      <c r="G178" s="31" t="s">
        <v>11</v>
      </c>
    </row>
    <row r="179" spans="1:7" s="3" customFormat="1" ht="15.75" customHeight="1">
      <c r="A179" s="47"/>
      <c r="B179" s="19" t="s">
        <v>12</v>
      </c>
      <c r="C179" s="19" t="s">
        <v>13</v>
      </c>
      <c r="D179" s="212" t="s">
        <v>127</v>
      </c>
      <c r="E179" s="20">
        <v>46204</v>
      </c>
      <c r="F179" s="20">
        <f>E179+6</f>
        <v>46210</v>
      </c>
      <c r="G179" s="21">
        <f>F179+35</f>
        <v>46245</v>
      </c>
    </row>
    <row r="180" spans="1:7" s="3" customFormat="1" ht="15.75" customHeight="1">
      <c r="A180" s="47"/>
      <c r="B180" s="22" t="s">
        <v>15</v>
      </c>
      <c r="C180" s="22" t="s">
        <v>16</v>
      </c>
      <c r="D180" s="219"/>
      <c r="E180" s="24">
        <f>E179+7</f>
        <v>46211</v>
      </c>
      <c r="F180" s="20">
        <f t="shared" ref="F180:G183" si="32">F179+7</f>
        <v>46217</v>
      </c>
      <c r="G180" s="21">
        <f t="shared" si="32"/>
        <v>46252</v>
      </c>
    </row>
    <row r="181" spans="1:7" s="3" customFormat="1" ht="15.75" customHeight="1">
      <c r="A181" s="47"/>
      <c r="B181" s="19" t="s">
        <v>17</v>
      </c>
      <c r="C181" s="19" t="s">
        <v>18</v>
      </c>
      <c r="D181" s="219"/>
      <c r="E181" s="24">
        <f t="shared" ref="E181:E183" si="33">E180+7</f>
        <v>46218</v>
      </c>
      <c r="F181" s="20">
        <f t="shared" si="32"/>
        <v>46224</v>
      </c>
      <c r="G181" s="21">
        <f t="shared" si="32"/>
        <v>46259</v>
      </c>
    </row>
    <row r="182" spans="1:7" s="3" customFormat="1" ht="15.75" customHeight="1">
      <c r="A182" s="47"/>
      <c r="B182" s="19" t="s">
        <v>19</v>
      </c>
      <c r="C182" s="19" t="s">
        <v>20</v>
      </c>
      <c r="D182" s="219"/>
      <c r="E182" s="24">
        <f t="shared" si="33"/>
        <v>46225</v>
      </c>
      <c r="F182" s="20">
        <f t="shared" si="32"/>
        <v>46231</v>
      </c>
      <c r="G182" s="21">
        <f t="shared" si="32"/>
        <v>46266</v>
      </c>
    </row>
    <row r="183" spans="1:7" s="3" customFormat="1" ht="15.75" customHeight="1">
      <c r="A183" s="47"/>
      <c r="B183" s="19" t="s">
        <v>21</v>
      </c>
      <c r="C183" s="19" t="s">
        <v>22</v>
      </c>
      <c r="D183" s="213"/>
      <c r="E183" s="24">
        <f t="shared" si="33"/>
        <v>46232</v>
      </c>
      <c r="F183" s="20">
        <f t="shared" si="32"/>
        <v>46238</v>
      </c>
      <c r="G183" s="21">
        <f t="shared" si="32"/>
        <v>46273</v>
      </c>
    </row>
    <row r="184" spans="1:7" s="3" customFormat="1" ht="15.75" customHeight="1">
      <c r="A184" s="71"/>
      <c r="B184" s="69"/>
      <c r="C184" s="69"/>
      <c r="D184" s="70"/>
      <c r="E184" s="70"/>
      <c r="F184" s="68"/>
      <c r="G184" s="68"/>
    </row>
    <row r="185" spans="1:7" s="3" customFormat="1" ht="15.75" customHeight="1">
      <c r="A185" s="185" t="s">
        <v>129</v>
      </c>
      <c r="B185" s="185"/>
      <c r="C185" s="185"/>
      <c r="D185" s="185"/>
      <c r="E185" s="185"/>
      <c r="F185" s="185"/>
      <c r="G185" s="185"/>
    </row>
    <row r="186" spans="1:7" s="3" customFormat="1" ht="15.75" customHeight="1">
      <c r="A186" s="187"/>
      <c r="B186" s="187"/>
      <c r="C186" s="69"/>
      <c r="D186" s="70"/>
      <c r="E186" s="70"/>
      <c r="F186" s="68"/>
      <c r="G186" s="68"/>
    </row>
    <row r="187" spans="1:7" s="3" customFormat="1" ht="15.75" customHeight="1">
      <c r="A187" s="45" t="s">
        <v>130</v>
      </c>
      <c r="B187" s="206" t="s">
        <v>5</v>
      </c>
      <c r="C187" s="206" t="s">
        <v>6</v>
      </c>
      <c r="D187" s="206" t="s">
        <v>7</v>
      </c>
      <c r="E187" s="16" t="s">
        <v>8</v>
      </c>
      <c r="F187" s="16" t="s">
        <v>8</v>
      </c>
      <c r="G187" s="16" t="s">
        <v>130</v>
      </c>
    </row>
    <row r="188" spans="1:7" s="3" customFormat="1" ht="15.75" customHeight="1">
      <c r="A188" s="45"/>
      <c r="B188" s="207"/>
      <c r="C188" s="207"/>
      <c r="D188" s="207"/>
      <c r="E188" s="16" t="s">
        <v>9</v>
      </c>
      <c r="F188" s="16" t="s">
        <v>10</v>
      </c>
      <c r="G188" s="16" t="s">
        <v>11</v>
      </c>
    </row>
    <row r="189" spans="1:7" s="3" customFormat="1" ht="15.75" customHeight="1">
      <c r="A189" s="47"/>
      <c r="B189" s="72" t="s">
        <v>131</v>
      </c>
      <c r="C189" s="19" t="s">
        <v>132</v>
      </c>
      <c r="D189" s="212" t="s">
        <v>133</v>
      </c>
      <c r="E189" s="20">
        <v>46205</v>
      </c>
      <c r="F189" s="73">
        <f>E189+7</f>
        <v>46212</v>
      </c>
      <c r="G189" s="21">
        <f>F189+44</f>
        <v>46256</v>
      </c>
    </row>
    <row r="190" spans="1:7" s="3" customFormat="1" ht="15.75" customHeight="1">
      <c r="A190" s="47"/>
      <c r="B190" s="72" t="s">
        <v>134</v>
      </c>
      <c r="C190" s="19" t="s">
        <v>58</v>
      </c>
      <c r="D190" s="219"/>
      <c r="E190" s="35">
        <f t="shared" ref="E190:G193" si="34">E189+7</f>
        <v>46212</v>
      </c>
      <c r="F190" s="73">
        <f t="shared" si="34"/>
        <v>46219</v>
      </c>
      <c r="G190" s="21">
        <f t="shared" si="34"/>
        <v>46263</v>
      </c>
    </row>
    <row r="191" spans="1:7" s="3" customFormat="1" ht="15.75" customHeight="1">
      <c r="A191" s="47"/>
      <c r="B191" s="72" t="s">
        <v>135</v>
      </c>
      <c r="C191" s="19" t="s">
        <v>61</v>
      </c>
      <c r="D191" s="219"/>
      <c r="E191" s="35">
        <f t="shared" si="34"/>
        <v>46219</v>
      </c>
      <c r="F191" s="73">
        <f t="shared" si="34"/>
        <v>46226</v>
      </c>
      <c r="G191" s="21">
        <f t="shared" si="34"/>
        <v>46270</v>
      </c>
    </row>
    <row r="192" spans="1:7" s="3" customFormat="1" ht="15.75" customHeight="1">
      <c r="A192" s="47"/>
      <c r="B192" s="72" t="s">
        <v>136</v>
      </c>
      <c r="C192" s="19" t="s">
        <v>13</v>
      </c>
      <c r="D192" s="219"/>
      <c r="E192" s="35">
        <f t="shared" si="34"/>
        <v>46226</v>
      </c>
      <c r="F192" s="73">
        <f t="shared" si="34"/>
        <v>46233</v>
      </c>
      <c r="G192" s="21">
        <f t="shared" si="34"/>
        <v>46277</v>
      </c>
    </row>
    <row r="193" spans="1:7" s="3" customFormat="1" ht="15.75" customHeight="1">
      <c r="A193" s="47"/>
      <c r="B193" s="72" t="s">
        <v>137</v>
      </c>
      <c r="C193" s="19" t="s">
        <v>13</v>
      </c>
      <c r="D193" s="213"/>
      <c r="E193" s="35">
        <f t="shared" si="34"/>
        <v>46233</v>
      </c>
      <c r="F193" s="73">
        <f t="shared" si="34"/>
        <v>46240</v>
      </c>
      <c r="G193" s="21">
        <f t="shared" si="34"/>
        <v>46284</v>
      </c>
    </row>
    <row r="194" spans="1:7" s="3" customFormat="1" ht="15.75" customHeight="1">
      <c r="A194" s="47"/>
      <c r="B194" s="60"/>
      <c r="C194" s="25"/>
      <c r="D194" s="26"/>
      <c r="E194" s="74"/>
      <c r="F194" s="74"/>
      <c r="G194" s="28"/>
    </row>
    <row r="195" spans="1:7" s="3" customFormat="1" ht="15.75" customHeight="1">
      <c r="A195" s="47"/>
      <c r="B195" s="49"/>
      <c r="C195" s="49"/>
      <c r="D195" s="50"/>
      <c r="E195" s="50"/>
      <c r="F195" s="48"/>
      <c r="G195" s="48"/>
    </row>
    <row r="196" spans="1:7" s="3" customFormat="1" ht="15.75" customHeight="1">
      <c r="A196" s="47"/>
      <c r="B196" s="206" t="s">
        <v>5</v>
      </c>
      <c r="C196" s="206" t="s">
        <v>6</v>
      </c>
      <c r="D196" s="206" t="s">
        <v>7</v>
      </c>
      <c r="E196" s="31" t="s">
        <v>8</v>
      </c>
      <c r="F196" s="31" t="s">
        <v>8</v>
      </c>
      <c r="G196" s="30" t="s">
        <v>130</v>
      </c>
    </row>
    <row r="197" spans="1:7" s="3" customFormat="1" ht="15.75" customHeight="1">
      <c r="A197" s="47"/>
      <c r="B197" s="207"/>
      <c r="C197" s="207"/>
      <c r="D197" s="207"/>
      <c r="E197" s="32" t="s">
        <v>9</v>
      </c>
      <c r="F197" s="53" t="s">
        <v>10</v>
      </c>
      <c r="G197" s="31" t="s">
        <v>11</v>
      </c>
    </row>
    <row r="198" spans="1:7" s="3" customFormat="1" ht="15.75" customHeight="1">
      <c r="A198" s="47"/>
      <c r="B198" s="72" t="s">
        <v>138</v>
      </c>
      <c r="C198" s="75" t="s">
        <v>139</v>
      </c>
      <c r="D198" s="212" t="s">
        <v>140</v>
      </c>
      <c r="E198" s="20">
        <v>46204</v>
      </c>
      <c r="F198" s="76">
        <f>E198+7</f>
        <v>46211</v>
      </c>
      <c r="G198" s="21">
        <f>F198+30</f>
        <v>46241</v>
      </c>
    </row>
    <row r="199" spans="1:7" s="3" customFormat="1" ht="15.75" customHeight="1">
      <c r="A199" s="47"/>
      <c r="B199" s="57" t="s">
        <v>141</v>
      </c>
      <c r="C199" s="75" t="s">
        <v>142</v>
      </c>
      <c r="D199" s="219"/>
      <c r="E199" s="35">
        <f t="shared" ref="E199:G202" si="35">E198+7</f>
        <v>46211</v>
      </c>
      <c r="F199" s="76">
        <f t="shared" si="35"/>
        <v>46218</v>
      </c>
      <c r="G199" s="21">
        <f t="shared" si="35"/>
        <v>46248</v>
      </c>
    </row>
    <row r="200" spans="1:7" s="3" customFormat="1" ht="15.75" customHeight="1">
      <c r="A200" s="47"/>
      <c r="B200" s="57" t="s">
        <v>59</v>
      </c>
      <c r="C200" s="75"/>
      <c r="D200" s="219"/>
      <c r="E200" s="35">
        <f t="shared" si="35"/>
        <v>46218</v>
      </c>
      <c r="F200" s="76">
        <f t="shared" si="35"/>
        <v>46225</v>
      </c>
      <c r="G200" s="21">
        <f t="shared" si="35"/>
        <v>46255</v>
      </c>
    </row>
    <row r="201" spans="1:7" s="3" customFormat="1" ht="15.75" customHeight="1">
      <c r="A201" s="47"/>
      <c r="B201" s="77" t="s">
        <v>143</v>
      </c>
      <c r="C201" s="75" t="s">
        <v>144</v>
      </c>
      <c r="D201" s="219"/>
      <c r="E201" s="35">
        <f t="shared" si="35"/>
        <v>46225</v>
      </c>
      <c r="F201" s="76">
        <f t="shared" si="35"/>
        <v>46232</v>
      </c>
      <c r="G201" s="21">
        <f t="shared" si="35"/>
        <v>46262</v>
      </c>
    </row>
    <row r="202" spans="1:7" s="3" customFormat="1" ht="15.75" customHeight="1">
      <c r="A202" s="47"/>
      <c r="B202" s="72" t="s">
        <v>145</v>
      </c>
      <c r="C202" s="75" t="s">
        <v>146</v>
      </c>
      <c r="D202" s="213"/>
      <c r="E202" s="35">
        <f t="shared" si="35"/>
        <v>46232</v>
      </c>
      <c r="F202" s="76">
        <f>F201+7</f>
        <v>46239</v>
      </c>
      <c r="G202" s="21">
        <f>G201+7</f>
        <v>46269</v>
      </c>
    </row>
    <row r="203" spans="1:7" s="3" customFormat="1" ht="15.75" customHeight="1">
      <c r="A203" s="47"/>
      <c r="B203" s="29"/>
      <c r="C203" s="29"/>
      <c r="D203" s="26"/>
      <c r="E203" s="26"/>
      <c r="F203" s="28"/>
      <c r="G203" s="28"/>
    </row>
    <row r="204" spans="1:7" s="3" customFormat="1" ht="15.75" customHeight="1">
      <c r="A204" s="188"/>
      <c r="B204" s="188"/>
      <c r="C204" s="49"/>
      <c r="D204" s="50"/>
      <c r="E204" s="50"/>
      <c r="F204" s="48"/>
      <c r="G204" s="48"/>
    </row>
    <row r="205" spans="1:7" s="3" customFormat="1" ht="15.75" customHeight="1">
      <c r="A205" s="47" t="s">
        <v>147</v>
      </c>
      <c r="B205" s="208" t="s">
        <v>5</v>
      </c>
      <c r="C205" s="208" t="s">
        <v>6</v>
      </c>
      <c r="D205" s="206" t="s">
        <v>7</v>
      </c>
      <c r="E205" s="31" t="s">
        <v>8</v>
      </c>
      <c r="F205" s="31" t="s">
        <v>8</v>
      </c>
      <c r="G205" s="30" t="s">
        <v>147</v>
      </c>
    </row>
    <row r="206" spans="1:7" s="3" customFormat="1" ht="15.75" customHeight="1">
      <c r="A206" s="47"/>
      <c r="B206" s="208"/>
      <c r="C206" s="208"/>
      <c r="D206" s="207"/>
      <c r="E206" s="32" t="s">
        <v>9</v>
      </c>
      <c r="F206" s="53" t="s">
        <v>10</v>
      </c>
      <c r="G206" s="31" t="s">
        <v>11</v>
      </c>
    </row>
    <row r="207" spans="1:7" s="3" customFormat="1" ht="15.75" customHeight="1">
      <c r="A207" s="47"/>
      <c r="B207" s="57" t="s">
        <v>148</v>
      </c>
      <c r="C207" s="19" t="s">
        <v>149</v>
      </c>
      <c r="D207" s="212" t="s">
        <v>150</v>
      </c>
      <c r="E207" s="20">
        <v>46205</v>
      </c>
      <c r="F207" s="76">
        <f>E207+6</f>
        <v>46211</v>
      </c>
      <c r="G207" s="21">
        <f>F207+41</f>
        <v>46252</v>
      </c>
    </row>
    <row r="208" spans="1:7" s="3" customFormat="1" ht="15.75" customHeight="1">
      <c r="A208" s="47"/>
      <c r="B208" s="22" t="s">
        <v>151</v>
      </c>
      <c r="C208" s="19" t="s">
        <v>152</v>
      </c>
      <c r="D208" s="219"/>
      <c r="E208" s="35">
        <f t="shared" ref="E208:G211" si="36">E207+7</f>
        <v>46212</v>
      </c>
      <c r="F208" s="76">
        <f t="shared" si="36"/>
        <v>46218</v>
      </c>
      <c r="G208" s="21">
        <f t="shared" si="36"/>
        <v>46259</v>
      </c>
    </row>
    <row r="209" spans="1:7" s="3" customFormat="1" ht="15.75" customHeight="1">
      <c r="A209" s="47"/>
      <c r="B209" s="57" t="s">
        <v>153</v>
      </c>
      <c r="C209" s="19" t="s">
        <v>154</v>
      </c>
      <c r="D209" s="219"/>
      <c r="E209" s="35">
        <f t="shared" si="36"/>
        <v>46219</v>
      </c>
      <c r="F209" s="76">
        <f t="shared" si="36"/>
        <v>46225</v>
      </c>
      <c r="G209" s="21">
        <f t="shared" si="36"/>
        <v>46266</v>
      </c>
    </row>
    <row r="210" spans="1:7" s="3" customFormat="1" ht="15.75" customHeight="1">
      <c r="A210" s="47"/>
      <c r="B210" s="57" t="s">
        <v>155</v>
      </c>
      <c r="C210" s="19" t="s">
        <v>156</v>
      </c>
      <c r="D210" s="219"/>
      <c r="E210" s="35">
        <f t="shared" si="36"/>
        <v>46226</v>
      </c>
      <c r="F210" s="76">
        <f t="shared" si="36"/>
        <v>46232</v>
      </c>
      <c r="G210" s="21">
        <f t="shared" si="36"/>
        <v>46273</v>
      </c>
    </row>
    <row r="211" spans="1:7" s="3" customFormat="1" ht="15.75" customHeight="1">
      <c r="A211" s="47"/>
      <c r="B211" s="59" t="s">
        <v>157</v>
      </c>
      <c r="C211" s="19" t="s">
        <v>158</v>
      </c>
      <c r="D211" s="213"/>
      <c r="E211" s="35">
        <f t="shared" si="36"/>
        <v>46233</v>
      </c>
      <c r="F211" s="76">
        <f t="shared" si="36"/>
        <v>46239</v>
      </c>
      <c r="G211" s="21">
        <f t="shared" si="36"/>
        <v>46280</v>
      </c>
    </row>
    <row r="212" spans="1:7" s="3" customFormat="1" ht="15.75" customHeight="1">
      <c r="A212" s="47"/>
      <c r="B212" s="29"/>
      <c r="C212" s="25"/>
      <c r="D212" s="64"/>
      <c r="E212" s="28"/>
      <c r="F212" s="28"/>
      <c r="G212" s="28"/>
    </row>
    <row r="213" spans="1:7" s="3" customFormat="1" ht="15.75" customHeight="1">
      <c r="A213" s="47"/>
      <c r="B213" s="208" t="s">
        <v>5</v>
      </c>
      <c r="C213" s="208" t="s">
        <v>6</v>
      </c>
      <c r="D213" s="206" t="s">
        <v>7</v>
      </c>
      <c r="E213" s="31" t="s">
        <v>8</v>
      </c>
      <c r="F213" s="31" t="s">
        <v>8</v>
      </c>
      <c r="G213" s="30" t="s">
        <v>147</v>
      </c>
    </row>
    <row r="214" spans="1:7" s="3" customFormat="1" ht="15.75" customHeight="1">
      <c r="A214" s="47"/>
      <c r="B214" s="208"/>
      <c r="C214" s="208"/>
      <c r="D214" s="207"/>
      <c r="E214" s="32" t="s">
        <v>9</v>
      </c>
      <c r="F214" s="53" t="s">
        <v>10</v>
      </c>
      <c r="G214" s="31" t="s">
        <v>11</v>
      </c>
    </row>
    <row r="215" spans="1:7" s="3" customFormat="1" ht="15.75" customHeight="1">
      <c r="A215" s="47"/>
      <c r="B215" s="72" t="s">
        <v>131</v>
      </c>
      <c r="C215" s="19" t="s">
        <v>132</v>
      </c>
      <c r="D215" s="212" t="s">
        <v>133</v>
      </c>
      <c r="E215" s="20">
        <v>46205</v>
      </c>
      <c r="F215" s="73">
        <f>E215+7</f>
        <v>46212</v>
      </c>
      <c r="G215" s="21">
        <f>F215+44</f>
        <v>46256</v>
      </c>
    </row>
    <row r="216" spans="1:7" s="3" customFormat="1" ht="15.75" customHeight="1">
      <c r="A216" s="47"/>
      <c r="B216" s="72" t="s">
        <v>134</v>
      </c>
      <c r="C216" s="19" t="s">
        <v>58</v>
      </c>
      <c r="D216" s="219"/>
      <c r="E216" s="35">
        <f t="shared" ref="E216:G219" si="37">E215+7</f>
        <v>46212</v>
      </c>
      <c r="F216" s="73">
        <f t="shared" si="37"/>
        <v>46219</v>
      </c>
      <c r="G216" s="21">
        <f t="shared" si="37"/>
        <v>46263</v>
      </c>
    </row>
    <row r="217" spans="1:7" s="3" customFormat="1" ht="15.75" customHeight="1">
      <c r="A217" s="47"/>
      <c r="B217" s="72" t="s">
        <v>135</v>
      </c>
      <c r="C217" s="19" t="s">
        <v>61</v>
      </c>
      <c r="D217" s="219"/>
      <c r="E217" s="35">
        <f t="shared" si="37"/>
        <v>46219</v>
      </c>
      <c r="F217" s="73">
        <f t="shared" si="37"/>
        <v>46226</v>
      </c>
      <c r="G217" s="21">
        <f t="shared" si="37"/>
        <v>46270</v>
      </c>
    </row>
    <row r="218" spans="1:7" s="3" customFormat="1" ht="15.75" customHeight="1">
      <c r="A218" s="47"/>
      <c r="B218" s="72" t="s">
        <v>136</v>
      </c>
      <c r="C218" s="19" t="s">
        <v>13</v>
      </c>
      <c r="D218" s="219"/>
      <c r="E218" s="35">
        <f t="shared" si="37"/>
        <v>46226</v>
      </c>
      <c r="F218" s="73">
        <f t="shared" si="37"/>
        <v>46233</v>
      </c>
      <c r="G218" s="21">
        <f t="shared" si="37"/>
        <v>46277</v>
      </c>
    </row>
    <row r="219" spans="1:7" s="3" customFormat="1" ht="15.75" customHeight="1">
      <c r="A219" s="47"/>
      <c r="B219" s="72" t="s">
        <v>137</v>
      </c>
      <c r="C219" s="19" t="s">
        <v>13</v>
      </c>
      <c r="D219" s="213"/>
      <c r="E219" s="35">
        <f t="shared" si="37"/>
        <v>46233</v>
      </c>
      <c r="F219" s="73">
        <f>F218+7</f>
        <v>46240</v>
      </c>
      <c r="G219" s="21">
        <f t="shared" si="37"/>
        <v>46284</v>
      </c>
    </row>
    <row r="220" spans="1:7" s="3" customFormat="1" ht="15.75" customHeight="1">
      <c r="A220" s="47"/>
      <c r="B220" s="49"/>
      <c r="C220" s="49"/>
      <c r="D220" s="50"/>
      <c r="E220" s="50"/>
      <c r="F220" s="48"/>
      <c r="G220" s="48"/>
    </row>
    <row r="221" spans="1:7" s="3" customFormat="1" ht="15.75" customHeight="1">
      <c r="A221" s="188"/>
      <c r="B221" s="188"/>
      <c r="C221" s="49"/>
      <c r="D221" s="50"/>
      <c r="E221" s="50"/>
      <c r="F221" s="48"/>
      <c r="G221" s="48"/>
    </row>
    <row r="222" spans="1:7" s="3" customFormat="1" ht="15.75" customHeight="1">
      <c r="A222" s="47" t="s">
        <v>159</v>
      </c>
      <c r="B222" s="206" t="s">
        <v>5</v>
      </c>
      <c r="C222" s="206" t="s">
        <v>6</v>
      </c>
      <c r="D222" s="206" t="s">
        <v>7</v>
      </c>
      <c r="E222" s="31" t="s">
        <v>8</v>
      </c>
      <c r="F222" s="31" t="s">
        <v>8</v>
      </c>
      <c r="G222" s="31" t="s">
        <v>159</v>
      </c>
    </row>
    <row r="223" spans="1:7" s="3" customFormat="1" ht="15.75" customHeight="1">
      <c r="A223" s="47"/>
      <c r="B223" s="207"/>
      <c r="C223" s="207"/>
      <c r="D223" s="207"/>
      <c r="E223" s="31" t="s">
        <v>9</v>
      </c>
      <c r="F223" s="31" t="s">
        <v>10</v>
      </c>
      <c r="G223" s="31" t="s">
        <v>11</v>
      </c>
    </row>
    <row r="224" spans="1:7" s="3" customFormat="1" ht="15.75" customHeight="1">
      <c r="A224" s="47"/>
      <c r="B224" s="59" t="s">
        <v>160</v>
      </c>
      <c r="C224" s="57" t="s">
        <v>81</v>
      </c>
      <c r="D224" s="214" t="s">
        <v>82</v>
      </c>
      <c r="E224" s="20">
        <v>46211</v>
      </c>
      <c r="F224" s="20">
        <f>E224+5</f>
        <v>46216</v>
      </c>
      <c r="G224" s="20">
        <f>F224+30</f>
        <v>46246</v>
      </c>
    </row>
    <row r="225" spans="1:7" s="3" customFormat="1" ht="15.75" customHeight="1">
      <c r="A225" s="47"/>
      <c r="B225" s="57" t="s">
        <v>83</v>
      </c>
      <c r="C225" s="57" t="s">
        <v>84</v>
      </c>
      <c r="D225" s="214"/>
      <c r="E225" s="20">
        <f>E224+7</f>
        <v>46218</v>
      </c>
      <c r="F225" s="20">
        <f t="shared" ref="E225:G228" si="38">F224+7</f>
        <v>46223</v>
      </c>
      <c r="G225" s="20">
        <f t="shared" si="38"/>
        <v>46253</v>
      </c>
    </row>
    <row r="226" spans="1:7" s="3" customFormat="1" ht="15.75" customHeight="1">
      <c r="A226" s="47"/>
      <c r="B226" s="57" t="s">
        <v>85</v>
      </c>
      <c r="C226" s="57" t="s">
        <v>81</v>
      </c>
      <c r="D226" s="214"/>
      <c r="E226" s="20">
        <f t="shared" si="38"/>
        <v>46225</v>
      </c>
      <c r="F226" s="20">
        <f t="shared" si="38"/>
        <v>46230</v>
      </c>
      <c r="G226" s="20">
        <f t="shared" si="38"/>
        <v>46260</v>
      </c>
    </row>
    <row r="227" spans="1:7" s="3" customFormat="1" ht="15.75" customHeight="1">
      <c r="A227" s="47"/>
      <c r="B227" s="57" t="s">
        <v>86</v>
      </c>
      <c r="C227" s="57" t="s">
        <v>87</v>
      </c>
      <c r="D227" s="214"/>
      <c r="E227" s="20">
        <f t="shared" si="38"/>
        <v>46232</v>
      </c>
      <c r="F227" s="20">
        <f t="shared" si="38"/>
        <v>46237</v>
      </c>
      <c r="G227" s="20">
        <f t="shared" si="38"/>
        <v>46267</v>
      </c>
    </row>
    <row r="228" spans="1:7" s="3" customFormat="1" ht="15.75" customHeight="1">
      <c r="A228" s="47"/>
      <c r="B228" s="59" t="s">
        <v>161</v>
      </c>
      <c r="C228" s="57" t="s">
        <v>89</v>
      </c>
      <c r="D228" s="214"/>
      <c r="E228" s="20">
        <f t="shared" si="38"/>
        <v>46239</v>
      </c>
      <c r="F228" s="20">
        <f t="shared" si="38"/>
        <v>46244</v>
      </c>
      <c r="G228" s="20">
        <f t="shared" si="38"/>
        <v>46274</v>
      </c>
    </row>
    <row r="229" spans="1:7" s="3" customFormat="1" ht="15.75" customHeight="1">
      <c r="A229" s="47"/>
      <c r="B229" s="49"/>
      <c r="C229" s="49"/>
      <c r="D229" s="50"/>
      <c r="E229" s="50"/>
      <c r="F229" s="48"/>
      <c r="G229" s="48"/>
    </row>
    <row r="230" spans="1:7" s="3" customFormat="1" ht="15.75" customHeight="1">
      <c r="A230" s="188"/>
      <c r="B230" s="188"/>
      <c r="C230" s="49"/>
      <c r="D230" s="50"/>
      <c r="E230" s="50"/>
      <c r="F230" s="48"/>
      <c r="G230" s="48"/>
    </row>
    <row r="231" spans="1:7" s="3" customFormat="1" ht="15.75" customHeight="1">
      <c r="A231" s="47" t="s">
        <v>162</v>
      </c>
      <c r="B231" s="206" t="s">
        <v>5</v>
      </c>
      <c r="C231" s="206" t="s">
        <v>6</v>
      </c>
      <c r="D231" s="206" t="s">
        <v>7</v>
      </c>
      <c r="E231" s="31" t="s">
        <v>8</v>
      </c>
      <c r="F231" s="31" t="s">
        <v>8</v>
      </c>
      <c r="G231" s="30" t="s">
        <v>162</v>
      </c>
    </row>
    <row r="232" spans="1:7" s="3" customFormat="1" ht="15.75" customHeight="1">
      <c r="A232" s="47"/>
      <c r="B232" s="207"/>
      <c r="C232" s="207"/>
      <c r="D232" s="207"/>
      <c r="E232" s="32" t="s">
        <v>9</v>
      </c>
      <c r="F232" s="53" t="s">
        <v>10</v>
      </c>
      <c r="G232" s="31" t="s">
        <v>11</v>
      </c>
    </row>
    <row r="233" spans="1:7" s="3" customFormat="1" ht="15.75" customHeight="1">
      <c r="A233" s="47"/>
      <c r="B233" s="72" t="s">
        <v>131</v>
      </c>
      <c r="C233" s="19" t="s">
        <v>132</v>
      </c>
      <c r="D233" s="212" t="s">
        <v>133</v>
      </c>
      <c r="E233" s="20">
        <v>46205</v>
      </c>
      <c r="F233" s="73">
        <f>E233+7</f>
        <v>46212</v>
      </c>
      <c r="G233" s="21">
        <f>F233+51</f>
        <v>46263</v>
      </c>
    </row>
    <row r="234" spans="1:7" s="3" customFormat="1" ht="15.75" customHeight="1">
      <c r="A234" s="47"/>
      <c r="B234" s="72" t="s">
        <v>134</v>
      </c>
      <c r="C234" s="19" t="s">
        <v>58</v>
      </c>
      <c r="D234" s="219"/>
      <c r="E234" s="35">
        <f t="shared" ref="E234:G237" si="39">E233+7</f>
        <v>46212</v>
      </c>
      <c r="F234" s="73">
        <f t="shared" si="39"/>
        <v>46219</v>
      </c>
      <c r="G234" s="21">
        <f t="shared" si="39"/>
        <v>46270</v>
      </c>
    </row>
    <row r="235" spans="1:7" s="3" customFormat="1" ht="15.75" customHeight="1">
      <c r="A235" s="47"/>
      <c r="B235" s="72" t="s">
        <v>135</v>
      </c>
      <c r="C235" s="19" t="s">
        <v>61</v>
      </c>
      <c r="D235" s="219"/>
      <c r="E235" s="35">
        <f t="shared" si="39"/>
        <v>46219</v>
      </c>
      <c r="F235" s="73">
        <f t="shared" si="39"/>
        <v>46226</v>
      </c>
      <c r="G235" s="21">
        <f t="shared" si="39"/>
        <v>46277</v>
      </c>
    </row>
    <row r="236" spans="1:7" s="3" customFormat="1" ht="15.75" customHeight="1">
      <c r="A236" s="47"/>
      <c r="B236" s="72" t="s">
        <v>136</v>
      </c>
      <c r="C236" s="19" t="s">
        <v>13</v>
      </c>
      <c r="D236" s="219"/>
      <c r="E236" s="35">
        <f t="shared" si="39"/>
        <v>46226</v>
      </c>
      <c r="F236" s="73">
        <f t="shared" si="39"/>
        <v>46233</v>
      </c>
      <c r="G236" s="21">
        <f t="shared" si="39"/>
        <v>46284</v>
      </c>
    </row>
    <row r="237" spans="1:7" s="3" customFormat="1" ht="15.75" customHeight="1">
      <c r="A237" s="47"/>
      <c r="B237" s="72" t="s">
        <v>137</v>
      </c>
      <c r="C237" s="19" t="s">
        <v>13</v>
      </c>
      <c r="D237" s="213"/>
      <c r="E237" s="35">
        <f t="shared" si="39"/>
        <v>46233</v>
      </c>
      <c r="F237" s="73">
        <f t="shared" si="39"/>
        <v>46240</v>
      </c>
      <c r="G237" s="21">
        <f t="shared" si="39"/>
        <v>46291</v>
      </c>
    </row>
    <row r="238" spans="1:7" s="3" customFormat="1" ht="15.75" customHeight="1">
      <c r="A238" s="47"/>
      <c r="B238" s="78"/>
      <c r="C238" s="25"/>
      <c r="D238" s="64"/>
      <c r="E238" s="27"/>
      <c r="F238" s="74"/>
      <c r="G238" s="79"/>
    </row>
    <row r="239" spans="1:7" s="3" customFormat="1" ht="15.75" customHeight="1">
      <c r="A239" s="188"/>
      <c r="B239" s="188"/>
      <c r="C239" s="188"/>
      <c r="D239" s="188"/>
      <c r="E239" s="188"/>
      <c r="F239" s="188"/>
      <c r="G239" s="190"/>
    </row>
    <row r="240" spans="1:7" s="3" customFormat="1" ht="15.75" customHeight="1">
      <c r="A240" s="47" t="s">
        <v>163</v>
      </c>
      <c r="B240" s="206" t="s">
        <v>5</v>
      </c>
      <c r="C240" s="206" t="s">
        <v>6</v>
      </c>
      <c r="D240" s="206" t="s">
        <v>7</v>
      </c>
      <c r="E240" s="31" t="s">
        <v>8</v>
      </c>
      <c r="F240" s="31" t="s">
        <v>8</v>
      </c>
      <c r="G240" s="30" t="s">
        <v>164</v>
      </c>
    </row>
    <row r="241" spans="1:7" s="3" customFormat="1" ht="15.75" customHeight="1">
      <c r="A241" s="47"/>
      <c r="B241" s="207"/>
      <c r="C241" s="207"/>
      <c r="D241" s="207"/>
      <c r="E241" s="32" t="s">
        <v>9</v>
      </c>
      <c r="F241" s="53" t="s">
        <v>10</v>
      </c>
      <c r="G241" s="31" t="s">
        <v>11</v>
      </c>
    </row>
    <row r="242" spans="1:7" s="3" customFormat="1" ht="15.75" customHeight="1">
      <c r="A242" s="47"/>
      <c r="B242" s="57" t="s">
        <v>95</v>
      </c>
      <c r="C242" s="57" t="s">
        <v>96</v>
      </c>
      <c r="D242" s="214" t="s">
        <v>94</v>
      </c>
      <c r="E242" s="20">
        <v>46207</v>
      </c>
      <c r="F242" s="21">
        <f>E242+6</f>
        <v>46213</v>
      </c>
      <c r="G242" s="21">
        <f>F242+48</f>
        <v>46261</v>
      </c>
    </row>
    <row r="243" spans="1:7" s="3" customFormat="1" ht="15.75" customHeight="1">
      <c r="A243" s="47"/>
      <c r="B243" s="57" t="s">
        <v>97</v>
      </c>
      <c r="C243" s="57" t="s">
        <v>98</v>
      </c>
      <c r="D243" s="214"/>
      <c r="E243" s="24">
        <f>E242+7</f>
        <v>46214</v>
      </c>
      <c r="F243" s="21">
        <f t="shared" ref="F243:G246" si="40">F242+7</f>
        <v>46220</v>
      </c>
      <c r="G243" s="21">
        <f t="shared" si="40"/>
        <v>46268</v>
      </c>
    </row>
    <row r="244" spans="1:7" s="3" customFormat="1" ht="15.75" customHeight="1">
      <c r="A244" s="47"/>
      <c r="B244" s="59" t="s">
        <v>99</v>
      </c>
      <c r="C244" s="57" t="s">
        <v>100</v>
      </c>
      <c r="D244" s="214"/>
      <c r="E244" s="24">
        <f t="shared" ref="E244:E246" si="41">E243+7</f>
        <v>46221</v>
      </c>
      <c r="F244" s="21">
        <f t="shared" si="40"/>
        <v>46227</v>
      </c>
      <c r="G244" s="21">
        <f t="shared" si="40"/>
        <v>46275</v>
      </c>
    </row>
    <row r="245" spans="1:7" s="3" customFormat="1" ht="15.75" customHeight="1">
      <c r="A245" s="47"/>
      <c r="B245" s="58" t="s">
        <v>165</v>
      </c>
      <c r="C245" s="57" t="s">
        <v>102</v>
      </c>
      <c r="D245" s="214"/>
      <c r="E245" s="24">
        <f t="shared" si="41"/>
        <v>46228</v>
      </c>
      <c r="F245" s="21">
        <f t="shared" si="40"/>
        <v>46234</v>
      </c>
      <c r="G245" s="21">
        <f t="shared" si="40"/>
        <v>46282</v>
      </c>
    </row>
    <row r="246" spans="1:7" s="3" customFormat="1" ht="15.75" customHeight="1">
      <c r="A246" s="47"/>
      <c r="B246" s="57" t="s">
        <v>166</v>
      </c>
      <c r="C246" s="57" t="s">
        <v>120</v>
      </c>
      <c r="D246" s="214"/>
      <c r="E246" s="24">
        <f t="shared" si="41"/>
        <v>46235</v>
      </c>
      <c r="F246" s="21">
        <f t="shared" si="40"/>
        <v>46241</v>
      </c>
      <c r="G246" s="21">
        <f t="shared" si="40"/>
        <v>46289</v>
      </c>
    </row>
    <row r="247" spans="1:7" s="3" customFormat="1" ht="15.75" customHeight="1">
      <c r="A247" s="47"/>
      <c r="B247" s="29"/>
      <c r="C247" s="29"/>
      <c r="D247" s="26"/>
      <c r="E247" s="26"/>
      <c r="F247" s="28"/>
      <c r="G247" s="28"/>
    </row>
    <row r="248" spans="1:7" s="3" customFormat="1" ht="15.75" customHeight="1">
      <c r="A248" s="188"/>
      <c r="B248" s="188"/>
      <c r="C248" s="49"/>
      <c r="D248" s="50"/>
      <c r="E248" s="50"/>
      <c r="F248" s="48"/>
      <c r="G248" s="48"/>
    </row>
    <row r="249" spans="1:7" s="3" customFormat="1" ht="15.75" customHeight="1">
      <c r="A249" s="47" t="s">
        <v>167</v>
      </c>
      <c r="B249" s="206" t="s">
        <v>5</v>
      </c>
      <c r="C249" s="206" t="s">
        <v>6</v>
      </c>
      <c r="D249" s="206" t="s">
        <v>7</v>
      </c>
      <c r="E249" s="31" t="s">
        <v>8</v>
      </c>
      <c r="F249" s="31" t="s">
        <v>8</v>
      </c>
      <c r="G249" s="30" t="s">
        <v>168</v>
      </c>
    </row>
    <row r="250" spans="1:7" s="3" customFormat="1" ht="15.75" customHeight="1">
      <c r="A250" s="47"/>
      <c r="B250" s="207"/>
      <c r="C250" s="207"/>
      <c r="D250" s="207"/>
      <c r="E250" s="32" t="s">
        <v>9</v>
      </c>
      <c r="F250" s="53" t="s">
        <v>10</v>
      </c>
      <c r="G250" s="31" t="s">
        <v>11</v>
      </c>
    </row>
    <row r="251" spans="1:7" s="3" customFormat="1" ht="15.75" customHeight="1">
      <c r="A251" s="47"/>
      <c r="B251" s="57" t="s">
        <v>148</v>
      </c>
      <c r="C251" s="19" t="s">
        <v>149</v>
      </c>
      <c r="D251" s="212" t="s">
        <v>169</v>
      </c>
      <c r="E251" s="20">
        <v>46203</v>
      </c>
      <c r="F251" s="76">
        <f>E251+5</f>
        <v>46208</v>
      </c>
      <c r="G251" s="21">
        <f>F251+45</f>
        <v>46253</v>
      </c>
    </row>
    <row r="252" spans="1:7" s="3" customFormat="1" ht="15.75" customHeight="1">
      <c r="A252" s="47"/>
      <c r="B252" s="22" t="s">
        <v>151</v>
      </c>
      <c r="C252" s="19" t="s">
        <v>152</v>
      </c>
      <c r="D252" s="219"/>
      <c r="E252" s="24">
        <f>E251+7</f>
        <v>46210</v>
      </c>
      <c r="F252" s="76">
        <f t="shared" ref="F252:G255" si="42">F251+7</f>
        <v>46215</v>
      </c>
      <c r="G252" s="21">
        <f t="shared" si="42"/>
        <v>46260</v>
      </c>
    </row>
    <row r="253" spans="1:7" s="3" customFormat="1" ht="15.75" customHeight="1">
      <c r="A253" s="47"/>
      <c r="B253" s="57" t="s">
        <v>153</v>
      </c>
      <c r="C253" s="19" t="s">
        <v>154</v>
      </c>
      <c r="D253" s="219"/>
      <c r="E253" s="24">
        <f t="shared" ref="E253:E255" si="43">E252+7</f>
        <v>46217</v>
      </c>
      <c r="F253" s="76">
        <f t="shared" si="42"/>
        <v>46222</v>
      </c>
      <c r="G253" s="21">
        <f t="shared" si="42"/>
        <v>46267</v>
      </c>
    </row>
    <row r="254" spans="1:7" s="3" customFormat="1" ht="15.75" customHeight="1">
      <c r="A254" s="47"/>
      <c r="B254" s="57" t="s">
        <v>155</v>
      </c>
      <c r="C254" s="19" t="s">
        <v>156</v>
      </c>
      <c r="D254" s="219"/>
      <c r="E254" s="24">
        <f t="shared" si="43"/>
        <v>46224</v>
      </c>
      <c r="F254" s="76">
        <f t="shared" si="42"/>
        <v>46229</v>
      </c>
      <c r="G254" s="21">
        <f t="shared" si="42"/>
        <v>46274</v>
      </c>
    </row>
    <row r="255" spans="1:7" s="3" customFormat="1" ht="15.75" customHeight="1">
      <c r="A255" s="47"/>
      <c r="B255" s="59" t="s">
        <v>157</v>
      </c>
      <c r="C255" s="19" t="s">
        <v>158</v>
      </c>
      <c r="D255" s="213"/>
      <c r="E255" s="24">
        <f t="shared" si="43"/>
        <v>46231</v>
      </c>
      <c r="F255" s="76">
        <f t="shared" si="42"/>
        <v>46236</v>
      </c>
      <c r="G255" s="21">
        <f t="shared" si="42"/>
        <v>46281</v>
      </c>
    </row>
    <row r="256" spans="1:7" s="3" customFormat="1" ht="15.75" customHeight="1">
      <c r="A256" s="47"/>
      <c r="C256" s="49"/>
      <c r="D256" s="50"/>
      <c r="E256" s="50"/>
      <c r="F256" s="48"/>
      <c r="G256" s="48"/>
    </row>
    <row r="257" spans="1:7" s="3" customFormat="1" ht="15.75" customHeight="1">
      <c r="A257" s="188"/>
      <c r="B257" s="188"/>
      <c r="C257" s="49"/>
      <c r="D257" s="50"/>
      <c r="E257" s="50"/>
      <c r="F257" s="48"/>
      <c r="G257" s="48"/>
    </row>
    <row r="258" spans="1:7" s="3" customFormat="1" ht="15.75" customHeight="1">
      <c r="A258" s="47" t="s">
        <v>170</v>
      </c>
      <c r="B258" s="206" t="s">
        <v>5</v>
      </c>
      <c r="C258" s="206" t="s">
        <v>6</v>
      </c>
      <c r="D258" s="206" t="s">
        <v>7</v>
      </c>
      <c r="E258" s="31" t="s">
        <v>8</v>
      </c>
      <c r="F258" s="31" t="s">
        <v>8</v>
      </c>
      <c r="G258" s="31" t="s">
        <v>170</v>
      </c>
    </row>
    <row r="259" spans="1:7" s="3" customFormat="1" ht="15.75" customHeight="1">
      <c r="A259" s="47"/>
      <c r="B259" s="207"/>
      <c r="C259" s="207"/>
      <c r="D259" s="207"/>
      <c r="E259" s="32" t="s">
        <v>9</v>
      </c>
      <c r="F259" s="31" t="s">
        <v>10</v>
      </c>
      <c r="G259" s="31" t="s">
        <v>11</v>
      </c>
    </row>
    <row r="260" spans="1:7" s="3" customFormat="1" ht="15.75" customHeight="1">
      <c r="A260" s="47"/>
      <c r="B260" s="57" t="s">
        <v>148</v>
      </c>
      <c r="C260" s="19" t="s">
        <v>149</v>
      </c>
      <c r="D260" s="212" t="s">
        <v>169</v>
      </c>
      <c r="E260" s="21">
        <v>46203</v>
      </c>
      <c r="F260" s="76">
        <f>E260+6</f>
        <v>46209</v>
      </c>
      <c r="G260" s="21">
        <f>F260+32</f>
        <v>46241</v>
      </c>
    </row>
    <row r="261" spans="1:7" s="3" customFormat="1" ht="15.75" customHeight="1">
      <c r="A261" s="47"/>
      <c r="B261" s="22" t="s">
        <v>151</v>
      </c>
      <c r="C261" s="19" t="s">
        <v>152</v>
      </c>
      <c r="D261" s="219"/>
      <c r="E261" s="76">
        <f t="shared" ref="E261:G264" si="44">E260+7</f>
        <v>46210</v>
      </c>
      <c r="F261" s="76">
        <f t="shared" si="44"/>
        <v>46216</v>
      </c>
      <c r="G261" s="21">
        <f t="shared" si="44"/>
        <v>46248</v>
      </c>
    </row>
    <row r="262" spans="1:7" s="3" customFormat="1" ht="15.75" customHeight="1">
      <c r="A262" s="47"/>
      <c r="B262" s="57" t="s">
        <v>153</v>
      </c>
      <c r="C262" s="19" t="s">
        <v>154</v>
      </c>
      <c r="D262" s="219"/>
      <c r="E262" s="76">
        <f t="shared" si="44"/>
        <v>46217</v>
      </c>
      <c r="F262" s="76">
        <f t="shared" si="44"/>
        <v>46223</v>
      </c>
      <c r="G262" s="21">
        <f t="shared" si="44"/>
        <v>46255</v>
      </c>
    </row>
    <row r="263" spans="1:7" s="3" customFormat="1" ht="15.75" customHeight="1">
      <c r="A263" s="47"/>
      <c r="B263" s="57" t="s">
        <v>155</v>
      </c>
      <c r="C263" s="19" t="s">
        <v>156</v>
      </c>
      <c r="D263" s="219"/>
      <c r="E263" s="76">
        <f t="shared" si="44"/>
        <v>46224</v>
      </c>
      <c r="F263" s="76">
        <f t="shared" si="44"/>
        <v>46230</v>
      </c>
      <c r="G263" s="21">
        <f t="shared" si="44"/>
        <v>46262</v>
      </c>
    </row>
    <row r="264" spans="1:7" s="3" customFormat="1" ht="15.75" customHeight="1">
      <c r="A264" s="47"/>
      <c r="B264" s="59" t="s">
        <v>157</v>
      </c>
      <c r="C264" s="19" t="s">
        <v>158</v>
      </c>
      <c r="D264" s="213"/>
      <c r="E264" s="76">
        <f t="shared" si="44"/>
        <v>46231</v>
      </c>
      <c r="F264" s="76">
        <f t="shared" si="44"/>
        <v>46237</v>
      </c>
      <c r="G264" s="21">
        <f t="shared" si="44"/>
        <v>46269</v>
      </c>
    </row>
    <row r="265" spans="1:7" s="3" customFormat="1" ht="15.75" customHeight="1">
      <c r="A265" s="47"/>
      <c r="B265" s="49"/>
      <c r="C265" s="49"/>
      <c r="D265" s="50"/>
      <c r="E265" s="50"/>
      <c r="F265" s="48"/>
      <c r="G265" s="48"/>
    </row>
    <row r="266" spans="1:7" s="3" customFormat="1" ht="15.75" customHeight="1">
      <c r="A266" s="188"/>
      <c r="B266" s="188"/>
      <c r="C266" s="49"/>
      <c r="D266" s="50"/>
      <c r="E266" s="50"/>
      <c r="F266" s="48"/>
      <c r="G266" s="48"/>
    </row>
    <row r="267" spans="1:7" s="3" customFormat="1" ht="15.75" customHeight="1">
      <c r="A267" s="188"/>
      <c r="B267" s="188"/>
      <c r="C267" s="49"/>
      <c r="D267" s="50"/>
      <c r="E267" s="50"/>
      <c r="F267" s="48"/>
      <c r="G267" s="48"/>
    </row>
    <row r="268" spans="1:7" s="3" customFormat="1" ht="15.75" customHeight="1">
      <c r="A268" s="47" t="s">
        <v>171</v>
      </c>
      <c r="B268" s="206" t="s">
        <v>5</v>
      </c>
      <c r="C268" s="206" t="s">
        <v>6</v>
      </c>
      <c r="D268" s="206" t="s">
        <v>7</v>
      </c>
      <c r="E268" s="31" t="s">
        <v>8</v>
      </c>
      <c r="F268" s="31" t="s">
        <v>8</v>
      </c>
      <c r="G268" s="30" t="s">
        <v>172</v>
      </c>
    </row>
    <row r="269" spans="1:7" s="3" customFormat="1" ht="15.75" customHeight="1">
      <c r="A269" s="47"/>
      <c r="B269" s="207"/>
      <c r="C269" s="207"/>
      <c r="D269" s="207"/>
      <c r="E269" s="32" t="s">
        <v>9</v>
      </c>
      <c r="F269" s="53" t="s">
        <v>10</v>
      </c>
      <c r="G269" s="31" t="s">
        <v>11</v>
      </c>
    </row>
    <row r="270" spans="1:7" s="3" customFormat="1" ht="15.75" customHeight="1">
      <c r="A270" s="47"/>
      <c r="B270" s="57" t="s">
        <v>104</v>
      </c>
      <c r="C270" s="57" t="s">
        <v>105</v>
      </c>
      <c r="D270" s="212" t="s">
        <v>173</v>
      </c>
      <c r="E270" s="21">
        <v>46204</v>
      </c>
      <c r="F270" s="76">
        <f>E270+7</f>
        <v>46211</v>
      </c>
      <c r="G270" s="21">
        <f>F270+30</f>
        <v>46241</v>
      </c>
    </row>
    <row r="271" spans="1:7" s="3" customFormat="1" ht="15.75" customHeight="1">
      <c r="A271" s="47"/>
      <c r="B271" s="59" t="s">
        <v>174</v>
      </c>
      <c r="C271" s="57" t="s">
        <v>108</v>
      </c>
      <c r="D271" s="219"/>
      <c r="E271" s="76">
        <f t="shared" ref="E271:G274" si="45">E270+7</f>
        <v>46211</v>
      </c>
      <c r="F271" s="76">
        <f t="shared" si="45"/>
        <v>46218</v>
      </c>
      <c r="G271" s="21">
        <f t="shared" si="45"/>
        <v>46248</v>
      </c>
    </row>
    <row r="272" spans="1:7" s="3" customFormat="1" ht="15.75" customHeight="1">
      <c r="A272" s="47"/>
      <c r="B272" s="59" t="s">
        <v>175</v>
      </c>
      <c r="C272" s="57" t="s">
        <v>110</v>
      </c>
      <c r="D272" s="219"/>
      <c r="E272" s="76">
        <f t="shared" si="45"/>
        <v>46218</v>
      </c>
      <c r="F272" s="76">
        <f t="shared" si="45"/>
        <v>46225</v>
      </c>
      <c r="G272" s="21">
        <f t="shared" si="45"/>
        <v>46255</v>
      </c>
    </row>
    <row r="273" spans="1:7" s="3" customFormat="1" ht="15.75" customHeight="1">
      <c r="A273" s="47"/>
      <c r="B273" s="57" t="s">
        <v>111</v>
      </c>
      <c r="C273" s="57" t="s">
        <v>112</v>
      </c>
      <c r="D273" s="219"/>
      <c r="E273" s="76">
        <f t="shared" si="45"/>
        <v>46225</v>
      </c>
      <c r="F273" s="76">
        <f t="shared" si="45"/>
        <v>46232</v>
      </c>
      <c r="G273" s="21">
        <f t="shared" si="45"/>
        <v>46262</v>
      </c>
    </row>
    <row r="274" spans="1:7" s="3" customFormat="1" ht="15.75" customHeight="1">
      <c r="A274" s="47"/>
      <c r="B274" s="57" t="s">
        <v>176</v>
      </c>
      <c r="C274" s="57" t="s">
        <v>177</v>
      </c>
      <c r="D274" s="213"/>
      <c r="E274" s="76">
        <f t="shared" si="45"/>
        <v>46232</v>
      </c>
      <c r="F274" s="76">
        <f t="shared" si="45"/>
        <v>46239</v>
      </c>
      <c r="G274" s="21">
        <f t="shared" si="45"/>
        <v>46269</v>
      </c>
    </row>
    <row r="275" spans="1:7" s="3" customFormat="1" ht="15.75" customHeight="1">
      <c r="A275" s="47"/>
      <c r="B275" s="49"/>
      <c r="C275" s="49"/>
      <c r="D275" s="50"/>
      <c r="E275" s="50"/>
      <c r="F275" s="48"/>
      <c r="G275" s="48"/>
    </row>
    <row r="276" spans="1:7" s="3" customFormat="1" ht="15.75" customHeight="1">
      <c r="A276" s="188"/>
      <c r="B276" s="188"/>
      <c r="C276" s="49"/>
      <c r="D276" s="50"/>
      <c r="E276" s="50"/>
      <c r="F276" s="48"/>
      <c r="G276" s="48"/>
    </row>
    <row r="277" spans="1:7" s="3" customFormat="1" ht="15.75" customHeight="1">
      <c r="A277" s="47" t="s">
        <v>178</v>
      </c>
      <c r="B277" s="206" t="s">
        <v>5</v>
      </c>
      <c r="C277" s="206" t="s">
        <v>6</v>
      </c>
      <c r="D277" s="206" t="s">
        <v>7</v>
      </c>
      <c r="E277" s="31" t="s">
        <v>8</v>
      </c>
      <c r="F277" s="31" t="s">
        <v>8</v>
      </c>
      <c r="G277" s="30" t="s">
        <v>179</v>
      </c>
    </row>
    <row r="278" spans="1:7" s="3" customFormat="1" ht="15.75" customHeight="1">
      <c r="A278" s="47"/>
      <c r="B278" s="207"/>
      <c r="C278" s="207"/>
      <c r="D278" s="207"/>
      <c r="E278" s="32" t="s">
        <v>9</v>
      </c>
      <c r="F278" s="53" t="s">
        <v>10</v>
      </c>
      <c r="G278" s="31" t="s">
        <v>11</v>
      </c>
    </row>
    <row r="279" spans="1:7" s="3" customFormat="1" ht="15.75" customHeight="1">
      <c r="A279" s="47"/>
      <c r="B279" s="33" t="s">
        <v>180</v>
      </c>
      <c r="C279" s="19" t="s">
        <v>181</v>
      </c>
      <c r="D279" s="212" t="s">
        <v>182</v>
      </c>
      <c r="E279" s="21">
        <v>46208</v>
      </c>
      <c r="F279" s="76">
        <f>E279+5</f>
        <v>46213</v>
      </c>
      <c r="G279" s="21">
        <f>F279+44</f>
        <v>46257</v>
      </c>
    </row>
    <row r="280" spans="1:7" s="3" customFormat="1" ht="15.75" customHeight="1">
      <c r="A280" s="47"/>
      <c r="B280" s="33" t="s">
        <v>183</v>
      </c>
      <c r="C280" s="19" t="s">
        <v>184</v>
      </c>
      <c r="D280" s="219"/>
      <c r="E280" s="76">
        <f t="shared" ref="E280:G283" si="46">E279+7</f>
        <v>46215</v>
      </c>
      <c r="F280" s="76">
        <f t="shared" si="46"/>
        <v>46220</v>
      </c>
      <c r="G280" s="21">
        <f t="shared" si="46"/>
        <v>46264</v>
      </c>
    </row>
    <row r="281" spans="1:7" s="3" customFormat="1" ht="15.75" customHeight="1">
      <c r="A281" s="47"/>
      <c r="B281" s="22" t="s">
        <v>185</v>
      </c>
      <c r="C281" s="19" t="s">
        <v>181</v>
      </c>
      <c r="D281" s="219"/>
      <c r="E281" s="76">
        <f t="shared" si="46"/>
        <v>46222</v>
      </c>
      <c r="F281" s="76">
        <f t="shared" si="46"/>
        <v>46227</v>
      </c>
      <c r="G281" s="21">
        <f t="shared" si="46"/>
        <v>46271</v>
      </c>
    </row>
    <row r="282" spans="1:7" s="3" customFormat="1" ht="15.75" customHeight="1">
      <c r="A282" s="47"/>
      <c r="B282" s="80" t="s">
        <v>186</v>
      </c>
      <c r="C282" s="19" t="s">
        <v>187</v>
      </c>
      <c r="D282" s="219"/>
      <c r="E282" s="76">
        <f t="shared" si="46"/>
        <v>46229</v>
      </c>
      <c r="F282" s="76">
        <f t="shared" si="46"/>
        <v>46234</v>
      </c>
      <c r="G282" s="21">
        <f t="shared" si="46"/>
        <v>46278</v>
      </c>
    </row>
    <row r="283" spans="1:7" s="3" customFormat="1" ht="15.75" customHeight="1">
      <c r="A283" s="47"/>
      <c r="B283" s="33" t="s">
        <v>188</v>
      </c>
      <c r="C283" s="19" t="s">
        <v>189</v>
      </c>
      <c r="D283" s="213"/>
      <c r="E283" s="76">
        <f t="shared" si="46"/>
        <v>46236</v>
      </c>
      <c r="F283" s="76">
        <f t="shared" si="46"/>
        <v>46241</v>
      </c>
      <c r="G283" s="21">
        <f t="shared" si="46"/>
        <v>46285</v>
      </c>
    </row>
    <row r="284" spans="1:7" s="3" customFormat="1" ht="15.75" customHeight="1">
      <c r="A284" s="71"/>
      <c r="B284" s="81"/>
      <c r="C284" s="41"/>
      <c r="D284" s="37"/>
      <c r="E284" s="70"/>
      <c r="F284" s="68"/>
      <c r="G284" s="68"/>
    </row>
    <row r="285" spans="1:7" s="3" customFormat="1" ht="15.75" customHeight="1">
      <c r="A285" s="185" t="s">
        <v>190</v>
      </c>
      <c r="B285" s="185"/>
      <c r="C285" s="185"/>
      <c r="D285" s="185"/>
      <c r="E285" s="185"/>
      <c r="F285" s="185"/>
      <c r="G285" s="185"/>
    </row>
    <row r="286" spans="1:7" s="3" customFormat="1" ht="15.75" customHeight="1">
      <c r="A286" s="189"/>
      <c r="B286" s="189"/>
      <c r="C286" s="69"/>
      <c r="D286" s="70"/>
      <c r="E286" s="70"/>
      <c r="F286" s="68"/>
      <c r="G286" s="68"/>
    </row>
    <row r="287" spans="1:7" s="3" customFormat="1" ht="15.75" customHeight="1">
      <c r="A287" s="45" t="s">
        <v>191</v>
      </c>
      <c r="B287" s="206" t="s">
        <v>5</v>
      </c>
      <c r="C287" s="206" t="s">
        <v>6</v>
      </c>
      <c r="D287" s="206" t="s">
        <v>7</v>
      </c>
      <c r="E287" s="16" t="s">
        <v>8</v>
      </c>
      <c r="F287" s="16" t="s">
        <v>8</v>
      </c>
      <c r="G287" s="15" t="s">
        <v>191</v>
      </c>
    </row>
    <row r="288" spans="1:7" s="3" customFormat="1" ht="15.75" customHeight="1">
      <c r="A288" s="45"/>
      <c r="B288" s="207"/>
      <c r="C288" s="207"/>
      <c r="D288" s="207"/>
      <c r="E288" s="17" t="s">
        <v>9</v>
      </c>
      <c r="F288" s="46" t="s">
        <v>10</v>
      </c>
      <c r="G288" s="16" t="s">
        <v>11</v>
      </c>
    </row>
    <row r="289" spans="1:7" s="3" customFormat="1" ht="15.75" customHeight="1">
      <c r="A289" s="47"/>
      <c r="B289" s="72" t="s">
        <v>192</v>
      </c>
      <c r="C289" s="31" t="s">
        <v>193</v>
      </c>
      <c r="D289" s="212" t="s">
        <v>194</v>
      </c>
      <c r="E289" s="20">
        <v>46210</v>
      </c>
      <c r="F289" s="76">
        <f>E289+4</f>
        <v>46214</v>
      </c>
      <c r="G289" s="21">
        <f>F289+24</f>
        <v>46238</v>
      </c>
    </row>
    <row r="290" spans="1:7" s="3" customFormat="1" ht="15.75" customHeight="1">
      <c r="A290" s="47"/>
      <c r="B290" s="72" t="s">
        <v>195</v>
      </c>
      <c r="C290" s="31" t="s">
        <v>196</v>
      </c>
      <c r="D290" s="219"/>
      <c r="E290" s="35">
        <f t="shared" ref="E290:G293" si="47">E289+7</f>
        <v>46217</v>
      </c>
      <c r="F290" s="76">
        <f t="shared" si="47"/>
        <v>46221</v>
      </c>
      <c r="G290" s="21">
        <f t="shared" si="47"/>
        <v>46245</v>
      </c>
    </row>
    <row r="291" spans="1:7" s="3" customFormat="1" ht="15.75" customHeight="1">
      <c r="A291" s="47"/>
      <c r="B291" s="72" t="s">
        <v>197</v>
      </c>
      <c r="C291" s="31" t="s">
        <v>198</v>
      </c>
      <c r="D291" s="219"/>
      <c r="E291" s="35">
        <f t="shared" si="47"/>
        <v>46224</v>
      </c>
      <c r="F291" s="76">
        <f t="shared" si="47"/>
        <v>46228</v>
      </c>
      <c r="G291" s="21">
        <f t="shared" si="47"/>
        <v>46252</v>
      </c>
    </row>
    <row r="292" spans="1:7" s="3" customFormat="1" ht="15.75" customHeight="1">
      <c r="A292" s="47"/>
      <c r="B292" s="72" t="s">
        <v>199</v>
      </c>
      <c r="C292" s="31" t="s">
        <v>200</v>
      </c>
      <c r="D292" s="219"/>
      <c r="E292" s="35">
        <f t="shared" si="47"/>
        <v>46231</v>
      </c>
      <c r="F292" s="76">
        <f t="shared" si="47"/>
        <v>46235</v>
      </c>
      <c r="G292" s="21">
        <f t="shared" si="47"/>
        <v>46259</v>
      </c>
    </row>
    <row r="293" spans="1:7" s="3" customFormat="1" ht="15.75" customHeight="1">
      <c r="A293" s="47"/>
      <c r="B293" s="72" t="s">
        <v>201</v>
      </c>
      <c r="C293" s="31" t="s">
        <v>202</v>
      </c>
      <c r="D293" s="213"/>
      <c r="E293" s="35">
        <f t="shared" si="47"/>
        <v>46238</v>
      </c>
      <c r="F293" s="76">
        <f t="shared" si="47"/>
        <v>46242</v>
      </c>
      <c r="G293" s="21">
        <f t="shared" si="47"/>
        <v>46266</v>
      </c>
    </row>
    <row r="294" spans="1:7" s="3" customFormat="1" ht="15.75" customHeight="1">
      <c r="A294" s="188"/>
      <c r="B294" s="188"/>
      <c r="C294" s="49"/>
      <c r="D294" s="50"/>
      <c r="E294" s="50"/>
      <c r="F294" s="48"/>
      <c r="G294" s="48"/>
    </row>
    <row r="295" spans="1:7" s="3" customFormat="1" ht="15.75" customHeight="1">
      <c r="A295" s="47"/>
      <c r="B295" s="49"/>
      <c r="C295" s="49"/>
      <c r="D295" s="50"/>
      <c r="E295" s="50"/>
      <c r="F295" s="48"/>
      <c r="G295" s="48"/>
    </row>
    <row r="296" spans="1:7" s="3" customFormat="1" ht="15.75" customHeight="1">
      <c r="A296" s="47" t="s">
        <v>203</v>
      </c>
      <c r="B296" s="206" t="s">
        <v>5</v>
      </c>
      <c r="C296" s="206" t="s">
        <v>6</v>
      </c>
      <c r="D296" s="206" t="s">
        <v>7</v>
      </c>
      <c r="E296" s="31" t="s">
        <v>8</v>
      </c>
      <c r="F296" s="31" t="s">
        <v>8</v>
      </c>
      <c r="G296" s="30" t="s">
        <v>204</v>
      </c>
    </row>
    <row r="297" spans="1:7" s="3" customFormat="1" ht="15.75" customHeight="1">
      <c r="A297" s="47"/>
      <c r="B297" s="207"/>
      <c r="C297" s="207"/>
      <c r="D297" s="207"/>
      <c r="E297" s="32" t="s">
        <v>9</v>
      </c>
      <c r="F297" s="53" t="s">
        <v>10</v>
      </c>
      <c r="G297" s="31" t="s">
        <v>11</v>
      </c>
    </row>
    <row r="298" spans="1:7" s="3" customFormat="1" ht="15.75" customHeight="1">
      <c r="A298" s="47"/>
      <c r="B298" s="72" t="s">
        <v>192</v>
      </c>
      <c r="C298" s="31" t="s">
        <v>193</v>
      </c>
      <c r="D298" s="212" t="s">
        <v>194</v>
      </c>
      <c r="E298" s="20">
        <v>46210</v>
      </c>
      <c r="F298" s="76">
        <f>E298+4</f>
        <v>46214</v>
      </c>
      <c r="G298" s="21">
        <f>F298+10</f>
        <v>46224</v>
      </c>
    </row>
    <row r="299" spans="1:7" s="3" customFormat="1" ht="15.75" customHeight="1">
      <c r="A299" s="47"/>
      <c r="B299" s="72" t="s">
        <v>195</v>
      </c>
      <c r="C299" s="31" t="s">
        <v>196</v>
      </c>
      <c r="D299" s="219"/>
      <c r="E299" s="35">
        <f t="shared" ref="E299:G302" si="48">E298+7</f>
        <v>46217</v>
      </c>
      <c r="F299" s="76">
        <f t="shared" si="48"/>
        <v>46221</v>
      </c>
      <c r="G299" s="21">
        <f t="shared" si="48"/>
        <v>46231</v>
      </c>
    </row>
    <row r="300" spans="1:7" s="3" customFormat="1" ht="15.75" customHeight="1">
      <c r="A300" s="47"/>
      <c r="B300" s="72" t="s">
        <v>197</v>
      </c>
      <c r="C300" s="31" t="s">
        <v>198</v>
      </c>
      <c r="D300" s="219"/>
      <c r="E300" s="35">
        <f t="shared" si="48"/>
        <v>46224</v>
      </c>
      <c r="F300" s="76">
        <f t="shared" si="48"/>
        <v>46228</v>
      </c>
      <c r="G300" s="21">
        <f t="shared" si="48"/>
        <v>46238</v>
      </c>
    </row>
    <row r="301" spans="1:7" s="3" customFormat="1" ht="15.75" customHeight="1">
      <c r="A301" s="47"/>
      <c r="B301" s="72" t="s">
        <v>199</v>
      </c>
      <c r="C301" s="31" t="s">
        <v>200</v>
      </c>
      <c r="D301" s="219"/>
      <c r="E301" s="35">
        <f t="shared" si="48"/>
        <v>46231</v>
      </c>
      <c r="F301" s="76">
        <f t="shared" si="48"/>
        <v>46235</v>
      </c>
      <c r="G301" s="21">
        <f t="shared" si="48"/>
        <v>46245</v>
      </c>
    </row>
    <row r="302" spans="1:7" s="3" customFormat="1" ht="15.75" customHeight="1">
      <c r="A302" s="47"/>
      <c r="B302" s="72" t="s">
        <v>201</v>
      </c>
      <c r="C302" s="31" t="s">
        <v>202</v>
      </c>
      <c r="D302" s="213"/>
      <c r="E302" s="35">
        <f t="shared" si="48"/>
        <v>46238</v>
      </c>
      <c r="F302" s="76">
        <f t="shared" si="48"/>
        <v>46242</v>
      </c>
      <c r="G302" s="21">
        <f t="shared" si="48"/>
        <v>46252</v>
      </c>
    </row>
    <row r="303" spans="1:7" s="3" customFormat="1" ht="15.75" customHeight="1">
      <c r="A303" s="47"/>
      <c r="B303" s="49"/>
      <c r="C303" s="49"/>
      <c r="D303" s="50"/>
      <c r="E303" s="50"/>
      <c r="F303" s="48"/>
      <c r="G303" s="48"/>
    </row>
    <row r="304" spans="1:7" s="3" customFormat="1" ht="15.75" customHeight="1">
      <c r="A304" s="191"/>
      <c r="B304" s="191"/>
      <c r="C304" s="49"/>
      <c r="D304" s="50"/>
      <c r="E304" s="50"/>
      <c r="F304" s="48"/>
      <c r="G304" s="48"/>
    </row>
    <row r="305" spans="1:7" s="3" customFormat="1" ht="15.75" customHeight="1">
      <c r="A305" s="47" t="s">
        <v>205</v>
      </c>
      <c r="B305" s="206" t="s">
        <v>5</v>
      </c>
      <c r="C305" s="206" t="s">
        <v>6</v>
      </c>
      <c r="D305" s="206" t="s">
        <v>7</v>
      </c>
      <c r="E305" s="31" t="s">
        <v>8</v>
      </c>
      <c r="F305" s="31" t="s">
        <v>8</v>
      </c>
      <c r="G305" s="31" t="s">
        <v>205</v>
      </c>
    </row>
    <row r="306" spans="1:7" s="3" customFormat="1" ht="15.75" customHeight="1">
      <c r="A306" s="47"/>
      <c r="B306" s="207"/>
      <c r="C306" s="207"/>
      <c r="D306" s="207"/>
      <c r="E306" s="32" t="s">
        <v>9</v>
      </c>
      <c r="F306" s="53" t="s">
        <v>10</v>
      </c>
      <c r="G306" s="31" t="s">
        <v>11</v>
      </c>
    </row>
    <row r="307" spans="1:7" s="3" customFormat="1" ht="15.75" customHeight="1">
      <c r="A307" s="47"/>
      <c r="B307" s="22" t="s">
        <v>206</v>
      </c>
      <c r="C307" s="83" t="s">
        <v>207</v>
      </c>
      <c r="D307" s="212" t="s">
        <v>208</v>
      </c>
      <c r="E307" s="76">
        <v>46210</v>
      </c>
      <c r="F307" s="76">
        <f>E307+5</f>
        <v>46215</v>
      </c>
      <c r="G307" s="21">
        <f>F307+19</f>
        <v>46234</v>
      </c>
    </row>
    <row r="308" spans="1:7" s="3" customFormat="1" ht="15.75" customHeight="1">
      <c r="A308" s="47"/>
      <c r="B308" s="22" t="s">
        <v>209</v>
      </c>
      <c r="C308" s="83" t="s">
        <v>98</v>
      </c>
      <c r="D308" s="219"/>
      <c r="E308" s="76">
        <f t="shared" ref="E308:G311" si="49">E307+7</f>
        <v>46217</v>
      </c>
      <c r="F308" s="76">
        <f t="shared" si="49"/>
        <v>46222</v>
      </c>
      <c r="G308" s="21">
        <f t="shared" si="49"/>
        <v>46241</v>
      </c>
    </row>
    <row r="309" spans="1:7" s="3" customFormat="1" ht="15.75" customHeight="1">
      <c r="A309" s="47"/>
      <c r="B309" s="83" t="s">
        <v>210</v>
      </c>
      <c r="C309" s="83" t="s">
        <v>211</v>
      </c>
      <c r="D309" s="219"/>
      <c r="E309" s="76">
        <f t="shared" si="49"/>
        <v>46224</v>
      </c>
      <c r="F309" s="76">
        <f t="shared" si="49"/>
        <v>46229</v>
      </c>
      <c r="G309" s="21">
        <f t="shared" si="49"/>
        <v>46248</v>
      </c>
    </row>
    <row r="310" spans="1:7" s="3" customFormat="1" ht="15.75" customHeight="1">
      <c r="A310" s="47"/>
      <c r="B310" s="83" t="s">
        <v>212</v>
      </c>
      <c r="C310" s="83" t="s">
        <v>102</v>
      </c>
      <c r="D310" s="219"/>
      <c r="E310" s="76">
        <f t="shared" si="49"/>
        <v>46231</v>
      </c>
      <c r="F310" s="76">
        <f t="shared" si="49"/>
        <v>46236</v>
      </c>
      <c r="G310" s="21">
        <f t="shared" si="49"/>
        <v>46255</v>
      </c>
    </row>
    <row r="311" spans="1:7" s="3" customFormat="1" ht="15.75" customHeight="1">
      <c r="A311" s="47"/>
      <c r="B311" s="22" t="s">
        <v>212</v>
      </c>
      <c r="C311" s="83" t="s">
        <v>120</v>
      </c>
      <c r="D311" s="213"/>
      <c r="E311" s="76">
        <f t="shared" si="49"/>
        <v>46238</v>
      </c>
      <c r="F311" s="76">
        <f t="shared" si="49"/>
        <v>46243</v>
      </c>
      <c r="G311" s="21">
        <f t="shared" si="49"/>
        <v>46262</v>
      </c>
    </row>
    <row r="312" spans="1:7" s="3" customFormat="1" ht="15.75" customHeight="1">
      <c r="A312" s="47"/>
      <c r="B312" s="49"/>
      <c r="C312" s="49"/>
      <c r="D312" s="50"/>
      <c r="E312" s="50"/>
      <c r="F312" s="48"/>
      <c r="G312" s="48"/>
    </row>
    <row r="313" spans="1:7" s="3" customFormat="1" ht="15.75" customHeight="1">
      <c r="A313" s="191"/>
      <c r="B313" s="191"/>
      <c r="C313" s="48" t="s">
        <v>213</v>
      </c>
      <c r="D313" s="50"/>
      <c r="E313" s="50"/>
      <c r="F313" s="48"/>
      <c r="G313" s="48"/>
    </row>
    <row r="314" spans="1:7" s="3" customFormat="1" ht="15.75" customHeight="1">
      <c r="A314" s="47" t="s">
        <v>214</v>
      </c>
      <c r="B314" s="208" t="s">
        <v>5</v>
      </c>
      <c r="C314" s="206" t="s">
        <v>6</v>
      </c>
      <c r="D314" s="206" t="s">
        <v>7</v>
      </c>
      <c r="E314" s="31" t="s">
        <v>8</v>
      </c>
      <c r="F314" s="31" t="s">
        <v>8</v>
      </c>
      <c r="G314" s="31" t="s">
        <v>215</v>
      </c>
    </row>
    <row r="315" spans="1:7" s="3" customFormat="1" ht="15.75" customHeight="1">
      <c r="A315" s="47"/>
      <c r="B315" s="208"/>
      <c r="C315" s="207"/>
      <c r="D315" s="207"/>
      <c r="E315" s="84" t="s">
        <v>9</v>
      </c>
      <c r="F315" s="31" t="s">
        <v>10</v>
      </c>
      <c r="G315" s="31" t="s">
        <v>11</v>
      </c>
    </row>
    <row r="316" spans="1:7" s="3" customFormat="1" ht="19.5" customHeight="1">
      <c r="A316" s="47"/>
      <c r="B316" s="22" t="s">
        <v>216</v>
      </c>
      <c r="C316" s="19" t="s">
        <v>217</v>
      </c>
      <c r="D316" s="212" t="s">
        <v>218</v>
      </c>
      <c r="E316" s="76">
        <v>46204</v>
      </c>
      <c r="F316" s="76">
        <f>E316+6</f>
        <v>46210</v>
      </c>
      <c r="G316" s="21">
        <f>F316+20</f>
        <v>46230</v>
      </c>
    </row>
    <row r="317" spans="1:7" s="3" customFormat="1" ht="15.75" customHeight="1">
      <c r="A317" s="47"/>
      <c r="B317" s="19" t="s">
        <v>219</v>
      </c>
      <c r="C317" s="19" t="s">
        <v>220</v>
      </c>
      <c r="D317" s="219"/>
      <c r="E317" s="76">
        <f t="shared" ref="E317:G320" si="50">E316+7</f>
        <v>46211</v>
      </c>
      <c r="F317" s="76">
        <f t="shared" si="50"/>
        <v>46217</v>
      </c>
      <c r="G317" s="21">
        <f t="shared" si="50"/>
        <v>46237</v>
      </c>
    </row>
    <row r="318" spans="1:7" s="3" customFormat="1" ht="15.75" customHeight="1">
      <c r="A318" s="47"/>
      <c r="B318" s="22" t="s">
        <v>221</v>
      </c>
      <c r="C318" s="19" t="s">
        <v>222</v>
      </c>
      <c r="D318" s="219"/>
      <c r="E318" s="76">
        <f t="shared" si="50"/>
        <v>46218</v>
      </c>
      <c r="F318" s="76">
        <f t="shared" si="50"/>
        <v>46224</v>
      </c>
      <c r="G318" s="21">
        <f t="shared" si="50"/>
        <v>46244</v>
      </c>
    </row>
    <row r="319" spans="1:7" s="3" customFormat="1" ht="15.75" customHeight="1">
      <c r="A319" s="47"/>
      <c r="B319" s="19" t="s">
        <v>223</v>
      </c>
      <c r="C319" s="19" t="s">
        <v>224</v>
      </c>
      <c r="D319" s="219"/>
      <c r="E319" s="76">
        <f t="shared" si="50"/>
        <v>46225</v>
      </c>
      <c r="F319" s="76">
        <f t="shared" si="50"/>
        <v>46231</v>
      </c>
      <c r="G319" s="21">
        <f t="shared" si="50"/>
        <v>46251</v>
      </c>
    </row>
    <row r="320" spans="1:7" s="3" customFormat="1" ht="15.75" customHeight="1">
      <c r="A320" s="47"/>
      <c r="B320" s="22" t="s">
        <v>225</v>
      </c>
      <c r="C320" s="19" t="s">
        <v>226</v>
      </c>
      <c r="D320" s="213"/>
      <c r="E320" s="76">
        <f t="shared" si="50"/>
        <v>46232</v>
      </c>
      <c r="F320" s="76">
        <f t="shared" si="50"/>
        <v>46238</v>
      </c>
      <c r="G320" s="21">
        <f t="shared" si="50"/>
        <v>46258</v>
      </c>
    </row>
    <row r="321" spans="1:7" s="3" customFormat="1" ht="15.75" customHeight="1">
      <c r="A321" s="47"/>
      <c r="B321" s="47"/>
      <c r="C321" s="47"/>
      <c r="D321" s="47"/>
      <c r="E321" s="47"/>
      <c r="F321" s="47"/>
      <c r="G321" s="47"/>
    </row>
    <row r="322" spans="1:7" s="3" customFormat="1" ht="15.75" customHeight="1">
      <c r="A322" s="47" t="s">
        <v>227</v>
      </c>
      <c r="B322" s="208" t="s">
        <v>5</v>
      </c>
      <c r="C322" s="208" t="s">
        <v>6</v>
      </c>
      <c r="D322" s="208" t="s">
        <v>7</v>
      </c>
      <c r="E322" s="31" t="s">
        <v>8</v>
      </c>
      <c r="F322" s="31" t="s">
        <v>8</v>
      </c>
      <c r="G322" s="31" t="s">
        <v>228</v>
      </c>
    </row>
    <row r="323" spans="1:7" s="3" customFormat="1" ht="15.75" customHeight="1">
      <c r="A323" s="47"/>
      <c r="B323" s="208"/>
      <c r="C323" s="208"/>
      <c r="D323" s="208"/>
      <c r="E323" s="31" t="s">
        <v>9</v>
      </c>
      <c r="F323" s="31" t="s">
        <v>10</v>
      </c>
      <c r="G323" s="31" t="s">
        <v>11</v>
      </c>
    </row>
    <row r="324" spans="1:7" s="3" customFormat="1" ht="15.75" customHeight="1">
      <c r="A324" s="47"/>
      <c r="B324" s="72" t="s">
        <v>131</v>
      </c>
      <c r="C324" s="19" t="s">
        <v>132</v>
      </c>
      <c r="D324" s="214" t="s">
        <v>229</v>
      </c>
      <c r="E324" s="20">
        <v>46200</v>
      </c>
      <c r="F324" s="20">
        <f>E324+5</f>
        <v>46205</v>
      </c>
      <c r="G324" s="21">
        <f>F324+28</f>
        <v>46233</v>
      </c>
    </row>
    <row r="325" spans="1:7" s="3" customFormat="1" ht="15.75" customHeight="1">
      <c r="A325" s="47"/>
      <c r="B325" s="72" t="s">
        <v>134</v>
      </c>
      <c r="C325" s="19" t="s">
        <v>58</v>
      </c>
      <c r="D325" s="214"/>
      <c r="E325" s="24">
        <f t="shared" ref="E325:G328" si="51">E324+7</f>
        <v>46207</v>
      </c>
      <c r="F325" s="20">
        <f t="shared" si="51"/>
        <v>46212</v>
      </c>
      <c r="G325" s="21">
        <f t="shared" si="51"/>
        <v>46240</v>
      </c>
    </row>
    <row r="326" spans="1:7" s="3" customFormat="1" ht="15.75" customHeight="1">
      <c r="A326" s="47"/>
      <c r="B326" s="72" t="s">
        <v>135</v>
      </c>
      <c r="C326" s="19" t="s">
        <v>61</v>
      </c>
      <c r="D326" s="214"/>
      <c r="E326" s="24">
        <f t="shared" si="51"/>
        <v>46214</v>
      </c>
      <c r="F326" s="20">
        <f t="shared" si="51"/>
        <v>46219</v>
      </c>
      <c r="G326" s="21">
        <f t="shared" si="51"/>
        <v>46247</v>
      </c>
    </row>
    <row r="327" spans="1:7" s="3" customFormat="1" ht="15.75" customHeight="1">
      <c r="A327" s="47"/>
      <c r="B327" s="72" t="s">
        <v>136</v>
      </c>
      <c r="C327" s="19" t="s">
        <v>13</v>
      </c>
      <c r="D327" s="214"/>
      <c r="E327" s="24">
        <f t="shared" si="51"/>
        <v>46221</v>
      </c>
      <c r="F327" s="20">
        <f t="shared" si="51"/>
        <v>46226</v>
      </c>
      <c r="G327" s="21">
        <f t="shared" si="51"/>
        <v>46254</v>
      </c>
    </row>
    <row r="328" spans="1:7" s="3" customFormat="1" ht="15.75" customHeight="1">
      <c r="A328" s="47"/>
      <c r="B328" s="72" t="s">
        <v>137</v>
      </c>
      <c r="C328" s="19" t="s">
        <v>13</v>
      </c>
      <c r="D328" s="214"/>
      <c r="E328" s="24">
        <f t="shared" si="51"/>
        <v>46228</v>
      </c>
      <c r="F328" s="20">
        <f t="shared" si="51"/>
        <v>46233</v>
      </c>
      <c r="G328" s="21">
        <f t="shared" si="51"/>
        <v>46261</v>
      </c>
    </row>
    <row r="329" spans="1:7" s="3" customFormat="1" ht="33" customHeight="1">
      <c r="A329" s="45"/>
      <c r="B329" s="45"/>
      <c r="C329" s="45"/>
      <c r="D329" s="45"/>
      <c r="E329" s="45"/>
      <c r="F329" s="45"/>
      <c r="G329" s="45"/>
    </row>
    <row r="330" spans="1:7" s="3" customFormat="1" ht="15.75" customHeight="1">
      <c r="A330" s="45"/>
      <c r="B330" s="45"/>
      <c r="C330" s="45"/>
      <c r="D330" s="45"/>
      <c r="E330" s="45"/>
      <c r="F330" s="45"/>
      <c r="G330" s="45"/>
    </row>
    <row r="331" spans="1:7" s="3" customFormat="1" ht="15.75" customHeight="1">
      <c r="A331" s="192" t="s">
        <v>230</v>
      </c>
      <c r="B331" s="192"/>
      <c r="C331" s="192"/>
      <c r="D331" s="192"/>
      <c r="E331" s="192"/>
      <c r="F331" s="192"/>
      <c r="G331" s="192"/>
    </row>
    <row r="332" spans="1:7" s="3" customFormat="1" ht="15.75" customHeight="1">
      <c r="A332" s="193"/>
      <c r="B332" s="193"/>
      <c r="C332" s="43"/>
      <c r="D332" s="44"/>
      <c r="E332" s="44"/>
      <c r="F332" s="42"/>
      <c r="G332" s="42"/>
    </row>
    <row r="333" spans="1:7" s="3" customFormat="1" ht="15.75" customHeight="1">
      <c r="A333" s="45" t="s">
        <v>231</v>
      </c>
      <c r="B333" s="204" t="s">
        <v>5</v>
      </c>
      <c r="C333" s="204" t="s">
        <v>6</v>
      </c>
      <c r="D333" s="204" t="s">
        <v>7</v>
      </c>
      <c r="E333" s="16" t="s">
        <v>8</v>
      </c>
      <c r="F333" s="16" t="s">
        <v>8</v>
      </c>
      <c r="G333" s="16" t="s">
        <v>232</v>
      </c>
    </row>
    <row r="334" spans="1:7" s="3" customFormat="1" ht="15.75" customHeight="1">
      <c r="A334" s="45"/>
      <c r="B334" s="205"/>
      <c r="C334" s="205"/>
      <c r="D334" s="205"/>
      <c r="E334" s="17" t="s">
        <v>9</v>
      </c>
      <c r="F334" s="16" t="s">
        <v>10</v>
      </c>
      <c r="G334" s="16" t="s">
        <v>11</v>
      </c>
    </row>
    <row r="335" spans="1:7" s="3" customFormat="1" ht="15.75" customHeight="1">
      <c r="A335" s="47"/>
      <c r="B335" s="54" t="s">
        <v>233</v>
      </c>
      <c r="C335" s="31" t="s">
        <v>234</v>
      </c>
      <c r="D335" s="206" t="s">
        <v>235</v>
      </c>
      <c r="E335" s="76">
        <v>46205</v>
      </c>
      <c r="F335" s="21">
        <f>E335+5</f>
        <v>46210</v>
      </c>
      <c r="G335" s="21">
        <f>F335+14</f>
        <v>46224</v>
      </c>
    </row>
    <row r="336" spans="1:7" s="3" customFormat="1" ht="15.75" customHeight="1">
      <c r="A336" s="47"/>
      <c r="B336" s="54" t="s">
        <v>236</v>
      </c>
      <c r="C336" s="31" t="s">
        <v>237</v>
      </c>
      <c r="D336" s="220"/>
      <c r="E336" s="21">
        <f t="shared" ref="E336:G339" si="52">E335+7</f>
        <v>46212</v>
      </c>
      <c r="F336" s="21">
        <f t="shared" si="52"/>
        <v>46217</v>
      </c>
      <c r="G336" s="21">
        <f t="shared" si="52"/>
        <v>46231</v>
      </c>
    </row>
    <row r="337" spans="1:7" s="3" customFormat="1" ht="15.75" customHeight="1">
      <c r="A337" s="47"/>
      <c r="B337" s="54" t="s">
        <v>59</v>
      </c>
      <c r="C337" s="54"/>
      <c r="D337" s="220"/>
      <c r="E337" s="21">
        <f t="shared" si="52"/>
        <v>46219</v>
      </c>
      <c r="F337" s="21">
        <f t="shared" si="52"/>
        <v>46224</v>
      </c>
      <c r="G337" s="21">
        <f t="shared" si="52"/>
        <v>46238</v>
      </c>
    </row>
    <row r="338" spans="1:7" s="3" customFormat="1" ht="15.75" customHeight="1">
      <c r="A338" s="47"/>
      <c r="B338" s="54" t="s">
        <v>238</v>
      </c>
      <c r="C338" s="31" t="s">
        <v>239</v>
      </c>
      <c r="D338" s="220"/>
      <c r="E338" s="21">
        <f t="shared" si="52"/>
        <v>46226</v>
      </c>
      <c r="F338" s="21">
        <f t="shared" si="52"/>
        <v>46231</v>
      </c>
      <c r="G338" s="21">
        <f t="shared" si="52"/>
        <v>46245</v>
      </c>
    </row>
    <row r="339" spans="1:7" s="3" customFormat="1" ht="21" customHeight="1">
      <c r="A339" s="47"/>
      <c r="B339" s="54" t="s">
        <v>240</v>
      </c>
      <c r="C339" s="31" t="s">
        <v>241</v>
      </c>
      <c r="D339" s="207"/>
      <c r="E339" s="21">
        <f t="shared" si="52"/>
        <v>46233</v>
      </c>
      <c r="F339" s="21">
        <f t="shared" si="52"/>
        <v>46238</v>
      </c>
      <c r="G339" s="21">
        <f t="shared" si="52"/>
        <v>46252</v>
      </c>
    </row>
    <row r="340" spans="1:7" s="3" customFormat="1" ht="15.75" customHeight="1">
      <c r="A340" s="194"/>
      <c r="B340" s="194"/>
      <c r="C340" s="49"/>
      <c r="D340" s="50"/>
      <c r="E340" s="50"/>
      <c r="F340" s="48"/>
      <c r="G340" s="48"/>
    </row>
    <row r="341" spans="1:7" s="3" customFormat="1" ht="15.75" customHeight="1">
      <c r="A341" s="47" t="s">
        <v>242</v>
      </c>
      <c r="B341" s="206" t="s">
        <v>5</v>
      </c>
      <c r="C341" s="206" t="s">
        <v>6</v>
      </c>
      <c r="D341" s="206" t="s">
        <v>7</v>
      </c>
      <c r="E341" s="31" t="s">
        <v>8</v>
      </c>
      <c r="F341" s="31" t="s">
        <v>8</v>
      </c>
      <c r="G341" s="31" t="s">
        <v>242</v>
      </c>
    </row>
    <row r="342" spans="1:7" s="3" customFormat="1" ht="15.75" customHeight="1">
      <c r="A342" s="47"/>
      <c r="B342" s="207"/>
      <c r="C342" s="207"/>
      <c r="D342" s="207"/>
      <c r="E342" s="32" t="s">
        <v>9</v>
      </c>
      <c r="F342" s="31" t="s">
        <v>10</v>
      </c>
      <c r="G342" s="31" t="s">
        <v>11</v>
      </c>
    </row>
    <row r="343" spans="1:7" s="3" customFormat="1" ht="15.75" customHeight="1">
      <c r="A343" s="47"/>
      <c r="B343" s="19" t="s">
        <v>243</v>
      </c>
      <c r="C343" s="19" t="s">
        <v>244</v>
      </c>
      <c r="D343" s="206" t="s">
        <v>245</v>
      </c>
      <c r="E343" s="21">
        <v>46211</v>
      </c>
      <c r="F343" s="21">
        <f>E343+4</f>
        <v>46215</v>
      </c>
      <c r="G343" s="21">
        <f>F343+21</f>
        <v>46236</v>
      </c>
    </row>
    <row r="344" spans="1:7" s="3" customFormat="1" ht="15.75" customHeight="1">
      <c r="A344" s="47"/>
      <c r="B344" s="19" t="s">
        <v>246</v>
      </c>
      <c r="C344" s="19" t="s">
        <v>247</v>
      </c>
      <c r="D344" s="220"/>
      <c r="E344" s="21">
        <f t="shared" ref="E344:G347" si="53">E343+7</f>
        <v>46218</v>
      </c>
      <c r="F344" s="21">
        <f t="shared" si="53"/>
        <v>46222</v>
      </c>
      <c r="G344" s="21">
        <f t="shared" si="53"/>
        <v>46243</v>
      </c>
    </row>
    <row r="345" spans="1:7" s="3" customFormat="1" ht="15.75" customHeight="1">
      <c r="A345" s="47"/>
      <c r="B345" s="19" t="s">
        <v>248</v>
      </c>
      <c r="C345" s="19" t="s">
        <v>249</v>
      </c>
      <c r="D345" s="220"/>
      <c r="E345" s="21">
        <f t="shared" si="53"/>
        <v>46225</v>
      </c>
      <c r="F345" s="21">
        <f t="shared" si="53"/>
        <v>46229</v>
      </c>
      <c r="G345" s="21">
        <f t="shared" si="53"/>
        <v>46250</v>
      </c>
    </row>
    <row r="346" spans="1:7" s="3" customFormat="1" ht="15.75" customHeight="1">
      <c r="A346" s="47"/>
      <c r="B346" s="19" t="s">
        <v>250</v>
      </c>
      <c r="C346" s="19" t="s">
        <v>251</v>
      </c>
      <c r="D346" s="220"/>
      <c r="E346" s="21">
        <f t="shared" si="53"/>
        <v>46232</v>
      </c>
      <c r="F346" s="21">
        <f t="shared" si="53"/>
        <v>46236</v>
      </c>
      <c r="G346" s="21">
        <f t="shared" si="53"/>
        <v>46257</v>
      </c>
    </row>
    <row r="347" spans="1:7" s="3" customFormat="1" ht="15.75" customHeight="1">
      <c r="A347" s="47"/>
      <c r="B347" s="19" t="s">
        <v>252</v>
      </c>
      <c r="C347" s="19" t="s">
        <v>253</v>
      </c>
      <c r="D347" s="207"/>
      <c r="E347" s="21">
        <f t="shared" si="53"/>
        <v>46239</v>
      </c>
      <c r="F347" s="21">
        <f t="shared" si="53"/>
        <v>46243</v>
      </c>
      <c r="G347" s="21">
        <f t="shared" si="53"/>
        <v>46264</v>
      </c>
    </row>
    <row r="348" spans="1:7" s="3" customFormat="1" ht="15.75" customHeight="1">
      <c r="A348" s="47"/>
      <c r="B348" s="86"/>
      <c r="C348" s="87"/>
      <c r="D348" s="88"/>
      <c r="E348" s="28"/>
      <c r="F348" s="28"/>
      <c r="G348" s="28"/>
    </row>
    <row r="349" spans="1:7" s="3" customFormat="1" ht="15.75" customHeight="1">
      <c r="A349" s="47"/>
      <c r="B349" s="88"/>
      <c r="C349" s="88"/>
      <c r="D349" s="88"/>
      <c r="E349" s="88"/>
      <c r="F349" s="88"/>
      <c r="G349" s="88"/>
    </row>
    <row r="350" spans="1:7" s="3" customFormat="1" ht="15.75" customHeight="1">
      <c r="A350" s="194"/>
      <c r="B350" s="194"/>
      <c r="C350" s="49"/>
      <c r="D350" s="50"/>
      <c r="E350" s="50"/>
      <c r="F350" s="48"/>
      <c r="G350" s="48"/>
    </row>
    <row r="351" spans="1:7" s="3" customFormat="1" ht="15.75" customHeight="1">
      <c r="A351" s="47" t="s">
        <v>254</v>
      </c>
      <c r="B351" s="208" t="s">
        <v>5</v>
      </c>
      <c r="C351" s="208" t="s">
        <v>6</v>
      </c>
      <c r="D351" s="206" t="s">
        <v>7</v>
      </c>
      <c r="E351" s="31" t="s">
        <v>8</v>
      </c>
      <c r="F351" s="31" t="s">
        <v>8</v>
      </c>
      <c r="G351" s="31" t="s">
        <v>255</v>
      </c>
    </row>
    <row r="352" spans="1:7" s="3" customFormat="1" ht="15.75" customHeight="1">
      <c r="A352" s="47"/>
      <c r="B352" s="208"/>
      <c r="C352" s="208"/>
      <c r="D352" s="207"/>
      <c r="E352" s="32" t="s">
        <v>9</v>
      </c>
      <c r="F352" s="31" t="s">
        <v>10</v>
      </c>
      <c r="G352" s="31" t="s">
        <v>11</v>
      </c>
    </row>
    <row r="353" spans="1:7" s="3" customFormat="1" ht="15.75" customHeight="1">
      <c r="A353" s="47"/>
      <c r="B353" s="31" t="s">
        <v>256</v>
      </c>
      <c r="C353" s="89" t="s">
        <v>257</v>
      </c>
      <c r="D353" s="221" t="s">
        <v>258</v>
      </c>
      <c r="E353" s="21">
        <v>46208</v>
      </c>
      <c r="F353" s="21">
        <f>E353+4</f>
        <v>46212</v>
      </c>
      <c r="G353" s="21">
        <f>F353+21</f>
        <v>46233</v>
      </c>
    </row>
    <row r="354" spans="1:7" s="3" customFormat="1" ht="15.75" customHeight="1">
      <c r="A354" s="47"/>
      <c r="B354" s="90" t="s">
        <v>259</v>
      </c>
      <c r="C354" s="90" t="s">
        <v>260</v>
      </c>
      <c r="D354" s="222"/>
      <c r="E354" s="21">
        <f>E353</f>
        <v>46208</v>
      </c>
      <c r="F354" s="21">
        <f t="shared" ref="E354:G357" si="54">F353+7</f>
        <v>46219</v>
      </c>
      <c r="G354" s="21">
        <f t="shared" si="54"/>
        <v>46240</v>
      </c>
    </row>
    <row r="355" spans="1:7" s="3" customFormat="1" ht="15.75" customHeight="1">
      <c r="A355" s="47"/>
      <c r="B355" s="31" t="s">
        <v>261</v>
      </c>
      <c r="C355" s="31" t="s">
        <v>262</v>
      </c>
      <c r="D355" s="222"/>
      <c r="E355" s="21">
        <f t="shared" si="54"/>
        <v>46215</v>
      </c>
      <c r="F355" s="21">
        <f t="shared" si="54"/>
        <v>46226</v>
      </c>
      <c r="G355" s="21">
        <f t="shared" si="54"/>
        <v>46247</v>
      </c>
    </row>
    <row r="356" spans="1:7" s="3" customFormat="1" ht="15.75" customHeight="1">
      <c r="A356" s="47"/>
      <c r="B356" s="72" t="s">
        <v>263</v>
      </c>
      <c r="C356" s="31" t="s">
        <v>264</v>
      </c>
      <c r="D356" s="222"/>
      <c r="E356" s="21">
        <f t="shared" si="54"/>
        <v>46222</v>
      </c>
      <c r="F356" s="21">
        <f t="shared" si="54"/>
        <v>46233</v>
      </c>
      <c r="G356" s="21">
        <f t="shared" si="54"/>
        <v>46254</v>
      </c>
    </row>
    <row r="357" spans="1:7" s="3" customFormat="1" ht="15.75" customHeight="1">
      <c r="A357" s="47"/>
      <c r="B357" s="31" t="s">
        <v>265</v>
      </c>
      <c r="C357" s="89" t="s">
        <v>266</v>
      </c>
      <c r="D357" s="223"/>
      <c r="E357" s="21">
        <f>E356+7</f>
        <v>46229</v>
      </c>
      <c r="F357" s="21">
        <f t="shared" si="54"/>
        <v>46240</v>
      </c>
      <c r="G357" s="21">
        <f t="shared" si="54"/>
        <v>46261</v>
      </c>
    </row>
    <row r="358" spans="1:7" s="3" customFormat="1" ht="15.75" customHeight="1">
      <c r="A358" s="45"/>
      <c r="B358" s="91"/>
      <c r="C358" s="91"/>
      <c r="D358" s="91"/>
      <c r="E358" s="91"/>
      <c r="F358" s="40"/>
      <c r="G358" s="40"/>
    </row>
    <row r="359" spans="1:7" s="3" customFormat="1" ht="15.75" customHeight="1">
      <c r="A359" s="193"/>
      <c r="B359" s="193"/>
      <c r="C359" s="43"/>
      <c r="D359" s="44"/>
      <c r="E359" s="44"/>
      <c r="F359" s="42"/>
      <c r="G359" s="42"/>
    </row>
    <row r="360" spans="1:7" s="3" customFormat="1" ht="15.75" customHeight="1">
      <c r="A360" s="45" t="s">
        <v>267</v>
      </c>
      <c r="B360" s="206" t="s">
        <v>5</v>
      </c>
      <c r="C360" s="206" t="s">
        <v>6</v>
      </c>
      <c r="D360" s="206" t="s">
        <v>7</v>
      </c>
      <c r="E360" s="16" t="s">
        <v>8</v>
      </c>
      <c r="F360" s="16" t="s">
        <v>8</v>
      </c>
      <c r="G360" s="16" t="s">
        <v>232</v>
      </c>
    </row>
    <row r="361" spans="1:7" s="3" customFormat="1" ht="15.75" customHeight="1">
      <c r="A361" s="45"/>
      <c r="B361" s="207"/>
      <c r="C361" s="207"/>
      <c r="D361" s="207"/>
      <c r="E361" s="16" t="s">
        <v>9</v>
      </c>
      <c r="F361" s="16" t="s">
        <v>10</v>
      </c>
      <c r="G361" s="16" t="s">
        <v>11</v>
      </c>
    </row>
    <row r="362" spans="1:7" s="3" customFormat="1" ht="15.75" customHeight="1">
      <c r="A362" s="47"/>
      <c r="B362" s="54" t="s">
        <v>233</v>
      </c>
      <c r="C362" s="31" t="s">
        <v>234</v>
      </c>
      <c r="D362" s="206" t="s">
        <v>235</v>
      </c>
      <c r="E362" s="76">
        <v>46205</v>
      </c>
      <c r="F362" s="21">
        <f>E362+5</f>
        <v>46210</v>
      </c>
      <c r="G362" s="21">
        <f>F362+14</f>
        <v>46224</v>
      </c>
    </row>
    <row r="363" spans="1:7" s="3" customFormat="1" ht="15.75" customHeight="1">
      <c r="A363" s="47"/>
      <c r="B363" s="54" t="s">
        <v>236</v>
      </c>
      <c r="C363" s="31" t="s">
        <v>237</v>
      </c>
      <c r="D363" s="220"/>
      <c r="E363" s="21">
        <f t="shared" ref="E363:G366" si="55">E362+7</f>
        <v>46212</v>
      </c>
      <c r="F363" s="21">
        <f t="shared" si="55"/>
        <v>46217</v>
      </c>
      <c r="G363" s="21">
        <f t="shared" si="55"/>
        <v>46231</v>
      </c>
    </row>
    <row r="364" spans="1:7" s="3" customFormat="1" ht="15.75" customHeight="1">
      <c r="A364" s="47"/>
      <c r="B364" s="54" t="s">
        <v>59</v>
      </c>
      <c r="C364" s="54"/>
      <c r="D364" s="220"/>
      <c r="E364" s="21">
        <f t="shared" si="55"/>
        <v>46219</v>
      </c>
      <c r="F364" s="21">
        <f t="shared" si="55"/>
        <v>46224</v>
      </c>
      <c r="G364" s="21">
        <f t="shared" si="55"/>
        <v>46238</v>
      </c>
    </row>
    <row r="365" spans="1:7" s="3" customFormat="1" ht="15.75" customHeight="1">
      <c r="A365" s="47"/>
      <c r="B365" s="54" t="s">
        <v>238</v>
      </c>
      <c r="C365" s="31" t="s">
        <v>239</v>
      </c>
      <c r="D365" s="220"/>
      <c r="E365" s="21">
        <f t="shared" si="55"/>
        <v>46226</v>
      </c>
      <c r="F365" s="21">
        <f t="shared" si="55"/>
        <v>46231</v>
      </c>
      <c r="G365" s="21">
        <f t="shared" si="55"/>
        <v>46245</v>
      </c>
    </row>
    <row r="366" spans="1:7" s="3" customFormat="1" ht="24" customHeight="1">
      <c r="A366" s="47"/>
      <c r="B366" s="54" t="s">
        <v>240</v>
      </c>
      <c r="C366" s="31" t="s">
        <v>241</v>
      </c>
      <c r="D366" s="207"/>
      <c r="E366" s="21">
        <f t="shared" si="55"/>
        <v>46233</v>
      </c>
      <c r="F366" s="21">
        <f t="shared" si="55"/>
        <v>46238</v>
      </c>
      <c r="G366" s="21">
        <f t="shared" si="55"/>
        <v>46252</v>
      </c>
    </row>
    <row r="367" spans="1:7" s="3" customFormat="1" ht="15.75" customHeight="1">
      <c r="A367" s="47"/>
      <c r="B367" s="88"/>
      <c r="C367" s="88"/>
      <c r="D367" s="88"/>
      <c r="E367" s="88"/>
      <c r="F367" s="88"/>
      <c r="G367" s="28"/>
    </row>
    <row r="368" spans="1:7" s="3" customFormat="1" ht="15.75" customHeight="1">
      <c r="A368" s="194"/>
      <c r="B368" s="194"/>
      <c r="C368" s="49"/>
      <c r="D368" s="50"/>
      <c r="E368" s="50"/>
      <c r="F368" s="48"/>
      <c r="G368" s="48"/>
    </row>
    <row r="369" spans="1:7" s="3" customFormat="1" ht="15.75" customHeight="1">
      <c r="A369" s="47" t="s">
        <v>268</v>
      </c>
      <c r="B369" s="206" t="s">
        <v>5</v>
      </c>
      <c r="C369" s="206" t="s">
        <v>6</v>
      </c>
      <c r="D369" s="206" t="s">
        <v>7</v>
      </c>
      <c r="E369" s="31" t="s">
        <v>8</v>
      </c>
      <c r="F369" s="31" t="s">
        <v>8</v>
      </c>
      <c r="G369" s="31" t="s">
        <v>269</v>
      </c>
    </row>
    <row r="370" spans="1:7" s="3" customFormat="1" ht="15.75" customHeight="1">
      <c r="A370" s="47"/>
      <c r="B370" s="207"/>
      <c r="C370" s="207"/>
      <c r="D370" s="207"/>
      <c r="E370" s="32" t="s">
        <v>9</v>
      </c>
      <c r="F370" s="31" t="s">
        <v>10</v>
      </c>
      <c r="G370" s="31" t="s">
        <v>11</v>
      </c>
    </row>
    <row r="371" spans="1:7" s="3" customFormat="1" ht="15.75" customHeight="1">
      <c r="A371" s="47"/>
      <c r="B371" s="31" t="s">
        <v>256</v>
      </c>
      <c r="C371" s="89" t="s">
        <v>257</v>
      </c>
      <c r="D371" s="221" t="s">
        <v>258</v>
      </c>
      <c r="E371" s="21">
        <v>46210</v>
      </c>
      <c r="F371" s="21">
        <f>E371+5</f>
        <v>46215</v>
      </c>
      <c r="G371" s="21">
        <f>F371+15</f>
        <v>46230</v>
      </c>
    </row>
    <row r="372" spans="1:7" s="3" customFormat="1" ht="15.75" customHeight="1">
      <c r="A372" s="47"/>
      <c r="B372" s="90" t="s">
        <v>259</v>
      </c>
      <c r="C372" s="90" t="s">
        <v>260</v>
      </c>
      <c r="D372" s="222"/>
      <c r="E372" s="21">
        <f t="shared" ref="E372:G375" si="56">E371+7</f>
        <v>46217</v>
      </c>
      <c r="F372" s="21">
        <f t="shared" si="56"/>
        <v>46222</v>
      </c>
      <c r="G372" s="21">
        <f t="shared" si="56"/>
        <v>46237</v>
      </c>
    </row>
    <row r="373" spans="1:7" s="3" customFormat="1" ht="15.75" customHeight="1">
      <c r="A373" s="47"/>
      <c r="B373" s="31" t="s">
        <v>261</v>
      </c>
      <c r="C373" s="31" t="s">
        <v>262</v>
      </c>
      <c r="D373" s="222"/>
      <c r="E373" s="21">
        <f t="shared" si="56"/>
        <v>46224</v>
      </c>
      <c r="F373" s="21">
        <f t="shared" si="56"/>
        <v>46229</v>
      </c>
      <c r="G373" s="21">
        <f t="shared" si="56"/>
        <v>46244</v>
      </c>
    </row>
    <row r="374" spans="1:7" s="3" customFormat="1" ht="15.75" customHeight="1">
      <c r="A374" s="47"/>
      <c r="B374" s="72" t="s">
        <v>263</v>
      </c>
      <c r="C374" s="31" t="s">
        <v>264</v>
      </c>
      <c r="D374" s="222"/>
      <c r="E374" s="21">
        <f t="shared" si="56"/>
        <v>46231</v>
      </c>
      <c r="F374" s="21">
        <f t="shared" si="56"/>
        <v>46236</v>
      </c>
      <c r="G374" s="21">
        <f t="shared" si="56"/>
        <v>46251</v>
      </c>
    </row>
    <row r="375" spans="1:7" s="3" customFormat="1" ht="15.75" customHeight="1">
      <c r="A375" s="47"/>
      <c r="B375" s="31" t="s">
        <v>265</v>
      </c>
      <c r="C375" s="89" t="s">
        <v>266</v>
      </c>
      <c r="D375" s="223"/>
      <c r="E375" s="21">
        <f t="shared" si="56"/>
        <v>46238</v>
      </c>
      <c r="F375" s="21">
        <f t="shared" si="56"/>
        <v>46243</v>
      </c>
      <c r="G375" s="21">
        <f t="shared" si="56"/>
        <v>46258</v>
      </c>
    </row>
    <row r="376" spans="1:7" s="3" customFormat="1" ht="15.75" customHeight="1">
      <c r="A376" s="47"/>
      <c r="B376" s="88"/>
      <c r="C376" s="88"/>
      <c r="D376" s="88"/>
      <c r="E376" s="88"/>
      <c r="F376" s="28"/>
      <c r="G376" s="28"/>
    </row>
    <row r="377" spans="1:7" s="3" customFormat="1" ht="15.75" customHeight="1">
      <c r="A377" s="194"/>
      <c r="B377" s="194"/>
      <c r="C377" s="49"/>
      <c r="D377" s="50"/>
      <c r="E377" s="50"/>
      <c r="F377" s="48"/>
      <c r="G377" s="48"/>
    </row>
    <row r="378" spans="1:7" s="3" customFormat="1" ht="15.75" customHeight="1">
      <c r="A378" s="47" t="s">
        <v>270</v>
      </c>
      <c r="B378" s="206" t="s">
        <v>5</v>
      </c>
      <c r="C378" s="206" t="s">
        <v>6</v>
      </c>
      <c r="D378" s="206" t="s">
        <v>7</v>
      </c>
      <c r="E378" s="31" t="s">
        <v>8</v>
      </c>
      <c r="F378" s="31" t="s">
        <v>8</v>
      </c>
      <c r="G378" s="31" t="s">
        <v>271</v>
      </c>
    </row>
    <row r="379" spans="1:7" s="3" customFormat="1" ht="15.75" customHeight="1">
      <c r="A379" s="47"/>
      <c r="B379" s="207"/>
      <c r="C379" s="207"/>
      <c r="D379" s="207"/>
      <c r="E379" s="32" t="s">
        <v>9</v>
      </c>
      <c r="F379" s="31" t="s">
        <v>10</v>
      </c>
      <c r="G379" s="31" t="s">
        <v>11</v>
      </c>
    </row>
    <row r="380" spans="1:7" s="3" customFormat="1" ht="15.75" customHeight="1">
      <c r="A380" s="47"/>
      <c r="B380" s="31" t="s">
        <v>256</v>
      </c>
      <c r="C380" s="89" t="s">
        <v>257</v>
      </c>
      <c r="D380" s="221" t="s">
        <v>258</v>
      </c>
      <c r="E380" s="21">
        <v>46210</v>
      </c>
      <c r="F380" s="21">
        <f>E380+5</f>
        <v>46215</v>
      </c>
      <c r="G380" s="21">
        <f>F380+11</f>
        <v>46226</v>
      </c>
    </row>
    <row r="381" spans="1:7" s="3" customFormat="1" ht="15.75" customHeight="1">
      <c r="A381" s="47"/>
      <c r="B381" s="90" t="s">
        <v>259</v>
      </c>
      <c r="C381" s="90" t="s">
        <v>260</v>
      </c>
      <c r="D381" s="222"/>
      <c r="E381" s="21">
        <f t="shared" ref="E381:G384" si="57">E380+7</f>
        <v>46217</v>
      </c>
      <c r="F381" s="21">
        <f t="shared" si="57"/>
        <v>46222</v>
      </c>
      <c r="G381" s="21">
        <f t="shared" si="57"/>
        <v>46233</v>
      </c>
    </row>
    <row r="382" spans="1:7" s="3" customFormat="1" ht="15.75" customHeight="1">
      <c r="A382" s="47"/>
      <c r="B382" s="31" t="s">
        <v>261</v>
      </c>
      <c r="C382" s="31" t="s">
        <v>262</v>
      </c>
      <c r="D382" s="222"/>
      <c r="E382" s="21">
        <f t="shared" si="57"/>
        <v>46224</v>
      </c>
      <c r="F382" s="21">
        <f t="shared" si="57"/>
        <v>46229</v>
      </c>
      <c r="G382" s="21">
        <f t="shared" si="57"/>
        <v>46240</v>
      </c>
    </row>
    <row r="383" spans="1:7" s="3" customFormat="1" ht="15.75" customHeight="1">
      <c r="A383" s="47"/>
      <c r="B383" s="72" t="s">
        <v>263</v>
      </c>
      <c r="C383" s="31" t="s">
        <v>264</v>
      </c>
      <c r="D383" s="222"/>
      <c r="E383" s="21">
        <f t="shared" si="57"/>
        <v>46231</v>
      </c>
      <c r="F383" s="21">
        <f t="shared" si="57"/>
        <v>46236</v>
      </c>
      <c r="G383" s="21">
        <f t="shared" si="57"/>
        <v>46247</v>
      </c>
    </row>
    <row r="384" spans="1:7" s="3" customFormat="1" ht="15.75" customHeight="1">
      <c r="A384" s="47"/>
      <c r="B384" s="31" t="s">
        <v>265</v>
      </c>
      <c r="C384" s="89" t="s">
        <v>266</v>
      </c>
      <c r="D384" s="223"/>
      <c r="E384" s="21">
        <f t="shared" si="57"/>
        <v>46238</v>
      </c>
      <c r="F384" s="21">
        <f t="shared" si="57"/>
        <v>46243</v>
      </c>
      <c r="G384" s="21">
        <f t="shared" si="57"/>
        <v>46254</v>
      </c>
    </row>
    <row r="385" spans="1:7" s="3" customFormat="1" ht="15.75" customHeight="1">
      <c r="A385" s="45"/>
      <c r="B385" s="91"/>
      <c r="C385" s="91"/>
      <c r="D385" s="91"/>
      <c r="E385" s="91"/>
      <c r="F385" s="40"/>
      <c r="G385" s="40"/>
    </row>
    <row r="386" spans="1:7" s="3" customFormat="1" ht="15.75" customHeight="1">
      <c r="A386" s="185" t="s">
        <v>272</v>
      </c>
      <c r="B386" s="185"/>
      <c r="C386" s="185"/>
      <c r="D386" s="185"/>
      <c r="E386" s="185"/>
      <c r="F386" s="185"/>
      <c r="G386" s="185"/>
    </row>
    <row r="387" spans="1:7" s="3" customFormat="1" ht="15.75" customHeight="1">
      <c r="A387" s="195" t="s">
        <v>213</v>
      </c>
      <c r="B387" s="195"/>
      <c r="C387" s="69"/>
      <c r="D387" s="70"/>
      <c r="E387" s="70"/>
      <c r="F387" s="68"/>
      <c r="G387" s="68"/>
    </row>
    <row r="388" spans="1:7" s="3" customFormat="1" ht="15.75" customHeight="1">
      <c r="A388" s="45" t="s">
        <v>273</v>
      </c>
      <c r="B388" s="204" t="s">
        <v>5</v>
      </c>
      <c r="C388" s="204" t="s">
        <v>6</v>
      </c>
      <c r="D388" s="204" t="s">
        <v>7</v>
      </c>
      <c r="E388" s="16" t="s">
        <v>8</v>
      </c>
      <c r="F388" s="16" t="s">
        <v>8</v>
      </c>
      <c r="G388" s="15" t="s">
        <v>273</v>
      </c>
    </row>
    <row r="389" spans="1:7" s="3" customFormat="1" ht="15.75" customHeight="1">
      <c r="A389" s="45"/>
      <c r="B389" s="205"/>
      <c r="C389" s="205"/>
      <c r="D389" s="205"/>
      <c r="E389" s="17" t="s">
        <v>9</v>
      </c>
      <c r="F389" s="46" t="s">
        <v>10</v>
      </c>
      <c r="G389" s="16" t="s">
        <v>11</v>
      </c>
    </row>
    <row r="390" spans="1:7" s="3" customFormat="1" ht="15.75" customHeight="1">
      <c r="A390" s="47"/>
      <c r="B390" s="19" t="s">
        <v>274</v>
      </c>
      <c r="C390" s="22" t="s">
        <v>275</v>
      </c>
      <c r="D390" s="214" t="s">
        <v>276</v>
      </c>
      <c r="E390" s="20">
        <v>46208</v>
      </c>
      <c r="F390" s="20">
        <f>E390+4</f>
        <v>46212</v>
      </c>
      <c r="G390" s="21">
        <f>F390+12</f>
        <v>46224</v>
      </c>
    </row>
    <row r="391" spans="1:7" s="3" customFormat="1" ht="15.75" customHeight="1">
      <c r="A391" s="47"/>
      <c r="B391" s="19" t="s">
        <v>277</v>
      </c>
      <c r="C391" s="22" t="s">
        <v>278</v>
      </c>
      <c r="D391" s="214"/>
      <c r="E391" s="35">
        <f t="shared" ref="E391:G394" si="58">E390+7</f>
        <v>46215</v>
      </c>
      <c r="F391" s="20">
        <f t="shared" si="58"/>
        <v>46219</v>
      </c>
      <c r="G391" s="21">
        <f t="shared" si="58"/>
        <v>46231</v>
      </c>
    </row>
    <row r="392" spans="1:7" s="3" customFormat="1" ht="15.75" customHeight="1">
      <c r="A392" s="47"/>
      <c r="B392" s="19" t="s">
        <v>279</v>
      </c>
      <c r="C392" s="19" t="s">
        <v>280</v>
      </c>
      <c r="D392" s="214"/>
      <c r="E392" s="35">
        <f t="shared" si="58"/>
        <v>46222</v>
      </c>
      <c r="F392" s="20">
        <f t="shared" si="58"/>
        <v>46226</v>
      </c>
      <c r="G392" s="21">
        <f t="shared" si="58"/>
        <v>46238</v>
      </c>
    </row>
    <row r="393" spans="1:7" s="3" customFormat="1" ht="15.75" customHeight="1">
      <c r="A393" s="47"/>
      <c r="B393" s="19" t="s">
        <v>281</v>
      </c>
      <c r="C393" s="19" t="s">
        <v>282</v>
      </c>
      <c r="D393" s="214"/>
      <c r="E393" s="35">
        <f t="shared" si="58"/>
        <v>46229</v>
      </c>
      <c r="F393" s="20">
        <f t="shared" si="58"/>
        <v>46233</v>
      </c>
      <c r="G393" s="21">
        <f t="shared" si="58"/>
        <v>46245</v>
      </c>
    </row>
    <row r="394" spans="1:7" s="3" customFormat="1" ht="15.75" customHeight="1">
      <c r="A394" s="47"/>
      <c r="B394" s="19" t="s">
        <v>30</v>
      </c>
      <c r="C394" s="19"/>
      <c r="D394" s="214"/>
      <c r="E394" s="35">
        <f t="shared" si="58"/>
        <v>46236</v>
      </c>
      <c r="F394" s="20">
        <f t="shared" si="58"/>
        <v>46240</v>
      </c>
      <c r="G394" s="21">
        <f t="shared" si="58"/>
        <v>46252</v>
      </c>
    </row>
    <row r="395" spans="1:7" s="3" customFormat="1" ht="15.75" customHeight="1">
      <c r="A395" s="47"/>
      <c r="B395" s="49"/>
      <c r="C395" s="49"/>
      <c r="D395" s="50"/>
      <c r="E395" s="50"/>
      <c r="F395" s="48"/>
      <c r="G395" s="48"/>
    </row>
    <row r="396" spans="1:7" s="3" customFormat="1" ht="15.75" customHeight="1">
      <c r="A396" s="191"/>
      <c r="B396" s="191"/>
      <c r="C396" s="49" t="s">
        <v>213</v>
      </c>
      <c r="D396" s="50"/>
      <c r="E396" s="50"/>
      <c r="F396" s="48"/>
      <c r="G396" s="48"/>
    </row>
    <row r="397" spans="1:7" s="3" customFormat="1" ht="15.75" customHeight="1">
      <c r="A397" s="47" t="s">
        <v>283</v>
      </c>
      <c r="B397" s="206" t="s">
        <v>5</v>
      </c>
      <c r="C397" s="206" t="s">
        <v>6</v>
      </c>
      <c r="D397" s="206" t="s">
        <v>7</v>
      </c>
      <c r="E397" s="31" t="s">
        <v>8</v>
      </c>
      <c r="F397" s="31" t="s">
        <v>8</v>
      </c>
      <c r="G397" s="30" t="s">
        <v>284</v>
      </c>
    </row>
    <row r="398" spans="1:7" s="3" customFormat="1" ht="15.75" customHeight="1">
      <c r="A398" s="47"/>
      <c r="B398" s="207"/>
      <c r="C398" s="207"/>
      <c r="D398" s="207"/>
      <c r="E398" s="32" t="s">
        <v>9</v>
      </c>
      <c r="F398" s="53" t="s">
        <v>10</v>
      </c>
      <c r="G398" s="31" t="s">
        <v>11</v>
      </c>
    </row>
    <row r="399" spans="1:7" s="3" customFormat="1" ht="15.75" customHeight="1">
      <c r="A399" s="47"/>
      <c r="B399" s="92" t="s">
        <v>285</v>
      </c>
      <c r="C399" s="93" t="s">
        <v>286</v>
      </c>
      <c r="D399" s="212" t="s">
        <v>287</v>
      </c>
      <c r="E399" s="20">
        <v>46208</v>
      </c>
      <c r="F399" s="20">
        <f>E399+5</f>
        <v>46213</v>
      </c>
      <c r="G399" s="21">
        <f>F399+9</f>
        <v>46222</v>
      </c>
    </row>
    <row r="400" spans="1:7" s="3" customFormat="1" ht="15.75" customHeight="1">
      <c r="A400" s="47"/>
      <c r="B400" s="92" t="s">
        <v>288</v>
      </c>
      <c r="C400" s="94" t="s">
        <v>289</v>
      </c>
      <c r="D400" s="219"/>
      <c r="E400" s="35">
        <f t="shared" ref="E400:G403" si="59">E399+7</f>
        <v>46215</v>
      </c>
      <c r="F400" s="20">
        <f t="shared" si="59"/>
        <v>46220</v>
      </c>
      <c r="G400" s="21">
        <f t="shared" si="59"/>
        <v>46229</v>
      </c>
    </row>
    <row r="401" spans="1:7" s="3" customFormat="1" ht="15.75" customHeight="1">
      <c r="A401" s="47"/>
      <c r="B401" s="95" t="s">
        <v>290</v>
      </c>
      <c r="C401" s="94" t="s">
        <v>291</v>
      </c>
      <c r="D401" s="219"/>
      <c r="E401" s="35">
        <f t="shared" si="59"/>
        <v>46222</v>
      </c>
      <c r="F401" s="20">
        <f t="shared" si="59"/>
        <v>46227</v>
      </c>
      <c r="G401" s="21">
        <f t="shared" si="59"/>
        <v>46236</v>
      </c>
    </row>
    <row r="402" spans="1:7" s="3" customFormat="1" ht="15.75" customHeight="1">
      <c r="A402" s="47"/>
      <c r="B402" s="92" t="s">
        <v>292</v>
      </c>
      <c r="C402" s="93" t="s">
        <v>293</v>
      </c>
      <c r="D402" s="219"/>
      <c r="E402" s="35">
        <f t="shared" si="59"/>
        <v>46229</v>
      </c>
      <c r="F402" s="20">
        <f t="shared" si="59"/>
        <v>46234</v>
      </c>
      <c r="G402" s="21">
        <f t="shared" si="59"/>
        <v>46243</v>
      </c>
    </row>
    <row r="403" spans="1:7" s="3" customFormat="1" ht="15.75" customHeight="1">
      <c r="A403" s="47"/>
      <c r="B403" s="92" t="s">
        <v>294</v>
      </c>
      <c r="C403" s="94" t="s">
        <v>295</v>
      </c>
      <c r="D403" s="213"/>
      <c r="E403" s="35">
        <f t="shared" si="59"/>
        <v>46236</v>
      </c>
      <c r="F403" s="20">
        <f t="shared" si="59"/>
        <v>46241</v>
      </c>
      <c r="G403" s="21">
        <f t="shared" si="59"/>
        <v>46250</v>
      </c>
    </row>
    <row r="404" spans="1:7" s="3" customFormat="1" ht="15.75" customHeight="1">
      <c r="A404" s="47"/>
      <c r="B404" s="49"/>
      <c r="C404" s="49"/>
      <c r="D404" s="50"/>
      <c r="E404" s="50"/>
      <c r="F404" s="48"/>
      <c r="G404" s="48"/>
    </row>
    <row r="405" spans="1:7" s="3" customFormat="1" ht="15.75" customHeight="1">
      <c r="A405" s="47"/>
      <c r="B405" s="206" t="s">
        <v>5</v>
      </c>
      <c r="C405" s="206" t="s">
        <v>6</v>
      </c>
      <c r="D405" s="206" t="s">
        <v>7</v>
      </c>
      <c r="E405" s="31" t="s">
        <v>8</v>
      </c>
      <c r="F405" s="31" t="s">
        <v>8</v>
      </c>
      <c r="G405" s="31" t="s">
        <v>284</v>
      </c>
    </row>
    <row r="406" spans="1:7" s="3" customFormat="1" ht="15.75" customHeight="1">
      <c r="A406" s="47"/>
      <c r="B406" s="207"/>
      <c r="C406" s="207"/>
      <c r="D406" s="207"/>
      <c r="E406" s="31" t="s">
        <v>9</v>
      </c>
      <c r="F406" s="31" t="s">
        <v>10</v>
      </c>
      <c r="G406" s="31" t="s">
        <v>11</v>
      </c>
    </row>
    <row r="407" spans="1:7" s="3" customFormat="1" ht="15.75" customHeight="1">
      <c r="A407" s="47"/>
      <c r="B407" s="96" t="s">
        <v>296</v>
      </c>
      <c r="C407" s="97" t="s">
        <v>297</v>
      </c>
      <c r="D407" s="212" t="s">
        <v>298</v>
      </c>
      <c r="E407" s="21">
        <v>46205</v>
      </c>
      <c r="F407" s="21">
        <f>E407+6</f>
        <v>46211</v>
      </c>
      <c r="G407" s="21">
        <f>F407+10</f>
        <v>46221</v>
      </c>
    </row>
    <row r="408" spans="1:7" s="3" customFormat="1" ht="15.75" customHeight="1">
      <c r="A408" s="47"/>
      <c r="B408" s="98" t="s">
        <v>299</v>
      </c>
      <c r="C408" s="96" t="s">
        <v>300</v>
      </c>
      <c r="D408" s="219"/>
      <c r="E408" s="21">
        <f t="shared" ref="E408:G409" si="60">E407+7</f>
        <v>46212</v>
      </c>
      <c r="F408" s="21">
        <f t="shared" si="60"/>
        <v>46218</v>
      </c>
      <c r="G408" s="21">
        <f t="shared" si="60"/>
        <v>46228</v>
      </c>
    </row>
    <row r="409" spans="1:7" s="3" customFormat="1" ht="15.75" customHeight="1">
      <c r="A409" s="47"/>
      <c r="B409" s="97" t="s">
        <v>301</v>
      </c>
      <c r="C409" s="96" t="s">
        <v>302</v>
      </c>
      <c r="D409" s="219"/>
      <c r="E409" s="21">
        <f t="shared" si="60"/>
        <v>46219</v>
      </c>
      <c r="F409" s="21">
        <f t="shared" si="60"/>
        <v>46225</v>
      </c>
      <c r="G409" s="21">
        <f t="shared" si="60"/>
        <v>46235</v>
      </c>
    </row>
    <row r="410" spans="1:7" s="3" customFormat="1" ht="15.75" customHeight="1">
      <c r="A410" s="47"/>
      <c r="B410" s="97" t="s">
        <v>303</v>
      </c>
      <c r="C410" s="96" t="s">
        <v>304</v>
      </c>
      <c r="D410" s="219"/>
      <c r="E410" s="21">
        <f t="shared" ref="E410:G411" si="61">E409+7</f>
        <v>46226</v>
      </c>
      <c r="F410" s="21">
        <f t="shared" si="61"/>
        <v>46232</v>
      </c>
      <c r="G410" s="21">
        <f t="shared" si="61"/>
        <v>46242</v>
      </c>
    </row>
    <row r="411" spans="1:7" s="3" customFormat="1" ht="15.75" customHeight="1">
      <c r="A411" s="47"/>
      <c r="B411" s="96" t="s">
        <v>305</v>
      </c>
      <c r="C411" s="97" t="s">
        <v>306</v>
      </c>
      <c r="D411" s="213"/>
      <c r="E411" s="21">
        <f t="shared" si="61"/>
        <v>46233</v>
      </c>
      <c r="F411" s="21">
        <f t="shared" si="61"/>
        <v>46239</v>
      </c>
      <c r="G411" s="21">
        <f t="shared" si="61"/>
        <v>46249</v>
      </c>
    </row>
    <row r="412" spans="1:7" s="3" customFormat="1" ht="15.75" customHeight="1">
      <c r="A412" s="47"/>
      <c r="B412" s="49"/>
      <c r="C412" s="49"/>
      <c r="D412" s="50"/>
      <c r="E412" s="50"/>
      <c r="F412" s="28"/>
      <c r="G412" s="48"/>
    </row>
    <row r="413" spans="1:7" s="3" customFormat="1" ht="15.75" customHeight="1">
      <c r="A413" s="191"/>
      <c r="B413" s="191"/>
      <c r="C413" s="49"/>
      <c r="D413" s="50"/>
      <c r="E413" s="50"/>
      <c r="F413" s="48"/>
      <c r="G413" s="48"/>
    </row>
    <row r="414" spans="1:7" s="3" customFormat="1" ht="15.75" customHeight="1">
      <c r="A414" s="47" t="s">
        <v>307</v>
      </c>
      <c r="B414" s="206" t="s">
        <v>5</v>
      </c>
      <c r="C414" s="206" t="s">
        <v>6</v>
      </c>
      <c r="D414" s="206" t="s">
        <v>7</v>
      </c>
      <c r="E414" s="31" t="s">
        <v>8</v>
      </c>
      <c r="F414" s="31" t="s">
        <v>8</v>
      </c>
      <c r="G414" s="30" t="s">
        <v>308</v>
      </c>
    </row>
    <row r="415" spans="1:7" s="3" customFormat="1" ht="15.75" customHeight="1">
      <c r="A415" s="47"/>
      <c r="B415" s="207"/>
      <c r="C415" s="207"/>
      <c r="D415" s="207"/>
      <c r="E415" s="32" t="s">
        <v>9</v>
      </c>
      <c r="F415" s="53" t="s">
        <v>10</v>
      </c>
      <c r="G415" s="31" t="s">
        <v>11</v>
      </c>
    </row>
    <row r="416" spans="1:7" s="3" customFormat="1" ht="15.75" customHeight="1">
      <c r="A416" s="47"/>
      <c r="B416" s="33" t="s">
        <v>309</v>
      </c>
      <c r="C416" s="99" t="s">
        <v>310</v>
      </c>
      <c r="D416" s="212" t="s">
        <v>311</v>
      </c>
      <c r="E416" s="21">
        <v>46203</v>
      </c>
      <c r="F416" s="76">
        <f>E416+6</f>
        <v>46209</v>
      </c>
      <c r="G416" s="21">
        <f>F416+4</f>
        <v>46213</v>
      </c>
    </row>
    <row r="417" spans="1:7" s="3" customFormat="1" ht="15.75" customHeight="1">
      <c r="A417" s="47"/>
      <c r="B417" s="33" t="s">
        <v>312</v>
      </c>
      <c r="C417" s="99" t="s">
        <v>313</v>
      </c>
      <c r="D417" s="219"/>
      <c r="E417" s="35">
        <f t="shared" ref="E417:G420" si="62">E416+7</f>
        <v>46210</v>
      </c>
      <c r="F417" s="76">
        <f t="shared" si="62"/>
        <v>46216</v>
      </c>
      <c r="G417" s="21">
        <f t="shared" si="62"/>
        <v>46220</v>
      </c>
    </row>
    <row r="418" spans="1:7" s="3" customFormat="1" ht="15.75" customHeight="1">
      <c r="A418" s="47"/>
      <c r="B418" s="100" t="s">
        <v>314</v>
      </c>
      <c r="C418" s="100" t="s">
        <v>315</v>
      </c>
      <c r="D418" s="219"/>
      <c r="E418" s="35">
        <f t="shared" si="62"/>
        <v>46217</v>
      </c>
      <c r="F418" s="76">
        <f t="shared" si="62"/>
        <v>46223</v>
      </c>
      <c r="G418" s="21">
        <f t="shared" si="62"/>
        <v>46227</v>
      </c>
    </row>
    <row r="419" spans="1:7" s="3" customFormat="1" ht="15.75" customHeight="1">
      <c r="A419" s="47"/>
      <c r="B419" s="100" t="s">
        <v>316</v>
      </c>
      <c r="C419" s="100" t="s">
        <v>317</v>
      </c>
      <c r="D419" s="219"/>
      <c r="E419" s="35">
        <f t="shared" si="62"/>
        <v>46224</v>
      </c>
      <c r="F419" s="76">
        <f t="shared" si="62"/>
        <v>46230</v>
      </c>
      <c r="G419" s="21">
        <f t="shared" si="62"/>
        <v>46234</v>
      </c>
    </row>
    <row r="420" spans="1:7" s="3" customFormat="1" ht="15.75" customHeight="1">
      <c r="A420" s="47"/>
      <c r="B420" s="33" t="s">
        <v>309</v>
      </c>
      <c r="C420" s="99" t="s">
        <v>318</v>
      </c>
      <c r="D420" s="213"/>
      <c r="E420" s="35">
        <f t="shared" si="62"/>
        <v>46231</v>
      </c>
      <c r="F420" s="76">
        <f t="shared" si="62"/>
        <v>46237</v>
      </c>
      <c r="G420" s="21">
        <f t="shared" si="62"/>
        <v>46241</v>
      </c>
    </row>
    <row r="421" spans="1:7" s="3" customFormat="1" ht="15.75" customHeight="1">
      <c r="A421" s="47"/>
      <c r="B421" s="101"/>
      <c r="C421" s="49"/>
      <c r="D421" s="50"/>
      <c r="E421" s="50"/>
      <c r="F421" s="48"/>
      <c r="G421" s="48"/>
    </row>
    <row r="422" spans="1:7" s="3" customFormat="1" ht="15.75" customHeight="1">
      <c r="A422" s="47"/>
      <c r="B422" s="101"/>
      <c r="C422" s="49"/>
      <c r="D422" s="50"/>
      <c r="E422" s="50"/>
      <c r="F422" s="48"/>
      <c r="G422" s="48"/>
    </row>
    <row r="423" spans="1:7" s="3" customFormat="1" ht="15.75" customHeight="1">
      <c r="A423" s="47"/>
      <c r="B423" s="206" t="s">
        <v>5</v>
      </c>
      <c r="C423" s="206" t="s">
        <v>6</v>
      </c>
      <c r="D423" s="206" t="s">
        <v>7</v>
      </c>
      <c r="E423" s="31" t="s">
        <v>8</v>
      </c>
      <c r="F423" s="31" t="s">
        <v>8</v>
      </c>
      <c r="G423" s="30" t="s">
        <v>308</v>
      </c>
    </row>
    <row r="424" spans="1:7" s="3" customFormat="1" ht="15.75" customHeight="1">
      <c r="A424" s="47"/>
      <c r="B424" s="207"/>
      <c r="C424" s="207"/>
      <c r="D424" s="207"/>
      <c r="E424" s="32" t="s">
        <v>9</v>
      </c>
      <c r="F424" s="53" t="s">
        <v>10</v>
      </c>
      <c r="G424" s="31" t="s">
        <v>11</v>
      </c>
    </row>
    <row r="425" spans="1:7" s="3" customFormat="1" ht="24.75" customHeight="1">
      <c r="A425" s="47"/>
      <c r="B425" s="33" t="s">
        <v>319</v>
      </c>
      <c r="C425" s="99" t="s">
        <v>320</v>
      </c>
      <c r="D425" s="212" t="s">
        <v>321</v>
      </c>
      <c r="E425" s="21">
        <v>46208</v>
      </c>
      <c r="F425" s="21">
        <f>E425+4</f>
        <v>46212</v>
      </c>
      <c r="G425" s="21">
        <f>F425+5</f>
        <v>46217</v>
      </c>
    </row>
    <row r="426" spans="1:7" s="3" customFormat="1" ht="18.75" customHeight="1">
      <c r="A426" s="47"/>
      <c r="B426" s="33" t="s">
        <v>322</v>
      </c>
      <c r="C426" s="99" t="s">
        <v>320</v>
      </c>
      <c r="D426" s="219"/>
      <c r="E426" s="35">
        <f t="shared" ref="E426" si="63">E425+7</f>
        <v>46215</v>
      </c>
      <c r="F426" s="21">
        <f t="shared" ref="F426:G429" si="64">F425+7</f>
        <v>46219</v>
      </c>
      <c r="G426" s="21">
        <f t="shared" si="64"/>
        <v>46224</v>
      </c>
    </row>
    <row r="427" spans="1:7" s="3" customFormat="1" ht="22.5" customHeight="1">
      <c r="A427" s="47"/>
      <c r="B427" s="33" t="s">
        <v>323</v>
      </c>
      <c r="C427" s="99" t="s">
        <v>324</v>
      </c>
      <c r="D427" s="219"/>
      <c r="E427" s="35">
        <f t="shared" ref="E427" si="65">E426+7</f>
        <v>46222</v>
      </c>
      <c r="F427" s="21">
        <f t="shared" si="64"/>
        <v>46226</v>
      </c>
      <c r="G427" s="21">
        <f t="shared" si="64"/>
        <v>46231</v>
      </c>
    </row>
    <row r="428" spans="1:7" s="3" customFormat="1" ht="16.5" customHeight="1">
      <c r="A428" s="47"/>
      <c r="B428" s="33" t="s">
        <v>325</v>
      </c>
      <c r="C428" s="99" t="s">
        <v>320</v>
      </c>
      <c r="D428" s="219"/>
      <c r="E428" s="35">
        <f t="shared" ref="E428:E429" si="66">E427+7</f>
        <v>46229</v>
      </c>
      <c r="F428" s="21">
        <f t="shared" si="64"/>
        <v>46233</v>
      </c>
      <c r="G428" s="21">
        <f t="shared" si="64"/>
        <v>46238</v>
      </c>
    </row>
    <row r="429" spans="1:7" s="3" customFormat="1" ht="16.5" customHeight="1">
      <c r="A429" s="47"/>
      <c r="B429" s="33" t="s">
        <v>30</v>
      </c>
      <c r="C429" s="99"/>
      <c r="D429" s="213"/>
      <c r="E429" s="35">
        <f t="shared" si="66"/>
        <v>46236</v>
      </c>
      <c r="F429" s="21">
        <f t="shared" si="64"/>
        <v>46240</v>
      </c>
      <c r="G429" s="21">
        <f t="shared" si="64"/>
        <v>46245</v>
      </c>
    </row>
    <row r="430" spans="1:7" s="3" customFormat="1" ht="15.75" customHeight="1">
      <c r="A430" s="45"/>
      <c r="B430" s="101"/>
      <c r="C430" s="49"/>
      <c r="D430" s="50"/>
      <c r="E430" s="50"/>
      <c r="F430" s="48"/>
      <c r="G430" s="48"/>
    </row>
    <row r="431" spans="1:7" s="3" customFormat="1" ht="15.75" customHeight="1">
      <c r="A431" s="45"/>
      <c r="B431" s="101"/>
      <c r="C431" s="49"/>
      <c r="D431" s="50"/>
      <c r="E431" s="50"/>
      <c r="F431" s="48"/>
      <c r="G431" s="48"/>
    </row>
    <row r="432" spans="1:7" s="3" customFormat="1" ht="15.75" customHeight="1">
      <c r="A432" s="45"/>
      <c r="B432" s="206" t="s">
        <v>5</v>
      </c>
      <c r="C432" s="206" t="s">
        <v>6</v>
      </c>
      <c r="D432" s="206" t="s">
        <v>7</v>
      </c>
      <c r="E432" s="31" t="s">
        <v>8</v>
      </c>
      <c r="F432" s="31" t="s">
        <v>8</v>
      </c>
      <c r="G432" s="30" t="s">
        <v>308</v>
      </c>
    </row>
    <row r="433" spans="1:7" s="3" customFormat="1" ht="15.75" customHeight="1">
      <c r="A433" s="45"/>
      <c r="B433" s="207"/>
      <c r="C433" s="207"/>
      <c r="D433" s="207"/>
      <c r="E433" s="32" t="s">
        <v>9</v>
      </c>
      <c r="F433" s="53" t="s">
        <v>10</v>
      </c>
      <c r="G433" s="31" t="s">
        <v>11</v>
      </c>
    </row>
    <row r="434" spans="1:7" s="3" customFormat="1" ht="15.75" customHeight="1">
      <c r="A434" s="47"/>
      <c r="B434" s="89" t="s">
        <v>326</v>
      </c>
      <c r="C434" s="99" t="s">
        <v>327</v>
      </c>
      <c r="D434" s="212" t="s">
        <v>328</v>
      </c>
      <c r="E434" s="21">
        <v>46211</v>
      </c>
      <c r="F434" s="21">
        <f>E434+4</f>
        <v>46215</v>
      </c>
      <c r="G434" s="21">
        <f>F434+5</f>
        <v>46220</v>
      </c>
    </row>
    <row r="435" spans="1:7" s="3" customFormat="1" ht="15.75" customHeight="1">
      <c r="A435" s="47"/>
      <c r="B435" s="89" t="s">
        <v>329</v>
      </c>
      <c r="C435" s="99" t="s">
        <v>330</v>
      </c>
      <c r="D435" s="219"/>
      <c r="E435" s="21">
        <f t="shared" ref="E435:G438" si="67">E434+7</f>
        <v>46218</v>
      </c>
      <c r="F435" s="21">
        <f t="shared" si="67"/>
        <v>46222</v>
      </c>
      <c r="G435" s="21">
        <f t="shared" si="67"/>
        <v>46227</v>
      </c>
    </row>
    <row r="436" spans="1:7" s="3" customFormat="1" ht="15.75" customHeight="1">
      <c r="A436" s="47"/>
      <c r="B436" s="89" t="s">
        <v>326</v>
      </c>
      <c r="C436" s="99" t="s">
        <v>320</v>
      </c>
      <c r="D436" s="219"/>
      <c r="E436" s="21">
        <f t="shared" si="67"/>
        <v>46225</v>
      </c>
      <c r="F436" s="21">
        <f t="shared" si="67"/>
        <v>46229</v>
      </c>
      <c r="G436" s="21">
        <f t="shared" si="67"/>
        <v>46234</v>
      </c>
    </row>
    <row r="437" spans="1:7" s="3" customFormat="1" ht="15.75" customHeight="1">
      <c r="A437" s="47"/>
      <c r="B437" s="89" t="s">
        <v>329</v>
      </c>
      <c r="C437" s="99" t="s">
        <v>327</v>
      </c>
      <c r="D437" s="219"/>
      <c r="E437" s="21">
        <f t="shared" si="67"/>
        <v>46232</v>
      </c>
      <c r="F437" s="21">
        <f t="shared" si="67"/>
        <v>46236</v>
      </c>
      <c r="G437" s="21">
        <f t="shared" si="67"/>
        <v>46241</v>
      </c>
    </row>
    <row r="438" spans="1:7" s="3" customFormat="1" ht="15.75" customHeight="1">
      <c r="A438" s="47"/>
      <c r="B438" s="89" t="s">
        <v>326</v>
      </c>
      <c r="C438" s="99" t="s">
        <v>331</v>
      </c>
      <c r="D438" s="213"/>
      <c r="E438" s="21">
        <f t="shared" si="67"/>
        <v>46239</v>
      </c>
      <c r="F438" s="21">
        <f t="shared" si="67"/>
        <v>46243</v>
      </c>
      <c r="G438" s="21">
        <f t="shared" si="67"/>
        <v>46248</v>
      </c>
    </row>
    <row r="439" spans="1:7" s="3" customFormat="1" ht="15.75" customHeight="1">
      <c r="A439" s="47"/>
      <c r="B439" s="29"/>
      <c r="C439" s="29"/>
      <c r="D439" s="64"/>
      <c r="E439" s="28"/>
      <c r="F439" s="28"/>
      <c r="G439" s="28"/>
    </row>
    <row r="440" spans="1:7" s="3" customFormat="1" ht="15.75" customHeight="1">
      <c r="A440" s="191"/>
      <c r="B440" s="191"/>
      <c r="C440" s="49"/>
      <c r="D440" s="50"/>
      <c r="E440" s="50"/>
      <c r="F440" s="48"/>
      <c r="G440" s="48"/>
    </row>
    <row r="441" spans="1:7" s="3" customFormat="1" ht="15.75" customHeight="1">
      <c r="A441" s="47" t="s">
        <v>332</v>
      </c>
      <c r="B441" s="206" t="s">
        <v>5</v>
      </c>
      <c r="C441" s="206" t="s">
        <v>6</v>
      </c>
      <c r="D441" s="206" t="s">
        <v>7</v>
      </c>
      <c r="E441" s="31" t="s">
        <v>8</v>
      </c>
      <c r="F441" s="31" t="s">
        <v>8</v>
      </c>
      <c r="G441" s="30" t="s">
        <v>333</v>
      </c>
    </row>
    <row r="442" spans="1:7" s="3" customFormat="1" ht="15.75" customHeight="1">
      <c r="A442" s="47"/>
      <c r="B442" s="207"/>
      <c r="C442" s="207"/>
      <c r="D442" s="207"/>
      <c r="E442" s="32" t="s">
        <v>9</v>
      </c>
      <c r="F442" s="53" t="s">
        <v>10</v>
      </c>
      <c r="G442" s="31" t="s">
        <v>11</v>
      </c>
    </row>
    <row r="443" spans="1:7" s="3" customFormat="1" ht="15.75" customHeight="1">
      <c r="A443" s="47"/>
      <c r="B443" s="33" t="s">
        <v>334</v>
      </c>
      <c r="C443" s="99" t="s">
        <v>335</v>
      </c>
      <c r="D443" s="212" t="s">
        <v>336</v>
      </c>
      <c r="E443" s="76">
        <v>46205</v>
      </c>
      <c r="F443" s="76">
        <f>E443+6</f>
        <v>46211</v>
      </c>
      <c r="G443" s="21">
        <f>F443+7</f>
        <v>46218</v>
      </c>
    </row>
    <row r="444" spans="1:7" s="3" customFormat="1" ht="15.75" customHeight="1">
      <c r="A444" s="47"/>
      <c r="B444" s="33" t="s">
        <v>337</v>
      </c>
      <c r="C444" s="99" t="s">
        <v>338</v>
      </c>
      <c r="D444" s="219"/>
      <c r="E444" s="76">
        <f t="shared" ref="E444:G444" si="68">E443+7</f>
        <v>46212</v>
      </c>
      <c r="F444" s="76">
        <f t="shared" si="68"/>
        <v>46218</v>
      </c>
      <c r="G444" s="21">
        <f t="shared" si="68"/>
        <v>46225</v>
      </c>
    </row>
    <row r="445" spans="1:7" s="3" customFormat="1" ht="19.5" customHeight="1">
      <c r="A445" s="47"/>
      <c r="B445" s="33" t="s">
        <v>334</v>
      </c>
      <c r="C445" s="99" t="s">
        <v>339</v>
      </c>
      <c r="D445" s="219"/>
      <c r="E445" s="76">
        <f t="shared" ref="E445:G445" si="69">E444+7</f>
        <v>46219</v>
      </c>
      <c r="F445" s="76">
        <f t="shared" si="69"/>
        <v>46225</v>
      </c>
      <c r="G445" s="21">
        <f t="shared" si="69"/>
        <v>46232</v>
      </c>
    </row>
    <row r="446" spans="1:7" s="3" customFormat="1" ht="15.75" customHeight="1">
      <c r="A446" s="47"/>
      <c r="B446" s="33" t="s">
        <v>337</v>
      </c>
      <c r="C446" s="99" t="s">
        <v>335</v>
      </c>
      <c r="D446" s="219"/>
      <c r="E446" s="76">
        <f t="shared" ref="E446:G446" si="70">E445+7</f>
        <v>46226</v>
      </c>
      <c r="F446" s="76">
        <f t="shared" si="70"/>
        <v>46232</v>
      </c>
      <c r="G446" s="21">
        <f t="shared" si="70"/>
        <v>46239</v>
      </c>
    </row>
    <row r="447" spans="1:7" s="3" customFormat="1" ht="15.75" customHeight="1">
      <c r="A447" s="47"/>
      <c r="B447" s="33" t="s">
        <v>334</v>
      </c>
      <c r="C447" s="99" t="s">
        <v>340</v>
      </c>
      <c r="D447" s="213"/>
      <c r="E447" s="76">
        <f t="shared" ref="E447:G447" si="71">E446+7</f>
        <v>46233</v>
      </c>
      <c r="F447" s="76">
        <f t="shared" si="71"/>
        <v>46239</v>
      </c>
      <c r="G447" s="21">
        <f t="shared" si="71"/>
        <v>46246</v>
      </c>
    </row>
    <row r="448" spans="1:7" s="3" customFormat="1" ht="15.75" customHeight="1">
      <c r="A448" s="47"/>
      <c r="B448" s="29"/>
      <c r="C448" s="29"/>
      <c r="D448" s="64"/>
      <c r="E448" s="28"/>
      <c r="F448" s="28"/>
      <c r="G448" s="28"/>
    </row>
    <row r="449" spans="1:7" s="3" customFormat="1" ht="15.75" customHeight="1">
      <c r="A449" s="47"/>
      <c r="B449" s="206" t="s">
        <v>5</v>
      </c>
      <c r="C449" s="206" t="s">
        <v>6</v>
      </c>
      <c r="D449" s="206" t="s">
        <v>7</v>
      </c>
      <c r="E449" s="31" t="s">
        <v>8</v>
      </c>
      <c r="F449" s="31" t="s">
        <v>8</v>
      </c>
      <c r="G449" s="30" t="s">
        <v>333</v>
      </c>
    </row>
    <row r="450" spans="1:7" s="3" customFormat="1" ht="15.75" customHeight="1">
      <c r="A450" s="47"/>
      <c r="B450" s="207"/>
      <c r="C450" s="207"/>
      <c r="D450" s="207"/>
      <c r="E450" s="32" t="s">
        <v>9</v>
      </c>
      <c r="F450" s="53" t="s">
        <v>10</v>
      </c>
      <c r="G450" s="31" t="s">
        <v>11</v>
      </c>
    </row>
    <row r="451" spans="1:7" s="3" customFormat="1" ht="15.75" customHeight="1">
      <c r="A451" s="47"/>
      <c r="B451" s="99" t="s">
        <v>59</v>
      </c>
      <c r="C451" s="99"/>
      <c r="D451" s="212" t="s">
        <v>341</v>
      </c>
      <c r="E451" s="76">
        <v>46205</v>
      </c>
      <c r="F451" s="76">
        <f>E451+6</f>
        <v>46211</v>
      </c>
      <c r="G451" s="21">
        <f>F451+5</f>
        <v>46216</v>
      </c>
    </row>
    <row r="452" spans="1:7" s="3" customFormat="1" ht="15.75" customHeight="1">
      <c r="A452" s="47"/>
      <c r="B452" s="99" t="s">
        <v>342</v>
      </c>
      <c r="C452" s="99" t="s">
        <v>343</v>
      </c>
      <c r="D452" s="219"/>
      <c r="E452" s="76">
        <f t="shared" ref="E452" si="72">E451+7</f>
        <v>46212</v>
      </c>
      <c r="F452" s="76">
        <f t="shared" ref="F452:G455" si="73">F451+7</f>
        <v>46218</v>
      </c>
      <c r="G452" s="21">
        <f t="shared" si="73"/>
        <v>46223</v>
      </c>
    </row>
    <row r="453" spans="1:7" s="3" customFormat="1" ht="15.75" customHeight="1">
      <c r="A453" s="47"/>
      <c r="B453" s="99" t="s">
        <v>344</v>
      </c>
      <c r="C453" s="99" t="s">
        <v>345</v>
      </c>
      <c r="D453" s="219"/>
      <c r="E453" s="76">
        <f t="shared" ref="E453" si="74">E452+7</f>
        <v>46219</v>
      </c>
      <c r="F453" s="76">
        <f t="shared" si="73"/>
        <v>46225</v>
      </c>
      <c r="G453" s="21">
        <f t="shared" si="73"/>
        <v>46230</v>
      </c>
    </row>
    <row r="454" spans="1:7" s="3" customFormat="1" ht="15.75" customHeight="1">
      <c r="A454" s="47"/>
      <c r="B454" s="99" t="s">
        <v>346</v>
      </c>
      <c r="C454" s="99" t="s">
        <v>347</v>
      </c>
      <c r="D454" s="219"/>
      <c r="E454" s="76">
        <f t="shared" ref="E454" si="75">E453+7</f>
        <v>46226</v>
      </c>
      <c r="F454" s="76">
        <f t="shared" si="73"/>
        <v>46232</v>
      </c>
      <c r="G454" s="21">
        <f t="shared" si="73"/>
        <v>46237</v>
      </c>
    </row>
    <row r="455" spans="1:7" s="3" customFormat="1" ht="15.75" customHeight="1">
      <c r="A455" s="47"/>
      <c r="B455" s="99" t="s">
        <v>348</v>
      </c>
      <c r="C455" s="99" t="s">
        <v>349</v>
      </c>
      <c r="D455" s="213"/>
      <c r="E455" s="76">
        <f t="shared" ref="E455" si="76">E454+7</f>
        <v>46233</v>
      </c>
      <c r="F455" s="76">
        <f t="shared" si="73"/>
        <v>46239</v>
      </c>
      <c r="G455" s="21">
        <f t="shared" si="73"/>
        <v>46244</v>
      </c>
    </row>
    <row r="456" spans="1:7" s="3" customFormat="1" ht="15.75" customHeight="1">
      <c r="A456" s="47"/>
      <c r="B456" s="49"/>
      <c r="C456" s="49"/>
      <c r="D456" s="50"/>
      <c r="E456" s="50"/>
      <c r="F456" s="48"/>
      <c r="G456" s="48"/>
    </row>
    <row r="457" spans="1:7" s="3" customFormat="1" ht="15.75" customHeight="1">
      <c r="A457" s="47"/>
      <c r="B457" s="49"/>
      <c r="C457" s="49"/>
      <c r="D457" s="50"/>
      <c r="E457" s="50"/>
      <c r="F457" s="48"/>
      <c r="G457" s="48"/>
    </row>
    <row r="458" spans="1:7" s="3" customFormat="1" ht="15.75" customHeight="1">
      <c r="A458" s="191"/>
      <c r="B458" s="191"/>
      <c r="C458" s="49"/>
      <c r="D458" s="50"/>
      <c r="E458" s="50"/>
      <c r="F458" s="48"/>
      <c r="G458" s="48"/>
    </row>
    <row r="459" spans="1:7" s="3" customFormat="1" ht="15.75" customHeight="1">
      <c r="A459" s="47" t="s">
        <v>350</v>
      </c>
      <c r="B459" s="206" t="s">
        <v>5</v>
      </c>
      <c r="C459" s="206" t="s">
        <v>6</v>
      </c>
      <c r="D459" s="206" t="s">
        <v>7</v>
      </c>
      <c r="E459" s="31" t="s">
        <v>8</v>
      </c>
      <c r="F459" s="31" t="s">
        <v>8</v>
      </c>
      <c r="G459" s="30" t="s">
        <v>351</v>
      </c>
    </row>
    <row r="460" spans="1:7" s="3" customFormat="1" ht="15.75" customHeight="1">
      <c r="A460" s="47"/>
      <c r="B460" s="207"/>
      <c r="C460" s="207"/>
      <c r="D460" s="207"/>
      <c r="E460" s="32" t="s">
        <v>9</v>
      </c>
      <c r="F460" s="53" t="s">
        <v>10</v>
      </c>
      <c r="G460" s="31" t="s">
        <v>11</v>
      </c>
    </row>
    <row r="461" spans="1:7" s="3" customFormat="1" ht="15.75" customHeight="1">
      <c r="A461" s="47"/>
      <c r="B461" s="99" t="s">
        <v>352</v>
      </c>
      <c r="C461" s="99" t="s">
        <v>353</v>
      </c>
      <c r="D461" s="212" t="s">
        <v>354</v>
      </c>
      <c r="E461" s="76">
        <v>46211</v>
      </c>
      <c r="F461" s="76">
        <f>E461+5</f>
        <v>46216</v>
      </c>
      <c r="G461" s="21">
        <f>F461+7</f>
        <v>46223</v>
      </c>
    </row>
    <row r="462" spans="1:7" s="3" customFormat="1" ht="15.75" customHeight="1">
      <c r="A462" s="47" t="s">
        <v>355</v>
      </c>
      <c r="B462" s="99" t="s">
        <v>356</v>
      </c>
      <c r="C462" s="99"/>
      <c r="D462" s="219"/>
      <c r="E462" s="76">
        <f t="shared" ref="E462:G465" si="77">E461+7</f>
        <v>46218</v>
      </c>
      <c r="F462" s="76">
        <f t="shared" si="77"/>
        <v>46223</v>
      </c>
      <c r="G462" s="21">
        <f t="shared" si="77"/>
        <v>46230</v>
      </c>
    </row>
    <row r="463" spans="1:7" s="3" customFormat="1" ht="15.75" customHeight="1">
      <c r="A463" s="47"/>
      <c r="B463" s="99" t="s">
        <v>30</v>
      </c>
      <c r="C463" s="99"/>
      <c r="D463" s="219"/>
      <c r="E463" s="76">
        <f t="shared" si="77"/>
        <v>46225</v>
      </c>
      <c r="F463" s="76">
        <f t="shared" si="77"/>
        <v>46230</v>
      </c>
      <c r="G463" s="21">
        <f t="shared" si="77"/>
        <v>46237</v>
      </c>
    </row>
    <row r="464" spans="1:7" s="3" customFormat="1" ht="15.75" customHeight="1">
      <c r="A464" s="47"/>
      <c r="B464" s="102" t="s">
        <v>357</v>
      </c>
      <c r="C464" s="99" t="s">
        <v>358</v>
      </c>
      <c r="D464" s="219"/>
      <c r="E464" s="76">
        <f t="shared" si="77"/>
        <v>46232</v>
      </c>
      <c r="F464" s="76">
        <f t="shared" si="77"/>
        <v>46237</v>
      </c>
      <c r="G464" s="21">
        <f t="shared" si="77"/>
        <v>46244</v>
      </c>
    </row>
    <row r="465" spans="1:7" s="3" customFormat="1" ht="15.75" customHeight="1">
      <c r="A465" s="47"/>
      <c r="B465" s="99" t="s">
        <v>352</v>
      </c>
      <c r="C465" s="99" t="s">
        <v>358</v>
      </c>
      <c r="D465" s="213"/>
      <c r="E465" s="76">
        <f t="shared" si="77"/>
        <v>46239</v>
      </c>
      <c r="F465" s="76">
        <f t="shared" si="77"/>
        <v>46244</v>
      </c>
      <c r="G465" s="21">
        <f t="shared" si="77"/>
        <v>46251</v>
      </c>
    </row>
    <row r="466" spans="1:7" s="3" customFormat="1" ht="15.75" customHeight="1">
      <c r="A466" s="45"/>
      <c r="B466" s="103"/>
      <c r="C466" s="104"/>
      <c r="D466" s="105"/>
      <c r="E466" s="106"/>
      <c r="F466" s="106"/>
      <c r="G466" s="106"/>
    </row>
    <row r="467" spans="1:7" s="3" customFormat="1" ht="15.75" customHeight="1">
      <c r="A467" s="45"/>
      <c r="B467" s="43"/>
      <c r="C467" s="43"/>
      <c r="D467" s="44"/>
      <c r="E467" s="44"/>
      <c r="F467" s="42"/>
      <c r="G467" s="42"/>
    </row>
    <row r="468" spans="1:7" s="3" customFormat="1" ht="15.75" customHeight="1">
      <c r="A468" s="196"/>
      <c r="B468" s="196"/>
      <c r="C468" s="43"/>
      <c r="D468" s="44"/>
      <c r="E468" s="44"/>
      <c r="F468" s="42"/>
      <c r="G468" s="42"/>
    </row>
    <row r="469" spans="1:7" s="3" customFormat="1" ht="15.75" customHeight="1">
      <c r="A469" s="45" t="s">
        <v>359</v>
      </c>
      <c r="B469" s="209" t="s">
        <v>5</v>
      </c>
      <c r="C469" s="204" t="s">
        <v>6</v>
      </c>
      <c r="D469" s="204" t="s">
        <v>7</v>
      </c>
      <c r="E469" s="107" t="s">
        <v>8</v>
      </c>
      <c r="F469" s="107" t="s">
        <v>8</v>
      </c>
      <c r="G469" s="107" t="s">
        <v>360</v>
      </c>
    </row>
    <row r="470" spans="1:7" s="3" customFormat="1" ht="15.75" customHeight="1">
      <c r="A470" s="45"/>
      <c r="B470" s="210"/>
      <c r="C470" s="205"/>
      <c r="D470" s="205"/>
      <c r="E470" s="107" t="s">
        <v>9</v>
      </c>
      <c r="F470" s="107" t="s">
        <v>10</v>
      </c>
      <c r="G470" s="107" t="s">
        <v>11</v>
      </c>
    </row>
    <row r="471" spans="1:7" s="3" customFormat="1" ht="15.75" customHeight="1">
      <c r="A471" s="47"/>
      <c r="B471" s="99" t="s">
        <v>352</v>
      </c>
      <c r="C471" s="99" t="s">
        <v>353</v>
      </c>
      <c r="D471" s="212" t="s">
        <v>354</v>
      </c>
      <c r="E471" s="76">
        <v>46211</v>
      </c>
      <c r="F471" s="21">
        <f>E471+5</f>
        <v>46216</v>
      </c>
      <c r="G471" s="21">
        <f>F471+10</f>
        <v>46226</v>
      </c>
    </row>
    <row r="472" spans="1:7" s="3" customFormat="1" ht="15.75" customHeight="1">
      <c r="A472" s="47"/>
      <c r="B472" s="99" t="s">
        <v>356</v>
      </c>
      <c r="C472" s="99"/>
      <c r="D472" s="219"/>
      <c r="E472" s="76">
        <f t="shared" ref="E472" si="78">E471+7</f>
        <v>46218</v>
      </c>
      <c r="F472" s="21">
        <f t="shared" ref="F472:G475" si="79">F471+7</f>
        <v>46223</v>
      </c>
      <c r="G472" s="21">
        <f t="shared" si="79"/>
        <v>46233</v>
      </c>
    </row>
    <row r="473" spans="1:7" s="3" customFormat="1" ht="15.75" customHeight="1">
      <c r="A473" s="47" t="s">
        <v>361</v>
      </c>
      <c r="B473" s="99" t="s">
        <v>30</v>
      </c>
      <c r="C473" s="99"/>
      <c r="D473" s="219"/>
      <c r="E473" s="76">
        <f t="shared" ref="E473" si="80">E472+7</f>
        <v>46225</v>
      </c>
      <c r="F473" s="21">
        <f t="shared" si="79"/>
        <v>46230</v>
      </c>
      <c r="G473" s="21">
        <f t="shared" si="79"/>
        <v>46240</v>
      </c>
    </row>
    <row r="474" spans="1:7" s="3" customFormat="1" ht="15.75" customHeight="1">
      <c r="A474" s="47"/>
      <c r="B474" s="102" t="s">
        <v>357</v>
      </c>
      <c r="C474" s="99" t="s">
        <v>358</v>
      </c>
      <c r="D474" s="219"/>
      <c r="E474" s="76">
        <f t="shared" ref="E474" si="81">E473+7</f>
        <v>46232</v>
      </c>
      <c r="F474" s="21">
        <f t="shared" si="79"/>
        <v>46237</v>
      </c>
      <c r="G474" s="21">
        <f t="shared" si="79"/>
        <v>46247</v>
      </c>
    </row>
    <row r="475" spans="1:7" s="3" customFormat="1" ht="15.75" customHeight="1">
      <c r="A475" s="47"/>
      <c r="B475" s="99" t="s">
        <v>352</v>
      </c>
      <c r="C475" s="99" t="s">
        <v>358</v>
      </c>
      <c r="D475" s="213"/>
      <c r="E475" s="76">
        <f t="shared" ref="E475" si="82">E474+7</f>
        <v>46239</v>
      </c>
      <c r="F475" s="21">
        <f t="shared" si="79"/>
        <v>46244</v>
      </c>
      <c r="G475" s="21">
        <f t="shared" si="79"/>
        <v>46254</v>
      </c>
    </row>
    <row r="476" spans="1:7" s="3" customFormat="1" ht="15.75" customHeight="1">
      <c r="A476" s="47"/>
      <c r="B476" s="60"/>
      <c r="C476" s="29"/>
      <c r="D476" s="65"/>
      <c r="E476" s="28"/>
      <c r="F476" s="28"/>
      <c r="G476" s="28"/>
    </row>
    <row r="477" spans="1:7" s="3" customFormat="1" ht="15.75" customHeight="1">
      <c r="A477" s="191"/>
      <c r="B477" s="191"/>
      <c r="C477" s="49"/>
      <c r="D477" s="50"/>
      <c r="E477" s="50"/>
      <c r="F477" s="48"/>
      <c r="G477" s="48"/>
    </row>
    <row r="478" spans="1:7" s="3" customFormat="1" ht="15.75" customHeight="1">
      <c r="A478" s="47" t="s">
        <v>362</v>
      </c>
      <c r="B478" s="206" t="s">
        <v>5</v>
      </c>
      <c r="C478" s="206" t="s">
        <v>6</v>
      </c>
      <c r="D478" s="206" t="s">
        <v>7</v>
      </c>
      <c r="E478" s="31" t="s">
        <v>8</v>
      </c>
      <c r="F478" s="31" t="s">
        <v>8</v>
      </c>
      <c r="G478" s="31" t="s">
        <v>362</v>
      </c>
    </row>
    <row r="479" spans="1:7" s="3" customFormat="1" ht="15.75" customHeight="1">
      <c r="A479" s="47"/>
      <c r="B479" s="207"/>
      <c r="C479" s="207"/>
      <c r="D479" s="207"/>
      <c r="E479" s="32" t="s">
        <v>9</v>
      </c>
      <c r="F479" s="31" t="s">
        <v>10</v>
      </c>
      <c r="G479" s="31" t="s">
        <v>11</v>
      </c>
    </row>
    <row r="480" spans="1:7" s="3" customFormat="1" ht="15.75" customHeight="1">
      <c r="A480" s="47"/>
      <c r="B480" s="99" t="s">
        <v>363</v>
      </c>
      <c r="C480" s="99" t="s">
        <v>364</v>
      </c>
      <c r="D480" s="212" t="s">
        <v>365</v>
      </c>
      <c r="E480" s="21">
        <v>46204</v>
      </c>
      <c r="F480" s="21">
        <f>E480+5</f>
        <v>46209</v>
      </c>
      <c r="G480" s="21">
        <f>F480+6</f>
        <v>46215</v>
      </c>
    </row>
    <row r="481" spans="1:7" s="3" customFormat="1" ht="15.75" customHeight="1">
      <c r="A481" s="47"/>
      <c r="B481" s="99" t="s">
        <v>366</v>
      </c>
      <c r="C481" s="99" t="s">
        <v>367</v>
      </c>
      <c r="D481" s="224"/>
      <c r="E481" s="21">
        <f t="shared" ref="E481" si="83">E480+7</f>
        <v>46211</v>
      </c>
      <c r="F481" s="21">
        <f t="shared" ref="F481:G484" si="84">F480+7</f>
        <v>46216</v>
      </c>
      <c r="G481" s="21">
        <f t="shared" si="84"/>
        <v>46222</v>
      </c>
    </row>
    <row r="482" spans="1:7" s="3" customFormat="1" ht="15.75" customHeight="1">
      <c r="A482" s="47"/>
      <c r="B482" s="99" t="s">
        <v>368</v>
      </c>
      <c r="C482" s="102" t="s">
        <v>369</v>
      </c>
      <c r="D482" s="224"/>
      <c r="E482" s="21">
        <f t="shared" ref="E482" si="85">E481+7</f>
        <v>46218</v>
      </c>
      <c r="F482" s="21">
        <f t="shared" si="84"/>
        <v>46223</v>
      </c>
      <c r="G482" s="21">
        <f t="shared" si="84"/>
        <v>46229</v>
      </c>
    </row>
    <row r="483" spans="1:7" s="3" customFormat="1" ht="15.75" customHeight="1">
      <c r="A483" s="47"/>
      <c r="B483" s="99" t="s">
        <v>370</v>
      </c>
      <c r="C483" s="99" t="s">
        <v>371</v>
      </c>
      <c r="D483" s="224"/>
      <c r="E483" s="21">
        <f t="shared" ref="E483" si="86">E482+7</f>
        <v>46225</v>
      </c>
      <c r="F483" s="21">
        <f t="shared" si="84"/>
        <v>46230</v>
      </c>
      <c r="G483" s="21">
        <f t="shared" si="84"/>
        <v>46236</v>
      </c>
    </row>
    <row r="484" spans="1:7" s="3" customFormat="1" ht="15.75" customHeight="1">
      <c r="A484" s="47"/>
      <c r="B484" s="99" t="s">
        <v>372</v>
      </c>
      <c r="C484" s="99" t="s">
        <v>373</v>
      </c>
      <c r="D484" s="225"/>
      <c r="E484" s="21">
        <f t="shared" ref="E484" si="87">E483+7</f>
        <v>46232</v>
      </c>
      <c r="F484" s="21">
        <f t="shared" si="84"/>
        <v>46237</v>
      </c>
      <c r="G484" s="21">
        <f t="shared" si="84"/>
        <v>46243</v>
      </c>
    </row>
    <row r="485" spans="1:7" s="3" customFormat="1" ht="15.75" customHeight="1">
      <c r="A485" s="47"/>
      <c r="B485" s="49"/>
      <c r="C485" s="49"/>
      <c r="D485" s="50"/>
      <c r="E485" s="50"/>
      <c r="F485" s="48"/>
      <c r="G485" s="48"/>
    </row>
    <row r="486" spans="1:7" s="3" customFormat="1" ht="15.75" customHeight="1">
      <c r="A486" s="47"/>
      <c r="B486" s="208" t="s">
        <v>5</v>
      </c>
      <c r="C486" s="208" t="s">
        <v>6</v>
      </c>
      <c r="D486" s="206" t="s">
        <v>7</v>
      </c>
      <c r="E486" s="31" t="s">
        <v>8</v>
      </c>
      <c r="F486" s="31" t="s">
        <v>8</v>
      </c>
      <c r="G486" s="30" t="s">
        <v>374</v>
      </c>
    </row>
    <row r="487" spans="1:7" s="3" customFormat="1" ht="15.75" customHeight="1">
      <c r="A487" s="47"/>
      <c r="B487" s="208"/>
      <c r="C487" s="208"/>
      <c r="D487" s="207"/>
      <c r="E487" s="32" t="s">
        <v>9</v>
      </c>
      <c r="F487" s="53" t="s">
        <v>10</v>
      </c>
      <c r="G487" s="31" t="s">
        <v>11</v>
      </c>
    </row>
    <row r="488" spans="1:7" s="3" customFormat="1" ht="15.75" customHeight="1">
      <c r="A488" s="47"/>
      <c r="B488" s="99" t="s">
        <v>375</v>
      </c>
      <c r="C488" s="99" t="s">
        <v>376</v>
      </c>
      <c r="D488" s="212" t="s">
        <v>377</v>
      </c>
      <c r="E488" s="21">
        <v>46209</v>
      </c>
      <c r="F488" s="21">
        <f>E488+4</f>
        <v>46213</v>
      </c>
      <c r="G488" s="21">
        <f>F488+8</f>
        <v>46221</v>
      </c>
    </row>
    <row r="489" spans="1:7" s="3" customFormat="1" ht="15.75" customHeight="1">
      <c r="A489" s="47"/>
      <c r="B489" s="99" t="s">
        <v>378</v>
      </c>
      <c r="C489" s="99" t="s">
        <v>379</v>
      </c>
      <c r="D489" s="224"/>
      <c r="E489" s="35">
        <f t="shared" ref="E489:G492" si="88">E488+7</f>
        <v>46216</v>
      </c>
      <c r="F489" s="21">
        <f t="shared" si="88"/>
        <v>46220</v>
      </c>
      <c r="G489" s="21">
        <f t="shared" si="88"/>
        <v>46228</v>
      </c>
    </row>
    <row r="490" spans="1:7" s="3" customFormat="1" ht="15.75" customHeight="1">
      <c r="A490" s="47"/>
      <c r="B490" s="99" t="s">
        <v>380</v>
      </c>
      <c r="C490" s="99" t="s">
        <v>381</v>
      </c>
      <c r="D490" s="224"/>
      <c r="E490" s="35">
        <f t="shared" si="88"/>
        <v>46223</v>
      </c>
      <c r="F490" s="21">
        <f t="shared" si="88"/>
        <v>46227</v>
      </c>
      <c r="G490" s="21">
        <f t="shared" si="88"/>
        <v>46235</v>
      </c>
    </row>
    <row r="491" spans="1:7" s="3" customFormat="1" ht="15.75" customHeight="1">
      <c r="A491" s="47"/>
      <c r="B491" s="99" t="s">
        <v>375</v>
      </c>
      <c r="C491" s="99" t="s">
        <v>382</v>
      </c>
      <c r="D491" s="224"/>
      <c r="E491" s="35">
        <f t="shared" si="88"/>
        <v>46230</v>
      </c>
      <c r="F491" s="21">
        <f t="shared" si="88"/>
        <v>46234</v>
      </c>
      <c r="G491" s="21">
        <f t="shared" si="88"/>
        <v>46242</v>
      </c>
    </row>
    <row r="492" spans="1:7" s="3" customFormat="1" ht="15.75" customHeight="1">
      <c r="A492" s="47"/>
      <c r="B492" s="99" t="s">
        <v>378</v>
      </c>
      <c r="C492" s="99" t="s">
        <v>339</v>
      </c>
      <c r="D492" s="225"/>
      <c r="E492" s="35">
        <f t="shared" si="88"/>
        <v>46237</v>
      </c>
      <c r="F492" s="21">
        <f t="shared" si="88"/>
        <v>46241</v>
      </c>
      <c r="G492" s="21">
        <f t="shared" si="88"/>
        <v>46249</v>
      </c>
    </row>
    <row r="493" spans="1:7" s="3" customFormat="1" ht="15.75" customHeight="1">
      <c r="A493" s="47"/>
      <c r="B493" s="49"/>
      <c r="C493" s="49"/>
      <c r="D493" s="50"/>
      <c r="E493" s="50"/>
      <c r="F493" s="48"/>
      <c r="G493" s="48"/>
    </row>
    <row r="494" spans="1:7" s="3" customFormat="1" ht="15.75" customHeight="1">
      <c r="A494" s="191"/>
      <c r="B494" s="191"/>
      <c r="C494" s="49"/>
      <c r="D494" s="50"/>
      <c r="E494" s="50"/>
      <c r="F494" s="48"/>
      <c r="G494" s="48"/>
    </row>
    <row r="495" spans="1:7" s="3" customFormat="1" ht="15.75" customHeight="1">
      <c r="A495" s="47" t="s">
        <v>383</v>
      </c>
      <c r="B495" s="208" t="s">
        <v>5</v>
      </c>
      <c r="C495" s="208" t="s">
        <v>6</v>
      </c>
      <c r="D495" s="208" t="s">
        <v>7</v>
      </c>
      <c r="E495" s="31" t="s">
        <v>8</v>
      </c>
      <c r="F495" s="108" t="s">
        <v>8</v>
      </c>
      <c r="G495" s="30" t="s">
        <v>384</v>
      </c>
    </row>
    <row r="496" spans="1:7" s="3" customFormat="1" ht="15.75" customHeight="1">
      <c r="A496" s="47"/>
      <c r="B496" s="208"/>
      <c r="C496" s="208"/>
      <c r="D496" s="208"/>
      <c r="E496" s="31" t="s">
        <v>9</v>
      </c>
      <c r="F496" s="109" t="s">
        <v>10</v>
      </c>
      <c r="G496" s="31" t="s">
        <v>11</v>
      </c>
    </row>
    <row r="497" spans="1:7" s="3" customFormat="1" ht="15.75" customHeight="1">
      <c r="A497" s="47"/>
      <c r="B497" s="99" t="s">
        <v>363</v>
      </c>
      <c r="C497" s="99" t="s">
        <v>364</v>
      </c>
      <c r="D497" s="212" t="s">
        <v>365</v>
      </c>
      <c r="E497" s="21">
        <v>46204</v>
      </c>
      <c r="F497" s="110">
        <f>E497+5</f>
        <v>46209</v>
      </c>
      <c r="G497" s="21">
        <f>F497+8</f>
        <v>46217</v>
      </c>
    </row>
    <row r="498" spans="1:7" s="3" customFormat="1" ht="15.75" customHeight="1">
      <c r="A498" s="47"/>
      <c r="B498" s="99" t="s">
        <v>366</v>
      </c>
      <c r="C498" s="99" t="s">
        <v>367</v>
      </c>
      <c r="D498" s="224"/>
      <c r="E498" s="21">
        <f t="shared" ref="E498:G501" si="89">E497+7</f>
        <v>46211</v>
      </c>
      <c r="F498" s="110">
        <f t="shared" si="89"/>
        <v>46216</v>
      </c>
      <c r="G498" s="21">
        <f t="shared" si="89"/>
        <v>46224</v>
      </c>
    </row>
    <row r="499" spans="1:7" s="3" customFormat="1" ht="15.75" customHeight="1">
      <c r="A499" s="47"/>
      <c r="B499" s="99" t="s">
        <v>368</v>
      </c>
      <c r="C499" s="102" t="s">
        <v>369</v>
      </c>
      <c r="D499" s="224"/>
      <c r="E499" s="21">
        <f t="shared" si="89"/>
        <v>46218</v>
      </c>
      <c r="F499" s="110">
        <f t="shared" si="89"/>
        <v>46223</v>
      </c>
      <c r="G499" s="21">
        <f t="shared" si="89"/>
        <v>46231</v>
      </c>
    </row>
    <row r="500" spans="1:7" s="3" customFormat="1" ht="15.75" customHeight="1">
      <c r="A500" s="47"/>
      <c r="B500" s="99" t="s">
        <v>370</v>
      </c>
      <c r="C500" s="99" t="s">
        <v>371</v>
      </c>
      <c r="D500" s="224"/>
      <c r="E500" s="21">
        <f t="shared" si="89"/>
        <v>46225</v>
      </c>
      <c r="F500" s="110">
        <f t="shared" si="89"/>
        <v>46230</v>
      </c>
      <c r="G500" s="21">
        <f t="shared" si="89"/>
        <v>46238</v>
      </c>
    </row>
    <row r="501" spans="1:7" s="3" customFormat="1" ht="15.75" customHeight="1">
      <c r="A501" s="47"/>
      <c r="B501" s="99" t="s">
        <v>372</v>
      </c>
      <c r="C501" s="99" t="s">
        <v>373</v>
      </c>
      <c r="D501" s="225"/>
      <c r="E501" s="21">
        <f t="shared" si="89"/>
        <v>46232</v>
      </c>
      <c r="F501" s="110">
        <f t="shared" si="89"/>
        <v>46237</v>
      </c>
      <c r="G501" s="21">
        <f t="shared" si="89"/>
        <v>46245</v>
      </c>
    </row>
    <row r="502" spans="1:7" s="3" customFormat="1" ht="15.75" customHeight="1">
      <c r="A502" s="45"/>
      <c r="B502" s="43"/>
      <c r="C502" s="43"/>
      <c r="D502" s="44"/>
      <c r="E502" s="44"/>
      <c r="F502" s="42"/>
      <c r="G502" s="42"/>
    </row>
    <row r="503" spans="1:7" s="3" customFormat="1" ht="15.75" customHeight="1">
      <c r="A503" s="45"/>
      <c r="B503" s="197"/>
      <c r="C503" s="197"/>
      <c r="D503" s="197"/>
      <c r="E503" s="197"/>
      <c r="F503" s="197"/>
      <c r="G503" s="197"/>
    </row>
    <row r="504" spans="1:7" s="3" customFormat="1" ht="15.75" customHeight="1">
      <c r="A504" s="45"/>
      <c r="B504" s="211" t="s">
        <v>5</v>
      </c>
      <c r="C504" s="211" t="s">
        <v>6</v>
      </c>
      <c r="D504" s="204" t="s">
        <v>7</v>
      </c>
      <c r="E504" s="16" t="s">
        <v>8</v>
      </c>
      <c r="F504" s="16" t="s">
        <v>8</v>
      </c>
      <c r="G504" s="16" t="s">
        <v>385</v>
      </c>
    </row>
    <row r="505" spans="1:7" s="3" customFormat="1" ht="15.75" customHeight="1">
      <c r="A505" s="45"/>
      <c r="B505" s="211"/>
      <c r="C505" s="211"/>
      <c r="D505" s="205"/>
      <c r="E505" s="17" t="s">
        <v>9</v>
      </c>
      <c r="F505" s="46" t="s">
        <v>10</v>
      </c>
      <c r="G505" s="16">
        <v>8</v>
      </c>
    </row>
    <row r="506" spans="1:7" s="3" customFormat="1" ht="15.75" customHeight="1">
      <c r="A506" s="47"/>
      <c r="B506" s="99" t="s">
        <v>375</v>
      </c>
      <c r="C506" s="99" t="s">
        <v>376</v>
      </c>
      <c r="D506" s="212" t="s">
        <v>377</v>
      </c>
      <c r="E506" s="21">
        <v>46209</v>
      </c>
      <c r="F506" s="21">
        <f>E506+4</f>
        <v>46213</v>
      </c>
      <c r="G506" s="21">
        <f>F506+9</f>
        <v>46222</v>
      </c>
    </row>
    <row r="507" spans="1:7" s="3" customFormat="1" ht="15.75" customHeight="1">
      <c r="A507" s="47"/>
      <c r="B507" s="99" t="s">
        <v>378</v>
      </c>
      <c r="C507" s="99" t="s">
        <v>379</v>
      </c>
      <c r="D507" s="224"/>
      <c r="E507" s="35">
        <f t="shared" ref="E507" si="90">E506+7</f>
        <v>46216</v>
      </c>
      <c r="F507" s="21">
        <f t="shared" ref="F507:G507" si="91">F506+7</f>
        <v>46220</v>
      </c>
      <c r="G507" s="21">
        <f t="shared" si="91"/>
        <v>46229</v>
      </c>
    </row>
    <row r="508" spans="1:7" s="3" customFormat="1" ht="15.75" customHeight="1">
      <c r="A508" s="47"/>
      <c r="B508" s="99" t="s">
        <v>380</v>
      </c>
      <c r="C508" s="99" t="s">
        <v>381</v>
      </c>
      <c r="D508" s="224"/>
      <c r="E508" s="35">
        <f t="shared" ref="E508" si="92">E507+7</f>
        <v>46223</v>
      </c>
      <c r="F508" s="21">
        <f t="shared" ref="F508:G508" si="93">F507+7</f>
        <v>46227</v>
      </c>
      <c r="G508" s="21">
        <f t="shared" si="93"/>
        <v>46236</v>
      </c>
    </row>
    <row r="509" spans="1:7" s="3" customFormat="1" ht="15.75" customHeight="1">
      <c r="A509" s="47"/>
      <c r="B509" s="99" t="s">
        <v>375</v>
      </c>
      <c r="C509" s="99" t="s">
        <v>382</v>
      </c>
      <c r="D509" s="224"/>
      <c r="E509" s="35">
        <f t="shared" ref="E509" si="94">E508+7</f>
        <v>46230</v>
      </c>
      <c r="F509" s="21">
        <f t="shared" ref="F509:G509" si="95">F508+7</f>
        <v>46234</v>
      </c>
      <c r="G509" s="21">
        <f t="shared" si="95"/>
        <v>46243</v>
      </c>
    </row>
    <row r="510" spans="1:7" s="3" customFormat="1" ht="15.75" customHeight="1">
      <c r="A510" s="47"/>
      <c r="B510" s="99" t="s">
        <v>378</v>
      </c>
      <c r="C510" s="99" t="s">
        <v>339</v>
      </c>
      <c r="D510" s="225"/>
      <c r="E510" s="35">
        <f t="shared" ref="E510" si="96">E509+7</f>
        <v>46237</v>
      </c>
      <c r="F510" s="21">
        <f t="shared" ref="F510:G510" si="97">F509+7</f>
        <v>46241</v>
      </c>
      <c r="G510" s="21">
        <f t="shared" si="97"/>
        <v>46250</v>
      </c>
    </row>
    <row r="511" spans="1:7" s="3" customFormat="1" ht="15.75" customHeight="1">
      <c r="A511" s="191"/>
      <c r="B511" s="191"/>
      <c r="C511" s="49"/>
      <c r="D511" s="50"/>
      <c r="E511" s="50"/>
      <c r="F511" s="48"/>
      <c r="G511" s="48"/>
    </row>
    <row r="512" spans="1:7" s="3" customFormat="1" ht="15.75" customHeight="1">
      <c r="A512" s="47"/>
      <c r="B512" s="29"/>
      <c r="C512" s="29"/>
      <c r="D512" s="26"/>
      <c r="E512" s="28"/>
      <c r="F512" s="28"/>
      <c r="G512" s="28"/>
    </row>
    <row r="513" spans="1:7" s="3" customFormat="1" ht="15.75" customHeight="1">
      <c r="A513" s="47" t="s">
        <v>386</v>
      </c>
      <c r="B513" s="206" t="s">
        <v>5</v>
      </c>
      <c r="C513" s="206" t="s">
        <v>6</v>
      </c>
      <c r="D513" s="206" t="s">
        <v>7</v>
      </c>
      <c r="E513" s="31" t="s">
        <v>8</v>
      </c>
      <c r="F513" s="31" t="s">
        <v>8</v>
      </c>
      <c r="G513" s="30" t="s">
        <v>387</v>
      </c>
    </row>
    <row r="514" spans="1:7" s="3" customFormat="1" ht="15.75" customHeight="1">
      <c r="A514" s="47"/>
      <c r="B514" s="207"/>
      <c r="C514" s="207"/>
      <c r="D514" s="207"/>
      <c r="E514" s="32" t="s">
        <v>9</v>
      </c>
      <c r="F514" s="53" t="s">
        <v>10</v>
      </c>
      <c r="G514" s="31" t="s">
        <v>11</v>
      </c>
    </row>
    <row r="515" spans="1:7" s="3" customFormat="1" ht="15.75" customHeight="1">
      <c r="A515" s="47"/>
      <c r="B515" s="111" t="s">
        <v>388</v>
      </c>
      <c r="C515" s="112" t="s">
        <v>389</v>
      </c>
      <c r="D515" s="215" t="s">
        <v>390</v>
      </c>
      <c r="E515" s="76">
        <v>46205</v>
      </c>
      <c r="F515" s="76">
        <f>E515+5</f>
        <v>46210</v>
      </c>
      <c r="G515" s="21">
        <f>F515+8</f>
        <v>46218</v>
      </c>
    </row>
    <row r="516" spans="1:7" s="3" customFormat="1" ht="15.75" customHeight="1">
      <c r="A516" s="47"/>
      <c r="B516" s="111" t="s">
        <v>391</v>
      </c>
      <c r="C516" s="112" t="s">
        <v>392</v>
      </c>
      <c r="D516" s="226"/>
      <c r="E516" s="76">
        <f>E515+7</f>
        <v>46212</v>
      </c>
      <c r="F516" s="76">
        <f t="shared" ref="E516:G519" si="98">F515+7</f>
        <v>46217</v>
      </c>
      <c r="G516" s="21">
        <f t="shared" si="98"/>
        <v>46225</v>
      </c>
    </row>
    <row r="517" spans="1:7" s="3" customFormat="1" ht="15.75" customHeight="1">
      <c r="A517" s="47"/>
      <c r="B517" s="113" t="s">
        <v>393</v>
      </c>
      <c r="C517" s="112" t="s">
        <v>394</v>
      </c>
      <c r="D517" s="226"/>
      <c r="E517" s="76">
        <f t="shared" si="98"/>
        <v>46219</v>
      </c>
      <c r="F517" s="76">
        <f t="shared" si="98"/>
        <v>46224</v>
      </c>
      <c r="G517" s="21">
        <f t="shared" si="98"/>
        <v>46232</v>
      </c>
    </row>
    <row r="518" spans="1:7" s="3" customFormat="1" ht="15.75" customHeight="1">
      <c r="A518" s="47"/>
      <c r="B518" s="111" t="s">
        <v>395</v>
      </c>
      <c r="C518" s="112" t="s">
        <v>396</v>
      </c>
      <c r="D518" s="226"/>
      <c r="E518" s="76">
        <f t="shared" si="98"/>
        <v>46226</v>
      </c>
      <c r="F518" s="76">
        <f t="shared" si="98"/>
        <v>46231</v>
      </c>
      <c r="G518" s="21">
        <f t="shared" si="98"/>
        <v>46239</v>
      </c>
    </row>
    <row r="519" spans="1:7" s="3" customFormat="1" ht="15.75" customHeight="1">
      <c r="A519" s="47"/>
      <c r="B519" s="111" t="s">
        <v>388</v>
      </c>
      <c r="C519" s="112" t="s">
        <v>397</v>
      </c>
      <c r="D519" s="216"/>
      <c r="E519" s="76">
        <f t="shared" si="98"/>
        <v>46233</v>
      </c>
      <c r="F519" s="76">
        <f t="shared" si="98"/>
        <v>46238</v>
      </c>
      <c r="G519" s="21">
        <f t="shared" si="98"/>
        <v>46246</v>
      </c>
    </row>
    <row r="520" spans="1:7" s="3" customFormat="1" ht="15.75" customHeight="1">
      <c r="A520" s="47"/>
      <c r="B520" s="29"/>
      <c r="C520" s="29"/>
      <c r="D520" s="26"/>
      <c r="E520" s="28"/>
      <c r="F520" s="28"/>
      <c r="G520" s="28"/>
    </row>
    <row r="521" spans="1:7" s="3" customFormat="1" ht="15.75" customHeight="1">
      <c r="A521" s="115"/>
      <c r="B521" s="29"/>
      <c r="C521" s="29"/>
      <c r="D521" s="26"/>
      <c r="E521" s="28"/>
      <c r="F521" s="28"/>
      <c r="G521" s="28"/>
    </row>
    <row r="522" spans="1:7" s="3" customFormat="1" ht="15.75" customHeight="1">
      <c r="A522" s="47"/>
      <c r="B522" s="208" t="s">
        <v>5</v>
      </c>
      <c r="C522" s="208" t="s">
        <v>6</v>
      </c>
      <c r="D522" s="208" t="s">
        <v>7</v>
      </c>
      <c r="E522" s="31" t="s">
        <v>8</v>
      </c>
      <c r="F522" s="31" t="s">
        <v>8</v>
      </c>
      <c r="G522" s="31" t="s">
        <v>398</v>
      </c>
    </row>
    <row r="523" spans="1:7" s="3" customFormat="1" ht="15.75" customHeight="1">
      <c r="A523" s="47" t="s">
        <v>399</v>
      </c>
      <c r="B523" s="208"/>
      <c r="C523" s="208"/>
      <c r="D523" s="208"/>
      <c r="E523" s="31" t="s">
        <v>9</v>
      </c>
      <c r="F523" s="31" t="s">
        <v>10</v>
      </c>
      <c r="G523" s="31" t="s">
        <v>11</v>
      </c>
    </row>
    <row r="524" spans="1:7" s="3" customFormat="1" ht="15.75" customHeight="1">
      <c r="A524" s="47"/>
      <c r="B524" s="114" t="s">
        <v>400</v>
      </c>
      <c r="C524" s="114" t="s">
        <v>401</v>
      </c>
      <c r="D524" s="227" t="s">
        <v>402</v>
      </c>
      <c r="E524" s="21">
        <v>46208</v>
      </c>
      <c r="F524" s="21">
        <f>E524+4</f>
        <v>46212</v>
      </c>
      <c r="G524" s="21">
        <f>F524+3</f>
        <v>46215</v>
      </c>
    </row>
    <row r="525" spans="1:7" s="3" customFormat="1" ht="15.75" customHeight="1">
      <c r="A525" s="47"/>
      <c r="B525" s="114" t="s">
        <v>403</v>
      </c>
      <c r="C525" s="114" t="s">
        <v>404</v>
      </c>
      <c r="D525" s="227"/>
      <c r="E525" s="21">
        <f t="shared" ref="E525:G528" si="99">E524+7</f>
        <v>46215</v>
      </c>
      <c r="F525" s="21">
        <f t="shared" si="99"/>
        <v>46219</v>
      </c>
      <c r="G525" s="21">
        <f t="shared" si="99"/>
        <v>46222</v>
      </c>
    </row>
    <row r="526" spans="1:7" s="3" customFormat="1" ht="15.75" customHeight="1">
      <c r="A526" s="47"/>
      <c r="B526" s="114" t="s">
        <v>400</v>
      </c>
      <c r="C526" s="114" t="s">
        <v>405</v>
      </c>
      <c r="D526" s="227"/>
      <c r="E526" s="21">
        <f t="shared" si="99"/>
        <v>46222</v>
      </c>
      <c r="F526" s="21">
        <f t="shared" si="99"/>
        <v>46226</v>
      </c>
      <c r="G526" s="21">
        <f t="shared" si="99"/>
        <v>46229</v>
      </c>
    </row>
    <row r="527" spans="1:7" s="3" customFormat="1" ht="15.75" customHeight="1">
      <c r="A527" s="47"/>
      <c r="B527" s="114" t="s">
        <v>403</v>
      </c>
      <c r="C527" s="114" t="s">
        <v>406</v>
      </c>
      <c r="D527" s="227"/>
      <c r="E527" s="21">
        <f t="shared" si="99"/>
        <v>46229</v>
      </c>
      <c r="F527" s="21">
        <f t="shared" si="99"/>
        <v>46233</v>
      </c>
      <c r="G527" s="21">
        <f t="shared" si="99"/>
        <v>46236</v>
      </c>
    </row>
    <row r="528" spans="1:7" s="3" customFormat="1" ht="15.75" customHeight="1">
      <c r="A528" s="47"/>
      <c r="B528" s="114" t="s">
        <v>400</v>
      </c>
      <c r="C528" s="114" t="s">
        <v>404</v>
      </c>
      <c r="D528" s="227"/>
      <c r="E528" s="21">
        <f>E527+7</f>
        <v>46236</v>
      </c>
      <c r="F528" s="21">
        <f t="shared" si="99"/>
        <v>46240</v>
      </c>
      <c r="G528" s="21">
        <f t="shared" si="99"/>
        <v>46243</v>
      </c>
    </row>
    <row r="529" spans="1:8" s="3" customFormat="1" ht="15.75" customHeight="1">
      <c r="A529" s="45"/>
      <c r="B529" s="116"/>
      <c r="D529" s="105"/>
      <c r="E529" s="40"/>
      <c r="F529" s="40"/>
      <c r="G529" s="40"/>
    </row>
    <row r="530" spans="1:8" s="3" customFormat="1" ht="15.75" customHeight="1">
      <c r="A530" s="117" t="s">
        <v>407</v>
      </c>
      <c r="B530" s="118"/>
      <c r="C530" s="118"/>
      <c r="D530" s="118"/>
      <c r="E530" s="118"/>
      <c r="F530" s="118"/>
      <c r="G530" s="118"/>
    </row>
    <row r="531" spans="1:8" s="3" customFormat="1" ht="15.75" customHeight="1">
      <c r="A531" s="198"/>
      <c r="B531" s="198"/>
      <c r="C531" s="69"/>
      <c r="D531" s="70"/>
      <c r="E531" s="70"/>
      <c r="F531" s="68"/>
      <c r="G531" s="68"/>
    </row>
    <row r="532" spans="1:8" s="3" customFormat="1" ht="15.75" customHeight="1">
      <c r="A532" s="45" t="s">
        <v>408</v>
      </c>
      <c r="B532" s="211" t="s">
        <v>5</v>
      </c>
      <c r="C532" s="211" t="s">
        <v>6</v>
      </c>
      <c r="D532" s="204" t="s">
        <v>7</v>
      </c>
      <c r="E532" s="16" t="s">
        <v>8</v>
      </c>
      <c r="F532" s="16" t="s">
        <v>8</v>
      </c>
      <c r="G532" s="16" t="s">
        <v>408</v>
      </c>
    </row>
    <row r="533" spans="1:8" s="3" customFormat="1" ht="15.75" customHeight="1">
      <c r="A533" s="45"/>
      <c r="B533" s="211"/>
      <c r="C533" s="211"/>
      <c r="D533" s="205"/>
      <c r="E533" s="16" t="s">
        <v>9</v>
      </c>
      <c r="F533" s="16" t="s">
        <v>10</v>
      </c>
      <c r="G533" s="16" t="s">
        <v>11</v>
      </c>
    </row>
    <row r="534" spans="1:8" s="3" customFormat="1" ht="15.75" customHeight="1">
      <c r="A534" s="47"/>
      <c r="B534" s="100" t="s">
        <v>409</v>
      </c>
      <c r="C534" s="100" t="s">
        <v>410</v>
      </c>
      <c r="D534" s="212" t="s">
        <v>411</v>
      </c>
      <c r="E534" s="21">
        <v>46210</v>
      </c>
      <c r="F534" s="21">
        <f>E534+4</f>
        <v>46214</v>
      </c>
      <c r="G534" s="21">
        <f>F534+3</f>
        <v>46217</v>
      </c>
      <c r="H534" s="4"/>
    </row>
    <row r="535" spans="1:8" s="3" customFormat="1" ht="15.75" customHeight="1">
      <c r="A535" s="47"/>
      <c r="B535" s="100" t="s">
        <v>412</v>
      </c>
      <c r="C535" s="100" t="s">
        <v>410</v>
      </c>
      <c r="D535" s="219"/>
      <c r="E535" s="21">
        <f t="shared" ref="E535:E536" si="100">E534+7</f>
        <v>46217</v>
      </c>
      <c r="F535" s="21">
        <f t="shared" ref="F535:G538" si="101">F534+7</f>
        <v>46221</v>
      </c>
      <c r="G535" s="21">
        <f t="shared" si="101"/>
        <v>46224</v>
      </c>
      <c r="H535" s="4"/>
    </row>
    <row r="536" spans="1:8" s="3" customFormat="1" ht="15.75" customHeight="1">
      <c r="A536" s="47"/>
      <c r="B536" s="100" t="s">
        <v>413</v>
      </c>
      <c r="C536" s="100" t="s">
        <v>414</v>
      </c>
      <c r="D536" s="219"/>
      <c r="E536" s="21">
        <f t="shared" si="100"/>
        <v>46224</v>
      </c>
      <c r="F536" s="21">
        <f t="shared" si="101"/>
        <v>46228</v>
      </c>
      <c r="G536" s="21">
        <f t="shared" si="101"/>
        <v>46231</v>
      </c>
      <c r="H536" s="4"/>
    </row>
    <row r="537" spans="1:8" s="3" customFormat="1" ht="15.75" customHeight="1">
      <c r="A537" s="47"/>
      <c r="B537" s="100" t="s">
        <v>409</v>
      </c>
      <c r="C537" s="100" t="s">
        <v>414</v>
      </c>
      <c r="D537" s="219"/>
      <c r="E537" s="21">
        <f t="shared" ref="E537" si="102">E536+7</f>
        <v>46231</v>
      </c>
      <c r="F537" s="21">
        <f t="shared" si="101"/>
        <v>46235</v>
      </c>
      <c r="G537" s="21">
        <f t="shared" si="101"/>
        <v>46238</v>
      </c>
      <c r="H537" s="4"/>
    </row>
    <row r="538" spans="1:8" s="3" customFormat="1" ht="15.75" customHeight="1">
      <c r="A538" s="47"/>
      <c r="B538" s="100" t="s">
        <v>30</v>
      </c>
      <c r="C538" s="100"/>
      <c r="D538" s="213"/>
      <c r="E538" s="21">
        <f t="shared" ref="E538" si="103">E537+7</f>
        <v>46238</v>
      </c>
      <c r="F538" s="21">
        <f t="shared" si="101"/>
        <v>46242</v>
      </c>
      <c r="G538" s="21">
        <f t="shared" si="101"/>
        <v>46245</v>
      </c>
      <c r="H538" s="4"/>
    </row>
    <row r="539" spans="1:8" s="3" customFormat="1" ht="15.75" customHeight="1">
      <c r="A539" s="47"/>
      <c r="B539" s="4"/>
      <c r="C539" s="4"/>
      <c r="D539" s="88"/>
      <c r="E539" s="88"/>
      <c r="F539" s="28"/>
      <c r="G539" s="28"/>
      <c r="H539" s="4"/>
    </row>
    <row r="540" spans="1:8" s="3" customFormat="1" ht="15.75" customHeight="1">
      <c r="A540" s="194"/>
      <c r="B540" s="194"/>
      <c r="C540" s="49"/>
      <c r="D540" s="50"/>
      <c r="E540" s="50"/>
      <c r="F540" s="48"/>
      <c r="G540" s="48"/>
      <c r="H540" s="4"/>
    </row>
    <row r="541" spans="1:8" s="3" customFormat="1" ht="15.75" customHeight="1">
      <c r="A541" s="47" t="s">
        <v>415</v>
      </c>
      <c r="B541" s="206" t="s">
        <v>5</v>
      </c>
      <c r="C541" s="206" t="s">
        <v>6</v>
      </c>
      <c r="D541" s="206" t="s">
        <v>7</v>
      </c>
      <c r="E541" s="31" t="s">
        <v>8</v>
      </c>
      <c r="F541" s="31" t="s">
        <v>8</v>
      </c>
      <c r="G541" s="31" t="s">
        <v>415</v>
      </c>
      <c r="H541" s="4"/>
    </row>
    <row r="542" spans="1:8" s="3" customFormat="1" ht="15.75" customHeight="1">
      <c r="A542" s="47"/>
      <c r="B542" s="207"/>
      <c r="C542" s="207"/>
      <c r="D542" s="207"/>
      <c r="E542" s="31" t="s">
        <v>9</v>
      </c>
      <c r="F542" s="31" t="s">
        <v>10</v>
      </c>
      <c r="G542" s="31" t="s">
        <v>11</v>
      </c>
      <c r="H542" s="4"/>
    </row>
    <row r="543" spans="1:8" s="3" customFormat="1" ht="15.75" customHeight="1">
      <c r="A543" s="4"/>
      <c r="B543" s="100" t="s">
        <v>409</v>
      </c>
      <c r="C543" s="100" t="s">
        <v>410</v>
      </c>
      <c r="D543" s="212" t="s">
        <v>411</v>
      </c>
      <c r="E543" s="21">
        <v>46210</v>
      </c>
      <c r="F543" s="21">
        <f>E543+4</f>
        <v>46214</v>
      </c>
      <c r="G543" s="21">
        <f>F543+2</f>
        <v>46216</v>
      </c>
      <c r="H543" s="4"/>
    </row>
    <row r="544" spans="1:8" s="3" customFormat="1" ht="15.75" customHeight="1">
      <c r="A544" s="47"/>
      <c r="B544" s="100" t="s">
        <v>412</v>
      </c>
      <c r="C544" s="100" t="s">
        <v>410</v>
      </c>
      <c r="D544" s="219"/>
      <c r="E544" s="21">
        <f t="shared" ref="E544:E547" si="104">E543+7</f>
        <v>46217</v>
      </c>
      <c r="F544" s="21">
        <f t="shared" ref="F544:G547" si="105">F543+7</f>
        <v>46221</v>
      </c>
      <c r="G544" s="21">
        <f t="shared" si="105"/>
        <v>46223</v>
      </c>
      <c r="H544" s="4"/>
    </row>
    <row r="545" spans="1:8" s="3" customFormat="1" ht="15.75" customHeight="1">
      <c r="A545" s="47"/>
      <c r="B545" s="100" t="s">
        <v>413</v>
      </c>
      <c r="C545" s="100" t="s">
        <v>414</v>
      </c>
      <c r="D545" s="219"/>
      <c r="E545" s="21">
        <f t="shared" si="104"/>
        <v>46224</v>
      </c>
      <c r="F545" s="21">
        <f t="shared" si="105"/>
        <v>46228</v>
      </c>
      <c r="G545" s="21">
        <f t="shared" si="105"/>
        <v>46230</v>
      </c>
      <c r="H545" s="4"/>
    </row>
    <row r="546" spans="1:8" s="3" customFormat="1" ht="15.75" customHeight="1">
      <c r="A546" s="47"/>
      <c r="B546" s="100" t="s">
        <v>409</v>
      </c>
      <c r="C546" s="100" t="s">
        <v>414</v>
      </c>
      <c r="D546" s="219"/>
      <c r="E546" s="21">
        <f t="shared" si="104"/>
        <v>46231</v>
      </c>
      <c r="F546" s="21">
        <f t="shared" si="105"/>
        <v>46235</v>
      </c>
      <c r="G546" s="21">
        <f t="shared" si="105"/>
        <v>46237</v>
      </c>
      <c r="H546" s="4"/>
    </row>
    <row r="547" spans="1:8" s="3" customFormat="1" ht="15.75" customHeight="1">
      <c r="A547" s="47"/>
      <c r="B547" s="100" t="s">
        <v>30</v>
      </c>
      <c r="C547" s="100"/>
      <c r="D547" s="213"/>
      <c r="E547" s="21">
        <f t="shared" si="104"/>
        <v>46238</v>
      </c>
      <c r="F547" s="21">
        <f t="shared" si="105"/>
        <v>46242</v>
      </c>
      <c r="G547" s="21">
        <f t="shared" si="105"/>
        <v>46244</v>
      </c>
      <c r="H547" s="4"/>
    </row>
    <row r="548" spans="1:8" s="3" customFormat="1" ht="15.75" customHeight="1">
      <c r="A548" s="194"/>
      <c r="B548" s="194"/>
      <c r="C548" s="49"/>
      <c r="D548" s="50"/>
      <c r="E548" s="50"/>
      <c r="F548" s="48"/>
      <c r="G548" s="48"/>
      <c r="H548" s="4"/>
    </row>
    <row r="549" spans="1:8" s="3" customFormat="1" ht="15.75" customHeight="1">
      <c r="A549" s="119"/>
      <c r="C549" s="43"/>
      <c r="D549" s="44"/>
      <c r="E549" s="44"/>
      <c r="F549" s="42"/>
      <c r="G549" s="42"/>
    </row>
    <row r="550" spans="1:8" s="3" customFormat="1" ht="15.75" customHeight="1">
      <c r="A550" s="45" t="s">
        <v>416</v>
      </c>
      <c r="B550" s="204" t="s">
        <v>5</v>
      </c>
      <c r="C550" s="204" t="s">
        <v>6</v>
      </c>
      <c r="D550" s="204" t="s">
        <v>7</v>
      </c>
      <c r="E550" s="16" t="s">
        <v>8</v>
      </c>
      <c r="F550" s="16" t="s">
        <v>8</v>
      </c>
      <c r="G550" s="16" t="s">
        <v>416</v>
      </c>
    </row>
    <row r="551" spans="1:8" s="3" customFormat="1" ht="15.75" customHeight="1">
      <c r="A551" s="45"/>
      <c r="B551" s="205"/>
      <c r="C551" s="205"/>
      <c r="D551" s="205"/>
      <c r="E551" s="120" t="s">
        <v>9</v>
      </c>
      <c r="F551" s="16" t="s">
        <v>10</v>
      </c>
      <c r="G551" s="16" t="s">
        <v>11</v>
      </c>
    </row>
    <row r="552" spans="1:8" s="3" customFormat="1" ht="15.75" customHeight="1">
      <c r="B552" s="57" t="s">
        <v>417</v>
      </c>
      <c r="C552" s="90" t="s">
        <v>418</v>
      </c>
      <c r="D552" s="212" t="s">
        <v>419</v>
      </c>
      <c r="E552" s="21">
        <v>46210</v>
      </c>
      <c r="F552" s="35">
        <f>E552+5</f>
        <v>46215</v>
      </c>
      <c r="G552" s="21">
        <f>F552+2</f>
        <v>46217</v>
      </c>
    </row>
    <row r="553" spans="1:8" s="3" customFormat="1" ht="15.75" customHeight="1">
      <c r="A553" s="45"/>
      <c r="B553" s="90" t="s">
        <v>417</v>
      </c>
      <c r="C553" s="90" t="s">
        <v>420</v>
      </c>
      <c r="D553" s="219"/>
      <c r="E553" s="21">
        <f t="shared" ref="E553:E556" si="106">E552+7</f>
        <v>46217</v>
      </c>
      <c r="F553" s="35">
        <f t="shared" ref="F553:G556" si="107">F552+7</f>
        <v>46222</v>
      </c>
      <c r="G553" s="21">
        <f t="shared" si="107"/>
        <v>46224</v>
      </c>
    </row>
    <row r="554" spans="1:8" s="3" customFormat="1" ht="15.75" customHeight="1">
      <c r="A554" s="45"/>
      <c r="B554" s="90" t="s">
        <v>417</v>
      </c>
      <c r="C554" s="90" t="s">
        <v>345</v>
      </c>
      <c r="D554" s="219"/>
      <c r="E554" s="21">
        <f t="shared" si="106"/>
        <v>46224</v>
      </c>
      <c r="F554" s="35">
        <f t="shared" si="107"/>
        <v>46229</v>
      </c>
      <c r="G554" s="21">
        <f t="shared" si="107"/>
        <v>46231</v>
      </c>
    </row>
    <row r="555" spans="1:8" s="3" customFormat="1" ht="15.75" customHeight="1">
      <c r="A555" s="45"/>
      <c r="B555" s="90" t="s">
        <v>417</v>
      </c>
      <c r="C555" s="90" t="s">
        <v>421</v>
      </c>
      <c r="D555" s="219"/>
      <c r="E555" s="21">
        <f t="shared" si="106"/>
        <v>46231</v>
      </c>
      <c r="F555" s="35">
        <f t="shared" si="107"/>
        <v>46236</v>
      </c>
      <c r="G555" s="21">
        <f t="shared" si="107"/>
        <v>46238</v>
      </c>
    </row>
    <row r="556" spans="1:8" s="3" customFormat="1" ht="15.75" customHeight="1">
      <c r="A556" s="45"/>
      <c r="B556" s="57" t="s">
        <v>417</v>
      </c>
      <c r="C556" s="90" t="s">
        <v>422</v>
      </c>
      <c r="D556" s="213"/>
      <c r="E556" s="21">
        <f t="shared" si="106"/>
        <v>46238</v>
      </c>
      <c r="F556" s="35">
        <f t="shared" si="107"/>
        <v>46243</v>
      </c>
      <c r="G556" s="21">
        <f t="shared" si="107"/>
        <v>46245</v>
      </c>
    </row>
    <row r="557" spans="1:8" s="3" customFormat="1" ht="15.75" customHeight="1">
      <c r="A557" s="45"/>
      <c r="B557" s="64"/>
      <c r="C557" s="121"/>
      <c r="D557" s="49"/>
      <c r="E557" s="49"/>
      <c r="F557" s="50"/>
      <c r="G557" s="48"/>
    </row>
    <row r="558" spans="1:8" s="3" customFormat="1" ht="15.75" customHeight="1">
      <c r="A558" s="45"/>
      <c r="B558" s="88"/>
      <c r="C558" s="88"/>
      <c r="D558" s="88"/>
      <c r="E558" s="88"/>
      <c r="F558" s="28"/>
      <c r="G558" s="28"/>
    </row>
    <row r="559" spans="1:8" s="3" customFormat="1" ht="15.75" customHeight="1">
      <c r="A559" s="45"/>
      <c r="B559" s="5"/>
      <c r="C559" s="49"/>
      <c r="D559" s="50"/>
      <c r="E559" s="50"/>
      <c r="F559" s="48"/>
      <c r="G559" s="48"/>
    </row>
    <row r="560" spans="1:8" s="3" customFormat="1" ht="15.75" customHeight="1">
      <c r="A560" s="45"/>
      <c r="B560" s="206" t="s">
        <v>5</v>
      </c>
      <c r="C560" s="206" t="s">
        <v>6</v>
      </c>
      <c r="D560" s="206" t="s">
        <v>7</v>
      </c>
      <c r="E560" s="31" t="s">
        <v>8</v>
      </c>
      <c r="F560" s="31" t="s">
        <v>8</v>
      </c>
      <c r="G560" s="31" t="s">
        <v>423</v>
      </c>
    </row>
    <row r="561" spans="1:7" s="3" customFormat="1" ht="15.75" customHeight="1">
      <c r="A561" s="45" t="s">
        <v>424</v>
      </c>
      <c r="B561" s="207"/>
      <c r="C561" s="207"/>
      <c r="D561" s="207"/>
      <c r="E561" s="84" t="s">
        <v>9</v>
      </c>
      <c r="F561" s="31" t="s">
        <v>10</v>
      </c>
      <c r="G561" s="31" t="s">
        <v>11</v>
      </c>
    </row>
    <row r="562" spans="1:7" s="3" customFormat="1" ht="15.75" customHeight="1">
      <c r="A562" s="45"/>
      <c r="B562" s="57" t="s">
        <v>417</v>
      </c>
      <c r="C562" s="90" t="s">
        <v>418</v>
      </c>
      <c r="D562" s="212" t="s">
        <v>419</v>
      </c>
      <c r="E562" s="21">
        <v>46210</v>
      </c>
      <c r="F562" s="35">
        <f>E562+5</f>
        <v>46215</v>
      </c>
      <c r="G562" s="21">
        <f>F562+3</f>
        <v>46218</v>
      </c>
    </row>
    <row r="563" spans="1:7" s="3" customFormat="1" ht="15.75" customHeight="1">
      <c r="A563" s="45"/>
      <c r="B563" s="90" t="s">
        <v>417</v>
      </c>
      <c r="C563" s="90" t="s">
        <v>420</v>
      </c>
      <c r="D563" s="219"/>
      <c r="E563" s="21">
        <f t="shared" ref="E563:E566" si="108">E562+7</f>
        <v>46217</v>
      </c>
      <c r="F563" s="35">
        <f t="shared" ref="F563:G566" si="109">F562+7</f>
        <v>46222</v>
      </c>
      <c r="G563" s="21">
        <f t="shared" si="109"/>
        <v>46225</v>
      </c>
    </row>
    <row r="564" spans="1:7" s="3" customFormat="1" ht="15.75" customHeight="1">
      <c r="A564" s="45"/>
      <c r="B564" s="90" t="s">
        <v>417</v>
      </c>
      <c r="C564" s="90" t="s">
        <v>345</v>
      </c>
      <c r="D564" s="219"/>
      <c r="E564" s="21">
        <f t="shared" si="108"/>
        <v>46224</v>
      </c>
      <c r="F564" s="35">
        <f t="shared" si="109"/>
        <v>46229</v>
      </c>
      <c r="G564" s="21">
        <f t="shared" si="109"/>
        <v>46232</v>
      </c>
    </row>
    <row r="565" spans="1:7" s="3" customFormat="1" ht="15.75" customHeight="1">
      <c r="A565" s="45"/>
      <c r="B565" s="90" t="s">
        <v>417</v>
      </c>
      <c r="C565" s="90" t="s">
        <v>421</v>
      </c>
      <c r="D565" s="219"/>
      <c r="E565" s="21">
        <f t="shared" si="108"/>
        <v>46231</v>
      </c>
      <c r="F565" s="35">
        <f t="shared" si="109"/>
        <v>46236</v>
      </c>
      <c r="G565" s="21">
        <f t="shared" si="109"/>
        <v>46239</v>
      </c>
    </row>
    <row r="566" spans="1:7" s="3" customFormat="1" ht="15.75" customHeight="1">
      <c r="A566" s="119"/>
      <c r="B566" s="57" t="s">
        <v>417</v>
      </c>
      <c r="C566" s="90" t="s">
        <v>422</v>
      </c>
      <c r="D566" s="213"/>
      <c r="E566" s="21">
        <f t="shared" si="108"/>
        <v>46238</v>
      </c>
      <c r="F566" s="35">
        <f t="shared" si="109"/>
        <v>46243</v>
      </c>
      <c r="G566" s="21">
        <f t="shared" si="109"/>
        <v>46246</v>
      </c>
    </row>
    <row r="567" spans="1:7" s="3" customFormat="1" ht="15.75" customHeight="1">
      <c r="A567" s="45"/>
      <c r="B567" s="5"/>
      <c r="C567" s="49"/>
      <c r="D567" s="50"/>
      <c r="E567" s="50"/>
      <c r="F567" s="48"/>
      <c r="G567" s="48"/>
    </row>
    <row r="568" spans="1:7" s="3" customFormat="1" ht="15.75" customHeight="1">
      <c r="A568" s="45"/>
      <c r="B568" s="5"/>
      <c r="C568" s="49"/>
      <c r="D568" s="50"/>
      <c r="E568" s="50"/>
      <c r="F568" s="48"/>
      <c r="G568" s="48"/>
    </row>
    <row r="569" spans="1:7" s="3" customFormat="1" ht="15.75" customHeight="1">
      <c r="A569" s="45" t="s">
        <v>425</v>
      </c>
      <c r="B569" s="206" t="s">
        <v>5</v>
      </c>
      <c r="C569" s="206" t="s">
        <v>6</v>
      </c>
      <c r="D569" s="206" t="s">
        <v>7</v>
      </c>
      <c r="E569" s="31" t="s">
        <v>8</v>
      </c>
      <c r="F569" s="31" t="s">
        <v>8</v>
      </c>
      <c r="G569" s="31" t="s">
        <v>425</v>
      </c>
    </row>
    <row r="570" spans="1:7" s="3" customFormat="1" ht="15.75" customHeight="1">
      <c r="A570" s="45"/>
      <c r="B570" s="207"/>
      <c r="C570" s="207"/>
      <c r="D570" s="207"/>
      <c r="E570" s="84" t="s">
        <v>9</v>
      </c>
      <c r="F570" s="31" t="s">
        <v>10</v>
      </c>
      <c r="G570" s="31" t="s">
        <v>11</v>
      </c>
    </row>
    <row r="571" spans="1:7" s="3" customFormat="1" ht="15.75" customHeight="1">
      <c r="A571" s="45"/>
      <c r="B571" s="31" t="s">
        <v>426</v>
      </c>
      <c r="C571" s="122" t="s">
        <v>427</v>
      </c>
      <c r="D571" s="212" t="s">
        <v>428</v>
      </c>
      <c r="E571" s="21">
        <v>46208</v>
      </c>
      <c r="F571" s="21">
        <f>E571+3</f>
        <v>46211</v>
      </c>
      <c r="G571" s="21">
        <f>F571+2</f>
        <v>46213</v>
      </c>
    </row>
    <row r="572" spans="1:7" s="3" customFormat="1" ht="15.75" customHeight="1">
      <c r="A572" s="45"/>
      <c r="B572" s="31" t="s">
        <v>426</v>
      </c>
      <c r="C572" s="122" t="s">
        <v>429</v>
      </c>
      <c r="D572" s="220"/>
      <c r="E572" s="21">
        <f t="shared" ref="E572:G575" si="110">E571+7</f>
        <v>46215</v>
      </c>
      <c r="F572" s="21">
        <f t="shared" si="110"/>
        <v>46218</v>
      </c>
      <c r="G572" s="21">
        <f t="shared" si="110"/>
        <v>46220</v>
      </c>
    </row>
    <row r="573" spans="1:7" s="3" customFormat="1" ht="15.75" customHeight="1">
      <c r="A573" s="45"/>
      <c r="B573" s="31" t="s">
        <v>426</v>
      </c>
      <c r="C573" s="122" t="s">
        <v>430</v>
      </c>
      <c r="D573" s="220"/>
      <c r="E573" s="21">
        <f t="shared" si="110"/>
        <v>46222</v>
      </c>
      <c r="F573" s="21">
        <f t="shared" si="110"/>
        <v>46225</v>
      </c>
      <c r="G573" s="21">
        <f t="shared" si="110"/>
        <v>46227</v>
      </c>
    </row>
    <row r="574" spans="1:7" s="3" customFormat="1" ht="15.75" customHeight="1">
      <c r="A574" s="45"/>
      <c r="B574" s="31" t="s">
        <v>426</v>
      </c>
      <c r="C574" s="122"/>
      <c r="D574" s="220"/>
      <c r="E574" s="21">
        <f t="shared" si="110"/>
        <v>46229</v>
      </c>
      <c r="F574" s="21">
        <f t="shared" si="110"/>
        <v>46232</v>
      </c>
      <c r="G574" s="21">
        <f t="shared" si="110"/>
        <v>46234</v>
      </c>
    </row>
    <row r="575" spans="1:7" s="3" customFormat="1" ht="15.75" customHeight="1">
      <c r="A575" s="45"/>
      <c r="B575" s="31" t="s">
        <v>59</v>
      </c>
      <c r="C575" s="122"/>
      <c r="D575" s="207"/>
      <c r="E575" s="21">
        <f t="shared" si="110"/>
        <v>46236</v>
      </c>
      <c r="F575" s="21">
        <f t="shared" si="110"/>
        <v>46239</v>
      </c>
      <c r="G575" s="21">
        <f t="shared" si="110"/>
        <v>46241</v>
      </c>
    </row>
    <row r="576" spans="1:7" s="3" customFormat="1" ht="15.75" customHeight="1">
      <c r="A576" s="45"/>
      <c r="B576" s="88"/>
      <c r="C576" s="123"/>
      <c r="D576" s="88"/>
      <c r="E576" s="88"/>
      <c r="F576" s="124"/>
      <c r="G576" s="124"/>
    </row>
    <row r="577" spans="1:7" s="3" customFormat="1" ht="15.75" customHeight="1">
      <c r="A577" s="45"/>
      <c r="B577" s="206" t="s">
        <v>5</v>
      </c>
      <c r="C577" s="206" t="s">
        <v>6</v>
      </c>
      <c r="D577" s="206" t="s">
        <v>7</v>
      </c>
      <c r="E577" s="31" t="s">
        <v>8</v>
      </c>
      <c r="F577" s="31" t="s">
        <v>8</v>
      </c>
      <c r="G577" s="31" t="s">
        <v>425</v>
      </c>
    </row>
    <row r="578" spans="1:7" s="3" customFormat="1" ht="15.75" customHeight="1">
      <c r="A578" s="45"/>
      <c r="B578" s="207"/>
      <c r="C578" s="207"/>
      <c r="D578" s="207"/>
      <c r="E578" s="84" t="s">
        <v>9</v>
      </c>
      <c r="F578" s="31" t="s">
        <v>10</v>
      </c>
      <c r="G578" s="31" t="s">
        <v>11</v>
      </c>
    </row>
    <row r="579" spans="1:7" s="3" customFormat="1" ht="15.75" customHeight="1">
      <c r="A579" s="45"/>
      <c r="B579" s="54" t="s">
        <v>431</v>
      </c>
      <c r="C579" s="31" t="s">
        <v>432</v>
      </c>
      <c r="D579" s="212" t="s">
        <v>433</v>
      </c>
      <c r="E579" s="21">
        <v>46209</v>
      </c>
      <c r="F579" s="21">
        <f>E579+3</f>
        <v>46212</v>
      </c>
      <c r="G579" s="21">
        <f>F579+3</f>
        <v>46215</v>
      </c>
    </row>
    <row r="580" spans="1:7" s="3" customFormat="1" ht="15.75" customHeight="1">
      <c r="A580" s="45"/>
      <c r="B580" s="31" t="s">
        <v>434</v>
      </c>
      <c r="C580" s="31" t="s">
        <v>435</v>
      </c>
      <c r="D580" s="220"/>
      <c r="E580" s="21">
        <f t="shared" ref="E580" si="111">E579+7</f>
        <v>46216</v>
      </c>
      <c r="F580" s="21">
        <f t="shared" ref="F580:G583" si="112">F579+7</f>
        <v>46219</v>
      </c>
      <c r="G580" s="21">
        <f t="shared" si="112"/>
        <v>46222</v>
      </c>
    </row>
    <row r="581" spans="1:7" s="3" customFormat="1" ht="15.75" customHeight="1">
      <c r="A581" s="45"/>
      <c r="B581" s="54" t="s">
        <v>431</v>
      </c>
      <c r="C581" s="31" t="s">
        <v>435</v>
      </c>
      <c r="D581" s="220"/>
      <c r="E581" s="21">
        <f t="shared" ref="E581" si="113">E580+7</f>
        <v>46223</v>
      </c>
      <c r="F581" s="21">
        <f t="shared" si="112"/>
        <v>46226</v>
      </c>
      <c r="G581" s="21">
        <f t="shared" si="112"/>
        <v>46229</v>
      </c>
    </row>
    <row r="582" spans="1:7" s="3" customFormat="1" ht="15.75" customHeight="1">
      <c r="A582" s="45"/>
      <c r="B582" s="31" t="s">
        <v>434</v>
      </c>
      <c r="C582" s="31" t="s">
        <v>436</v>
      </c>
      <c r="D582" s="220"/>
      <c r="E582" s="21">
        <f t="shared" ref="E582" si="114">E581+7</f>
        <v>46230</v>
      </c>
      <c r="F582" s="21">
        <f t="shared" si="112"/>
        <v>46233</v>
      </c>
      <c r="G582" s="21">
        <f t="shared" si="112"/>
        <v>46236</v>
      </c>
    </row>
    <row r="583" spans="1:7" s="3" customFormat="1" ht="15.75" customHeight="1">
      <c r="A583" s="45"/>
      <c r="B583" s="54" t="s">
        <v>431</v>
      </c>
      <c r="C583" s="31" t="s">
        <v>436</v>
      </c>
      <c r="D583" s="207"/>
      <c r="E583" s="21">
        <f t="shared" ref="E583" si="115">E582+7</f>
        <v>46237</v>
      </c>
      <c r="F583" s="21">
        <f t="shared" si="112"/>
        <v>46240</v>
      </c>
      <c r="G583" s="21">
        <f t="shared" si="112"/>
        <v>46243</v>
      </c>
    </row>
    <row r="584" spans="1:7" s="3" customFormat="1" ht="15.75" customHeight="1">
      <c r="A584" s="45"/>
      <c r="B584" s="88"/>
      <c r="C584" s="87"/>
      <c r="D584" s="88"/>
      <c r="E584" s="88"/>
      <c r="F584" s="28"/>
      <c r="G584" s="28"/>
    </row>
    <row r="585" spans="1:7" s="3" customFormat="1" ht="15.75" customHeight="1">
      <c r="A585" s="45"/>
      <c r="B585" s="5"/>
      <c r="C585" s="49"/>
      <c r="D585" s="50"/>
      <c r="E585" s="50"/>
      <c r="F585" s="48"/>
      <c r="G585" s="48"/>
    </row>
    <row r="586" spans="1:7" s="3" customFormat="1" ht="15.75" customHeight="1">
      <c r="A586" s="45" t="s">
        <v>437</v>
      </c>
      <c r="B586" s="206" t="s">
        <v>5</v>
      </c>
      <c r="C586" s="206" t="s">
        <v>6</v>
      </c>
      <c r="D586" s="206" t="s">
        <v>7</v>
      </c>
      <c r="E586" s="31" t="s">
        <v>8</v>
      </c>
      <c r="F586" s="31" t="s">
        <v>8</v>
      </c>
      <c r="G586" s="31" t="s">
        <v>437</v>
      </c>
    </row>
    <row r="587" spans="1:7" s="3" customFormat="1" ht="15.75" customHeight="1">
      <c r="A587" s="45"/>
      <c r="B587" s="207"/>
      <c r="C587" s="207"/>
      <c r="D587" s="207"/>
      <c r="E587" s="84" t="s">
        <v>9</v>
      </c>
      <c r="F587" s="31" t="s">
        <v>10</v>
      </c>
      <c r="G587" s="31" t="s">
        <v>11</v>
      </c>
    </row>
    <row r="588" spans="1:7" s="3" customFormat="1" ht="15.75" customHeight="1">
      <c r="A588" s="45"/>
      <c r="B588" s="31" t="s">
        <v>438</v>
      </c>
      <c r="C588" s="57" t="s">
        <v>439</v>
      </c>
      <c r="D588" s="212" t="s">
        <v>440</v>
      </c>
      <c r="E588" s="21">
        <v>46206</v>
      </c>
      <c r="F588" s="21">
        <f>E588+3</f>
        <v>46209</v>
      </c>
      <c r="G588" s="21">
        <f>F588+3</f>
        <v>46212</v>
      </c>
    </row>
    <row r="589" spans="1:7" s="3" customFormat="1" ht="15.75" customHeight="1">
      <c r="A589" s="45"/>
      <c r="B589" s="31" t="s">
        <v>438</v>
      </c>
      <c r="C589" s="57" t="s">
        <v>441</v>
      </c>
      <c r="D589" s="220"/>
      <c r="E589" s="21">
        <f t="shared" ref="E589:G592" si="116">E588+7</f>
        <v>46213</v>
      </c>
      <c r="F589" s="21">
        <f t="shared" si="116"/>
        <v>46216</v>
      </c>
      <c r="G589" s="21">
        <f t="shared" si="116"/>
        <v>46219</v>
      </c>
    </row>
    <row r="590" spans="1:7" s="3" customFormat="1" ht="15.75" customHeight="1">
      <c r="A590" s="45"/>
      <c r="B590" s="31" t="s">
        <v>438</v>
      </c>
      <c r="C590" s="57" t="s">
        <v>442</v>
      </c>
      <c r="D590" s="220"/>
      <c r="E590" s="21">
        <f t="shared" si="116"/>
        <v>46220</v>
      </c>
      <c r="F590" s="21">
        <f t="shared" si="116"/>
        <v>46223</v>
      </c>
      <c r="G590" s="21">
        <f t="shared" si="116"/>
        <v>46226</v>
      </c>
    </row>
    <row r="591" spans="1:7" s="3" customFormat="1" ht="15.75" customHeight="1">
      <c r="A591" s="45"/>
      <c r="B591" s="31" t="s">
        <v>438</v>
      </c>
      <c r="C591" s="57" t="s">
        <v>443</v>
      </c>
      <c r="D591" s="220"/>
      <c r="E591" s="21">
        <f t="shared" si="116"/>
        <v>46227</v>
      </c>
      <c r="F591" s="21">
        <f t="shared" si="116"/>
        <v>46230</v>
      </c>
      <c r="G591" s="21">
        <f t="shared" si="116"/>
        <v>46233</v>
      </c>
    </row>
    <row r="592" spans="1:7" s="3" customFormat="1" ht="15.75" customHeight="1">
      <c r="A592" s="45"/>
      <c r="B592" s="31" t="s">
        <v>438</v>
      </c>
      <c r="C592" s="57" t="s">
        <v>444</v>
      </c>
      <c r="D592" s="207"/>
      <c r="E592" s="21">
        <f t="shared" si="116"/>
        <v>46234</v>
      </c>
      <c r="F592" s="21">
        <f t="shared" si="116"/>
        <v>46237</v>
      </c>
      <c r="G592" s="21">
        <f t="shared" si="116"/>
        <v>46240</v>
      </c>
    </row>
    <row r="593" spans="1:7" s="3" customFormat="1" ht="15.75" customHeight="1">
      <c r="A593" s="45"/>
      <c r="B593" s="49"/>
      <c r="C593" s="49"/>
      <c r="D593" s="49"/>
      <c r="E593" s="49"/>
      <c r="F593" s="50"/>
      <c r="G593" s="48"/>
    </row>
    <row r="594" spans="1:7" s="3" customFormat="1" ht="15.75" customHeight="1">
      <c r="A594" s="45"/>
      <c r="B594" s="206" t="s">
        <v>5</v>
      </c>
      <c r="C594" s="206" t="s">
        <v>6</v>
      </c>
      <c r="D594" s="206" t="s">
        <v>7</v>
      </c>
      <c r="E594" s="31" t="s">
        <v>8</v>
      </c>
      <c r="F594" s="31" t="s">
        <v>8</v>
      </c>
      <c r="G594" s="31" t="s">
        <v>437</v>
      </c>
    </row>
    <row r="595" spans="1:7" s="3" customFormat="1" ht="15.75" customHeight="1">
      <c r="A595" s="45"/>
      <c r="B595" s="207"/>
      <c r="C595" s="207"/>
      <c r="D595" s="207"/>
      <c r="E595" s="84" t="s">
        <v>9</v>
      </c>
      <c r="F595" s="31" t="s">
        <v>10</v>
      </c>
      <c r="G595" s="31" t="s">
        <v>11</v>
      </c>
    </row>
    <row r="596" spans="1:7" s="3" customFormat="1" ht="15.75" customHeight="1">
      <c r="A596" s="45"/>
      <c r="B596" s="31" t="s">
        <v>445</v>
      </c>
      <c r="C596" s="125" t="s">
        <v>446</v>
      </c>
      <c r="D596" s="212" t="s">
        <v>447</v>
      </c>
      <c r="E596" s="21">
        <v>46208</v>
      </c>
      <c r="F596" s="21">
        <f>E596+3</f>
        <v>46211</v>
      </c>
      <c r="G596" s="21">
        <f>F596+3</f>
        <v>46214</v>
      </c>
    </row>
    <row r="597" spans="1:7" s="3" customFormat="1" ht="15.75" customHeight="1">
      <c r="A597" s="45"/>
      <c r="B597" s="31" t="s">
        <v>445</v>
      </c>
      <c r="C597" s="125" t="s">
        <v>448</v>
      </c>
      <c r="D597" s="219"/>
      <c r="E597" s="21">
        <f t="shared" ref="E597:G600" si="117">E596+7</f>
        <v>46215</v>
      </c>
      <c r="F597" s="21">
        <f t="shared" si="117"/>
        <v>46218</v>
      </c>
      <c r="G597" s="21">
        <f t="shared" si="117"/>
        <v>46221</v>
      </c>
    </row>
    <row r="598" spans="1:7" s="3" customFormat="1" ht="15.75" customHeight="1">
      <c r="A598" s="45"/>
      <c r="B598" s="31" t="s">
        <v>445</v>
      </c>
      <c r="C598" s="125" t="s">
        <v>449</v>
      </c>
      <c r="D598" s="219"/>
      <c r="E598" s="21">
        <f t="shared" si="117"/>
        <v>46222</v>
      </c>
      <c r="F598" s="21">
        <f t="shared" si="117"/>
        <v>46225</v>
      </c>
      <c r="G598" s="21">
        <f t="shared" si="117"/>
        <v>46228</v>
      </c>
    </row>
    <row r="599" spans="1:7" s="3" customFormat="1" ht="15.75" customHeight="1">
      <c r="A599" s="45"/>
      <c r="B599" s="31" t="s">
        <v>445</v>
      </c>
      <c r="C599" s="125" t="s">
        <v>450</v>
      </c>
      <c r="D599" s="219"/>
      <c r="E599" s="21">
        <f t="shared" si="117"/>
        <v>46229</v>
      </c>
      <c r="F599" s="21">
        <f t="shared" si="117"/>
        <v>46232</v>
      </c>
      <c r="G599" s="21">
        <f t="shared" si="117"/>
        <v>46235</v>
      </c>
    </row>
    <row r="600" spans="1:7" s="3" customFormat="1" ht="15.75" customHeight="1">
      <c r="A600" s="45"/>
      <c r="B600" s="31" t="s">
        <v>445</v>
      </c>
      <c r="C600" s="125" t="s">
        <v>451</v>
      </c>
      <c r="D600" s="213"/>
      <c r="E600" s="21">
        <f t="shared" si="117"/>
        <v>46236</v>
      </c>
      <c r="F600" s="21">
        <f t="shared" si="117"/>
        <v>46239</v>
      </c>
      <c r="G600" s="21">
        <f t="shared" si="117"/>
        <v>46242</v>
      </c>
    </row>
    <row r="601" spans="1:7" s="3" customFormat="1" ht="15.75" customHeight="1">
      <c r="A601" s="45"/>
      <c r="B601" s="25"/>
      <c r="C601" s="88"/>
      <c r="D601" s="88"/>
      <c r="E601" s="88"/>
      <c r="F601" s="28"/>
      <c r="G601" s="28"/>
    </row>
    <row r="602" spans="1:7" s="3" customFormat="1" ht="15.75" customHeight="1">
      <c r="A602" s="45"/>
      <c r="B602" s="5"/>
      <c r="C602" s="49"/>
      <c r="D602" s="50"/>
      <c r="E602" s="50"/>
      <c r="F602" s="48"/>
      <c r="G602" s="48"/>
    </row>
    <row r="603" spans="1:7" s="3" customFormat="1" ht="15.75" customHeight="1">
      <c r="A603" s="45"/>
      <c r="B603" s="206" t="s">
        <v>5</v>
      </c>
      <c r="C603" s="206" t="s">
        <v>6</v>
      </c>
      <c r="D603" s="206" t="s">
        <v>7</v>
      </c>
      <c r="E603" s="31" t="s">
        <v>8</v>
      </c>
      <c r="F603" s="31" t="s">
        <v>8</v>
      </c>
      <c r="G603" s="31" t="s">
        <v>452</v>
      </c>
    </row>
    <row r="604" spans="1:7" s="3" customFormat="1" ht="15.75" customHeight="1">
      <c r="A604" s="45" t="s">
        <v>453</v>
      </c>
      <c r="B604" s="207"/>
      <c r="C604" s="207"/>
      <c r="D604" s="207"/>
      <c r="E604" s="84" t="s">
        <v>9</v>
      </c>
      <c r="F604" s="31" t="s">
        <v>10</v>
      </c>
      <c r="G604" s="31" t="s">
        <v>11</v>
      </c>
    </row>
    <row r="605" spans="1:7" s="3" customFormat="1" ht="15.75" customHeight="1">
      <c r="A605" s="45"/>
      <c r="B605" s="31" t="s">
        <v>454</v>
      </c>
      <c r="C605" s="19" t="s">
        <v>455</v>
      </c>
      <c r="D605" s="206" t="s">
        <v>456</v>
      </c>
      <c r="E605" s="21">
        <v>46205</v>
      </c>
      <c r="F605" s="21">
        <f>E605+5</f>
        <v>46210</v>
      </c>
      <c r="G605" s="21">
        <f>F605+3</f>
        <v>46213</v>
      </c>
    </row>
    <row r="606" spans="1:7" s="3" customFormat="1" ht="15.75" customHeight="1">
      <c r="A606" s="45"/>
      <c r="B606" s="31" t="s">
        <v>454</v>
      </c>
      <c r="C606" s="19" t="s">
        <v>339</v>
      </c>
      <c r="D606" s="220"/>
      <c r="E606" s="21">
        <f t="shared" ref="E606" si="118">E605+7</f>
        <v>46212</v>
      </c>
      <c r="F606" s="21">
        <f t="shared" ref="F606:G609" si="119">F605+7</f>
        <v>46217</v>
      </c>
      <c r="G606" s="21">
        <f t="shared" si="119"/>
        <v>46220</v>
      </c>
    </row>
    <row r="607" spans="1:7" s="3" customFormat="1" ht="15.75" customHeight="1">
      <c r="A607" s="45"/>
      <c r="B607" s="31" t="s">
        <v>454</v>
      </c>
      <c r="C607" s="19" t="s">
        <v>457</v>
      </c>
      <c r="D607" s="220"/>
      <c r="E607" s="21">
        <f t="shared" ref="E607" si="120">E606+7</f>
        <v>46219</v>
      </c>
      <c r="F607" s="21">
        <f t="shared" si="119"/>
        <v>46224</v>
      </c>
      <c r="G607" s="21">
        <f t="shared" si="119"/>
        <v>46227</v>
      </c>
    </row>
    <row r="608" spans="1:7" s="3" customFormat="1" ht="15.75" customHeight="1">
      <c r="A608" s="45"/>
      <c r="B608" s="31" t="s">
        <v>454</v>
      </c>
      <c r="C608" s="19" t="s">
        <v>340</v>
      </c>
      <c r="D608" s="220"/>
      <c r="E608" s="21">
        <f t="shared" ref="E608" si="121">E607+7</f>
        <v>46226</v>
      </c>
      <c r="F608" s="21">
        <f t="shared" si="119"/>
        <v>46231</v>
      </c>
      <c r="G608" s="21">
        <f t="shared" si="119"/>
        <v>46234</v>
      </c>
    </row>
    <row r="609" spans="1:7" s="3" customFormat="1" ht="15.75" customHeight="1">
      <c r="A609" s="119"/>
      <c r="B609" s="31" t="s">
        <v>454</v>
      </c>
      <c r="C609" s="19" t="s">
        <v>458</v>
      </c>
      <c r="D609" s="207"/>
      <c r="E609" s="21">
        <f t="shared" ref="E609" si="122">E608+7</f>
        <v>46233</v>
      </c>
      <c r="F609" s="21">
        <f t="shared" si="119"/>
        <v>46238</v>
      </c>
      <c r="G609" s="21">
        <f t="shared" si="119"/>
        <v>46241</v>
      </c>
    </row>
    <row r="610" spans="1:7" s="3" customFormat="1" ht="15.75" customHeight="1">
      <c r="A610" s="45"/>
      <c r="B610" s="88"/>
      <c r="C610" s="88"/>
      <c r="D610" s="88"/>
      <c r="E610" s="28"/>
      <c r="F610" s="28"/>
      <c r="G610" s="28"/>
    </row>
    <row r="611" spans="1:7" s="3" customFormat="1" ht="15.75" customHeight="1">
      <c r="A611" s="45"/>
      <c r="B611" s="5"/>
      <c r="C611" s="49"/>
      <c r="D611" s="50"/>
      <c r="E611" s="50"/>
      <c r="F611" s="48"/>
      <c r="G611" s="48"/>
    </row>
    <row r="612" spans="1:7" s="3" customFormat="1" ht="15.75" customHeight="1">
      <c r="A612" s="45"/>
      <c r="B612" s="206" t="s">
        <v>5</v>
      </c>
      <c r="C612" s="206" t="s">
        <v>6</v>
      </c>
      <c r="D612" s="206" t="s">
        <v>7</v>
      </c>
      <c r="E612" s="31" t="s">
        <v>8</v>
      </c>
      <c r="F612" s="31" t="s">
        <v>8</v>
      </c>
      <c r="G612" s="31" t="s">
        <v>459</v>
      </c>
    </row>
    <row r="613" spans="1:7" s="3" customFormat="1" ht="15.75" customHeight="1">
      <c r="A613" s="45" t="s">
        <v>460</v>
      </c>
      <c r="B613" s="207"/>
      <c r="C613" s="207"/>
      <c r="D613" s="207"/>
      <c r="E613" s="31" t="s">
        <v>9</v>
      </c>
      <c r="F613" s="31" t="s">
        <v>10</v>
      </c>
      <c r="G613" s="31" t="s">
        <v>11</v>
      </c>
    </row>
    <row r="614" spans="1:7" s="3" customFormat="1" ht="15.75" customHeight="1">
      <c r="A614" s="45"/>
      <c r="B614" s="31" t="s">
        <v>454</v>
      </c>
      <c r="C614" s="19" t="s">
        <v>455</v>
      </c>
      <c r="D614" s="206" t="s">
        <v>456</v>
      </c>
      <c r="E614" s="21">
        <v>46205</v>
      </c>
      <c r="F614" s="21">
        <f>E614+5</f>
        <v>46210</v>
      </c>
      <c r="G614" s="21">
        <f>F614+1</f>
        <v>46211</v>
      </c>
    </row>
    <row r="615" spans="1:7" s="3" customFormat="1" ht="15.75" customHeight="1">
      <c r="A615" s="45"/>
      <c r="B615" s="31" t="s">
        <v>454</v>
      </c>
      <c r="C615" s="19" t="s">
        <v>339</v>
      </c>
      <c r="D615" s="220"/>
      <c r="E615" s="21">
        <f t="shared" ref="E615:E618" si="123">E614+7</f>
        <v>46212</v>
      </c>
      <c r="F615" s="21">
        <f t="shared" ref="F615:G618" si="124">F614+7</f>
        <v>46217</v>
      </c>
      <c r="G615" s="21">
        <f t="shared" si="124"/>
        <v>46218</v>
      </c>
    </row>
    <row r="616" spans="1:7" s="3" customFormat="1" ht="15.75" customHeight="1">
      <c r="A616" s="45"/>
      <c r="B616" s="31" t="s">
        <v>454</v>
      </c>
      <c r="C616" s="19" t="s">
        <v>457</v>
      </c>
      <c r="D616" s="220"/>
      <c r="E616" s="21">
        <f t="shared" si="123"/>
        <v>46219</v>
      </c>
      <c r="F616" s="21">
        <f t="shared" si="124"/>
        <v>46224</v>
      </c>
      <c r="G616" s="21">
        <f t="shared" si="124"/>
        <v>46225</v>
      </c>
    </row>
    <row r="617" spans="1:7" s="3" customFormat="1" ht="15.75" customHeight="1">
      <c r="A617" s="45"/>
      <c r="B617" s="31" t="s">
        <v>454</v>
      </c>
      <c r="C617" s="19" t="s">
        <v>340</v>
      </c>
      <c r="D617" s="220"/>
      <c r="E617" s="21">
        <f t="shared" si="123"/>
        <v>46226</v>
      </c>
      <c r="F617" s="21">
        <f t="shared" si="124"/>
        <v>46231</v>
      </c>
      <c r="G617" s="21">
        <f t="shared" si="124"/>
        <v>46232</v>
      </c>
    </row>
    <row r="618" spans="1:7" s="3" customFormat="1" ht="15.75" customHeight="1">
      <c r="A618" s="45"/>
      <c r="B618" s="31" t="s">
        <v>454</v>
      </c>
      <c r="C618" s="19" t="s">
        <v>458</v>
      </c>
      <c r="D618" s="207"/>
      <c r="E618" s="21">
        <f t="shared" si="123"/>
        <v>46233</v>
      </c>
      <c r="F618" s="21">
        <f t="shared" si="124"/>
        <v>46238</v>
      </c>
      <c r="G618" s="21">
        <f t="shared" si="124"/>
        <v>46239</v>
      </c>
    </row>
    <row r="619" spans="1:7" s="3" customFormat="1" ht="15.75" customHeight="1">
      <c r="A619" s="45"/>
      <c r="B619" s="49"/>
      <c r="C619" s="49"/>
      <c r="D619" s="50"/>
      <c r="E619" s="50"/>
      <c r="F619" s="48"/>
      <c r="G619" s="48"/>
    </row>
    <row r="620" spans="1:7" s="3" customFormat="1">
      <c r="A620" s="45"/>
      <c r="B620" s="206" t="s">
        <v>5</v>
      </c>
      <c r="C620" s="206" t="s">
        <v>6</v>
      </c>
      <c r="D620" s="206" t="s">
        <v>7</v>
      </c>
      <c r="E620" s="31" t="s">
        <v>8</v>
      </c>
      <c r="F620" s="31" t="s">
        <v>8</v>
      </c>
      <c r="G620" s="31" t="s">
        <v>459</v>
      </c>
    </row>
    <row r="621" spans="1:7" s="3" customFormat="1" ht="15.75" customHeight="1">
      <c r="A621" s="45"/>
      <c r="B621" s="207"/>
      <c r="C621" s="207"/>
      <c r="D621" s="207"/>
      <c r="E621" s="84" t="s">
        <v>9</v>
      </c>
      <c r="F621" s="31" t="s">
        <v>10</v>
      </c>
      <c r="G621" s="31" t="s">
        <v>11</v>
      </c>
    </row>
    <row r="622" spans="1:7" s="3" customFormat="1" ht="15.75" customHeight="1">
      <c r="A622" s="45"/>
      <c r="B622" s="31" t="s">
        <v>59</v>
      </c>
      <c r="C622" s="19" t="s">
        <v>335</v>
      </c>
      <c r="D622" s="206" t="s">
        <v>461</v>
      </c>
      <c r="E622" s="21">
        <v>46210</v>
      </c>
      <c r="F622" s="21">
        <f>E622+3</f>
        <v>46213</v>
      </c>
      <c r="G622" s="21">
        <f>F622+2</f>
        <v>46215</v>
      </c>
    </row>
    <row r="623" spans="1:7" s="3" customFormat="1" ht="15.75" customHeight="1">
      <c r="A623" s="45"/>
      <c r="B623" s="31" t="s">
        <v>462</v>
      </c>
      <c r="C623" s="19" t="s">
        <v>455</v>
      </c>
      <c r="D623" s="220"/>
      <c r="E623" s="21">
        <f>E622+7</f>
        <v>46217</v>
      </c>
      <c r="F623" s="21">
        <f t="shared" ref="E623:G626" si="125">F622+7</f>
        <v>46220</v>
      </c>
      <c r="G623" s="21">
        <f t="shared" si="125"/>
        <v>46222</v>
      </c>
    </row>
    <row r="624" spans="1:7" s="3" customFormat="1" ht="15.75" customHeight="1">
      <c r="A624" s="45"/>
      <c r="B624" s="31" t="s">
        <v>462</v>
      </c>
      <c r="C624" s="19" t="s">
        <v>339</v>
      </c>
      <c r="D624" s="220"/>
      <c r="E624" s="21">
        <f t="shared" si="125"/>
        <v>46224</v>
      </c>
      <c r="F624" s="21">
        <f t="shared" si="125"/>
        <v>46227</v>
      </c>
      <c r="G624" s="21">
        <f t="shared" si="125"/>
        <v>46229</v>
      </c>
    </row>
    <row r="625" spans="1:7" s="3" customFormat="1" ht="15.75" customHeight="1">
      <c r="A625" s="45"/>
      <c r="B625" s="31" t="s">
        <v>462</v>
      </c>
      <c r="C625" s="19" t="s">
        <v>457</v>
      </c>
      <c r="D625" s="220"/>
      <c r="E625" s="21">
        <f t="shared" si="125"/>
        <v>46231</v>
      </c>
      <c r="F625" s="21">
        <f t="shared" si="125"/>
        <v>46234</v>
      </c>
      <c r="G625" s="21">
        <f t="shared" si="125"/>
        <v>46236</v>
      </c>
    </row>
    <row r="626" spans="1:7" s="3" customFormat="1" ht="15.75" customHeight="1">
      <c r="A626" s="45"/>
      <c r="B626" s="31" t="s">
        <v>462</v>
      </c>
      <c r="C626" s="19" t="s">
        <v>340</v>
      </c>
      <c r="D626" s="207"/>
      <c r="E626" s="21">
        <f t="shared" si="125"/>
        <v>46238</v>
      </c>
      <c r="F626" s="21">
        <f t="shared" si="125"/>
        <v>46241</v>
      </c>
      <c r="G626" s="21">
        <f t="shared" si="125"/>
        <v>46243</v>
      </c>
    </row>
    <row r="627" spans="1:7" s="3" customFormat="1" ht="15.75" customHeight="1">
      <c r="A627" s="45"/>
      <c r="B627" s="88"/>
      <c r="C627" s="88"/>
      <c r="D627" s="88"/>
      <c r="E627" s="88"/>
      <c r="F627" s="28"/>
      <c r="G627" s="28"/>
    </row>
    <row r="628" spans="1:7" s="3" customFormat="1" ht="15.75" customHeight="1">
      <c r="A628" s="45"/>
      <c r="B628" s="5"/>
      <c r="C628" s="49"/>
      <c r="D628" s="50"/>
      <c r="E628" s="50"/>
      <c r="F628" s="48"/>
      <c r="G628" s="48"/>
    </row>
    <row r="629" spans="1:7" s="3" customFormat="1" ht="15.75" customHeight="1">
      <c r="A629" s="45" t="s">
        <v>463</v>
      </c>
      <c r="B629" s="206" t="s">
        <v>5</v>
      </c>
      <c r="C629" s="206" t="s">
        <v>6</v>
      </c>
      <c r="D629" s="206" t="s">
        <v>7</v>
      </c>
      <c r="E629" s="31" t="s">
        <v>8</v>
      </c>
      <c r="F629" s="31" t="s">
        <v>8</v>
      </c>
      <c r="G629" s="31" t="s">
        <v>464</v>
      </c>
    </row>
    <row r="630" spans="1:7" s="3" customFormat="1" ht="15.75" customHeight="1">
      <c r="A630" s="45"/>
      <c r="B630" s="207"/>
      <c r="C630" s="207"/>
      <c r="D630" s="207"/>
      <c r="E630" s="84" t="s">
        <v>9</v>
      </c>
      <c r="F630" s="31" t="s">
        <v>10</v>
      </c>
      <c r="G630" s="31" t="s">
        <v>11</v>
      </c>
    </row>
    <row r="631" spans="1:7" s="3" customFormat="1" ht="15.75" customHeight="1">
      <c r="A631" s="45"/>
      <c r="B631" s="31" t="s">
        <v>454</v>
      </c>
      <c r="C631" s="19" t="s">
        <v>455</v>
      </c>
      <c r="D631" s="206" t="s">
        <v>456</v>
      </c>
      <c r="E631" s="21">
        <v>46203</v>
      </c>
      <c r="F631" s="21">
        <f>E631+5</f>
        <v>46208</v>
      </c>
      <c r="G631" s="21">
        <f>F631+4</f>
        <v>46212</v>
      </c>
    </row>
    <row r="632" spans="1:7" s="3" customFormat="1" ht="15.75" customHeight="1">
      <c r="A632" s="45"/>
      <c r="B632" s="31" t="s">
        <v>454</v>
      </c>
      <c r="C632" s="19" t="s">
        <v>339</v>
      </c>
      <c r="D632" s="220"/>
      <c r="E632" s="21">
        <f t="shared" ref="E632:E635" si="126">E631+7</f>
        <v>46210</v>
      </c>
      <c r="F632" s="21">
        <f t="shared" ref="F632:G635" si="127">F631+7</f>
        <v>46215</v>
      </c>
      <c r="G632" s="21">
        <f t="shared" si="127"/>
        <v>46219</v>
      </c>
    </row>
    <row r="633" spans="1:7" s="3" customFormat="1" ht="15.75" customHeight="1">
      <c r="A633" s="45"/>
      <c r="B633" s="31" t="s">
        <v>454</v>
      </c>
      <c r="C633" s="19" t="s">
        <v>457</v>
      </c>
      <c r="D633" s="220"/>
      <c r="E633" s="21">
        <f t="shared" si="126"/>
        <v>46217</v>
      </c>
      <c r="F633" s="21">
        <f t="shared" si="127"/>
        <v>46222</v>
      </c>
      <c r="G633" s="21">
        <f t="shared" si="127"/>
        <v>46226</v>
      </c>
    </row>
    <row r="634" spans="1:7" s="3" customFormat="1" ht="15.75" customHeight="1">
      <c r="A634" s="45"/>
      <c r="B634" s="31" t="s">
        <v>454</v>
      </c>
      <c r="C634" s="19" t="s">
        <v>340</v>
      </c>
      <c r="D634" s="220"/>
      <c r="E634" s="21">
        <f t="shared" si="126"/>
        <v>46224</v>
      </c>
      <c r="F634" s="21">
        <f t="shared" si="127"/>
        <v>46229</v>
      </c>
      <c r="G634" s="21">
        <f t="shared" si="127"/>
        <v>46233</v>
      </c>
    </row>
    <row r="635" spans="1:7" s="3" customFormat="1" ht="15.75" customHeight="1">
      <c r="A635" s="45"/>
      <c r="B635" s="31" t="s">
        <v>454</v>
      </c>
      <c r="C635" s="19" t="s">
        <v>458</v>
      </c>
      <c r="D635" s="207"/>
      <c r="E635" s="21">
        <f t="shared" si="126"/>
        <v>46231</v>
      </c>
      <c r="F635" s="21">
        <f t="shared" si="127"/>
        <v>46236</v>
      </c>
      <c r="G635" s="21">
        <f t="shared" si="127"/>
        <v>46240</v>
      </c>
    </row>
    <row r="636" spans="1:7" s="3" customFormat="1" ht="15.75" customHeight="1">
      <c r="A636" s="45"/>
      <c r="B636" s="241"/>
      <c r="C636" s="241"/>
      <c r="D636" s="241"/>
      <c r="E636" s="40"/>
      <c r="F636" s="40"/>
      <c r="G636" s="40"/>
    </row>
    <row r="637" spans="1:7" s="3" customFormat="1" ht="15.75" customHeight="1">
      <c r="A637" s="45"/>
      <c r="B637" s="242"/>
      <c r="C637" s="242"/>
      <c r="D637" s="242"/>
      <c r="E637" s="40"/>
      <c r="F637" s="40"/>
      <c r="G637" s="40"/>
    </row>
    <row r="638" spans="1:7" s="3" customFormat="1" ht="15.75" customHeight="1">
      <c r="A638" s="117" t="s">
        <v>407</v>
      </c>
      <c r="B638" s="118"/>
      <c r="C638" s="118"/>
      <c r="D638" s="118"/>
      <c r="E638" s="118"/>
      <c r="F638" s="118"/>
      <c r="G638" s="118"/>
    </row>
    <row r="639" spans="1:7" s="3" customFormat="1" ht="15.75" customHeight="1">
      <c r="A639" s="45"/>
      <c r="B639" s="43"/>
      <c r="C639" s="42"/>
      <c r="D639" s="70"/>
      <c r="E639" s="44"/>
      <c r="F639" s="42"/>
      <c r="G639" s="42"/>
    </row>
    <row r="640" spans="1:7" s="3" customFormat="1" ht="15.75" customHeight="1">
      <c r="A640" s="126" t="s">
        <v>465</v>
      </c>
      <c r="B640" s="204" t="s">
        <v>5</v>
      </c>
      <c r="C640" s="204" t="s">
        <v>6</v>
      </c>
      <c r="D640" s="204" t="s">
        <v>7</v>
      </c>
      <c r="E640" s="16" t="s">
        <v>8</v>
      </c>
      <c r="F640" s="16" t="s">
        <v>8</v>
      </c>
      <c r="G640" s="15" t="s">
        <v>466</v>
      </c>
    </row>
    <row r="641" spans="1:8" s="3" customFormat="1" ht="15.75" customHeight="1">
      <c r="A641" s="45"/>
      <c r="B641" s="205"/>
      <c r="C641" s="205"/>
      <c r="D641" s="205"/>
      <c r="E641" s="17" t="s">
        <v>9</v>
      </c>
      <c r="F641" s="46" t="s">
        <v>10</v>
      </c>
      <c r="G641" s="16" t="s">
        <v>11</v>
      </c>
    </row>
    <row r="642" spans="1:8" s="3" customFormat="1" ht="15.75" customHeight="1">
      <c r="A642" s="45"/>
      <c r="B642" s="31" t="s">
        <v>467</v>
      </c>
      <c r="C642" s="31" t="s">
        <v>320</v>
      </c>
      <c r="D642" s="212" t="s">
        <v>468</v>
      </c>
      <c r="E642" s="76">
        <v>46204</v>
      </c>
      <c r="F642" s="76">
        <f>E642+4</f>
        <v>46208</v>
      </c>
      <c r="G642" s="21">
        <f>F642+5</f>
        <v>46213</v>
      </c>
      <c r="H642" s="4"/>
    </row>
    <row r="643" spans="1:8" s="3" customFormat="1" ht="15.75" customHeight="1">
      <c r="A643" s="45"/>
      <c r="B643" s="31" t="s">
        <v>467</v>
      </c>
      <c r="C643" s="31" t="s">
        <v>331</v>
      </c>
      <c r="D643" s="219"/>
      <c r="E643" s="76">
        <f>E642+7</f>
        <v>46211</v>
      </c>
      <c r="F643" s="76">
        <f t="shared" ref="F643:G646" si="128">F642+7</f>
        <v>46215</v>
      </c>
      <c r="G643" s="21">
        <f t="shared" si="128"/>
        <v>46220</v>
      </c>
      <c r="H643" s="4"/>
    </row>
    <row r="644" spans="1:8" s="3" customFormat="1" ht="15.75" customHeight="1">
      <c r="A644" s="45"/>
      <c r="B644" s="31" t="s">
        <v>469</v>
      </c>
      <c r="C644" s="31" t="s">
        <v>222</v>
      </c>
      <c r="D644" s="219"/>
      <c r="E644" s="76">
        <f t="shared" ref="E644" si="129">E643+7</f>
        <v>46218</v>
      </c>
      <c r="F644" s="76">
        <f t="shared" si="128"/>
        <v>46222</v>
      </c>
      <c r="G644" s="21">
        <f t="shared" si="128"/>
        <v>46227</v>
      </c>
      <c r="H644" s="4"/>
    </row>
    <row r="645" spans="1:8" s="3" customFormat="1" ht="15.75" customHeight="1">
      <c r="A645" s="127"/>
      <c r="B645" s="31" t="s">
        <v>467</v>
      </c>
      <c r="C645" s="31" t="s">
        <v>324</v>
      </c>
      <c r="D645" s="219"/>
      <c r="E645" s="76">
        <f t="shared" ref="E645:E646" si="130">E644+7</f>
        <v>46225</v>
      </c>
      <c r="F645" s="76">
        <f t="shared" si="128"/>
        <v>46229</v>
      </c>
      <c r="G645" s="21">
        <f t="shared" si="128"/>
        <v>46234</v>
      </c>
      <c r="H645" s="4"/>
    </row>
    <row r="646" spans="1:8" s="3" customFormat="1" ht="15.75" customHeight="1">
      <c r="A646" s="45"/>
      <c r="B646" s="31" t="s">
        <v>469</v>
      </c>
      <c r="C646" s="31" t="s">
        <v>470</v>
      </c>
      <c r="D646" s="213"/>
      <c r="E646" s="76">
        <f t="shared" si="130"/>
        <v>46232</v>
      </c>
      <c r="F646" s="76">
        <f t="shared" si="128"/>
        <v>46236</v>
      </c>
      <c r="G646" s="21">
        <f t="shared" si="128"/>
        <v>46241</v>
      </c>
      <c r="H646" s="4"/>
    </row>
    <row r="647" spans="1:8" s="3" customFormat="1" ht="15.75" customHeight="1">
      <c r="A647" s="45"/>
      <c r="B647" s="128"/>
      <c r="C647" s="30"/>
      <c r="D647" s="23"/>
      <c r="E647" s="76"/>
      <c r="F647" s="76"/>
      <c r="G647" s="129"/>
      <c r="H647" s="4"/>
    </row>
    <row r="648" spans="1:8" s="3" customFormat="1" ht="15.75" customHeight="1">
      <c r="A648" s="45"/>
      <c r="B648" s="206" t="s">
        <v>5</v>
      </c>
      <c r="C648" s="206" t="s">
        <v>6</v>
      </c>
      <c r="D648" s="206" t="s">
        <v>7</v>
      </c>
      <c r="E648" s="31" t="s">
        <v>8</v>
      </c>
      <c r="F648" s="31" t="s">
        <v>8</v>
      </c>
      <c r="G648" s="30" t="s">
        <v>466</v>
      </c>
      <c r="H648" s="4"/>
    </row>
    <row r="649" spans="1:8" s="3" customFormat="1" ht="15.75" customHeight="1">
      <c r="A649" s="45"/>
      <c r="B649" s="207"/>
      <c r="C649" s="207"/>
      <c r="D649" s="207"/>
      <c r="E649" s="32" t="s">
        <v>9</v>
      </c>
      <c r="F649" s="53" t="s">
        <v>10</v>
      </c>
      <c r="G649" s="31" t="s">
        <v>11</v>
      </c>
      <c r="H649" s="4"/>
    </row>
    <row r="650" spans="1:8" s="3" customFormat="1" ht="32.25" customHeight="1">
      <c r="A650" s="45"/>
      <c r="B650" s="33" t="s">
        <v>334</v>
      </c>
      <c r="C650" s="99" t="s">
        <v>335</v>
      </c>
      <c r="D650" s="212" t="s">
        <v>336</v>
      </c>
      <c r="E650" s="76">
        <v>46208</v>
      </c>
      <c r="F650" s="76">
        <f>E650+3</f>
        <v>46211</v>
      </c>
      <c r="G650" s="21">
        <f>F650+4</f>
        <v>46215</v>
      </c>
      <c r="H650" s="4"/>
    </row>
    <row r="651" spans="1:8" s="3" customFormat="1" ht="35.25" customHeight="1">
      <c r="A651" s="45"/>
      <c r="B651" s="33" t="s">
        <v>337</v>
      </c>
      <c r="C651" s="99" t="s">
        <v>338</v>
      </c>
      <c r="D651" s="219"/>
      <c r="E651" s="76">
        <f t="shared" ref="E651:G654" si="131">E650+7</f>
        <v>46215</v>
      </c>
      <c r="F651" s="76">
        <f t="shared" si="131"/>
        <v>46218</v>
      </c>
      <c r="G651" s="21">
        <f t="shared" si="131"/>
        <v>46222</v>
      </c>
      <c r="H651" s="4"/>
    </row>
    <row r="652" spans="1:8" s="3" customFormat="1" ht="15.75" customHeight="1">
      <c r="A652" s="45"/>
      <c r="B652" s="33" t="s">
        <v>334</v>
      </c>
      <c r="C652" s="99" t="s">
        <v>339</v>
      </c>
      <c r="D652" s="219"/>
      <c r="E652" s="76">
        <f t="shared" si="131"/>
        <v>46222</v>
      </c>
      <c r="F652" s="76">
        <f t="shared" si="131"/>
        <v>46225</v>
      </c>
      <c r="G652" s="21">
        <f t="shared" si="131"/>
        <v>46229</v>
      </c>
      <c r="H652" s="4"/>
    </row>
    <row r="653" spans="1:8" s="3" customFormat="1" ht="15.75" customHeight="1">
      <c r="A653" s="45"/>
      <c r="B653" s="33" t="s">
        <v>337</v>
      </c>
      <c r="C653" s="99" t="s">
        <v>335</v>
      </c>
      <c r="D653" s="219"/>
      <c r="E653" s="76">
        <f t="shared" si="131"/>
        <v>46229</v>
      </c>
      <c r="F653" s="76">
        <f t="shared" si="131"/>
        <v>46232</v>
      </c>
      <c r="G653" s="21">
        <f t="shared" si="131"/>
        <v>46236</v>
      </c>
      <c r="H653" s="4"/>
    </row>
    <row r="654" spans="1:8" s="3" customFormat="1" ht="15.75" customHeight="1">
      <c r="A654" s="45"/>
      <c r="B654" s="33" t="s">
        <v>334</v>
      </c>
      <c r="C654" s="99" t="s">
        <v>340</v>
      </c>
      <c r="D654" s="213"/>
      <c r="E654" s="76">
        <f>E653+7</f>
        <v>46236</v>
      </c>
      <c r="F654" s="76">
        <f t="shared" si="131"/>
        <v>46239</v>
      </c>
      <c r="G654" s="21">
        <f t="shared" si="131"/>
        <v>46243</v>
      </c>
      <c r="H654" s="4"/>
    </row>
    <row r="655" spans="1:8" s="3" customFormat="1" ht="15.75" customHeight="1">
      <c r="A655" s="45"/>
      <c r="B655" s="29"/>
      <c r="C655" s="29"/>
      <c r="D655" s="26"/>
      <c r="E655" s="28"/>
      <c r="F655" s="28"/>
      <c r="G655" s="28"/>
      <c r="H655" s="4"/>
    </row>
    <row r="656" spans="1:8" s="3" customFormat="1" ht="15.75" customHeight="1">
      <c r="A656" s="45"/>
      <c r="B656" s="206" t="s">
        <v>5</v>
      </c>
      <c r="C656" s="206" t="s">
        <v>6</v>
      </c>
      <c r="D656" s="206" t="s">
        <v>7</v>
      </c>
      <c r="E656" s="31" t="s">
        <v>8</v>
      </c>
      <c r="F656" s="31" t="s">
        <v>8</v>
      </c>
      <c r="G656" s="30" t="s">
        <v>466</v>
      </c>
      <c r="H656" s="4"/>
    </row>
    <row r="657" spans="1:8" s="3" customFormat="1" ht="15.75" customHeight="1">
      <c r="A657" s="45"/>
      <c r="B657" s="207"/>
      <c r="C657" s="207"/>
      <c r="D657" s="207"/>
      <c r="E657" s="32" t="s">
        <v>9</v>
      </c>
      <c r="F657" s="53" t="s">
        <v>10</v>
      </c>
      <c r="G657" s="31" t="s">
        <v>11</v>
      </c>
      <c r="H657" s="4"/>
    </row>
    <row r="658" spans="1:8" s="3" customFormat="1" ht="15.75" customHeight="1">
      <c r="A658" s="45"/>
      <c r="B658" s="102" t="s">
        <v>471</v>
      </c>
      <c r="C658" s="99" t="s">
        <v>330</v>
      </c>
      <c r="D658" s="212" t="s">
        <v>472</v>
      </c>
      <c r="E658" s="76">
        <v>46208</v>
      </c>
      <c r="F658" s="76">
        <f>E658+3</f>
        <v>46211</v>
      </c>
      <c r="G658" s="21">
        <f>F658+3</f>
        <v>46214</v>
      </c>
      <c r="H658" s="4"/>
    </row>
    <row r="659" spans="1:8" s="3" customFormat="1" ht="31.5" customHeight="1">
      <c r="A659" s="45"/>
      <c r="B659" s="102" t="s">
        <v>473</v>
      </c>
      <c r="C659" s="99" t="s">
        <v>330</v>
      </c>
      <c r="D659" s="219"/>
      <c r="E659" s="76">
        <f>E658+7</f>
        <v>46215</v>
      </c>
      <c r="F659" s="76">
        <f t="shared" ref="E659:G662" si="132">F658+7</f>
        <v>46218</v>
      </c>
      <c r="G659" s="21">
        <f t="shared" si="132"/>
        <v>46221</v>
      </c>
      <c r="H659" s="4"/>
    </row>
    <row r="660" spans="1:8" s="3" customFormat="1" ht="30.75" customHeight="1">
      <c r="A660" s="45"/>
      <c r="B660" s="102" t="s">
        <v>474</v>
      </c>
      <c r="C660" s="99" t="s">
        <v>320</v>
      </c>
      <c r="D660" s="219"/>
      <c r="E660" s="76">
        <f t="shared" si="132"/>
        <v>46222</v>
      </c>
      <c r="F660" s="76">
        <f t="shared" si="132"/>
        <v>46225</v>
      </c>
      <c r="G660" s="21">
        <f t="shared" si="132"/>
        <v>46228</v>
      </c>
      <c r="H660" s="4"/>
    </row>
    <row r="661" spans="1:8" s="3" customFormat="1" ht="33.75" customHeight="1">
      <c r="A661" s="45"/>
      <c r="B661" s="102" t="s">
        <v>475</v>
      </c>
      <c r="C661" s="99" t="s">
        <v>330</v>
      </c>
      <c r="D661" s="219"/>
      <c r="E661" s="76">
        <f t="shared" si="132"/>
        <v>46229</v>
      </c>
      <c r="F661" s="76">
        <f t="shared" si="132"/>
        <v>46232</v>
      </c>
      <c r="G661" s="21">
        <f t="shared" si="132"/>
        <v>46235</v>
      </c>
      <c r="H661" s="4"/>
    </row>
    <row r="662" spans="1:8" s="3" customFormat="1" ht="32.25" customHeight="1">
      <c r="A662" s="45"/>
      <c r="B662" s="102" t="s">
        <v>471</v>
      </c>
      <c r="C662" s="99" t="s">
        <v>320</v>
      </c>
      <c r="D662" s="213"/>
      <c r="E662" s="76">
        <f t="shared" si="132"/>
        <v>46236</v>
      </c>
      <c r="F662" s="76">
        <f t="shared" si="132"/>
        <v>46239</v>
      </c>
      <c r="G662" s="21">
        <f t="shared" si="132"/>
        <v>46242</v>
      </c>
      <c r="H662" s="4"/>
    </row>
    <row r="663" spans="1:8" s="3" customFormat="1" ht="15.75" customHeight="1">
      <c r="A663" s="45"/>
      <c r="B663" s="41"/>
      <c r="C663" s="60"/>
      <c r="D663" s="130"/>
      <c r="E663" s="40"/>
      <c r="F663" s="40"/>
      <c r="G663" s="40"/>
    </row>
    <row r="664" spans="1:8" s="3" customFormat="1" ht="15.75" customHeight="1">
      <c r="A664" s="45"/>
      <c r="B664" s="41"/>
      <c r="C664" s="41"/>
      <c r="D664" s="105"/>
      <c r="E664" s="40"/>
      <c r="F664" s="40"/>
      <c r="G664" s="40"/>
    </row>
    <row r="665" spans="1:8" s="3" customFormat="1" ht="15.75" customHeight="1">
      <c r="A665" s="185" t="s">
        <v>476</v>
      </c>
      <c r="B665" s="185"/>
      <c r="C665" s="185"/>
      <c r="D665" s="185"/>
      <c r="E665" s="185"/>
      <c r="F665" s="185"/>
      <c r="G665" s="185"/>
    </row>
    <row r="666" spans="1:8" s="3" customFormat="1" ht="15.75" customHeight="1">
      <c r="A666" s="45"/>
      <c r="B666" s="6"/>
      <c r="C666" s="43"/>
      <c r="D666" s="44"/>
      <c r="E666" s="44"/>
      <c r="F666" s="42"/>
      <c r="G666" s="42"/>
    </row>
    <row r="667" spans="1:8" s="3" customFormat="1" ht="15.75" customHeight="1">
      <c r="A667" s="45" t="s">
        <v>477</v>
      </c>
      <c r="B667" s="206" t="s">
        <v>5</v>
      </c>
      <c r="C667" s="206" t="s">
        <v>6</v>
      </c>
      <c r="D667" s="206" t="s">
        <v>7</v>
      </c>
      <c r="E667" s="16" t="s">
        <v>8</v>
      </c>
      <c r="F667" s="16" t="s">
        <v>8</v>
      </c>
      <c r="G667" s="16" t="s">
        <v>478</v>
      </c>
    </row>
    <row r="668" spans="1:8" s="3" customFormat="1" ht="15.75" customHeight="1">
      <c r="A668" s="45"/>
      <c r="B668" s="207"/>
      <c r="C668" s="207"/>
      <c r="D668" s="207"/>
      <c r="E668" s="16" t="s">
        <v>9</v>
      </c>
      <c r="F668" s="16" t="s">
        <v>10</v>
      </c>
      <c r="G668" s="16" t="s">
        <v>11</v>
      </c>
    </row>
    <row r="669" spans="1:8" s="3" customFormat="1" ht="15.75" customHeight="1">
      <c r="A669" s="45"/>
      <c r="B669" s="92" t="s">
        <v>285</v>
      </c>
      <c r="C669" s="93" t="s">
        <v>286</v>
      </c>
      <c r="D669" s="212" t="s">
        <v>479</v>
      </c>
      <c r="E669" s="20">
        <v>46209</v>
      </c>
      <c r="F669" s="20">
        <f>E669+4</f>
        <v>46213</v>
      </c>
      <c r="G669" s="21">
        <f>F669+14</f>
        <v>46227</v>
      </c>
    </row>
    <row r="670" spans="1:8" s="3" customFormat="1" ht="15.75" customHeight="1">
      <c r="A670" s="45"/>
      <c r="B670" s="92" t="s">
        <v>288</v>
      </c>
      <c r="C670" s="94" t="s">
        <v>289</v>
      </c>
      <c r="D670" s="219"/>
      <c r="E670" s="35">
        <f>E669+7</f>
        <v>46216</v>
      </c>
      <c r="F670" s="20">
        <f t="shared" ref="E670:G673" si="133">F669+7</f>
        <v>46220</v>
      </c>
      <c r="G670" s="21">
        <f t="shared" si="133"/>
        <v>46234</v>
      </c>
    </row>
    <row r="671" spans="1:8" s="3" customFormat="1" ht="15.75" customHeight="1">
      <c r="A671" s="45"/>
      <c r="B671" s="95" t="s">
        <v>290</v>
      </c>
      <c r="C671" s="94" t="s">
        <v>291</v>
      </c>
      <c r="D671" s="219"/>
      <c r="E671" s="35">
        <f t="shared" si="133"/>
        <v>46223</v>
      </c>
      <c r="F671" s="20">
        <f t="shared" si="133"/>
        <v>46227</v>
      </c>
      <c r="G671" s="21">
        <f t="shared" si="133"/>
        <v>46241</v>
      </c>
    </row>
    <row r="672" spans="1:8" s="3" customFormat="1" ht="15.75" customHeight="1">
      <c r="A672" s="45"/>
      <c r="B672" s="92" t="s">
        <v>292</v>
      </c>
      <c r="C672" s="93" t="s">
        <v>293</v>
      </c>
      <c r="D672" s="219"/>
      <c r="E672" s="35">
        <f t="shared" si="133"/>
        <v>46230</v>
      </c>
      <c r="F672" s="20">
        <f t="shared" si="133"/>
        <v>46234</v>
      </c>
      <c r="G672" s="21">
        <f t="shared" si="133"/>
        <v>46248</v>
      </c>
    </row>
    <row r="673" spans="1:7" s="3" customFormat="1" ht="15.75" customHeight="1">
      <c r="A673" s="45"/>
      <c r="B673" s="92" t="s">
        <v>294</v>
      </c>
      <c r="C673" s="94" t="s">
        <v>295</v>
      </c>
      <c r="D673" s="213"/>
      <c r="E673" s="35">
        <f t="shared" si="133"/>
        <v>46237</v>
      </c>
      <c r="F673" s="20">
        <f t="shared" si="133"/>
        <v>46241</v>
      </c>
      <c r="G673" s="21">
        <f t="shared" si="133"/>
        <v>46255</v>
      </c>
    </row>
    <row r="674" spans="1:7" s="3" customFormat="1" ht="15.75" customHeight="1">
      <c r="A674" s="45"/>
      <c r="B674" s="92"/>
      <c r="C674" s="49"/>
      <c r="D674" s="50"/>
      <c r="E674" s="50"/>
      <c r="F674" s="48"/>
      <c r="G674" s="48"/>
    </row>
    <row r="675" spans="1:7" s="3" customFormat="1" ht="15.75" customHeight="1">
      <c r="A675" s="45"/>
      <c r="B675" s="82"/>
      <c r="C675" s="49"/>
      <c r="D675" s="50"/>
      <c r="E675" s="50"/>
      <c r="F675" s="48"/>
      <c r="G675" s="48"/>
    </row>
    <row r="676" spans="1:7" s="3" customFormat="1" ht="15.75" customHeight="1">
      <c r="A676" s="45" t="s">
        <v>480</v>
      </c>
      <c r="B676" s="206" t="s">
        <v>5</v>
      </c>
      <c r="C676" s="206" t="s">
        <v>6</v>
      </c>
      <c r="D676" s="206" t="s">
        <v>7</v>
      </c>
      <c r="E676" s="31" t="s">
        <v>8</v>
      </c>
      <c r="F676" s="31" t="s">
        <v>8</v>
      </c>
      <c r="G676" s="30" t="s">
        <v>481</v>
      </c>
    </row>
    <row r="677" spans="1:7" s="3" customFormat="1" ht="15.75" customHeight="1">
      <c r="A677" s="45"/>
      <c r="B677" s="207"/>
      <c r="C677" s="207"/>
      <c r="D677" s="207"/>
      <c r="E677" s="84" t="s">
        <v>9</v>
      </c>
      <c r="F677" s="53" t="s">
        <v>10</v>
      </c>
      <c r="G677" s="31" t="s">
        <v>11</v>
      </c>
    </row>
    <row r="678" spans="1:7" s="3" customFormat="1" ht="15.75" customHeight="1">
      <c r="A678" s="45"/>
      <c r="B678" s="72" t="s">
        <v>482</v>
      </c>
      <c r="C678" s="57" t="s">
        <v>483</v>
      </c>
      <c r="D678" s="212" t="s">
        <v>484</v>
      </c>
      <c r="E678" s="20">
        <v>46205</v>
      </c>
      <c r="F678" s="20">
        <f>E678+5</f>
        <v>46210</v>
      </c>
      <c r="G678" s="21">
        <f>F678+17</f>
        <v>46227</v>
      </c>
    </row>
    <row r="679" spans="1:7" s="3" customFormat="1" ht="15.75" customHeight="1">
      <c r="A679" s="45"/>
      <c r="B679" s="72" t="s">
        <v>485</v>
      </c>
      <c r="C679" s="57" t="s">
        <v>486</v>
      </c>
      <c r="D679" s="219"/>
      <c r="E679" s="35">
        <f t="shared" ref="E679:G682" si="134">E678+7</f>
        <v>46212</v>
      </c>
      <c r="F679" s="20">
        <f t="shared" si="134"/>
        <v>46217</v>
      </c>
      <c r="G679" s="21">
        <f t="shared" si="134"/>
        <v>46234</v>
      </c>
    </row>
    <row r="680" spans="1:7" s="3" customFormat="1" ht="15.75" customHeight="1">
      <c r="A680" s="45"/>
      <c r="B680" s="72" t="s">
        <v>487</v>
      </c>
      <c r="C680" s="19" t="s">
        <v>488</v>
      </c>
      <c r="D680" s="219"/>
      <c r="E680" s="35">
        <f>E679+7</f>
        <v>46219</v>
      </c>
      <c r="F680" s="20">
        <f t="shared" si="134"/>
        <v>46224</v>
      </c>
      <c r="G680" s="21">
        <f t="shared" si="134"/>
        <v>46241</v>
      </c>
    </row>
    <row r="681" spans="1:7" s="3" customFormat="1" ht="15.75" customHeight="1">
      <c r="A681" s="45"/>
      <c r="B681" s="72" t="s">
        <v>489</v>
      </c>
      <c r="C681" s="57" t="s">
        <v>483</v>
      </c>
      <c r="D681" s="219"/>
      <c r="E681" s="35">
        <f t="shared" si="134"/>
        <v>46226</v>
      </c>
      <c r="F681" s="20">
        <f t="shared" si="134"/>
        <v>46231</v>
      </c>
      <c r="G681" s="21">
        <f t="shared" si="134"/>
        <v>46248</v>
      </c>
    </row>
    <row r="682" spans="1:7" s="3" customFormat="1" ht="15.75" customHeight="1">
      <c r="A682" s="45"/>
      <c r="B682" s="72" t="s">
        <v>30</v>
      </c>
      <c r="C682" s="57"/>
      <c r="D682" s="213"/>
      <c r="E682" s="35">
        <f t="shared" si="134"/>
        <v>46233</v>
      </c>
      <c r="F682" s="20">
        <f t="shared" si="134"/>
        <v>46238</v>
      </c>
      <c r="G682" s="21">
        <f t="shared" si="134"/>
        <v>46255</v>
      </c>
    </row>
    <row r="683" spans="1:7" s="3" customFormat="1" ht="15.75" customHeight="1">
      <c r="A683" s="45"/>
      <c r="B683" s="60"/>
      <c r="C683" s="60"/>
      <c r="D683" s="64"/>
      <c r="E683" s="27"/>
      <c r="F683" s="66"/>
      <c r="G683" s="28"/>
    </row>
    <row r="684" spans="1:7" s="3" customFormat="1" ht="15.75" customHeight="1">
      <c r="A684" s="45"/>
      <c r="B684" s="206" t="s">
        <v>5</v>
      </c>
      <c r="C684" s="206" t="s">
        <v>6</v>
      </c>
      <c r="D684" s="206" t="s">
        <v>7</v>
      </c>
      <c r="E684" s="31" t="s">
        <v>8</v>
      </c>
      <c r="F684" s="31" t="s">
        <v>8</v>
      </c>
      <c r="G684" s="30" t="s">
        <v>481</v>
      </c>
    </row>
    <row r="685" spans="1:7" s="3" customFormat="1" ht="15.75" customHeight="1">
      <c r="A685" s="45"/>
      <c r="B685" s="207"/>
      <c r="C685" s="207"/>
      <c r="D685" s="207"/>
      <c r="E685" s="84" t="s">
        <v>9</v>
      </c>
      <c r="F685" s="53" t="s">
        <v>10</v>
      </c>
      <c r="G685" s="31" t="s">
        <v>11</v>
      </c>
    </row>
    <row r="686" spans="1:7" s="3" customFormat="1" ht="15.75" customHeight="1">
      <c r="A686" s="45"/>
      <c r="B686" s="72" t="s">
        <v>490</v>
      </c>
      <c r="C686" s="59" t="s">
        <v>491</v>
      </c>
      <c r="D686" s="212" t="s">
        <v>492</v>
      </c>
      <c r="E686" s="20">
        <v>46210</v>
      </c>
      <c r="F686" s="20">
        <f>E686+5</f>
        <v>46215</v>
      </c>
      <c r="G686" s="21">
        <f>F686+18</f>
        <v>46233</v>
      </c>
    </row>
    <row r="687" spans="1:7" s="3" customFormat="1" ht="15.75" customHeight="1">
      <c r="A687" s="45"/>
      <c r="B687" s="72" t="s">
        <v>493</v>
      </c>
      <c r="C687" s="59" t="s">
        <v>494</v>
      </c>
      <c r="D687" s="219"/>
      <c r="E687" s="35">
        <f t="shared" ref="E687:G687" si="135">E686+7</f>
        <v>46217</v>
      </c>
      <c r="F687" s="20">
        <f t="shared" si="135"/>
        <v>46222</v>
      </c>
      <c r="G687" s="21">
        <f t="shared" si="135"/>
        <v>46240</v>
      </c>
    </row>
    <row r="688" spans="1:7" s="3" customFormat="1" ht="15.75" customHeight="1">
      <c r="A688" s="45"/>
      <c r="B688" s="72" t="s">
        <v>59</v>
      </c>
      <c r="C688" s="19"/>
      <c r="D688" s="219"/>
      <c r="E688" s="35">
        <f t="shared" ref="E688:G688" si="136">E687+7</f>
        <v>46224</v>
      </c>
      <c r="F688" s="20">
        <f t="shared" si="136"/>
        <v>46229</v>
      </c>
      <c r="G688" s="21">
        <f t="shared" si="136"/>
        <v>46247</v>
      </c>
    </row>
    <row r="689" spans="1:7" s="3" customFormat="1" ht="15.75" customHeight="1">
      <c r="A689" s="45"/>
      <c r="B689" s="72" t="s">
        <v>495</v>
      </c>
      <c r="C689" s="57" t="s">
        <v>494</v>
      </c>
      <c r="D689" s="219"/>
      <c r="E689" s="35">
        <f t="shared" ref="E689:G689" si="137">E688+7</f>
        <v>46231</v>
      </c>
      <c r="F689" s="20">
        <f t="shared" si="137"/>
        <v>46236</v>
      </c>
      <c r="G689" s="21">
        <f t="shared" si="137"/>
        <v>46254</v>
      </c>
    </row>
    <row r="690" spans="1:7" s="3" customFormat="1" ht="15.75" customHeight="1">
      <c r="A690" s="45"/>
      <c r="B690" s="72" t="s">
        <v>496</v>
      </c>
      <c r="C690" s="59" t="s">
        <v>497</v>
      </c>
      <c r="D690" s="213"/>
      <c r="E690" s="35">
        <f t="shared" ref="E690:G690" si="138">E689+7</f>
        <v>46238</v>
      </c>
      <c r="F690" s="20">
        <f t="shared" si="138"/>
        <v>46243</v>
      </c>
      <c r="G690" s="21">
        <f t="shared" si="138"/>
        <v>46261</v>
      </c>
    </row>
    <row r="691" spans="1:7" s="3" customFormat="1" ht="15.75" customHeight="1">
      <c r="A691" s="45"/>
      <c r="B691" s="6"/>
      <c r="C691" s="43"/>
      <c r="D691" s="44"/>
      <c r="E691" s="44"/>
      <c r="F691" s="42"/>
      <c r="G691" s="42"/>
    </row>
    <row r="692" spans="1:7" s="3" customFormat="1" ht="15.75" customHeight="1">
      <c r="A692" s="45"/>
      <c r="B692" s="41"/>
      <c r="C692" s="41"/>
      <c r="D692" s="37"/>
      <c r="E692" s="37"/>
      <c r="F692" s="40"/>
      <c r="G692" s="40"/>
    </row>
    <row r="693" spans="1:7" s="3" customFormat="1" ht="15.75" customHeight="1">
      <c r="A693" s="45" t="s">
        <v>498</v>
      </c>
      <c r="B693" s="206" t="s">
        <v>5</v>
      </c>
      <c r="C693" s="206" t="s">
        <v>6</v>
      </c>
      <c r="D693" s="206" t="s">
        <v>7</v>
      </c>
      <c r="E693" s="16" t="s">
        <v>8</v>
      </c>
      <c r="F693" s="16" t="s">
        <v>8</v>
      </c>
      <c r="G693" s="16" t="s">
        <v>499</v>
      </c>
    </row>
    <row r="694" spans="1:7" s="3" customFormat="1" ht="15.75" customHeight="1">
      <c r="A694" s="45"/>
      <c r="B694" s="207"/>
      <c r="C694" s="207"/>
      <c r="D694" s="207"/>
      <c r="E694" s="16" t="s">
        <v>9</v>
      </c>
      <c r="F694" s="16" t="s">
        <v>10</v>
      </c>
      <c r="G694" s="16" t="s">
        <v>11</v>
      </c>
    </row>
    <row r="695" spans="1:7" s="3" customFormat="1" ht="15.75" customHeight="1">
      <c r="A695" s="45"/>
      <c r="B695" s="72" t="s">
        <v>30</v>
      </c>
      <c r="C695" s="89"/>
      <c r="D695" s="212" t="s">
        <v>500</v>
      </c>
      <c r="E695" s="76">
        <v>46208</v>
      </c>
      <c r="F695" s="76">
        <f>E695+4</f>
        <v>46212</v>
      </c>
      <c r="G695" s="21">
        <f>F695+14</f>
        <v>46226</v>
      </c>
    </row>
    <row r="696" spans="1:7" s="3" customFormat="1" ht="15.75" customHeight="1">
      <c r="A696" s="45"/>
      <c r="B696" s="131" t="s">
        <v>501</v>
      </c>
      <c r="C696" s="54" t="s">
        <v>502</v>
      </c>
      <c r="D696" s="219"/>
      <c r="E696" s="76">
        <f t="shared" ref="E696:G699" si="139">E695+7</f>
        <v>46215</v>
      </c>
      <c r="F696" s="76">
        <f t="shared" si="139"/>
        <v>46219</v>
      </c>
      <c r="G696" s="21">
        <f t="shared" si="139"/>
        <v>46233</v>
      </c>
    </row>
    <row r="697" spans="1:7" s="3" customFormat="1" ht="15.75" customHeight="1">
      <c r="A697" s="45"/>
      <c r="B697" s="131" t="s">
        <v>503</v>
      </c>
      <c r="C697" s="54" t="s">
        <v>504</v>
      </c>
      <c r="D697" s="219"/>
      <c r="E697" s="76">
        <f t="shared" si="139"/>
        <v>46222</v>
      </c>
      <c r="F697" s="76">
        <f t="shared" si="139"/>
        <v>46226</v>
      </c>
      <c r="G697" s="21">
        <f t="shared" si="139"/>
        <v>46240</v>
      </c>
    </row>
    <row r="698" spans="1:7" s="3" customFormat="1" ht="15.75" customHeight="1">
      <c r="A698" s="45"/>
      <c r="B698" s="72" t="s">
        <v>505</v>
      </c>
      <c r="C698" s="89" t="s">
        <v>506</v>
      </c>
      <c r="D698" s="219"/>
      <c r="E698" s="76">
        <f t="shared" si="139"/>
        <v>46229</v>
      </c>
      <c r="F698" s="76">
        <f t="shared" si="139"/>
        <v>46233</v>
      </c>
      <c r="G698" s="21">
        <f t="shared" si="139"/>
        <v>46247</v>
      </c>
    </row>
    <row r="699" spans="1:7" s="3" customFormat="1" ht="15.75" customHeight="1">
      <c r="A699" s="45"/>
      <c r="B699" s="72" t="s">
        <v>507</v>
      </c>
      <c r="C699" s="89" t="s">
        <v>508</v>
      </c>
      <c r="D699" s="213"/>
      <c r="E699" s="76">
        <f t="shared" si="139"/>
        <v>46236</v>
      </c>
      <c r="F699" s="76">
        <f t="shared" si="139"/>
        <v>46240</v>
      </c>
      <c r="G699" s="21">
        <f t="shared" si="139"/>
        <v>46254</v>
      </c>
    </row>
    <row r="700" spans="1:7" s="3" customFormat="1" ht="15.75" customHeight="1">
      <c r="A700" s="45"/>
      <c r="B700" s="29"/>
      <c r="C700" s="29"/>
      <c r="D700" s="26"/>
      <c r="E700" s="28"/>
      <c r="F700" s="28"/>
      <c r="G700" s="28"/>
    </row>
    <row r="701" spans="1:7" s="3" customFormat="1" ht="15.75" customHeight="1">
      <c r="A701" s="45"/>
      <c r="B701" s="29"/>
      <c r="C701" s="29"/>
      <c r="D701" s="26"/>
      <c r="E701" s="26"/>
      <c r="F701" s="28"/>
      <c r="G701" s="28"/>
    </row>
    <row r="702" spans="1:7" s="3" customFormat="1" ht="15.75" customHeight="1">
      <c r="A702" s="45"/>
      <c r="B702" s="82"/>
      <c r="C702" s="49"/>
      <c r="D702" s="50"/>
      <c r="E702" s="50"/>
      <c r="F702" s="48"/>
      <c r="G702" s="48"/>
    </row>
    <row r="703" spans="1:7" s="3" customFormat="1" ht="15.75" customHeight="1">
      <c r="A703" s="45" t="s">
        <v>509</v>
      </c>
      <c r="B703" s="206" t="s">
        <v>5</v>
      </c>
      <c r="C703" s="206" t="s">
        <v>6</v>
      </c>
      <c r="D703" s="206" t="s">
        <v>7</v>
      </c>
      <c r="E703" s="31" t="s">
        <v>8</v>
      </c>
      <c r="F703" s="31" t="s">
        <v>8</v>
      </c>
      <c r="G703" s="30" t="s">
        <v>509</v>
      </c>
    </row>
    <row r="704" spans="1:7" s="3" customFormat="1" ht="15.75" customHeight="1">
      <c r="A704" s="45"/>
      <c r="B704" s="207"/>
      <c r="C704" s="207"/>
      <c r="D704" s="207"/>
      <c r="E704" s="84" t="s">
        <v>9</v>
      </c>
      <c r="F704" s="53" t="s">
        <v>10</v>
      </c>
      <c r="G704" s="31" t="s">
        <v>11</v>
      </c>
    </row>
    <row r="705" spans="1:7" s="3" customFormat="1" ht="15.75" customHeight="1">
      <c r="A705" s="45"/>
      <c r="B705" s="59" t="s">
        <v>510</v>
      </c>
      <c r="C705" s="59" t="s">
        <v>511</v>
      </c>
      <c r="D705" s="212" t="s">
        <v>512</v>
      </c>
      <c r="E705" s="76">
        <v>46210</v>
      </c>
      <c r="F705" s="76">
        <f>E705+4</f>
        <v>46214</v>
      </c>
      <c r="G705" s="21">
        <f>F705+11</f>
        <v>46225</v>
      </c>
    </row>
    <row r="706" spans="1:7" s="3" customFormat="1" ht="15.75" customHeight="1">
      <c r="A706" s="45"/>
      <c r="B706" s="59" t="s">
        <v>513</v>
      </c>
      <c r="C706" s="59" t="s">
        <v>514</v>
      </c>
      <c r="D706" s="219"/>
      <c r="E706" s="76">
        <f t="shared" ref="E706:G709" si="140">E705+7</f>
        <v>46217</v>
      </c>
      <c r="F706" s="76">
        <f t="shared" si="140"/>
        <v>46221</v>
      </c>
      <c r="G706" s="21">
        <f t="shared" si="140"/>
        <v>46232</v>
      </c>
    </row>
    <row r="707" spans="1:7" s="3" customFormat="1" ht="15.75" customHeight="1">
      <c r="A707" s="45"/>
      <c r="B707" s="59" t="s">
        <v>515</v>
      </c>
      <c r="C707" s="59" t="s">
        <v>516</v>
      </c>
      <c r="D707" s="219"/>
      <c r="E707" s="76">
        <f t="shared" si="140"/>
        <v>46224</v>
      </c>
      <c r="F707" s="76">
        <f t="shared" si="140"/>
        <v>46228</v>
      </c>
      <c r="G707" s="21">
        <f t="shared" si="140"/>
        <v>46239</v>
      </c>
    </row>
    <row r="708" spans="1:7" s="3" customFormat="1" ht="15.75" customHeight="1">
      <c r="A708" s="45"/>
      <c r="B708" s="59" t="s">
        <v>517</v>
      </c>
      <c r="C708" s="59" t="s">
        <v>518</v>
      </c>
      <c r="D708" s="219"/>
      <c r="E708" s="76">
        <f t="shared" si="140"/>
        <v>46231</v>
      </c>
      <c r="F708" s="76">
        <f t="shared" si="140"/>
        <v>46235</v>
      </c>
      <c r="G708" s="21">
        <f t="shared" si="140"/>
        <v>46246</v>
      </c>
    </row>
    <row r="709" spans="1:7" s="3" customFormat="1" ht="15.75" customHeight="1">
      <c r="A709" s="45"/>
      <c r="B709" s="59" t="s">
        <v>519</v>
      </c>
      <c r="C709" s="59" t="s">
        <v>514</v>
      </c>
      <c r="D709" s="213"/>
      <c r="E709" s="76">
        <f>E708+7</f>
        <v>46238</v>
      </c>
      <c r="F709" s="76">
        <f t="shared" si="140"/>
        <v>46242</v>
      </c>
      <c r="G709" s="21">
        <f t="shared" si="140"/>
        <v>46253</v>
      </c>
    </row>
    <row r="710" spans="1:7" s="3" customFormat="1" ht="15.75" customHeight="1">
      <c r="A710" s="45"/>
      <c r="B710" s="29"/>
      <c r="C710" s="48"/>
      <c r="D710" s="50"/>
      <c r="E710" s="50"/>
      <c r="F710" s="48"/>
      <c r="G710" s="48"/>
    </row>
    <row r="711" spans="1:7" s="3" customFormat="1" ht="15.75" customHeight="1">
      <c r="A711" s="45"/>
      <c r="B711" s="206" t="s">
        <v>5</v>
      </c>
      <c r="C711" s="206" t="s">
        <v>6</v>
      </c>
      <c r="D711" s="206" t="s">
        <v>7</v>
      </c>
      <c r="E711" s="31" t="s">
        <v>8</v>
      </c>
      <c r="F711" s="31" t="s">
        <v>8</v>
      </c>
      <c r="G711" s="30" t="s">
        <v>509</v>
      </c>
    </row>
    <row r="712" spans="1:7" s="3" customFormat="1" ht="15.75" customHeight="1">
      <c r="A712" s="45"/>
      <c r="B712" s="207"/>
      <c r="C712" s="207"/>
      <c r="D712" s="207"/>
      <c r="E712" s="84" t="s">
        <v>9</v>
      </c>
      <c r="F712" s="53" t="s">
        <v>10</v>
      </c>
      <c r="G712" s="31" t="s">
        <v>11</v>
      </c>
    </row>
    <row r="713" spans="1:7" s="3" customFormat="1" ht="15.75" customHeight="1">
      <c r="A713" s="45"/>
      <c r="B713" s="22" t="s">
        <v>520</v>
      </c>
      <c r="C713" s="31" t="s">
        <v>521</v>
      </c>
      <c r="D713" s="212" t="s">
        <v>522</v>
      </c>
      <c r="E713" s="76">
        <v>46207</v>
      </c>
      <c r="F713" s="76">
        <f>E713+4</f>
        <v>46211</v>
      </c>
      <c r="G713" s="21">
        <f>F713+14</f>
        <v>46225</v>
      </c>
    </row>
    <row r="714" spans="1:7" s="3" customFormat="1" ht="15.75" customHeight="1">
      <c r="A714" s="45"/>
      <c r="B714" s="19" t="s">
        <v>523</v>
      </c>
      <c r="C714" s="31" t="s">
        <v>524</v>
      </c>
      <c r="D714" s="224"/>
      <c r="E714" s="76">
        <f t="shared" ref="E714:G717" si="141">E713+7</f>
        <v>46214</v>
      </c>
      <c r="F714" s="76">
        <f t="shared" si="141"/>
        <v>46218</v>
      </c>
      <c r="G714" s="21">
        <f t="shared" si="141"/>
        <v>46232</v>
      </c>
    </row>
    <row r="715" spans="1:7" s="3" customFormat="1" ht="15.75" customHeight="1">
      <c r="A715" s="45"/>
      <c r="B715" s="22" t="s">
        <v>525</v>
      </c>
      <c r="C715" s="31" t="s">
        <v>526</v>
      </c>
      <c r="D715" s="224"/>
      <c r="E715" s="76">
        <f t="shared" si="141"/>
        <v>46221</v>
      </c>
      <c r="F715" s="76">
        <f t="shared" si="141"/>
        <v>46225</v>
      </c>
      <c r="G715" s="21">
        <f t="shared" si="141"/>
        <v>46239</v>
      </c>
    </row>
    <row r="716" spans="1:7" s="3" customFormat="1" ht="15.75" customHeight="1">
      <c r="A716" s="45"/>
      <c r="B716" s="22" t="s">
        <v>527</v>
      </c>
      <c r="C716" s="31" t="s">
        <v>528</v>
      </c>
      <c r="D716" s="224"/>
      <c r="E716" s="76">
        <f>E715+7</f>
        <v>46228</v>
      </c>
      <c r="F716" s="76">
        <f t="shared" si="141"/>
        <v>46232</v>
      </c>
      <c r="G716" s="21">
        <f t="shared" si="141"/>
        <v>46246</v>
      </c>
    </row>
    <row r="717" spans="1:7" s="3" customFormat="1" ht="15.75" customHeight="1">
      <c r="A717" s="45"/>
      <c r="B717" s="22" t="s">
        <v>529</v>
      </c>
      <c r="C717" s="31" t="s">
        <v>530</v>
      </c>
      <c r="D717" s="225"/>
      <c r="E717" s="76">
        <f>E716+7</f>
        <v>46235</v>
      </c>
      <c r="F717" s="76">
        <f t="shared" si="141"/>
        <v>46239</v>
      </c>
      <c r="G717" s="21">
        <f t="shared" si="141"/>
        <v>46253</v>
      </c>
    </row>
    <row r="718" spans="1:7" s="3" customFormat="1" ht="15.75" customHeight="1">
      <c r="A718" s="45"/>
      <c r="B718" s="41"/>
      <c r="C718" s="42"/>
      <c r="D718" s="70"/>
      <c r="E718" s="44"/>
      <c r="F718" s="42"/>
      <c r="G718" s="42"/>
    </row>
    <row r="719" spans="1:7" s="3" customFormat="1" ht="15.75" customHeight="1">
      <c r="A719" s="45"/>
      <c r="B719" s="43"/>
      <c r="C719" s="41"/>
      <c r="D719" s="37"/>
      <c r="E719" s="40"/>
      <c r="F719" s="40"/>
      <c r="G719" s="40"/>
    </row>
    <row r="720" spans="1:7" s="3" customFormat="1" ht="15.75" customHeight="1">
      <c r="A720" s="185" t="s">
        <v>531</v>
      </c>
      <c r="B720" s="185"/>
      <c r="C720" s="185"/>
      <c r="D720" s="185"/>
      <c r="E720" s="185"/>
      <c r="F720" s="185"/>
      <c r="G720" s="185"/>
    </row>
    <row r="721" spans="1:7" s="3" customFormat="1" ht="15.75" customHeight="1">
      <c r="A721" s="45"/>
      <c r="B721" s="68" t="s">
        <v>213</v>
      </c>
      <c r="C721" s="132"/>
      <c r="D721" s="70"/>
      <c r="E721" s="70"/>
      <c r="F721" s="68"/>
      <c r="G721" s="133"/>
    </row>
    <row r="722" spans="1:7" s="200" customFormat="1" ht="15.75" customHeight="1">
      <c r="A722" s="199" t="s">
        <v>532</v>
      </c>
    </row>
    <row r="723" spans="1:7" s="3" customFormat="1" ht="15.75" customHeight="1">
      <c r="A723" s="45"/>
      <c r="B723" s="204" t="s">
        <v>5</v>
      </c>
      <c r="C723" s="204" t="s">
        <v>6</v>
      </c>
      <c r="D723" s="211" t="s">
        <v>7</v>
      </c>
      <c r="E723" s="16" t="s">
        <v>8</v>
      </c>
      <c r="F723" s="16" t="s">
        <v>8</v>
      </c>
      <c r="G723" s="16" t="s">
        <v>533</v>
      </c>
    </row>
    <row r="724" spans="1:7" s="3" customFormat="1" ht="15.75" customHeight="1">
      <c r="A724" s="45"/>
      <c r="B724" s="205"/>
      <c r="C724" s="205"/>
      <c r="D724" s="211"/>
      <c r="E724" s="16" t="s">
        <v>9</v>
      </c>
      <c r="F724" s="16" t="s">
        <v>10</v>
      </c>
      <c r="G724" s="16" t="s">
        <v>11</v>
      </c>
    </row>
    <row r="725" spans="1:7" s="3" customFormat="1" ht="15.75" customHeight="1">
      <c r="A725" s="45"/>
      <c r="B725" s="90" t="s">
        <v>59</v>
      </c>
      <c r="C725" s="90"/>
      <c r="D725" s="219" t="s">
        <v>534</v>
      </c>
      <c r="E725" s="21">
        <v>46168</v>
      </c>
      <c r="F725" s="21">
        <f>E725+5</f>
        <v>46173</v>
      </c>
      <c r="G725" s="21">
        <f>F725+17</f>
        <v>46190</v>
      </c>
    </row>
    <row r="726" spans="1:7" s="3" customFormat="1" ht="15.75" customHeight="1">
      <c r="A726" s="45"/>
      <c r="B726" s="90" t="s">
        <v>59</v>
      </c>
      <c r="C726" s="90"/>
      <c r="D726" s="219"/>
      <c r="E726" s="21">
        <f t="shared" ref="E726:G729" si="142">E725+7</f>
        <v>46175</v>
      </c>
      <c r="F726" s="21">
        <f t="shared" si="142"/>
        <v>46180</v>
      </c>
      <c r="G726" s="21">
        <f t="shared" si="142"/>
        <v>46197</v>
      </c>
    </row>
    <row r="727" spans="1:7" s="3" customFormat="1" ht="15.75" customHeight="1">
      <c r="A727" s="45"/>
      <c r="B727" s="90" t="s">
        <v>59</v>
      </c>
      <c r="C727" s="90"/>
      <c r="D727" s="219"/>
      <c r="E727" s="21">
        <f t="shared" si="142"/>
        <v>46182</v>
      </c>
      <c r="F727" s="21">
        <f t="shared" si="142"/>
        <v>46187</v>
      </c>
      <c r="G727" s="21">
        <f t="shared" si="142"/>
        <v>46204</v>
      </c>
    </row>
    <row r="728" spans="1:7" s="3" customFormat="1" ht="15.75" customHeight="1">
      <c r="A728" s="45"/>
      <c r="B728" s="90" t="s">
        <v>59</v>
      </c>
      <c r="C728" s="90"/>
      <c r="D728" s="219"/>
      <c r="E728" s="21">
        <f>E727+7</f>
        <v>46189</v>
      </c>
      <c r="F728" s="21">
        <f t="shared" si="142"/>
        <v>46194</v>
      </c>
      <c r="G728" s="21">
        <f t="shared" si="142"/>
        <v>46211</v>
      </c>
    </row>
    <row r="729" spans="1:7" s="3" customFormat="1" ht="15.75" customHeight="1">
      <c r="A729" s="45"/>
      <c r="B729" s="90" t="s">
        <v>59</v>
      </c>
      <c r="C729" s="19"/>
      <c r="D729" s="213"/>
      <c r="E729" s="21">
        <f t="shared" si="142"/>
        <v>46196</v>
      </c>
      <c r="F729" s="21">
        <f t="shared" si="142"/>
        <v>46201</v>
      </c>
      <c r="G729" s="21">
        <f t="shared" si="142"/>
        <v>46218</v>
      </c>
    </row>
    <row r="730" spans="1:7" s="3" customFormat="1" ht="15.75" customHeight="1">
      <c r="A730" s="45"/>
      <c r="B730" s="29"/>
      <c r="C730" s="25"/>
      <c r="D730" s="26"/>
      <c r="E730" s="28"/>
      <c r="F730" s="28"/>
      <c r="G730" s="28"/>
    </row>
    <row r="731" spans="1:7" s="3" customFormat="1" ht="15.75" customHeight="1">
      <c r="A731" s="45"/>
      <c r="B731" s="48"/>
      <c r="C731" s="134"/>
      <c r="D731" s="50"/>
      <c r="E731" s="50"/>
      <c r="F731" s="135"/>
      <c r="G731" s="135"/>
    </row>
    <row r="732" spans="1:7" s="3" customFormat="1" ht="15.75" customHeight="1">
      <c r="A732" s="45" t="s">
        <v>535</v>
      </c>
      <c r="B732" s="206" t="s">
        <v>5</v>
      </c>
      <c r="C732" s="206" t="s">
        <v>6</v>
      </c>
      <c r="D732" s="206" t="s">
        <v>7</v>
      </c>
      <c r="E732" s="31" t="s">
        <v>8</v>
      </c>
      <c r="F732" s="31" t="s">
        <v>8</v>
      </c>
      <c r="G732" s="136" t="s">
        <v>536</v>
      </c>
    </row>
    <row r="733" spans="1:7" s="3" customFormat="1" ht="15.75" customHeight="1">
      <c r="A733" s="45"/>
      <c r="B733" s="207"/>
      <c r="C733" s="207"/>
      <c r="D733" s="207"/>
      <c r="E733" s="21" t="s">
        <v>9</v>
      </c>
      <c r="F733" s="31" t="s">
        <v>10</v>
      </c>
      <c r="G733" s="31" t="s">
        <v>11</v>
      </c>
    </row>
    <row r="734" spans="1:7" s="3" customFormat="1" ht="15.75" customHeight="1">
      <c r="A734" s="45"/>
      <c r="B734" s="137" t="s">
        <v>537</v>
      </c>
      <c r="C734" s="137" t="s">
        <v>538</v>
      </c>
      <c r="D734" s="219" t="s">
        <v>539</v>
      </c>
      <c r="E734" s="21">
        <v>46209</v>
      </c>
      <c r="F734" s="21">
        <f>E734+5</f>
        <v>46214</v>
      </c>
      <c r="G734" s="21">
        <f>F734+20</f>
        <v>46234</v>
      </c>
    </row>
    <row r="735" spans="1:7" s="3" customFormat="1" ht="15.75" customHeight="1">
      <c r="A735" s="45"/>
      <c r="B735" s="137" t="s">
        <v>540</v>
      </c>
      <c r="C735" s="137" t="s">
        <v>541</v>
      </c>
      <c r="D735" s="219"/>
      <c r="E735" s="21">
        <f t="shared" ref="E735:G735" si="143">E734+7</f>
        <v>46216</v>
      </c>
      <c r="F735" s="21">
        <f t="shared" si="143"/>
        <v>46221</v>
      </c>
      <c r="G735" s="21">
        <f t="shared" si="143"/>
        <v>46241</v>
      </c>
    </row>
    <row r="736" spans="1:7" s="3" customFormat="1" ht="15.75" customHeight="1">
      <c r="A736" s="45"/>
      <c r="B736" s="138" t="s">
        <v>542</v>
      </c>
      <c r="C736" s="137" t="s">
        <v>486</v>
      </c>
      <c r="D736" s="219"/>
      <c r="E736" s="21">
        <f t="shared" ref="E736" si="144">E735+7</f>
        <v>46223</v>
      </c>
      <c r="F736" s="21">
        <f t="shared" ref="F736:G738" si="145">F735+7</f>
        <v>46228</v>
      </c>
      <c r="G736" s="21">
        <f t="shared" si="145"/>
        <v>46248</v>
      </c>
    </row>
    <row r="737" spans="1:7" s="3" customFormat="1" ht="15.75" customHeight="1">
      <c r="A737" s="45"/>
      <c r="B737" s="138" t="s">
        <v>543</v>
      </c>
      <c r="C737" s="89" t="s">
        <v>293</v>
      </c>
      <c r="D737" s="219"/>
      <c r="E737" s="21">
        <f t="shared" ref="E737" si="146">E736+7</f>
        <v>46230</v>
      </c>
      <c r="F737" s="21">
        <f t="shared" si="145"/>
        <v>46235</v>
      </c>
      <c r="G737" s="21">
        <f t="shared" si="145"/>
        <v>46255</v>
      </c>
    </row>
    <row r="738" spans="1:7" s="3" customFormat="1" ht="15.75" customHeight="1">
      <c r="A738" s="119"/>
      <c r="B738" s="137" t="s">
        <v>544</v>
      </c>
      <c r="C738" s="137" t="s">
        <v>545</v>
      </c>
      <c r="D738" s="213"/>
      <c r="E738" s="21">
        <f t="shared" ref="E738" si="147">E737+7</f>
        <v>46237</v>
      </c>
      <c r="F738" s="21">
        <f t="shared" si="145"/>
        <v>46242</v>
      </c>
      <c r="G738" s="21">
        <f t="shared" si="145"/>
        <v>46262</v>
      </c>
    </row>
    <row r="739" spans="1:7" s="3" customFormat="1" ht="15.75" customHeight="1">
      <c r="A739" s="45"/>
      <c r="B739" s="41"/>
      <c r="C739" s="41"/>
      <c r="D739" s="37"/>
      <c r="E739" s="40"/>
      <c r="F739" s="40"/>
      <c r="G739" s="40"/>
    </row>
    <row r="740" spans="1:7" s="3" customFormat="1" ht="15.75" customHeight="1">
      <c r="A740" s="45"/>
      <c r="B740" s="42"/>
      <c r="C740" s="139"/>
      <c r="D740" s="44"/>
      <c r="E740" s="44"/>
      <c r="F740" s="42"/>
      <c r="G740" s="140"/>
    </row>
    <row r="741" spans="1:7" s="3" customFormat="1" ht="15.75" customHeight="1">
      <c r="A741" s="45" t="s">
        <v>546</v>
      </c>
      <c r="B741" s="204" t="s">
        <v>5</v>
      </c>
      <c r="C741" s="204" t="s">
        <v>6</v>
      </c>
      <c r="D741" s="204" t="s">
        <v>7</v>
      </c>
      <c r="E741" s="16" t="s">
        <v>8</v>
      </c>
      <c r="F741" s="16" t="s">
        <v>8</v>
      </c>
      <c r="G741" s="15" t="s">
        <v>547</v>
      </c>
    </row>
    <row r="742" spans="1:7" s="3" customFormat="1" ht="15.75" customHeight="1">
      <c r="A742" s="45"/>
      <c r="B742" s="205"/>
      <c r="C742" s="205"/>
      <c r="D742" s="205"/>
      <c r="E742" s="120" t="s">
        <v>9</v>
      </c>
      <c r="F742" s="46" t="s">
        <v>10</v>
      </c>
      <c r="G742" s="16" t="s">
        <v>11</v>
      </c>
    </row>
    <row r="743" spans="1:7" s="3" customFormat="1" ht="15.75" customHeight="1">
      <c r="A743" s="45"/>
      <c r="B743" s="90" t="s">
        <v>59</v>
      </c>
      <c r="C743" s="90"/>
      <c r="D743" s="219" t="s">
        <v>534</v>
      </c>
      <c r="E743" s="21">
        <v>46168</v>
      </c>
      <c r="F743" s="76">
        <f>E743+5</f>
        <v>46173</v>
      </c>
      <c r="G743" s="21">
        <f>F743+17</f>
        <v>46190</v>
      </c>
    </row>
    <row r="744" spans="1:7" s="3" customFormat="1" ht="15.75" customHeight="1">
      <c r="A744" s="45"/>
      <c r="B744" s="90" t="s">
        <v>59</v>
      </c>
      <c r="C744" s="90"/>
      <c r="D744" s="219"/>
      <c r="E744" s="21">
        <f t="shared" ref="E744" si="148">E743+7</f>
        <v>46175</v>
      </c>
      <c r="F744" s="76">
        <f t="shared" ref="F744:G747" si="149">F743+7</f>
        <v>46180</v>
      </c>
      <c r="G744" s="21">
        <f t="shared" si="149"/>
        <v>46197</v>
      </c>
    </row>
    <row r="745" spans="1:7" s="3" customFormat="1" ht="15.75" customHeight="1">
      <c r="A745" s="45"/>
      <c r="B745" s="90" t="s">
        <v>59</v>
      </c>
      <c r="C745" s="90"/>
      <c r="D745" s="219"/>
      <c r="E745" s="21">
        <f t="shared" ref="E745" si="150">E744+7</f>
        <v>46182</v>
      </c>
      <c r="F745" s="76">
        <f t="shared" si="149"/>
        <v>46187</v>
      </c>
      <c r="G745" s="21">
        <f t="shared" si="149"/>
        <v>46204</v>
      </c>
    </row>
    <row r="746" spans="1:7" s="3" customFormat="1" ht="15.75" customHeight="1">
      <c r="A746" s="45"/>
      <c r="B746" s="90" t="s">
        <v>59</v>
      </c>
      <c r="C746" s="90"/>
      <c r="D746" s="219"/>
      <c r="E746" s="21">
        <f t="shared" ref="E746" si="151">E745+7</f>
        <v>46189</v>
      </c>
      <c r="F746" s="76">
        <f t="shared" si="149"/>
        <v>46194</v>
      </c>
      <c r="G746" s="21">
        <f t="shared" si="149"/>
        <v>46211</v>
      </c>
    </row>
    <row r="747" spans="1:7" s="3" customFormat="1" ht="15.75" customHeight="1">
      <c r="A747" s="119"/>
      <c r="B747" s="90" t="s">
        <v>59</v>
      </c>
      <c r="C747" s="19"/>
      <c r="D747" s="213"/>
      <c r="E747" s="21">
        <f t="shared" ref="E747" si="152">E746+7</f>
        <v>46196</v>
      </c>
      <c r="F747" s="76">
        <f t="shared" si="149"/>
        <v>46201</v>
      </c>
      <c r="G747" s="21">
        <f t="shared" si="149"/>
        <v>46218</v>
      </c>
    </row>
    <row r="748" spans="1:7" s="3" customFormat="1" ht="15.75" customHeight="1">
      <c r="A748" s="45"/>
      <c r="B748" s="141"/>
      <c r="C748" s="134"/>
      <c r="D748" s="50"/>
      <c r="E748" s="50"/>
      <c r="F748" s="48"/>
      <c r="G748" s="135"/>
    </row>
    <row r="749" spans="1:7" s="3" customFormat="1" ht="15.75" customHeight="1">
      <c r="A749" s="45"/>
      <c r="B749" s="48"/>
      <c r="C749" s="134"/>
      <c r="D749" s="50"/>
      <c r="E749" s="50"/>
      <c r="F749" s="48"/>
      <c r="G749" s="135"/>
    </row>
    <row r="750" spans="1:7" s="3" customFormat="1" ht="15.75" customHeight="1">
      <c r="A750" s="45" t="s">
        <v>548</v>
      </c>
      <c r="B750" s="206" t="s">
        <v>5</v>
      </c>
      <c r="C750" s="206" t="s">
        <v>6</v>
      </c>
      <c r="D750" s="206" t="s">
        <v>7</v>
      </c>
      <c r="E750" s="31" t="s">
        <v>8</v>
      </c>
      <c r="F750" s="31" t="s">
        <v>8</v>
      </c>
      <c r="G750" s="31" t="s">
        <v>549</v>
      </c>
    </row>
    <row r="751" spans="1:7" s="3" customFormat="1" ht="15.75" customHeight="1">
      <c r="A751" s="45"/>
      <c r="B751" s="207"/>
      <c r="C751" s="207"/>
      <c r="D751" s="207"/>
      <c r="E751" s="84" t="s">
        <v>9</v>
      </c>
      <c r="F751" s="53" t="s">
        <v>10</v>
      </c>
      <c r="G751" s="31" t="s">
        <v>11</v>
      </c>
    </row>
    <row r="752" spans="1:7" s="3" customFormat="1" ht="15.75" customHeight="1">
      <c r="A752" s="45"/>
      <c r="B752" s="90" t="s">
        <v>59</v>
      </c>
      <c r="C752" s="90"/>
      <c r="D752" s="212" t="s">
        <v>550</v>
      </c>
      <c r="E752" s="21">
        <v>46168</v>
      </c>
      <c r="F752" s="76">
        <f>E752+5</f>
        <v>46173</v>
      </c>
      <c r="G752" s="21">
        <f>F752+19</f>
        <v>46192</v>
      </c>
    </row>
    <row r="753" spans="1:7" s="3" customFormat="1" ht="15.75" customHeight="1">
      <c r="A753" s="45"/>
      <c r="B753" s="90" t="s">
        <v>59</v>
      </c>
      <c r="C753" s="90"/>
      <c r="D753" s="224"/>
      <c r="E753" s="21">
        <f t="shared" ref="E753:E756" si="153">E752+7</f>
        <v>46175</v>
      </c>
      <c r="F753" s="76">
        <f t="shared" ref="F753:G756" si="154">F752+7</f>
        <v>46180</v>
      </c>
      <c r="G753" s="21">
        <f t="shared" si="154"/>
        <v>46199</v>
      </c>
    </row>
    <row r="754" spans="1:7" s="3" customFormat="1" ht="15.75" customHeight="1">
      <c r="A754" s="45"/>
      <c r="B754" s="90" t="s">
        <v>59</v>
      </c>
      <c r="C754" s="90"/>
      <c r="D754" s="224"/>
      <c r="E754" s="21">
        <f t="shared" si="153"/>
        <v>46182</v>
      </c>
      <c r="F754" s="76">
        <f t="shared" si="154"/>
        <v>46187</v>
      </c>
      <c r="G754" s="21">
        <f t="shared" si="154"/>
        <v>46206</v>
      </c>
    </row>
    <row r="755" spans="1:7" s="3" customFormat="1" ht="15.75" customHeight="1">
      <c r="A755" s="45"/>
      <c r="B755" s="90" t="s">
        <v>59</v>
      </c>
      <c r="C755" s="90"/>
      <c r="D755" s="224"/>
      <c r="E755" s="21">
        <f t="shared" si="153"/>
        <v>46189</v>
      </c>
      <c r="F755" s="76">
        <f t="shared" si="154"/>
        <v>46194</v>
      </c>
      <c r="G755" s="21">
        <f t="shared" si="154"/>
        <v>46213</v>
      </c>
    </row>
    <row r="756" spans="1:7" s="3" customFormat="1" ht="15.75" customHeight="1">
      <c r="A756" s="119"/>
      <c r="B756" s="90" t="s">
        <v>59</v>
      </c>
      <c r="C756" s="19"/>
      <c r="D756" s="225"/>
      <c r="E756" s="21">
        <f t="shared" si="153"/>
        <v>46196</v>
      </c>
      <c r="F756" s="76">
        <f t="shared" si="154"/>
        <v>46201</v>
      </c>
      <c r="G756" s="21">
        <f t="shared" si="154"/>
        <v>46220</v>
      </c>
    </row>
    <row r="757" spans="1:7" s="3" customFormat="1" ht="15.75" customHeight="1">
      <c r="A757" s="45"/>
      <c r="B757" s="29"/>
      <c r="C757" s="48"/>
      <c r="D757" s="26"/>
      <c r="E757" s="26"/>
      <c r="F757" s="142"/>
      <c r="G757" s="28"/>
    </row>
    <row r="758" spans="1:7" s="3" customFormat="1" ht="15.75" customHeight="1">
      <c r="A758" s="45"/>
      <c r="B758" s="48"/>
      <c r="C758" s="134"/>
      <c r="D758" s="50"/>
      <c r="E758" s="50"/>
      <c r="F758" s="48"/>
      <c r="G758" s="135"/>
    </row>
    <row r="759" spans="1:7" s="3" customFormat="1" ht="15.75" customHeight="1">
      <c r="A759" s="45" t="s">
        <v>551</v>
      </c>
      <c r="B759" s="206" t="s">
        <v>5</v>
      </c>
      <c r="C759" s="206" t="s">
        <v>6</v>
      </c>
      <c r="D759" s="206" t="s">
        <v>7</v>
      </c>
      <c r="E759" s="31" t="s">
        <v>8</v>
      </c>
      <c r="F759" s="31" t="s">
        <v>8</v>
      </c>
      <c r="G759" s="31" t="s">
        <v>551</v>
      </c>
    </row>
    <row r="760" spans="1:7" s="3" customFormat="1" ht="15.75" customHeight="1">
      <c r="A760" s="45"/>
      <c r="B760" s="207"/>
      <c r="C760" s="207"/>
      <c r="D760" s="207"/>
      <c r="E760" s="84" t="s">
        <v>9</v>
      </c>
      <c r="F760" s="53" t="s">
        <v>10</v>
      </c>
      <c r="G760" s="31" t="s">
        <v>11</v>
      </c>
    </row>
    <row r="761" spans="1:7" s="3" customFormat="1" ht="15.75" customHeight="1">
      <c r="A761" s="45"/>
      <c r="B761" s="90" t="s">
        <v>59</v>
      </c>
      <c r="C761" s="90"/>
      <c r="D761" s="219" t="s">
        <v>534</v>
      </c>
      <c r="E761" s="21">
        <v>46168</v>
      </c>
      <c r="F761" s="76">
        <f>E761+5</f>
        <v>46173</v>
      </c>
      <c r="G761" s="21">
        <f>F761+22</f>
        <v>46195</v>
      </c>
    </row>
    <row r="762" spans="1:7" s="3" customFormat="1" ht="15.75" customHeight="1">
      <c r="A762" s="45"/>
      <c r="B762" s="90" t="s">
        <v>59</v>
      </c>
      <c r="C762" s="90"/>
      <c r="D762" s="219"/>
      <c r="E762" s="21">
        <f t="shared" ref="E762:E765" si="155">E761+7</f>
        <v>46175</v>
      </c>
      <c r="F762" s="76">
        <f t="shared" ref="F762:G765" si="156">F761+7</f>
        <v>46180</v>
      </c>
      <c r="G762" s="21">
        <f t="shared" si="156"/>
        <v>46202</v>
      </c>
    </row>
    <row r="763" spans="1:7" s="3" customFormat="1" ht="15.75" customHeight="1">
      <c r="A763" s="45"/>
      <c r="B763" s="90" t="s">
        <v>59</v>
      </c>
      <c r="C763" s="90"/>
      <c r="D763" s="219"/>
      <c r="E763" s="21">
        <f t="shared" si="155"/>
        <v>46182</v>
      </c>
      <c r="F763" s="76">
        <f t="shared" si="156"/>
        <v>46187</v>
      </c>
      <c r="G763" s="21">
        <f t="shared" si="156"/>
        <v>46209</v>
      </c>
    </row>
    <row r="764" spans="1:7" s="3" customFormat="1" ht="15.75" customHeight="1">
      <c r="A764" s="45"/>
      <c r="B764" s="90" t="s">
        <v>59</v>
      </c>
      <c r="C764" s="90"/>
      <c r="D764" s="219"/>
      <c r="E764" s="21">
        <f t="shared" si="155"/>
        <v>46189</v>
      </c>
      <c r="F764" s="76">
        <f t="shared" si="156"/>
        <v>46194</v>
      </c>
      <c r="G764" s="21">
        <f t="shared" si="156"/>
        <v>46216</v>
      </c>
    </row>
    <row r="765" spans="1:7" s="3" customFormat="1" ht="15.75" customHeight="1">
      <c r="A765" s="45"/>
      <c r="B765" s="90" t="s">
        <v>59</v>
      </c>
      <c r="C765" s="19"/>
      <c r="D765" s="213"/>
      <c r="E765" s="21">
        <f t="shared" si="155"/>
        <v>46196</v>
      </c>
      <c r="F765" s="76">
        <f t="shared" si="156"/>
        <v>46201</v>
      </c>
      <c r="G765" s="21">
        <f t="shared" si="156"/>
        <v>46223</v>
      </c>
    </row>
    <row r="766" spans="1:7" s="3" customFormat="1" ht="15.75" customHeight="1">
      <c r="A766" s="45"/>
      <c r="B766" s="41"/>
      <c r="C766" s="41"/>
      <c r="D766" s="37"/>
      <c r="E766" s="40"/>
      <c r="F766" s="40"/>
      <c r="G766" s="40"/>
    </row>
    <row r="767" spans="1:7" s="3" customFormat="1" ht="15.75" customHeight="1">
      <c r="A767" s="45"/>
      <c r="B767" s="29"/>
      <c r="C767" s="25"/>
      <c r="D767" s="26"/>
      <c r="E767" s="28"/>
      <c r="F767" s="28"/>
      <c r="G767" s="28"/>
    </row>
    <row r="768" spans="1:7" s="3" customFormat="1" ht="15.75" customHeight="1">
      <c r="A768" s="45" t="s">
        <v>552</v>
      </c>
      <c r="B768" s="206" t="s">
        <v>5</v>
      </c>
      <c r="C768" s="206" t="s">
        <v>6</v>
      </c>
      <c r="D768" s="206" t="s">
        <v>7</v>
      </c>
      <c r="E768" s="31" t="s">
        <v>8</v>
      </c>
      <c r="F768" s="31" t="s">
        <v>8</v>
      </c>
      <c r="G768" s="30" t="s">
        <v>553</v>
      </c>
    </row>
    <row r="769" spans="1:7" s="3" customFormat="1" ht="15.75" customHeight="1">
      <c r="A769" s="45"/>
      <c r="B769" s="207"/>
      <c r="C769" s="207"/>
      <c r="D769" s="207"/>
      <c r="E769" s="84" t="s">
        <v>9</v>
      </c>
      <c r="F769" s="53" t="s">
        <v>10</v>
      </c>
      <c r="G769" s="31" t="s">
        <v>11</v>
      </c>
    </row>
    <row r="770" spans="1:7" s="3" customFormat="1" ht="15.75" customHeight="1">
      <c r="A770" s="45"/>
      <c r="B770" s="90" t="s">
        <v>59</v>
      </c>
      <c r="C770" s="90"/>
      <c r="D770" s="212" t="s">
        <v>534</v>
      </c>
      <c r="E770" s="21">
        <v>46168</v>
      </c>
      <c r="F770" s="76">
        <f>E770+5</f>
        <v>46173</v>
      </c>
      <c r="G770" s="21">
        <f>F770+22</f>
        <v>46195</v>
      </c>
    </row>
    <row r="771" spans="1:7" s="3" customFormat="1" ht="15.75" customHeight="1">
      <c r="A771" s="45"/>
      <c r="B771" s="90" t="s">
        <v>59</v>
      </c>
      <c r="C771" s="90"/>
      <c r="D771" s="219"/>
      <c r="E771" s="21">
        <f t="shared" ref="E771:E774" si="157">E770+7</f>
        <v>46175</v>
      </c>
      <c r="F771" s="76">
        <f t="shared" ref="F771:G774" si="158">F770+7</f>
        <v>46180</v>
      </c>
      <c r="G771" s="21">
        <f t="shared" si="158"/>
        <v>46202</v>
      </c>
    </row>
    <row r="772" spans="1:7" s="3" customFormat="1" ht="15.75" customHeight="1">
      <c r="A772" s="45"/>
      <c r="B772" s="90" t="s">
        <v>59</v>
      </c>
      <c r="C772" s="90"/>
      <c r="D772" s="219"/>
      <c r="E772" s="21">
        <f t="shared" si="157"/>
        <v>46182</v>
      </c>
      <c r="F772" s="76">
        <f t="shared" si="158"/>
        <v>46187</v>
      </c>
      <c r="G772" s="21">
        <f t="shared" si="158"/>
        <v>46209</v>
      </c>
    </row>
    <row r="773" spans="1:7" s="3" customFormat="1" ht="15.75" customHeight="1">
      <c r="A773" s="119"/>
      <c r="B773" s="90" t="s">
        <v>59</v>
      </c>
      <c r="C773" s="90"/>
      <c r="D773" s="219"/>
      <c r="E773" s="21">
        <f t="shared" si="157"/>
        <v>46189</v>
      </c>
      <c r="F773" s="76">
        <f t="shared" si="158"/>
        <v>46194</v>
      </c>
      <c r="G773" s="21">
        <f t="shared" si="158"/>
        <v>46216</v>
      </c>
    </row>
    <row r="774" spans="1:7" s="3" customFormat="1" ht="15.75" customHeight="1">
      <c r="A774" s="45"/>
      <c r="B774" s="90" t="s">
        <v>59</v>
      </c>
      <c r="C774" s="19"/>
      <c r="D774" s="213"/>
      <c r="E774" s="21">
        <f t="shared" si="157"/>
        <v>46196</v>
      </c>
      <c r="F774" s="76">
        <f t="shared" si="158"/>
        <v>46201</v>
      </c>
      <c r="G774" s="21">
        <f t="shared" si="158"/>
        <v>46223</v>
      </c>
    </row>
    <row r="775" spans="1:7" s="3" customFormat="1" ht="15.75" customHeight="1">
      <c r="A775" s="45"/>
      <c r="B775" s="29"/>
      <c r="C775" s="25"/>
      <c r="D775" s="26"/>
      <c r="E775" s="28"/>
      <c r="F775" s="28"/>
      <c r="G775" s="28"/>
    </row>
    <row r="776" spans="1:7" s="3" customFormat="1" ht="15.75" customHeight="1">
      <c r="A776" s="45"/>
      <c r="B776" s="41"/>
      <c r="C776" s="41"/>
      <c r="D776" s="37"/>
      <c r="E776" s="40"/>
      <c r="F776" s="40"/>
      <c r="G776" s="40"/>
    </row>
    <row r="777" spans="1:7" s="3" customFormat="1" ht="15.75" customHeight="1">
      <c r="A777" s="185" t="s">
        <v>554</v>
      </c>
      <c r="B777" s="185"/>
      <c r="C777" s="185"/>
      <c r="D777" s="185"/>
      <c r="E777" s="185"/>
      <c r="F777" s="185"/>
      <c r="G777" s="185"/>
    </row>
    <row r="778" spans="1:7" s="3" customFormat="1" ht="15.75" customHeight="1">
      <c r="A778" s="45"/>
      <c r="B778" s="91"/>
      <c r="C778" s="91"/>
      <c r="D778" s="91"/>
      <c r="E778" s="91"/>
      <c r="F778" s="40"/>
      <c r="G778" s="40"/>
    </row>
    <row r="779" spans="1:7" s="3" customFormat="1" ht="15.75" customHeight="1">
      <c r="A779" s="45"/>
      <c r="B779" s="85"/>
      <c r="C779" s="43"/>
      <c r="D779" s="44"/>
      <c r="E779" s="44"/>
      <c r="F779" s="42"/>
      <c r="G779" s="42"/>
    </row>
    <row r="780" spans="1:7" s="3" customFormat="1" ht="15.75" customHeight="1">
      <c r="A780" s="45" t="s">
        <v>555</v>
      </c>
      <c r="B780" s="204" t="s">
        <v>5</v>
      </c>
      <c r="C780" s="204" t="s">
        <v>6</v>
      </c>
      <c r="D780" s="204" t="s">
        <v>7</v>
      </c>
      <c r="E780" s="16" t="s">
        <v>8</v>
      </c>
      <c r="F780" s="16" t="s">
        <v>8</v>
      </c>
      <c r="G780" s="16" t="s">
        <v>556</v>
      </c>
    </row>
    <row r="781" spans="1:7" s="3" customFormat="1" ht="15.75" customHeight="1">
      <c r="A781" s="45"/>
      <c r="B781" s="205"/>
      <c r="C781" s="205"/>
      <c r="D781" s="205"/>
      <c r="E781" s="120" t="s">
        <v>9</v>
      </c>
      <c r="F781" s="16" t="s">
        <v>10</v>
      </c>
      <c r="G781" s="16" t="s">
        <v>11</v>
      </c>
    </row>
    <row r="782" spans="1:7" s="3" customFormat="1" ht="15.75" customHeight="1">
      <c r="A782" s="45"/>
      <c r="B782" s="72" t="s">
        <v>557</v>
      </c>
      <c r="C782" s="31" t="s">
        <v>558</v>
      </c>
      <c r="D782" s="206" t="s">
        <v>559</v>
      </c>
      <c r="E782" s="35">
        <v>46208</v>
      </c>
      <c r="F782" s="21">
        <f>E782+4</f>
        <v>46212</v>
      </c>
      <c r="G782" s="21">
        <f>F782+40</f>
        <v>46252</v>
      </c>
    </row>
    <row r="783" spans="1:7" s="3" customFormat="1" ht="15.75" customHeight="1">
      <c r="A783" s="45"/>
      <c r="B783" s="72" t="s">
        <v>30</v>
      </c>
      <c r="C783" s="31"/>
      <c r="D783" s="220"/>
      <c r="E783" s="35">
        <f>E782+7</f>
        <v>46215</v>
      </c>
      <c r="F783" s="35">
        <f t="shared" ref="E783:G786" si="159">F782+7</f>
        <v>46219</v>
      </c>
      <c r="G783" s="21">
        <f t="shared" si="159"/>
        <v>46259</v>
      </c>
    </row>
    <row r="784" spans="1:7" s="3" customFormat="1" ht="15.75" customHeight="1">
      <c r="A784" s="127"/>
      <c r="B784" s="72" t="s">
        <v>560</v>
      </c>
      <c r="C784" s="31" t="s">
        <v>561</v>
      </c>
      <c r="D784" s="220"/>
      <c r="E784" s="35">
        <f t="shared" si="159"/>
        <v>46222</v>
      </c>
      <c r="F784" s="35">
        <f t="shared" si="159"/>
        <v>46226</v>
      </c>
      <c r="G784" s="21">
        <f t="shared" si="159"/>
        <v>46266</v>
      </c>
    </row>
    <row r="785" spans="1:7" s="3" customFormat="1" ht="15.75" customHeight="1">
      <c r="A785" s="45"/>
      <c r="B785" s="72" t="s">
        <v>562</v>
      </c>
      <c r="C785" s="31" t="s">
        <v>563</v>
      </c>
      <c r="D785" s="220"/>
      <c r="E785" s="35">
        <f t="shared" si="159"/>
        <v>46229</v>
      </c>
      <c r="F785" s="35">
        <f t="shared" si="159"/>
        <v>46233</v>
      </c>
      <c r="G785" s="21">
        <f t="shared" si="159"/>
        <v>46273</v>
      </c>
    </row>
    <row r="786" spans="1:7" s="3" customFormat="1" ht="15.75" customHeight="1">
      <c r="A786" s="45"/>
      <c r="B786" s="72" t="s">
        <v>564</v>
      </c>
      <c r="C786" s="31" t="s">
        <v>565</v>
      </c>
      <c r="D786" s="207"/>
      <c r="E786" s="35">
        <f t="shared" si="159"/>
        <v>46236</v>
      </c>
      <c r="F786" s="35">
        <f t="shared" si="159"/>
        <v>46240</v>
      </c>
      <c r="G786" s="21">
        <f t="shared" si="159"/>
        <v>46280</v>
      </c>
    </row>
    <row r="787" spans="1:7" s="3" customFormat="1" ht="15.75" customHeight="1">
      <c r="A787" s="45"/>
      <c r="B787" s="88"/>
      <c r="C787" s="88"/>
      <c r="D787" s="88"/>
      <c r="E787" s="88"/>
      <c r="F787" s="28"/>
      <c r="G787" s="28"/>
    </row>
    <row r="788" spans="1:7" s="3" customFormat="1" ht="15.75" customHeight="1">
      <c r="A788" s="45" t="s">
        <v>213</v>
      </c>
      <c r="B788" s="208" t="s">
        <v>5</v>
      </c>
      <c r="C788" s="206" t="s">
        <v>6</v>
      </c>
      <c r="D788" s="206" t="s">
        <v>7</v>
      </c>
      <c r="E788" s="31" t="s">
        <v>8</v>
      </c>
      <c r="F788" s="31" t="s">
        <v>8</v>
      </c>
      <c r="G788" s="31" t="s">
        <v>556</v>
      </c>
    </row>
    <row r="789" spans="1:7" s="3" customFormat="1" ht="15.75" customHeight="1">
      <c r="A789" s="45"/>
      <c r="B789" s="208"/>
      <c r="C789" s="207"/>
      <c r="D789" s="207"/>
      <c r="E789" s="84" t="s">
        <v>9</v>
      </c>
      <c r="F789" s="31" t="s">
        <v>10</v>
      </c>
      <c r="G789" s="31" t="s">
        <v>11</v>
      </c>
    </row>
    <row r="790" spans="1:7" s="3" customFormat="1" ht="15.75" customHeight="1">
      <c r="A790" s="45"/>
      <c r="B790" s="31" t="s">
        <v>566</v>
      </c>
      <c r="C790" s="54" t="s">
        <v>567</v>
      </c>
      <c r="D790" s="206" t="s">
        <v>568</v>
      </c>
      <c r="E790" s="35">
        <v>46211</v>
      </c>
      <c r="F790" s="21">
        <f>E790+4</f>
        <v>46215</v>
      </c>
      <c r="G790" s="21">
        <f>F790+41</f>
        <v>46256</v>
      </c>
    </row>
    <row r="791" spans="1:7" s="3" customFormat="1" ht="15.75" customHeight="1">
      <c r="A791" s="45"/>
      <c r="B791" s="54" t="s">
        <v>569</v>
      </c>
      <c r="C791" s="83" t="s">
        <v>570</v>
      </c>
      <c r="D791" s="220"/>
      <c r="E791" s="35">
        <f>E790+7</f>
        <v>46218</v>
      </c>
      <c r="F791" s="35">
        <f t="shared" ref="F791:G794" si="160">F790+7</f>
        <v>46222</v>
      </c>
      <c r="G791" s="21">
        <f t="shared" si="160"/>
        <v>46263</v>
      </c>
    </row>
    <row r="792" spans="1:7" s="3" customFormat="1" ht="15.75" customHeight="1">
      <c r="A792" s="127"/>
      <c r="B792" s="31" t="s">
        <v>571</v>
      </c>
      <c r="C792" s="83" t="s">
        <v>572</v>
      </c>
      <c r="D792" s="220"/>
      <c r="E792" s="35">
        <f t="shared" ref="E792" si="161">E791+7</f>
        <v>46225</v>
      </c>
      <c r="F792" s="35">
        <f t="shared" si="160"/>
        <v>46229</v>
      </c>
      <c r="G792" s="21">
        <f t="shared" si="160"/>
        <v>46270</v>
      </c>
    </row>
    <row r="793" spans="1:7" s="3" customFormat="1" ht="15.75" customHeight="1">
      <c r="A793" s="45"/>
      <c r="B793" s="83" t="s">
        <v>573</v>
      </c>
      <c r="C793" s="83" t="s">
        <v>574</v>
      </c>
      <c r="D793" s="220"/>
      <c r="E793" s="35">
        <f t="shared" ref="E793" si="162">E792+7</f>
        <v>46232</v>
      </c>
      <c r="F793" s="35">
        <f t="shared" si="160"/>
        <v>46236</v>
      </c>
      <c r="G793" s="21">
        <f t="shared" si="160"/>
        <v>46277</v>
      </c>
    </row>
    <row r="794" spans="1:7" s="3" customFormat="1" ht="15.75" customHeight="1">
      <c r="A794" s="45"/>
      <c r="B794" s="31" t="s">
        <v>575</v>
      </c>
      <c r="C794" s="54" t="s">
        <v>576</v>
      </c>
      <c r="D794" s="207"/>
      <c r="E794" s="35">
        <f t="shared" ref="E794" si="163">E793+7</f>
        <v>46239</v>
      </c>
      <c r="F794" s="35">
        <f t="shared" si="160"/>
        <v>46243</v>
      </c>
      <c r="G794" s="21">
        <f t="shared" si="160"/>
        <v>46284</v>
      </c>
    </row>
    <row r="795" spans="1:7" s="3" customFormat="1" ht="15.75" customHeight="1">
      <c r="A795" s="45"/>
      <c r="B795" s="5"/>
      <c r="C795" s="49"/>
      <c r="D795" s="50"/>
      <c r="E795" s="50"/>
      <c r="F795" s="48"/>
      <c r="G795" s="48"/>
    </row>
    <row r="796" spans="1:7" s="3" customFormat="1" ht="15.75" customHeight="1">
      <c r="A796" s="45"/>
      <c r="B796" s="88"/>
      <c r="C796" s="88"/>
      <c r="D796" s="88"/>
      <c r="E796" s="27"/>
      <c r="F796" s="27"/>
      <c r="G796" s="28"/>
    </row>
    <row r="797" spans="1:7" s="3" customFormat="1" ht="15.75" customHeight="1">
      <c r="A797" s="45" t="s">
        <v>577</v>
      </c>
      <c r="B797" s="206" t="s">
        <v>5</v>
      </c>
      <c r="C797" s="206" t="s">
        <v>6</v>
      </c>
      <c r="D797" s="206" t="s">
        <v>7</v>
      </c>
      <c r="E797" s="31" t="s">
        <v>8</v>
      </c>
      <c r="F797" s="31" t="s">
        <v>8</v>
      </c>
      <c r="G797" s="31" t="s">
        <v>578</v>
      </c>
    </row>
    <row r="798" spans="1:7" s="3" customFormat="1" ht="15.75" customHeight="1">
      <c r="A798" s="45"/>
      <c r="B798" s="207"/>
      <c r="C798" s="207"/>
      <c r="D798" s="207"/>
      <c r="E798" s="84" t="s">
        <v>9</v>
      </c>
      <c r="F798" s="31" t="s">
        <v>10</v>
      </c>
      <c r="G798" s="31" t="s">
        <v>11</v>
      </c>
    </row>
    <row r="799" spans="1:7" s="3" customFormat="1" ht="15.75" customHeight="1">
      <c r="A799" s="45"/>
      <c r="B799" s="72" t="s">
        <v>557</v>
      </c>
      <c r="C799" s="31" t="s">
        <v>558</v>
      </c>
      <c r="D799" s="208" t="s">
        <v>579</v>
      </c>
      <c r="E799" s="35">
        <v>46208</v>
      </c>
      <c r="F799" s="21">
        <f>E799+4</f>
        <v>46212</v>
      </c>
      <c r="G799" s="21">
        <f>F799+39</f>
        <v>46251</v>
      </c>
    </row>
    <row r="800" spans="1:7" s="3" customFormat="1" ht="15.75" customHeight="1">
      <c r="A800" s="45"/>
      <c r="B800" s="72" t="s">
        <v>30</v>
      </c>
      <c r="C800" s="31"/>
      <c r="D800" s="208"/>
      <c r="E800" s="35">
        <f>E799+7</f>
        <v>46215</v>
      </c>
      <c r="F800" s="35">
        <f t="shared" ref="F800:G803" si="164">F799+7</f>
        <v>46219</v>
      </c>
      <c r="G800" s="21">
        <f t="shared" si="164"/>
        <v>46258</v>
      </c>
    </row>
    <row r="801" spans="1:7" s="3" customFormat="1" ht="15.75" customHeight="1">
      <c r="A801" s="45"/>
      <c r="B801" s="72" t="s">
        <v>560</v>
      </c>
      <c r="C801" s="31" t="s">
        <v>561</v>
      </c>
      <c r="D801" s="208"/>
      <c r="E801" s="35">
        <f t="shared" ref="E801" si="165">E800+7</f>
        <v>46222</v>
      </c>
      <c r="F801" s="35">
        <f t="shared" si="164"/>
        <v>46226</v>
      </c>
      <c r="G801" s="21">
        <f t="shared" si="164"/>
        <v>46265</v>
      </c>
    </row>
    <row r="802" spans="1:7" s="3" customFormat="1" ht="15.75" customHeight="1">
      <c r="A802" s="45"/>
      <c r="B802" s="72" t="s">
        <v>562</v>
      </c>
      <c r="C802" s="31" t="s">
        <v>563</v>
      </c>
      <c r="D802" s="208"/>
      <c r="E802" s="35">
        <f t="shared" ref="E802" si="166">E801+7</f>
        <v>46229</v>
      </c>
      <c r="F802" s="35">
        <f t="shared" si="164"/>
        <v>46233</v>
      </c>
      <c r="G802" s="21">
        <f t="shared" si="164"/>
        <v>46272</v>
      </c>
    </row>
    <row r="803" spans="1:7" s="3" customFormat="1" ht="15.75" customHeight="1">
      <c r="A803" s="45"/>
      <c r="B803" s="72" t="s">
        <v>564</v>
      </c>
      <c r="C803" s="31" t="s">
        <v>565</v>
      </c>
      <c r="D803" s="208"/>
      <c r="E803" s="35">
        <f t="shared" ref="E803" si="167">E802+7</f>
        <v>46236</v>
      </c>
      <c r="F803" s="35">
        <f t="shared" si="164"/>
        <v>46240</v>
      </c>
      <c r="G803" s="21">
        <f t="shared" si="164"/>
        <v>46279</v>
      </c>
    </row>
    <row r="804" spans="1:7" s="3" customFormat="1" ht="15.75" customHeight="1">
      <c r="A804" s="45"/>
      <c r="B804" s="88"/>
      <c r="C804" s="88"/>
      <c r="D804" s="88"/>
      <c r="E804" s="88"/>
      <c r="F804" s="28"/>
      <c r="G804" s="28"/>
    </row>
    <row r="805" spans="1:7" s="3" customFormat="1" ht="15.75" customHeight="1">
      <c r="A805" s="45"/>
      <c r="B805" s="208" t="s">
        <v>5</v>
      </c>
      <c r="C805" s="206" t="s">
        <v>6</v>
      </c>
      <c r="D805" s="206" t="s">
        <v>7</v>
      </c>
      <c r="E805" s="31" t="s">
        <v>8</v>
      </c>
      <c r="F805" s="31" t="s">
        <v>8</v>
      </c>
      <c r="G805" s="31" t="s">
        <v>578</v>
      </c>
    </row>
    <row r="806" spans="1:7" s="3" customFormat="1" ht="15.75" customHeight="1">
      <c r="A806" s="45"/>
      <c r="B806" s="208"/>
      <c r="C806" s="207"/>
      <c r="D806" s="207"/>
      <c r="E806" s="84" t="s">
        <v>9</v>
      </c>
      <c r="F806" s="31" t="s">
        <v>10</v>
      </c>
      <c r="G806" s="31" t="s">
        <v>11</v>
      </c>
    </row>
    <row r="807" spans="1:7" s="3" customFormat="1" ht="15.75" customHeight="1">
      <c r="A807" s="45"/>
      <c r="B807" s="31" t="s">
        <v>566</v>
      </c>
      <c r="C807" s="54" t="s">
        <v>567</v>
      </c>
      <c r="D807" s="208" t="s">
        <v>580</v>
      </c>
      <c r="E807" s="35">
        <v>46211</v>
      </c>
      <c r="F807" s="21">
        <f>E807+4</f>
        <v>46215</v>
      </c>
      <c r="G807" s="21">
        <f>F807+39</f>
        <v>46254</v>
      </c>
    </row>
    <row r="808" spans="1:7" s="3" customFormat="1" ht="15.75" customHeight="1">
      <c r="A808" s="45"/>
      <c r="B808" s="54" t="s">
        <v>569</v>
      </c>
      <c r="C808" s="83" t="s">
        <v>570</v>
      </c>
      <c r="D808" s="208"/>
      <c r="E808" s="35">
        <f>E807+7</f>
        <v>46218</v>
      </c>
      <c r="F808" s="35">
        <f t="shared" ref="F808:G811" si="168">F807+7</f>
        <v>46222</v>
      </c>
      <c r="G808" s="21">
        <f t="shared" si="168"/>
        <v>46261</v>
      </c>
    </row>
    <row r="809" spans="1:7" s="3" customFormat="1" ht="15.75" customHeight="1">
      <c r="A809" s="45"/>
      <c r="B809" s="31" t="s">
        <v>571</v>
      </c>
      <c r="C809" s="83" t="s">
        <v>572</v>
      </c>
      <c r="D809" s="208"/>
      <c r="E809" s="35">
        <f t="shared" ref="E809:E811" si="169">E808+7</f>
        <v>46225</v>
      </c>
      <c r="F809" s="35">
        <f t="shared" si="168"/>
        <v>46229</v>
      </c>
      <c r="G809" s="21">
        <f t="shared" si="168"/>
        <v>46268</v>
      </c>
    </row>
    <row r="810" spans="1:7" s="3" customFormat="1" ht="15.75" customHeight="1">
      <c r="A810" s="45" t="s">
        <v>213</v>
      </c>
      <c r="B810" s="83" t="s">
        <v>573</v>
      </c>
      <c r="C810" s="83" t="s">
        <v>574</v>
      </c>
      <c r="D810" s="208"/>
      <c r="E810" s="35">
        <f t="shared" si="169"/>
        <v>46232</v>
      </c>
      <c r="F810" s="35">
        <f t="shared" si="168"/>
        <v>46236</v>
      </c>
      <c r="G810" s="21">
        <f t="shared" si="168"/>
        <v>46275</v>
      </c>
    </row>
    <row r="811" spans="1:7" s="3" customFormat="1" ht="15.75" customHeight="1">
      <c r="A811" s="45"/>
      <c r="B811" s="31" t="s">
        <v>575</v>
      </c>
      <c r="C811" s="54" t="s">
        <v>576</v>
      </c>
      <c r="D811" s="208"/>
      <c r="E811" s="35">
        <f t="shared" si="169"/>
        <v>46239</v>
      </c>
      <c r="F811" s="35">
        <f t="shared" si="168"/>
        <v>46243</v>
      </c>
      <c r="G811" s="21">
        <f t="shared" si="168"/>
        <v>46282</v>
      </c>
    </row>
    <row r="812" spans="1:7" s="3" customFormat="1" ht="15.75" customHeight="1">
      <c r="A812" s="45"/>
      <c r="B812" s="91"/>
      <c r="C812" s="91"/>
      <c r="D812" s="91"/>
      <c r="E812" s="38"/>
      <c r="F812" s="38"/>
      <c r="G812" s="40"/>
    </row>
    <row r="813" spans="1:7" s="3" customFormat="1" ht="15.75" customHeight="1">
      <c r="A813" s="45"/>
      <c r="B813" s="91"/>
      <c r="C813" s="91"/>
      <c r="D813" s="91"/>
      <c r="E813" s="38"/>
      <c r="F813" s="38"/>
      <c r="G813" s="40"/>
    </row>
    <row r="814" spans="1:7" s="3" customFormat="1" ht="15.75" customHeight="1">
      <c r="A814" s="45"/>
      <c r="B814" s="91"/>
      <c r="C814" s="91"/>
      <c r="D814" s="91"/>
      <c r="E814" s="38"/>
      <c r="F814" s="38"/>
      <c r="G814" s="40"/>
    </row>
    <row r="815" spans="1:7" s="3" customFormat="1" ht="15.75" customHeight="1">
      <c r="A815" s="45"/>
      <c r="B815" s="204" t="s">
        <v>5</v>
      </c>
      <c r="C815" s="204" t="s">
        <v>6</v>
      </c>
      <c r="D815" s="204" t="s">
        <v>7</v>
      </c>
      <c r="E815" s="16" t="s">
        <v>8</v>
      </c>
      <c r="F815" s="16" t="s">
        <v>8</v>
      </c>
      <c r="G815" s="16" t="s">
        <v>581</v>
      </c>
    </row>
    <row r="816" spans="1:7" s="3" customFormat="1" ht="15.75" customHeight="1">
      <c r="A816" s="45" t="s">
        <v>582</v>
      </c>
      <c r="B816" s="205"/>
      <c r="C816" s="205"/>
      <c r="D816" s="205"/>
      <c r="E816" s="120" t="s">
        <v>9</v>
      </c>
      <c r="F816" s="16" t="s">
        <v>10</v>
      </c>
      <c r="G816" s="16" t="s">
        <v>11</v>
      </c>
    </row>
    <row r="817" spans="1:7" s="3" customFormat="1" ht="15.75" customHeight="1">
      <c r="A817" s="47"/>
      <c r="B817" s="72" t="s">
        <v>557</v>
      </c>
      <c r="C817" s="31" t="s">
        <v>558</v>
      </c>
      <c r="D817" s="208" t="s">
        <v>579</v>
      </c>
      <c r="E817" s="35">
        <v>46208</v>
      </c>
      <c r="F817" s="21">
        <f>E817+4</f>
        <v>46212</v>
      </c>
      <c r="G817" s="21">
        <f>F817+31</f>
        <v>46243</v>
      </c>
    </row>
    <row r="818" spans="1:7" s="3" customFormat="1" ht="15.75" customHeight="1">
      <c r="A818" s="47"/>
      <c r="B818" s="72" t="s">
        <v>30</v>
      </c>
      <c r="C818" s="31"/>
      <c r="D818" s="208"/>
      <c r="E818" s="35">
        <f>E817+7</f>
        <v>46215</v>
      </c>
      <c r="F818" s="35">
        <f t="shared" ref="F818:G821" si="170">F817+7</f>
        <v>46219</v>
      </c>
      <c r="G818" s="21">
        <f t="shared" si="170"/>
        <v>46250</v>
      </c>
    </row>
    <row r="819" spans="1:7" s="3" customFormat="1" ht="15.75" customHeight="1">
      <c r="A819" s="47"/>
      <c r="B819" s="72" t="s">
        <v>560</v>
      </c>
      <c r="C819" s="31" t="s">
        <v>561</v>
      </c>
      <c r="D819" s="208"/>
      <c r="E819" s="35">
        <f t="shared" ref="E819:E821" si="171">E818+7</f>
        <v>46222</v>
      </c>
      <c r="F819" s="35">
        <f t="shared" si="170"/>
        <v>46226</v>
      </c>
      <c r="G819" s="21">
        <f t="shared" si="170"/>
        <v>46257</v>
      </c>
    </row>
    <row r="820" spans="1:7" s="3" customFormat="1" ht="15.75" customHeight="1">
      <c r="A820" s="47"/>
      <c r="B820" s="72" t="s">
        <v>562</v>
      </c>
      <c r="C820" s="31" t="s">
        <v>563</v>
      </c>
      <c r="D820" s="208"/>
      <c r="E820" s="35">
        <f t="shared" si="171"/>
        <v>46229</v>
      </c>
      <c r="F820" s="35">
        <f t="shared" si="170"/>
        <v>46233</v>
      </c>
      <c r="G820" s="21">
        <f t="shared" si="170"/>
        <v>46264</v>
      </c>
    </row>
    <row r="821" spans="1:7" s="3" customFormat="1" ht="15.75" customHeight="1">
      <c r="A821" s="47"/>
      <c r="B821" s="72" t="s">
        <v>564</v>
      </c>
      <c r="C821" s="31" t="s">
        <v>565</v>
      </c>
      <c r="D821" s="208"/>
      <c r="E821" s="35">
        <f t="shared" si="171"/>
        <v>46236</v>
      </c>
      <c r="F821" s="35">
        <f t="shared" si="170"/>
        <v>46240</v>
      </c>
      <c r="G821" s="21">
        <f t="shared" si="170"/>
        <v>46271</v>
      </c>
    </row>
    <row r="822" spans="1:7" s="3" customFormat="1" ht="15.75" customHeight="1">
      <c r="A822" s="47"/>
      <c r="B822" s="88"/>
      <c r="C822" s="88"/>
      <c r="D822" s="88"/>
      <c r="E822" s="27"/>
      <c r="F822" s="27"/>
      <c r="G822" s="27"/>
    </row>
    <row r="823" spans="1:7" s="3" customFormat="1" ht="15.75" customHeight="1">
      <c r="A823" s="47"/>
      <c r="B823" s="206" t="s">
        <v>5</v>
      </c>
      <c r="C823" s="206" t="s">
        <v>6</v>
      </c>
      <c r="D823" s="212" t="s">
        <v>7</v>
      </c>
      <c r="E823" s="31" t="s">
        <v>8</v>
      </c>
      <c r="F823" s="31" t="s">
        <v>8</v>
      </c>
      <c r="G823" s="31" t="s">
        <v>581</v>
      </c>
    </row>
    <row r="824" spans="1:7" s="3" customFormat="1" ht="15.75" customHeight="1">
      <c r="A824" s="47"/>
      <c r="B824" s="207"/>
      <c r="C824" s="207"/>
      <c r="D824" s="213"/>
      <c r="E824" s="84" t="s">
        <v>9</v>
      </c>
      <c r="F824" s="31" t="s">
        <v>10</v>
      </c>
      <c r="G824" s="31" t="s">
        <v>11</v>
      </c>
    </row>
    <row r="825" spans="1:7" s="3" customFormat="1" ht="15.75" customHeight="1">
      <c r="A825" s="47"/>
      <c r="B825" s="31" t="s">
        <v>566</v>
      </c>
      <c r="C825" s="54" t="s">
        <v>567</v>
      </c>
      <c r="D825" s="206" t="s">
        <v>583</v>
      </c>
      <c r="E825" s="35">
        <v>46211</v>
      </c>
      <c r="F825" s="21">
        <f>E825+4</f>
        <v>46215</v>
      </c>
      <c r="G825" s="21">
        <f>F825+33</f>
        <v>46248</v>
      </c>
    </row>
    <row r="826" spans="1:7" s="3" customFormat="1" ht="15.75" customHeight="1">
      <c r="A826" s="47"/>
      <c r="B826" s="54" t="s">
        <v>569</v>
      </c>
      <c r="C826" s="83" t="s">
        <v>570</v>
      </c>
      <c r="D826" s="220"/>
      <c r="E826" s="35">
        <f>E825+7</f>
        <v>46218</v>
      </c>
      <c r="F826" s="35">
        <f t="shared" ref="F826:G829" si="172">F825+7</f>
        <v>46222</v>
      </c>
      <c r="G826" s="21">
        <f t="shared" si="172"/>
        <v>46255</v>
      </c>
    </row>
    <row r="827" spans="1:7" s="3" customFormat="1" ht="15.75" customHeight="1">
      <c r="A827" s="47"/>
      <c r="B827" s="31" t="s">
        <v>571</v>
      </c>
      <c r="C827" s="83" t="s">
        <v>572</v>
      </c>
      <c r="D827" s="220"/>
      <c r="E827" s="35">
        <f t="shared" ref="E827:E829" si="173">E826+7</f>
        <v>46225</v>
      </c>
      <c r="F827" s="35">
        <f t="shared" si="172"/>
        <v>46229</v>
      </c>
      <c r="G827" s="21">
        <f t="shared" si="172"/>
        <v>46262</v>
      </c>
    </row>
    <row r="828" spans="1:7" s="3" customFormat="1" ht="15.75" customHeight="1">
      <c r="A828" s="47" t="s">
        <v>213</v>
      </c>
      <c r="B828" s="83" t="s">
        <v>573</v>
      </c>
      <c r="C828" s="83" t="s">
        <v>574</v>
      </c>
      <c r="D828" s="220"/>
      <c r="E828" s="35">
        <f t="shared" si="173"/>
        <v>46232</v>
      </c>
      <c r="F828" s="35">
        <f t="shared" si="172"/>
        <v>46236</v>
      </c>
      <c r="G828" s="21">
        <f t="shared" si="172"/>
        <v>46269</v>
      </c>
    </row>
    <row r="829" spans="1:7" s="3" customFormat="1" ht="15.75" customHeight="1">
      <c r="A829" s="47"/>
      <c r="B829" s="31" t="s">
        <v>575</v>
      </c>
      <c r="C829" s="54" t="s">
        <v>576</v>
      </c>
      <c r="D829" s="207"/>
      <c r="E829" s="35">
        <f t="shared" si="173"/>
        <v>46239</v>
      </c>
      <c r="F829" s="35">
        <f t="shared" si="172"/>
        <v>46243</v>
      </c>
      <c r="G829" s="21">
        <f t="shared" si="172"/>
        <v>46276</v>
      </c>
    </row>
    <row r="830" spans="1:7" s="3" customFormat="1" ht="15.75" customHeight="1">
      <c r="A830" s="47"/>
      <c r="B830" s="235"/>
      <c r="C830" s="236"/>
      <c r="D830" s="236"/>
      <c r="E830" s="236"/>
      <c r="F830" s="236"/>
      <c r="G830" s="237"/>
    </row>
    <row r="831" spans="1:7" s="3" customFormat="1" ht="15.75" customHeight="1">
      <c r="A831" s="47"/>
      <c r="B831" s="238"/>
      <c r="C831" s="239"/>
      <c r="D831" s="239"/>
      <c r="E831" s="239"/>
      <c r="F831" s="239"/>
      <c r="G831" s="240"/>
    </row>
    <row r="832" spans="1:7" s="3" customFormat="1" ht="15.75" customHeight="1">
      <c r="A832" s="47" t="s">
        <v>584</v>
      </c>
      <c r="B832" s="206" t="s">
        <v>5</v>
      </c>
      <c r="C832" s="212" t="s">
        <v>6</v>
      </c>
      <c r="D832" s="212" t="s">
        <v>7</v>
      </c>
      <c r="E832" s="31" t="s">
        <v>8</v>
      </c>
      <c r="F832" s="31" t="s">
        <v>8</v>
      </c>
      <c r="G832" s="31" t="s">
        <v>585</v>
      </c>
    </row>
    <row r="833" spans="1:7" s="3" customFormat="1" ht="15.75" customHeight="1">
      <c r="A833" s="47"/>
      <c r="B833" s="207"/>
      <c r="C833" s="213"/>
      <c r="D833" s="213"/>
      <c r="E833" s="84" t="s">
        <v>9</v>
      </c>
      <c r="F833" s="31" t="s">
        <v>10</v>
      </c>
      <c r="G833" s="31" t="s">
        <v>11</v>
      </c>
    </row>
    <row r="834" spans="1:7" s="3" customFormat="1" ht="15.75" customHeight="1">
      <c r="A834" s="47"/>
      <c r="B834" s="31" t="s">
        <v>566</v>
      </c>
      <c r="C834" s="54" t="s">
        <v>567</v>
      </c>
      <c r="D834" s="206" t="s">
        <v>583</v>
      </c>
      <c r="E834" s="35">
        <v>46211</v>
      </c>
      <c r="F834" s="21">
        <f>E834+4</f>
        <v>46215</v>
      </c>
      <c r="G834" s="21">
        <f>F834+35</f>
        <v>46250</v>
      </c>
    </row>
    <row r="835" spans="1:7" s="3" customFormat="1" ht="15.75" customHeight="1">
      <c r="A835" s="47"/>
      <c r="B835" s="54" t="s">
        <v>569</v>
      </c>
      <c r="C835" s="83" t="s">
        <v>570</v>
      </c>
      <c r="D835" s="220"/>
      <c r="E835" s="35">
        <f>E834+7</f>
        <v>46218</v>
      </c>
      <c r="F835" s="35">
        <f t="shared" ref="F835:G838" si="174">F834+7</f>
        <v>46222</v>
      </c>
      <c r="G835" s="21">
        <f t="shared" si="174"/>
        <v>46257</v>
      </c>
    </row>
    <row r="836" spans="1:7" s="3" customFormat="1" ht="15.75" customHeight="1">
      <c r="A836" s="47"/>
      <c r="B836" s="31" t="s">
        <v>571</v>
      </c>
      <c r="C836" s="83" t="s">
        <v>572</v>
      </c>
      <c r="D836" s="220"/>
      <c r="E836" s="35">
        <f t="shared" ref="E836:E838" si="175">E835+7</f>
        <v>46225</v>
      </c>
      <c r="F836" s="35">
        <f t="shared" si="174"/>
        <v>46229</v>
      </c>
      <c r="G836" s="21">
        <f t="shared" si="174"/>
        <v>46264</v>
      </c>
    </row>
    <row r="837" spans="1:7" s="3" customFormat="1" ht="15.75" customHeight="1">
      <c r="A837" s="47"/>
      <c r="B837" s="83" t="s">
        <v>573</v>
      </c>
      <c r="C837" s="83" t="s">
        <v>574</v>
      </c>
      <c r="D837" s="220"/>
      <c r="E837" s="35">
        <f t="shared" si="175"/>
        <v>46232</v>
      </c>
      <c r="F837" s="35">
        <f t="shared" si="174"/>
        <v>46236</v>
      </c>
      <c r="G837" s="21">
        <f t="shared" si="174"/>
        <v>46271</v>
      </c>
    </row>
    <row r="838" spans="1:7" s="3" customFormat="1" ht="15.75" customHeight="1">
      <c r="A838" s="47"/>
      <c r="B838" s="31" t="s">
        <v>575</v>
      </c>
      <c r="C838" s="54" t="s">
        <v>576</v>
      </c>
      <c r="D838" s="207"/>
      <c r="E838" s="35">
        <f t="shared" si="175"/>
        <v>46239</v>
      </c>
      <c r="F838" s="35">
        <f t="shared" si="174"/>
        <v>46243</v>
      </c>
      <c r="G838" s="21">
        <f t="shared" si="174"/>
        <v>46278</v>
      </c>
    </row>
    <row r="839" spans="1:7" s="3" customFormat="1" ht="15.75" customHeight="1">
      <c r="A839" s="47"/>
      <c r="B839" s="88"/>
      <c r="C839" s="88"/>
      <c r="D839" s="88"/>
      <c r="E839" s="88"/>
      <c r="F839" s="28"/>
      <c r="G839" s="28"/>
    </row>
    <row r="840" spans="1:7" s="3" customFormat="1" ht="15.75" customHeight="1">
      <c r="A840" s="47"/>
      <c r="B840" s="206" t="s">
        <v>5</v>
      </c>
      <c r="C840" s="212" t="s">
        <v>6</v>
      </c>
      <c r="D840" s="212" t="s">
        <v>7</v>
      </c>
      <c r="E840" s="31" t="s">
        <v>8</v>
      </c>
      <c r="F840" s="31" t="s">
        <v>8</v>
      </c>
      <c r="G840" s="31" t="s">
        <v>585</v>
      </c>
    </row>
    <row r="841" spans="1:7" s="3" customFormat="1" ht="15.75" customHeight="1">
      <c r="A841" s="47"/>
      <c r="B841" s="207"/>
      <c r="C841" s="213"/>
      <c r="D841" s="213"/>
      <c r="E841" s="84" t="s">
        <v>9</v>
      </c>
      <c r="F841" s="31" t="s">
        <v>10</v>
      </c>
      <c r="G841" s="31" t="s">
        <v>11</v>
      </c>
    </row>
    <row r="842" spans="1:7" s="3" customFormat="1" ht="15.75" customHeight="1">
      <c r="A842" s="47"/>
      <c r="B842" s="31" t="s">
        <v>586</v>
      </c>
      <c r="C842" s="143" t="s">
        <v>56</v>
      </c>
      <c r="D842" s="206" t="s">
        <v>587</v>
      </c>
      <c r="E842" s="35">
        <v>46211</v>
      </c>
      <c r="F842" s="21">
        <f>E842+4</f>
        <v>46215</v>
      </c>
      <c r="G842" s="21">
        <f>F842+38</f>
        <v>46253</v>
      </c>
    </row>
    <row r="843" spans="1:7" s="3" customFormat="1" ht="15.75" customHeight="1">
      <c r="A843" s="47"/>
      <c r="B843" s="83" t="s">
        <v>588</v>
      </c>
      <c r="C843" s="83" t="s">
        <v>589</v>
      </c>
      <c r="D843" s="220"/>
      <c r="E843" s="35">
        <f>E842+7</f>
        <v>46218</v>
      </c>
      <c r="F843" s="35">
        <f t="shared" ref="F843:G846" si="176">F842+7</f>
        <v>46222</v>
      </c>
      <c r="G843" s="21">
        <f t="shared" si="176"/>
        <v>46260</v>
      </c>
    </row>
    <row r="844" spans="1:7" s="3" customFormat="1" ht="15.75" customHeight="1">
      <c r="A844" s="47"/>
      <c r="B844" s="83" t="s">
        <v>590</v>
      </c>
      <c r="C844" s="83" t="s">
        <v>591</v>
      </c>
      <c r="D844" s="220"/>
      <c r="E844" s="35">
        <f t="shared" ref="E844:E846" si="177">E843+7</f>
        <v>46225</v>
      </c>
      <c r="F844" s="35">
        <f t="shared" si="176"/>
        <v>46229</v>
      </c>
      <c r="G844" s="21">
        <f t="shared" si="176"/>
        <v>46267</v>
      </c>
    </row>
    <row r="845" spans="1:7" s="3" customFormat="1" ht="15.75" customHeight="1">
      <c r="A845" s="47"/>
      <c r="B845" s="83" t="s">
        <v>592</v>
      </c>
      <c r="C845" s="83" t="s">
        <v>56</v>
      </c>
      <c r="D845" s="220"/>
      <c r="E845" s="35">
        <f t="shared" si="177"/>
        <v>46232</v>
      </c>
      <c r="F845" s="35">
        <f t="shared" si="176"/>
        <v>46236</v>
      </c>
      <c r="G845" s="21">
        <f t="shared" si="176"/>
        <v>46274</v>
      </c>
    </row>
    <row r="846" spans="1:7" s="3" customFormat="1" ht="15.75" customHeight="1">
      <c r="A846" s="47"/>
      <c r="B846" s="31" t="s">
        <v>30</v>
      </c>
      <c r="C846" s="143"/>
      <c r="D846" s="207"/>
      <c r="E846" s="35">
        <f t="shared" si="177"/>
        <v>46239</v>
      </c>
      <c r="F846" s="35">
        <f t="shared" si="176"/>
        <v>46243</v>
      </c>
      <c r="G846" s="21">
        <f t="shared" si="176"/>
        <v>46281</v>
      </c>
    </row>
    <row r="847" spans="1:7" s="3" customFormat="1" ht="15.75" customHeight="1">
      <c r="A847" s="47"/>
      <c r="B847" s="88"/>
      <c r="C847" s="88"/>
      <c r="D847" s="88"/>
      <c r="E847" s="88"/>
      <c r="F847" s="28"/>
      <c r="G847" s="28"/>
    </row>
    <row r="848" spans="1:7" s="3" customFormat="1" ht="15.75" customHeight="1">
      <c r="A848" s="47"/>
      <c r="B848" s="5"/>
      <c r="C848" s="49"/>
      <c r="D848" s="50"/>
      <c r="E848" s="50"/>
      <c r="F848" s="48"/>
      <c r="G848" s="48"/>
    </row>
    <row r="849" spans="1:8" s="3" customFormat="1" ht="15.75" customHeight="1">
      <c r="A849" s="47" t="s">
        <v>593</v>
      </c>
      <c r="B849" s="206" t="s">
        <v>5</v>
      </c>
      <c r="C849" s="212" t="s">
        <v>6</v>
      </c>
      <c r="D849" s="212" t="s">
        <v>7</v>
      </c>
      <c r="E849" s="31" t="s">
        <v>8</v>
      </c>
      <c r="F849" s="31" t="s">
        <v>8</v>
      </c>
      <c r="G849" s="31" t="s">
        <v>594</v>
      </c>
    </row>
    <row r="850" spans="1:8" s="3" customFormat="1" ht="15.75" customHeight="1">
      <c r="A850" s="47"/>
      <c r="B850" s="207"/>
      <c r="C850" s="213"/>
      <c r="D850" s="213"/>
      <c r="E850" s="84" t="s">
        <v>9</v>
      </c>
      <c r="F850" s="31" t="s">
        <v>10</v>
      </c>
      <c r="G850" s="31" t="s">
        <v>11</v>
      </c>
    </row>
    <row r="851" spans="1:8" s="3" customFormat="1" ht="15.75" customHeight="1">
      <c r="A851" s="47"/>
      <c r="B851" s="31" t="s">
        <v>586</v>
      </c>
      <c r="C851" s="143" t="s">
        <v>56</v>
      </c>
      <c r="D851" s="206" t="s">
        <v>595</v>
      </c>
      <c r="E851" s="35">
        <v>46211</v>
      </c>
      <c r="F851" s="21">
        <f>E851+4</f>
        <v>46215</v>
      </c>
      <c r="G851" s="21">
        <f>F851+35</f>
        <v>46250</v>
      </c>
      <c r="H851" s="4"/>
    </row>
    <row r="852" spans="1:8" s="3" customFormat="1" ht="15.75" customHeight="1">
      <c r="A852" s="47"/>
      <c r="B852" s="83" t="s">
        <v>588</v>
      </c>
      <c r="C852" s="83" t="s">
        <v>589</v>
      </c>
      <c r="D852" s="220"/>
      <c r="E852" s="35">
        <f>E851+7</f>
        <v>46218</v>
      </c>
      <c r="F852" s="35">
        <f t="shared" ref="F852:G854" si="178">F851+7</f>
        <v>46222</v>
      </c>
      <c r="G852" s="21">
        <f t="shared" si="178"/>
        <v>46257</v>
      </c>
      <c r="H852" s="4"/>
    </row>
    <row r="853" spans="1:8" s="3" customFormat="1" ht="15.75" customHeight="1">
      <c r="A853" s="47"/>
      <c r="B853" s="83" t="s">
        <v>590</v>
      </c>
      <c r="C853" s="83" t="s">
        <v>591</v>
      </c>
      <c r="D853" s="220"/>
      <c r="E853" s="35">
        <f t="shared" ref="E853:E855" si="179">E852+7</f>
        <v>46225</v>
      </c>
      <c r="F853" s="35">
        <f t="shared" si="178"/>
        <v>46229</v>
      </c>
      <c r="G853" s="21">
        <f t="shared" si="178"/>
        <v>46264</v>
      </c>
      <c r="H853" s="4"/>
    </row>
    <row r="854" spans="1:8" s="3" customFormat="1" ht="15.75" customHeight="1">
      <c r="A854" s="47"/>
      <c r="B854" s="83" t="s">
        <v>592</v>
      </c>
      <c r="C854" s="83" t="s">
        <v>56</v>
      </c>
      <c r="D854" s="220"/>
      <c r="E854" s="35">
        <f t="shared" si="179"/>
        <v>46232</v>
      </c>
      <c r="F854" s="35">
        <f t="shared" si="178"/>
        <v>46236</v>
      </c>
      <c r="G854" s="21">
        <f t="shared" si="178"/>
        <v>46271</v>
      </c>
      <c r="H854" s="4"/>
    </row>
    <row r="855" spans="1:8" s="3" customFormat="1" ht="15.75" customHeight="1">
      <c r="A855" s="47"/>
      <c r="B855" s="31" t="s">
        <v>30</v>
      </c>
      <c r="C855" s="143"/>
      <c r="D855" s="207"/>
      <c r="E855" s="35">
        <f t="shared" si="179"/>
        <v>46239</v>
      </c>
      <c r="F855" s="35">
        <f>F854+7</f>
        <v>46243</v>
      </c>
      <c r="G855" s="21">
        <f>G854+7</f>
        <v>46278</v>
      </c>
      <c r="H855" s="4"/>
    </row>
    <row r="856" spans="1:8" s="3" customFormat="1" ht="15.75" customHeight="1">
      <c r="A856" s="47"/>
      <c r="B856" s="88"/>
      <c r="C856" s="88"/>
      <c r="D856" s="88"/>
      <c r="E856" s="88"/>
      <c r="F856" s="28"/>
      <c r="G856" s="28"/>
      <c r="H856" s="4"/>
    </row>
    <row r="857" spans="1:8" s="3" customFormat="1" ht="15.75" customHeight="1">
      <c r="A857" s="47"/>
      <c r="B857" s="5"/>
      <c r="C857" s="49"/>
      <c r="D857" s="50"/>
      <c r="E857" s="50"/>
      <c r="F857" s="48"/>
      <c r="G857" s="48"/>
      <c r="H857" s="4"/>
    </row>
    <row r="858" spans="1:8" s="3" customFormat="1" ht="15.75" customHeight="1">
      <c r="A858" s="47" t="s">
        <v>596</v>
      </c>
      <c r="B858" s="206" t="s">
        <v>5</v>
      </c>
      <c r="C858" s="212" t="s">
        <v>6</v>
      </c>
      <c r="D858" s="212" t="s">
        <v>7</v>
      </c>
      <c r="E858" s="31" t="s">
        <v>8</v>
      </c>
      <c r="F858" s="31" t="s">
        <v>8</v>
      </c>
      <c r="G858" s="31" t="s">
        <v>596</v>
      </c>
      <c r="H858" s="4"/>
    </row>
    <row r="859" spans="1:8" s="3" customFormat="1" ht="15.75" customHeight="1">
      <c r="A859" s="47"/>
      <c r="B859" s="207"/>
      <c r="C859" s="213"/>
      <c r="D859" s="213"/>
      <c r="E859" s="84" t="s">
        <v>9</v>
      </c>
      <c r="F859" s="31" t="s">
        <v>10</v>
      </c>
      <c r="G859" s="31" t="s">
        <v>11</v>
      </c>
      <c r="H859" s="4"/>
    </row>
    <row r="860" spans="1:8" s="3" customFormat="1" ht="15.75" customHeight="1">
      <c r="A860" s="47"/>
      <c r="B860" s="72" t="s">
        <v>597</v>
      </c>
      <c r="C860" s="144" t="s">
        <v>451</v>
      </c>
      <c r="D860" s="206" t="s">
        <v>598</v>
      </c>
      <c r="E860" s="35">
        <v>46208</v>
      </c>
      <c r="F860" s="21">
        <f>E860+4</f>
        <v>46212</v>
      </c>
      <c r="G860" s="21">
        <f>F860+35</f>
        <v>46247</v>
      </c>
      <c r="H860" s="4"/>
    </row>
    <row r="861" spans="1:8" s="3" customFormat="1" ht="15.75" customHeight="1">
      <c r="A861" s="47"/>
      <c r="B861" s="72" t="s">
        <v>599</v>
      </c>
      <c r="C861" s="144" t="s">
        <v>600</v>
      </c>
      <c r="D861" s="228"/>
      <c r="E861" s="35">
        <f>E860+7</f>
        <v>46215</v>
      </c>
      <c r="F861" s="21">
        <f t="shared" ref="F861:G864" si="180">F860+7</f>
        <v>46219</v>
      </c>
      <c r="G861" s="21">
        <f t="shared" si="180"/>
        <v>46254</v>
      </c>
      <c r="H861" s="4"/>
    </row>
    <row r="862" spans="1:8" s="3" customFormat="1" ht="15.75" customHeight="1">
      <c r="A862" s="47"/>
      <c r="B862" s="72" t="s">
        <v>601</v>
      </c>
      <c r="C862" s="144" t="s">
        <v>439</v>
      </c>
      <c r="D862" s="228"/>
      <c r="E862" s="35">
        <f t="shared" ref="E862:E864" si="181">E861+7</f>
        <v>46222</v>
      </c>
      <c r="F862" s="21">
        <f t="shared" si="180"/>
        <v>46226</v>
      </c>
      <c r="G862" s="21">
        <f t="shared" si="180"/>
        <v>46261</v>
      </c>
      <c r="H862" s="4"/>
    </row>
    <row r="863" spans="1:8" s="3" customFormat="1" ht="15.75" customHeight="1">
      <c r="A863" s="47"/>
      <c r="B863" s="72" t="s">
        <v>602</v>
      </c>
      <c r="C863" s="144" t="s">
        <v>441</v>
      </c>
      <c r="D863" s="228"/>
      <c r="E863" s="35">
        <f t="shared" si="181"/>
        <v>46229</v>
      </c>
      <c r="F863" s="21">
        <f t="shared" si="180"/>
        <v>46233</v>
      </c>
      <c r="G863" s="21">
        <f t="shared" si="180"/>
        <v>46268</v>
      </c>
      <c r="H863" s="4"/>
    </row>
    <row r="864" spans="1:8" s="3" customFormat="1" ht="15.75" customHeight="1">
      <c r="A864" s="47"/>
      <c r="B864" s="72" t="s">
        <v>603</v>
      </c>
      <c r="C864" s="144" t="s">
        <v>442</v>
      </c>
      <c r="D864" s="229"/>
      <c r="E864" s="35">
        <f t="shared" si="181"/>
        <v>46236</v>
      </c>
      <c r="F864" s="21">
        <f t="shared" si="180"/>
        <v>46240</v>
      </c>
      <c r="G864" s="21">
        <f t="shared" si="180"/>
        <v>46275</v>
      </c>
      <c r="H864" s="4"/>
    </row>
    <row r="865" spans="1:8" s="3" customFormat="1" ht="15.75" customHeight="1">
      <c r="A865" s="47"/>
      <c r="B865" s="88"/>
      <c r="C865" s="88"/>
      <c r="D865" s="60"/>
      <c r="E865" s="28"/>
      <c r="F865" s="28"/>
      <c r="G865" s="28"/>
      <c r="H865" s="4"/>
    </row>
    <row r="866" spans="1:8" s="3" customFormat="1" ht="15.75" customHeight="1">
      <c r="A866" s="47"/>
      <c r="B866" s="206" t="s">
        <v>5</v>
      </c>
      <c r="C866" s="212" t="s">
        <v>6</v>
      </c>
      <c r="D866" s="212" t="s">
        <v>7</v>
      </c>
      <c r="E866" s="31" t="s">
        <v>8</v>
      </c>
      <c r="F866" s="31" t="s">
        <v>8</v>
      </c>
      <c r="G866" s="31" t="s">
        <v>596</v>
      </c>
      <c r="H866" s="4"/>
    </row>
    <row r="867" spans="1:8" s="3" customFormat="1" ht="15.75" customHeight="1">
      <c r="A867" s="47"/>
      <c r="B867" s="207"/>
      <c r="C867" s="213"/>
      <c r="D867" s="213"/>
      <c r="E867" s="84" t="s">
        <v>9</v>
      </c>
      <c r="F867" s="31" t="s">
        <v>10</v>
      </c>
      <c r="G867" s="31" t="s">
        <v>11</v>
      </c>
      <c r="H867" s="4"/>
    </row>
    <row r="868" spans="1:8" s="3" customFormat="1" ht="15.75" customHeight="1">
      <c r="A868" s="47"/>
      <c r="B868" s="22" t="s">
        <v>604</v>
      </c>
      <c r="C868" s="19" t="s">
        <v>605</v>
      </c>
      <c r="D868" s="230" t="s">
        <v>606</v>
      </c>
      <c r="E868" s="35">
        <v>46210</v>
      </c>
      <c r="F868" s="21">
        <f>E868+4</f>
        <v>46214</v>
      </c>
      <c r="G868" s="21">
        <f>F868+28</f>
        <v>46242</v>
      </c>
      <c r="H868" s="4"/>
    </row>
    <row r="869" spans="1:8" s="3" customFormat="1" ht="15.75" customHeight="1">
      <c r="A869" s="47"/>
      <c r="B869" s="145" t="s">
        <v>607</v>
      </c>
      <c r="C869" s="19" t="s">
        <v>608</v>
      </c>
      <c r="D869" s="231"/>
      <c r="E869" s="35">
        <f>E868+7</f>
        <v>46217</v>
      </c>
      <c r="F869" s="21">
        <f t="shared" ref="F869:G872" si="182">F868+7</f>
        <v>46221</v>
      </c>
      <c r="G869" s="21">
        <f t="shared" si="182"/>
        <v>46249</v>
      </c>
      <c r="H869" s="4"/>
    </row>
    <row r="870" spans="1:8" s="3" customFormat="1" ht="15.75" customHeight="1">
      <c r="A870" s="47"/>
      <c r="B870" s="146" t="s">
        <v>609</v>
      </c>
      <c r="C870" s="19" t="s">
        <v>610</v>
      </c>
      <c r="D870" s="232"/>
      <c r="E870" s="35">
        <f t="shared" ref="E870:E872" si="183">E869+7</f>
        <v>46224</v>
      </c>
      <c r="F870" s="21">
        <f t="shared" si="182"/>
        <v>46228</v>
      </c>
      <c r="G870" s="21">
        <f t="shared" si="182"/>
        <v>46256</v>
      </c>
      <c r="H870" s="4"/>
    </row>
    <row r="871" spans="1:8" s="3" customFormat="1" ht="15.75" customHeight="1">
      <c r="A871" s="47"/>
      <c r="B871" s="145" t="s">
        <v>611</v>
      </c>
      <c r="C871" s="19" t="s">
        <v>612</v>
      </c>
      <c r="D871" s="232"/>
      <c r="E871" s="35">
        <f t="shared" si="183"/>
        <v>46231</v>
      </c>
      <c r="F871" s="21">
        <f t="shared" si="182"/>
        <v>46235</v>
      </c>
      <c r="G871" s="21">
        <f t="shared" si="182"/>
        <v>46263</v>
      </c>
      <c r="H871" s="4"/>
    </row>
    <row r="872" spans="1:8" s="3" customFormat="1" ht="24.75" customHeight="1">
      <c r="A872" s="47"/>
      <c r="B872" s="22" t="s">
        <v>613</v>
      </c>
      <c r="C872" s="19" t="s">
        <v>614</v>
      </c>
      <c r="D872" s="233"/>
      <c r="E872" s="35">
        <f t="shared" si="183"/>
        <v>46238</v>
      </c>
      <c r="F872" s="21">
        <f t="shared" si="182"/>
        <v>46242</v>
      </c>
      <c r="G872" s="21">
        <f t="shared" si="182"/>
        <v>46270</v>
      </c>
      <c r="H872" s="4"/>
    </row>
    <row r="873" spans="1:8" s="3" customFormat="1" ht="15.75" customHeight="1">
      <c r="A873" s="47"/>
      <c r="B873" s="88"/>
      <c r="C873" s="147"/>
      <c r="D873" s="60"/>
      <c r="E873" s="28"/>
      <c r="F873" s="28"/>
      <c r="G873" s="28"/>
    </row>
    <row r="874" spans="1:8" s="3" customFormat="1" ht="15.75" customHeight="1">
      <c r="A874" s="47"/>
      <c r="B874" s="88"/>
      <c r="C874" s="88"/>
      <c r="D874" s="60"/>
      <c r="E874" s="28"/>
      <c r="F874" s="28"/>
      <c r="G874" s="28"/>
    </row>
    <row r="875" spans="1:8" s="3" customFormat="1" ht="15.75" customHeight="1">
      <c r="A875" s="47"/>
      <c r="B875" s="5"/>
      <c r="C875" s="49"/>
      <c r="D875" s="50"/>
      <c r="E875" s="50"/>
      <c r="F875" s="48"/>
      <c r="G875" s="48"/>
    </row>
    <row r="876" spans="1:8" s="3" customFormat="1" ht="15.75" customHeight="1">
      <c r="A876" s="47"/>
      <c r="B876" s="88"/>
      <c r="C876" s="88"/>
      <c r="D876" s="88"/>
      <c r="E876" s="88"/>
      <c r="F876" s="28"/>
      <c r="G876" s="28"/>
    </row>
    <row r="877" spans="1:8" s="3" customFormat="1" ht="15.75" customHeight="1">
      <c r="A877" s="47" t="s">
        <v>615</v>
      </c>
      <c r="B877" s="206" t="s">
        <v>5</v>
      </c>
      <c r="C877" s="212" t="s">
        <v>6</v>
      </c>
      <c r="D877" s="212" t="s">
        <v>7</v>
      </c>
      <c r="E877" s="31" t="s">
        <v>8</v>
      </c>
      <c r="F877" s="31" t="s">
        <v>8</v>
      </c>
      <c r="G877" s="31" t="s">
        <v>616</v>
      </c>
    </row>
    <row r="878" spans="1:8" s="3" customFormat="1" ht="15.75" customHeight="1">
      <c r="A878" s="47"/>
      <c r="B878" s="207"/>
      <c r="C878" s="213"/>
      <c r="D878" s="213"/>
      <c r="E878" s="84" t="s">
        <v>9</v>
      </c>
      <c r="F878" s="31" t="s">
        <v>10</v>
      </c>
      <c r="G878" s="31" t="s">
        <v>617</v>
      </c>
    </row>
    <row r="879" spans="1:8" s="3" customFormat="1" ht="15.75" customHeight="1">
      <c r="A879" s="47"/>
      <c r="B879" s="57" t="s">
        <v>618</v>
      </c>
      <c r="C879" s="57" t="s">
        <v>619</v>
      </c>
      <c r="D879" s="206" t="s">
        <v>620</v>
      </c>
      <c r="E879" s="35">
        <v>46209</v>
      </c>
      <c r="F879" s="21">
        <f>E879+4</f>
        <v>46213</v>
      </c>
      <c r="G879" s="21">
        <f>F879+33</f>
        <v>46246</v>
      </c>
    </row>
    <row r="880" spans="1:8" s="3" customFormat="1" ht="15.75" customHeight="1">
      <c r="A880" s="47"/>
      <c r="B880" s="148" t="s">
        <v>621</v>
      </c>
      <c r="C880" s="149" t="s">
        <v>622</v>
      </c>
      <c r="D880" s="228"/>
      <c r="E880" s="35">
        <f>E879+7</f>
        <v>46216</v>
      </c>
      <c r="F880" s="21">
        <f t="shared" ref="F880:G883" si="184">F879+7</f>
        <v>46220</v>
      </c>
      <c r="G880" s="21">
        <f t="shared" si="184"/>
        <v>46253</v>
      </c>
    </row>
    <row r="881" spans="1:7" s="3" customFormat="1" ht="15.75" customHeight="1">
      <c r="A881" s="47"/>
      <c r="B881" s="148" t="s">
        <v>623</v>
      </c>
      <c r="C881" s="150" t="s">
        <v>624</v>
      </c>
      <c r="D881" s="228"/>
      <c r="E881" s="35">
        <f t="shared" ref="E881:E883" si="185">E880+7</f>
        <v>46223</v>
      </c>
      <c r="F881" s="21">
        <f t="shared" si="184"/>
        <v>46227</v>
      </c>
      <c r="G881" s="21">
        <f t="shared" si="184"/>
        <v>46260</v>
      </c>
    </row>
    <row r="882" spans="1:7" s="3" customFormat="1" ht="15.75" customHeight="1">
      <c r="A882" s="47"/>
      <c r="B882" s="148" t="s">
        <v>625</v>
      </c>
      <c r="C882" s="150" t="s">
        <v>626</v>
      </c>
      <c r="D882" s="228"/>
      <c r="E882" s="35">
        <f t="shared" si="185"/>
        <v>46230</v>
      </c>
      <c r="F882" s="21">
        <f t="shared" si="184"/>
        <v>46234</v>
      </c>
      <c r="G882" s="21">
        <f t="shared" si="184"/>
        <v>46267</v>
      </c>
    </row>
    <row r="883" spans="1:7" s="3" customFormat="1" ht="15.75" customHeight="1">
      <c r="A883" s="47"/>
      <c r="B883" s="57" t="s">
        <v>627</v>
      </c>
      <c r="C883" s="57" t="s">
        <v>628</v>
      </c>
      <c r="D883" s="229"/>
      <c r="E883" s="35">
        <f t="shared" si="185"/>
        <v>46237</v>
      </c>
      <c r="F883" s="21">
        <f t="shared" si="184"/>
        <v>46241</v>
      </c>
      <c r="G883" s="21">
        <f t="shared" si="184"/>
        <v>46274</v>
      </c>
    </row>
    <row r="884" spans="1:7" s="3" customFormat="1" ht="15.75" customHeight="1">
      <c r="A884" s="47"/>
      <c r="B884" s="88"/>
      <c r="C884" s="88"/>
      <c r="D884" s="88"/>
      <c r="E884" s="88"/>
      <c r="F884" s="28"/>
      <c r="G884" s="28"/>
    </row>
    <row r="885" spans="1:7" s="3" customFormat="1" ht="15.75" customHeight="1">
      <c r="A885" s="47"/>
      <c r="B885" s="25"/>
      <c r="C885" s="88"/>
      <c r="D885" s="60"/>
      <c r="E885" s="28"/>
      <c r="F885" s="28"/>
      <c r="G885" s="28"/>
    </row>
    <row r="886" spans="1:7" s="3" customFormat="1" ht="15.75" customHeight="1">
      <c r="A886" s="47"/>
      <c r="B886" s="5"/>
      <c r="C886" s="49"/>
      <c r="D886" s="50"/>
      <c r="E886" s="50"/>
      <c r="F886" s="48"/>
      <c r="G886" s="48"/>
    </row>
    <row r="887" spans="1:7" s="3" customFormat="1" ht="15.75" customHeight="1">
      <c r="A887" s="47" t="s">
        <v>629</v>
      </c>
      <c r="B887" s="206" t="s">
        <v>5</v>
      </c>
      <c r="C887" s="212" t="s">
        <v>6</v>
      </c>
      <c r="D887" s="212" t="s">
        <v>7</v>
      </c>
      <c r="E887" s="31" t="s">
        <v>8</v>
      </c>
      <c r="F887" s="31" t="s">
        <v>8</v>
      </c>
      <c r="G887" s="31" t="s">
        <v>630</v>
      </c>
    </row>
    <row r="888" spans="1:7" s="3" customFormat="1" ht="15.75" customHeight="1">
      <c r="A888" s="47"/>
      <c r="B888" s="207"/>
      <c r="C888" s="213"/>
      <c r="D888" s="213"/>
      <c r="E888" s="84" t="s">
        <v>9</v>
      </c>
      <c r="F888" s="31" t="s">
        <v>10</v>
      </c>
      <c r="G888" s="31" t="s">
        <v>11</v>
      </c>
    </row>
    <row r="889" spans="1:7" s="3" customFormat="1" ht="15.75" customHeight="1">
      <c r="A889" s="47"/>
      <c r="B889" s="72" t="s">
        <v>597</v>
      </c>
      <c r="C889" s="144" t="s">
        <v>451</v>
      </c>
      <c r="D889" s="206" t="s">
        <v>631</v>
      </c>
      <c r="E889" s="35">
        <v>46208</v>
      </c>
      <c r="F889" s="21">
        <f>E889+4</f>
        <v>46212</v>
      </c>
      <c r="G889" s="21">
        <f>F889+43</f>
        <v>46255</v>
      </c>
    </row>
    <row r="890" spans="1:7" s="3" customFormat="1" ht="15.75" customHeight="1">
      <c r="A890" s="47"/>
      <c r="B890" s="72" t="s">
        <v>599</v>
      </c>
      <c r="C890" s="144" t="s">
        <v>600</v>
      </c>
      <c r="D890" s="228"/>
      <c r="E890" s="35">
        <f>E889+7</f>
        <v>46215</v>
      </c>
      <c r="F890" s="21">
        <f t="shared" ref="F890:G893" si="186">F889+7</f>
        <v>46219</v>
      </c>
      <c r="G890" s="21">
        <f t="shared" si="186"/>
        <v>46262</v>
      </c>
    </row>
    <row r="891" spans="1:7" s="3" customFormat="1" ht="15.75" customHeight="1">
      <c r="A891" s="47"/>
      <c r="B891" s="72" t="s">
        <v>601</v>
      </c>
      <c r="C891" s="144" t="s">
        <v>439</v>
      </c>
      <c r="D891" s="228"/>
      <c r="E891" s="35">
        <f t="shared" ref="E891:E893" si="187">E890+7</f>
        <v>46222</v>
      </c>
      <c r="F891" s="21">
        <f t="shared" si="186"/>
        <v>46226</v>
      </c>
      <c r="G891" s="21">
        <f t="shared" si="186"/>
        <v>46269</v>
      </c>
    </row>
    <row r="892" spans="1:7" s="3" customFormat="1" ht="15.75" customHeight="1">
      <c r="A892" s="47"/>
      <c r="B892" s="72" t="s">
        <v>602</v>
      </c>
      <c r="C892" s="144" t="s">
        <v>441</v>
      </c>
      <c r="D892" s="228"/>
      <c r="E892" s="35">
        <f t="shared" si="187"/>
        <v>46229</v>
      </c>
      <c r="F892" s="21">
        <f t="shared" si="186"/>
        <v>46233</v>
      </c>
      <c r="G892" s="21">
        <f t="shared" si="186"/>
        <v>46276</v>
      </c>
    </row>
    <row r="893" spans="1:7" s="3" customFormat="1" ht="15.75" customHeight="1">
      <c r="A893" s="47"/>
      <c r="B893" s="72" t="s">
        <v>603</v>
      </c>
      <c r="C893" s="144" t="s">
        <v>442</v>
      </c>
      <c r="D893" s="229"/>
      <c r="E893" s="35">
        <f t="shared" si="187"/>
        <v>46236</v>
      </c>
      <c r="F893" s="21">
        <f t="shared" si="186"/>
        <v>46240</v>
      </c>
      <c r="G893" s="21">
        <f t="shared" si="186"/>
        <v>46283</v>
      </c>
    </row>
    <row r="894" spans="1:7" s="3" customFormat="1" ht="15.75" customHeight="1">
      <c r="A894" s="47"/>
      <c r="B894" s="88"/>
      <c r="C894" s="88"/>
      <c r="D894" s="60"/>
      <c r="E894" s="28"/>
      <c r="F894" s="28"/>
      <c r="G894" s="28"/>
    </row>
    <row r="895" spans="1:7" s="3" customFormat="1" ht="15.75" customHeight="1">
      <c r="A895" s="47"/>
      <c r="B895" s="88"/>
      <c r="C895" s="88"/>
      <c r="D895" s="60"/>
      <c r="E895" s="28"/>
      <c r="F895" s="28"/>
      <c r="G895" s="28"/>
    </row>
    <row r="896" spans="1:7" s="3" customFormat="1" ht="15.75" customHeight="1">
      <c r="A896" s="47"/>
      <c r="B896" s="88"/>
      <c r="C896" s="88"/>
      <c r="D896" s="88"/>
      <c r="E896" s="88"/>
      <c r="F896" s="28"/>
      <c r="G896" s="28"/>
    </row>
    <row r="897" spans="1:7" s="3" customFormat="1" ht="15.75" customHeight="1">
      <c r="A897" s="47"/>
      <c r="B897" s="5"/>
      <c r="C897" s="49"/>
      <c r="D897" s="50"/>
      <c r="E897" s="50"/>
      <c r="F897" s="48"/>
      <c r="G897" s="48"/>
    </row>
    <row r="898" spans="1:7" s="3" customFormat="1" ht="15.75" customHeight="1">
      <c r="A898" s="47" t="s">
        <v>632</v>
      </c>
      <c r="B898" s="206" t="s">
        <v>5</v>
      </c>
      <c r="C898" s="212" t="s">
        <v>6</v>
      </c>
      <c r="D898" s="212" t="s">
        <v>7</v>
      </c>
      <c r="E898" s="31" t="s">
        <v>8</v>
      </c>
      <c r="F898" s="31" t="s">
        <v>8</v>
      </c>
      <c r="G898" s="31" t="s">
        <v>632</v>
      </c>
    </row>
    <row r="899" spans="1:7" s="3" customFormat="1" ht="15.75" customHeight="1">
      <c r="A899" s="47"/>
      <c r="B899" s="207"/>
      <c r="C899" s="213"/>
      <c r="D899" s="213"/>
      <c r="E899" s="84" t="s">
        <v>9</v>
      </c>
      <c r="F899" s="31" t="s">
        <v>10</v>
      </c>
      <c r="G899" s="31" t="s">
        <v>11</v>
      </c>
    </row>
    <row r="900" spans="1:7" s="3" customFormat="1" ht="15.75" customHeight="1">
      <c r="A900" s="47"/>
      <c r="B900" s="22" t="s">
        <v>604</v>
      </c>
      <c r="C900" s="19" t="s">
        <v>605</v>
      </c>
      <c r="D900" s="230" t="s">
        <v>606</v>
      </c>
      <c r="E900" s="35">
        <v>46208</v>
      </c>
      <c r="F900" s="21">
        <f>E900+6</f>
        <v>46214</v>
      </c>
      <c r="G900" s="21">
        <f>F900+27</f>
        <v>46241</v>
      </c>
    </row>
    <row r="901" spans="1:7" s="3" customFormat="1" ht="15.75" customHeight="1">
      <c r="A901" s="47"/>
      <c r="B901" s="145" t="s">
        <v>607</v>
      </c>
      <c r="C901" s="19" t="s">
        <v>608</v>
      </c>
      <c r="D901" s="231"/>
      <c r="E901" s="35">
        <f>E900+7</f>
        <v>46215</v>
      </c>
      <c r="F901" s="21">
        <f t="shared" ref="F901:G904" si="188">F900+7</f>
        <v>46221</v>
      </c>
      <c r="G901" s="21">
        <f t="shared" si="188"/>
        <v>46248</v>
      </c>
    </row>
    <row r="902" spans="1:7" s="3" customFormat="1" ht="15.75" customHeight="1">
      <c r="A902" s="47"/>
      <c r="B902" s="146" t="s">
        <v>609</v>
      </c>
      <c r="C902" s="19" t="s">
        <v>610</v>
      </c>
      <c r="D902" s="231"/>
      <c r="E902" s="35">
        <f t="shared" ref="E902:E904" si="189">E901+7</f>
        <v>46222</v>
      </c>
      <c r="F902" s="21">
        <f t="shared" si="188"/>
        <v>46228</v>
      </c>
      <c r="G902" s="21">
        <f t="shared" si="188"/>
        <v>46255</v>
      </c>
    </row>
    <row r="903" spans="1:7" s="3" customFormat="1" ht="15.75" customHeight="1">
      <c r="A903" s="47"/>
      <c r="B903" s="145" t="s">
        <v>611</v>
      </c>
      <c r="C903" s="19" t="s">
        <v>612</v>
      </c>
      <c r="D903" s="231"/>
      <c r="E903" s="35">
        <f t="shared" si="189"/>
        <v>46229</v>
      </c>
      <c r="F903" s="21">
        <f t="shared" si="188"/>
        <v>46235</v>
      </c>
      <c r="G903" s="21">
        <f t="shared" si="188"/>
        <v>46262</v>
      </c>
    </row>
    <row r="904" spans="1:7" s="3" customFormat="1" ht="15.75" customHeight="1">
      <c r="A904" s="47"/>
      <c r="B904" s="22" t="s">
        <v>613</v>
      </c>
      <c r="C904" s="19" t="s">
        <v>614</v>
      </c>
      <c r="D904" s="233"/>
      <c r="E904" s="35">
        <f t="shared" si="189"/>
        <v>46236</v>
      </c>
      <c r="F904" s="21">
        <f t="shared" si="188"/>
        <v>46242</v>
      </c>
      <c r="G904" s="21">
        <f t="shared" si="188"/>
        <v>46269</v>
      </c>
    </row>
    <row r="905" spans="1:7" s="3" customFormat="1" ht="15.75" customHeight="1">
      <c r="A905" s="47"/>
      <c r="B905" s="60"/>
      <c r="C905" s="60"/>
      <c r="D905" s="151"/>
      <c r="E905" s="27"/>
      <c r="F905" s="28"/>
      <c r="G905" s="28"/>
    </row>
    <row r="906" spans="1:7" s="3" customFormat="1" ht="15.75" customHeight="1">
      <c r="A906" s="47"/>
      <c r="B906" s="88"/>
      <c r="C906" s="88"/>
      <c r="D906" s="60"/>
      <c r="E906" s="28"/>
      <c r="F906" s="28"/>
      <c r="G906" s="28"/>
    </row>
    <row r="907" spans="1:7" s="3" customFormat="1" ht="15.75" customHeight="1">
      <c r="A907" s="47" t="s">
        <v>633</v>
      </c>
      <c r="B907" s="206" t="s">
        <v>5</v>
      </c>
      <c r="C907" s="212" t="s">
        <v>6</v>
      </c>
      <c r="D907" s="212" t="s">
        <v>7</v>
      </c>
      <c r="E907" s="31" t="s">
        <v>8</v>
      </c>
      <c r="F907" s="31" t="s">
        <v>8</v>
      </c>
      <c r="G907" s="31" t="s">
        <v>633</v>
      </c>
    </row>
    <row r="908" spans="1:7" s="3" customFormat="1" ht="15.75" customHeight="1">
      <c r="A908" s="47"/>
      <c r="B908" s="207"/>
      <c r="C908" s="213"/>
      <c r="D908" s="213"/>
      <c r="E908" s="84" t="s">
        <v>9</v>
      </c>
      <c r="F908" s="31" t="s">
        <v>10</v>
      </c>
      <c r="G908" s="31" t="s">
        <v>11</v>
      </c>
    </row>
    <row r="909" spans="1:7" s="3" customFormat="1" ht="15.75" customHeight="1">
      <c r="A909" s="47"/>
      <c r="B909" s="72" t="s">
        <v>597</v>
      </c>
      <c r="C909" s="144" t="s">
        <v>451</v>
      </c>
      <c r="D909" s="206" t="s">
        <v>631</v>
      </c>
      <c r="E909" s="35">
        <v>46209</v>
      </c>
      <c r="F909" s="21">
        <f>E909+4</f>
        <v>46213</v>
      </c>
      <c r="G909" s="21">
        <f>F909+25</f>
        <v>46238</v>
      </c>
    </row>
    <row r="910" spans="1:7" s="3" customFormat="1" ht="15.75" customHeight="1">
      <c r="A910" s="47"/>
      <c r="B910" s="72" t="s">
        <v>599</v>
      </c>
      <c r="C910" s="144" t="s">
        <v>600</v>
      </c>
      <c r="D910" s="228"/>
      <c r="E910" s="35">
        <f>E909+7</f>
        <v>46216</v>
      </c>
      <c r="F910" s="21">
        <f t="shared" ref="F910:G913" si="190">F909+7</f>
        <v>46220</v>
      </c>
      <c r="G910" s="21">
        <f t="shared" si="190"/>
        <v>46245</v>
      </c>
    </row>
    <row r="911" spans="1:7" s="3" customFormat="1" ht="15.75" customHeight="1">
      <c r="A911" s="47"/>
      <c r="B911" s="72" t="s">
        <v>601</v>
      </c>
      <c r="C911" s="144" t="s">
        <v>439</v>
      </c>
      <c r="D911" s="228"/>
      <c r="E911" s="35">
        <f t="shared" ref="E911:E913" si="191">E910+7</f>
        <v>46223</v>
      </c>
      <c r="F911" s="21">
        <f t="shared" si="190"/>
        <v>46227</v>
      </c>
      <c r="G911" s="21">
        <f t="shared" si="190"/>
        <v>46252</v>
      </c>
    </row>
    <row r="912" spans="1:7" s="3" customFormat="1" ht="15.75" customHeight="1">
      <c r="A912" s="47"/>
      <c r="B912" s="72" t="s">
        <v>602</v>
      </c>
      <c r="C912" s="144" t="s">
        <v>441</v>
      </c>
      <c r="D912" s="228"/>
      <c r="E912" s="35">
        <f t="shared" si="191"/>
        <v>46230</v>
      </c>
      <c r="F912" s="21">
        <f t="shared" si="190"/>
        <v>46234</v>
      </c>
      <c r="G912" s="21">
        <f t="shared" si="190"/>
        <v>46259</v>
      </c>
    </row>
    <row r="913" spans="1:7" s="3" customFormat="1" ht="15.75" customHeight="1">
      <c r="A913" s="47"/>
      <c r="B913" s="72" t="s">
        <v>603</v>
      </c>
      <c r="C913" s="144" t="s">
        <v>442</v>
      </c>
      <c r="D913" s="229"/>
      <c r="E913" s="35">
        <f t="shared" si="191"/>
        <v>46237</v>
      </c>
      <c r="F913" s="21">
        <f t="shared" si="190"/>
        <v>46241</v>
      </c>
      <c r="G913" s="21">
        <f t="shared" si="190"/>
        <v>46266</v>
      </c>
    </row>
    <row r="914" spans="1:7" s="3" customFormat="1" ht="15.75" customHeight="1">
      <c r="A914" s="47"/>
      <c r="B914" s="152"/>
      <c r="C914" s="49"/>
      <c r="D914" s="50"/>
      <c r="E914" s="50"/>
      <c r="F914" s="48"/>
      <c r="G914" s="48"/>
    </row>
    <row r="915" spans="1:7" s="3" customFormat="1" ht="15.75" customHeight="1">
      <c r="A915" s="47"/>
      <c r="B915" s="206" t="s">
        <v>5</v>
      </c>
      <c r="C915" s="212" t="s">
        <v>6</v>
      </c>
      <c r="D915" s="212" t="s">
        <v>7</v>
      </c>
      <c r="E915" s="31" t="s">
        <v>8</v>
      </c>
      <c r="F915" s="31" t="s">
        <v>8</v>
      </c>
      <c r="G915" s="31" t="s">
        <v>633</v>
      </c>
    </row>
    <row r="916" spans="1:7" s="3" customFormat="1" ht="15.75" customHeight="1">
      <c r="A916" s="47"/>
      <c r="B916" s="207"/>
      <c r="C916" s="213"/>
      <c r="D916" s="213"/>
      <c r="E916" s="84" t="s">
        <v>9</v>
      </c>
      <c r="F916" s="31" t="s">
        <v>10</v>
      </c>
      <c r="G916" s="31" t="s">
        <v>11</v>
      </c>
    </row>
    <row r="917" spans="1:7" s="3" customFormat="1" ht="15.75" customHeight="1">
      <c r="A917" s="47"/>
      <c r="B917" s="22" t="s">
        <v>604</v>
      </c>
      <c r="C917" s="19" t="s">
        <v>605</v>
      </c>
      <c r="D917" s="206" t="s">
        <v>606</v>
      </c>
      <c r="E917" s="35">
        <v>46208</v>
      </c>
      <c r="F917" s="21">
        <f>E917+6</f>
        <v>46214</v>
      </c>
      <c r="G917" s="21">
        <f>F917+19</f>
        <v>46233</v>
      </c>
    </row>
    <row r="918" spans="1:7" s="3" customFormat="1" ht="15.75" customHeight="1">
      <c r="A918" s="47"/>
      <c r="B918" s="145" t="s">
        <v>607</v>
      </c>
      <c r="C918" s="19" t="s">
        <v>608</v>
      </c>
      <c r="D918" s="228"/>
      <c r="E918" s="35">
        <f>E917+7</f>
        <v>46215</v>
      </c>
      <c r="F918" s="21">
        <f t="shared" ref="F918:G921" si="192">F917+7</f>
        <v>46221</v>
      </c>
      <c r="G918" s="21">
        <f t="shared" si="192"/>
        <v>46240</v>
      </c>
    </row>
    <row r="919" spans="1:7" s="3" customFormat="1" ht="15.75" customHeight="1">
      <c r="A919" s="47"/>
      <c r="B919" s="146" t="s">
        <v>609</v>
      </c>
      <c r="C919" s="19" t="s">
        <v>610</v>
      </c>
      <c r="D919" s="228"/>
      <c r="E919" s="35">
        <f t="shared" ref="E919:E921" si="193">E918+7</f>
        <v>46222</v>
      </c>
      <c r="F919" s="21">
        <f t="shared" si="192"/>
        <v>46228</v>
      </c>
      <c r="G919" s="21">
        <f t="shared" si="192"/>
        <v>46247</v>
      </c>
    </row>
    <row r="920" spans="1:7" s="3" customFormat="1" ht="15.75" customHeight="1">
      <c r="A920" s="47"/>
      <c r="B920" s="145" t="s">
        <v>611</v>
      </c>
      <c r="C920" s="19" t="s">
        <v>612</v>
      </c>
      <c r="D920" s="228"/>
      <c r="E920" s="35">
        <f t="shared" si="193"/>
        <v>46229</v>
      </c>
      <c r="F920" s="21">
        <f t="shared" si="192"/>
        <v>46235</v>
      </c>
      <c r="G920" s="21">
        <f t="shared" si="192"/>
        <v>46254</v>
      </c>
    </row>
    <row r="921" spans="1:7" s="3" customFormat="1" ht="15.75" customHeight="1">
      <c r="A921" s="47"/>
      <c r="B921" s="22" t="s">
        <v>613</v>
      </c>
      <c r="C921" s="19" t="s">
        <v>614</v>
      </c>
      <c r="D921" s="229"/>
      <c r="E921" s="35">
        <f t="shared" si="193"/>
        <v>46236</v>
      </c>
      <c r="F921" s="21">
        <f t="shared" si="192"/>
        <v>46242</v>
      </c>
      <c r="G921" s="21">
        <f t="shared" si="192"/>
        <v>46261</v>
      </c>
    </row>
    <row r="922" spans="1:7" s="3" customFormat="1" ht="15.75" customHeight="1">
      <c r="A922" s="47"/>
      <c r="B922" s="152"/>
      <c r="C922" s="49"/>
      <c r="D922" s="50"/>
      <c r="E922" s="50"/>
      <c r="F922" s="48"/>
      <c r="G922" s="48"/>
    </row>
    <row r="923" spans="1:7" s="3" customFormat="1" ht="15.75" customHeight="1">
      <c r="A923" s="47"/>
      <c r="B923" s="88"/>
      <c r="C923" s="88"/>
      <c r="D923" s="88"/>
      <c r="E923" s="88"/>
      <c r="F923" s="28"/>
      <c r="G923" s="28"/>
    </row>
    <row r="924" spans="1:7" s="3" customFormat="1" ht="15.75" customHeight="1">
      <c r="A924" s="47" t="s">
        <v>634</v>
      </c>
      <c r="B924" s="206" t="s">
        <v>5</v>
      </c>
      <c r="C924" s="212" t="s">
        <v>6</v>
      </c>
      <c r="D924" s="212" t="s">
        <v>7</v>
      </c>
      <c r="E924" s="31" t="s">
        <v>8</v>
      </c>
      <c r="F924" s="31" t="s">
        <v>8</v>
      </c>
      <c r="G924" s="31" t="s">
        <v>635</v>
      </c>
    </row>
    <row r="925" spans="1:7" s="3" customFormat="1" ht="15.75" customHeight="1">
      <c r="A925" s="47"/>
      <c r="B925" s="207"/>
      <c r="C925" s="213"/>
      <c r="D925" s="213"/>
      <c r="E925" s="31" t="s">
        <v>9</v>
      </c>
      <c r="F925" s="31" t="s">
        <v>10</v>
      </c>
      <c r="G925" s="31" t="s">
        <v>11</v>
      </c>
    </row>
    <row r="926" spans="1:7" s="3" customFormat="1" ht="15.75" customHeight="1">
      <c r="A926" s="47"/>
      <c r="B926" s="57" t="s">
        <v>636</v>
      </c>
      <c r="C926" s="57" t="s">
        <v>637</v>
      </c>
      <c r="D926" s="208" t="s">
        <v>638</v>
      </c>
      <c r="E926" s="21">
        <v>46209</v>
      </c>
      <c r="F926" s="21">
        <f>E926+5</f>
        <v>46214</v>
      </c>
      <c r="G926" s="21">
        <f>F926+34</f>
        <v>46248</v>
      </c>
    </row>
    <row r="927" spans="1:7" s="3" customFormat="1" ht="15.75" customHeight="1">
      <c r="A927" s="47"/>
      <c r="B927" s="83" t="s">
        <v>639</v>
      </c>
      <c r="C927" s="83" t="s">
        <v>640</v>
      </c>
      <c r="D927" s="208"/>
      <c r="E927" s="21">
        <f t="shared" ref="E927" si="194">E926+7</f>
        <v>46216</v>
      </c>
      <c r="F927" s="21">
        <f t="shared" ref="F927:G930" si="195">F926+7</f>
        <v>46221</v>
      </c>
      <c r="G927" s="21">
        <f t="shared" si="195"/>
        <v>46255</v>
      </c>
    </row>
    <row r="928" spans="1:7" s="3" customFormat="1" ht="15.75" customHeight="1">
      <c r="A928" s="47"/>
      <c r="B928" s="83" t="s">
        <v>641</v>
      </c>
      <c r="C928" s="83" t="s">
        <v>642</v>
      </c>
      <c r="D928" s="208"/>
      <c r="E928" s="21">
        <f t="shared" ref="E928" si="196">E927+7</f>
        <v>46223</v>
      </c>
      <c r="F928" s="21">
        <f t="shared" si="195"/>
        <v>46228</v>
      </c>
      <c r="G928" s="21">
        <f t="shared" si="195"/>
        <v>46262</v>
      </c>
    </row>
    <row r="929" spans="1:7" s="3" customFormat="1" ht="15.75" customHeight="1">
      <c r="A929" s="47"/>
      <c r="B929" s="57" t="s">
        <v>643</v>
      </c>
      <c r="C929" s="57" t="s">
        <v>644</v>
      </c>
      <c r="D929" s="208"/>
      <c r="E929" s="21">
        <f t="shared" ref="E929" si="197">E928+7</f>
        <v>46230</v>
      </c>
      <c r="F929" s="21">
        <f t="shared" si="195"/>
        <v>46235</v>
      </c>
      <c r="G929" s="21">
        <f t="shared" si="195"/>
        <v>46269</v>
      </c>
    </row>
    <row r="930" spans="1:7" s="3" customFormat="1" ht="15.75" customHeight="1">
      <c r="A930" s="47"/>
      <c r="B930" s="59" t="s">
        <v>645</v>
      </c>
      <c r="C930" s="57" t="s">
        <v>646</v>
      </c>
      <c r="D930" s="208"/>
      <c r="E930" s="21">
        <f t="shared" ref="E930" si="198">E929+7</f>
        <v>46237</v>
      </c>
      <c r="F930" s="21">
        <f t="shared" si="195"/>
        <v>46242</v>
      </c>
      <c r="G930" s="21">
        <f t="shared" si="195"/>
        <v>46276</v>
      </c>
    </row>
    <row r="931" spans="1:7" s="3" customFormat="1" ht="15.75" customHeight="1">
      <c r="A931" s="47"/>
      <c r="B931" s="88"/>
      <c r="C931" s="88"/>
      <c r="D931" s="88"/>
      <c r="E931" s="88"/>
      <c r="F931" s="153"/>
      <c r="G931" s="153"/>
    </row>
    <row r="932" spans="1:7" s="3" customFormat="1" ht="15.75" customHeight="1">
      <c r="A932" s="47"/>
      <c r="B932" s="88"/>
      <c r="C932" s="88"/>
      <c r="D932" s="88"/>
      <c r="E932" s="88"/>
      <c r="F932" s="28"/>
      <c r="G932" s="28"/>
    </row>
    <row r="933" spans="1:7" s="3" customFormat="1" ht="15.75" customHeight="1">
      <c r="A933" s="47"/>
      <c r="B933" s="5"/>
      <c r="C933" s="49"/>
      <c r="D933" s="50"/>
      <c r="E933" s="50"/>
      <c r="F933" s="48"/>
      <c r="G933" s="48"/>
    </row>
    <row r="934" spans="1:7" s="3" customFormat="1" ht="15.75" customHeight="1">
      <c r="A934" s="47" t="s">
        <v>647</v>
      </c>
      <c r="B934" s="206" t="s">
        <v>5</v>
      </c>
      <c r="C934" s="212" t="s">
        <v>6</v>
      </c>
      <c r="D934" s="214" t="s">
        <v>7</v>
      </c>
      <c r="E934" s="31" t="s">
        <v>8</v>
      </c>
      <c r="F934" s="31" t="s">
        <v>8</v>
      </c>
      <c r="G934" s="31" t="s">
        <v>648</v>
      </c>
    </row>
    <row r="935" spans="1:7" s="3" customFormat="1" ht="15.75" customHeight="1">
      <c r="A935" s="47"/>
      <c r="B935" s="207"/>
      <c r="C935" s="213"/>
      <c r="D935" s="214"/>
      <c r="E935" s="31" t="s">
        <v>9</v>
      </c>
      <c r="F935" s="31" t="s">
        <v>10</v>
      </c>
      <c r="G935" s="31" t="s">
        <v>11</v>
      </c>
    </row>
    <row r="936" spans="1:7" s="3" customFormat="1" ht="15.75" customHeight="1">
      <c r="A936" s="47"/>
      <c r="B936" s="57" t="s">
        <v>636</v>
      </c>
      <c r="C936" s="57" t="s">
        <v>637</v>
      </c>
      <c r="D936" s="208" t="s">
        <v>638</v>
      </c>
      <c r="E936" s="21">
        <v>46209</v>
      </c>
      <c r="F936" s="21">
        <f>E936+5</f>
        <v>46214</v>
      </c>
      <c r="G936" s="21">
        <f>F936+44</f>
        <v>46258</v>
      </c>
    </row>
    <row r="937" spans="1:7" s="3" customFormat="1" ht="15.75" customHeight="1">
      <c r="A937" s="47" t="s">
        <v>649</v>
      </c>
      <c r="B937" s="83" t="s">
        <v>639</v>
      </c>
      <c r="C937" s="83" t="s">
        <v>640</v>
      </c>
      <c r="D937" s="208"/>
      <c r="E937" s="21">
        <f t="shared" ref="E937:E940" si="199">E936+7</f>
        <v>46216</v>
      </c>
      <c r="F937" s="21">
        <f t="shared" ref="F937:G940" si="200">F936+7</f>
        <v>46221</v>
      </c>
      <c r="G937" s="21">
        <f t="shared" si="200"/>
        <v>46265</v>
      </c>
    </row>
    <row r="938" spans="1:7" s="3" customFormat="1" ht="15.75" customHeight="1">
      <c r="A938" s="47"/>
      <c r="B938" s="83" t="s">
        <v>641</v>
      </c>
      <c r="C938" s="83" t="s">
        <v>642</v>
      </c>
      <c r="D938" s="208"/>
      <c r="E938" s="21">
        <f t="shared" si="199"/>
        <v>46223</v>
      </c>
      <c r="F938" s="21">
        <f t="shared" si="200"/>
        <v>46228</v>
      </c>
      <c r="G938" s="21">
        <f t="shared" si="200"/>
        <v>46272</v>
      </c>
    </row>
    <row r="939" spans="1:7" s="3" customFormat="1" ht="15.75" customHeight="1">
      <c r="A939" s="47"/>
      <c r="B939" s="57" t="s">
        <v>643</v>
      </c>
      <c r="C939" s="57" t="s">
        <v>644</v>
      </c>
      <c r="D939" s="208"/>
      <c r="E939" s="21">
        <f t="shared" si="199"/>
        <v>46230</v>
      </c>
      <c r="F939" s="21">
        <f t="shared" si="200"/>
        <v>46235</v>
      </c>
      <c r="G939" s="21">
        <f t="shared" si="200"/>
        <v>46279</v>
      </c>
    </row>
    <row r="940" spans="1:7" s="3" customFormat="1" ht="15.75" customHeight="1">
      <c r="A940" s="47"/>
      <c r="B940" s="59" t="s">
        <v>645</v>
      </c>
      <c r="C940" s="57" t="s">
        <v>646</v>
      </c>
      <c r="D940" s="208"/>
      <c r="E940" s="21">
        <f t="shared" si="199"/>
        <v>46237</v>
      </c>
      <c r="F940" s="21">
        <f t="shared" si="200"/>
        <v>46242</v>
      </c>
      <c r="G940" s="21">
        <f t="shared" si="200"/>
        <v>46286</v>
      </c>
    </row>
    <row r="941" spans="1:7" s="3" customFormat="1" ht="15.75" customHeight="1">
      <c r="A941" s="47"/>
      <c r="B941" s="88"/>
      <c r="C941" s="88"/>
      <c r="D941" s="88"/>
      <c r="E941" s="88"/>
      <c r="F941" s="28"/>
      <c r="G941" s="28"/>
    </row>
    <row r="942" spans="1:7" s="3" customFormat="1" ht="15.75" customHeight="1">
      <c r="A942" s="47"/>
      <c r="B942" s="5"/>
      <c r="C942" s="49"/>
      <c r="D942" s="50"/>
      <c r="E942" s="50"/>
      <c r="F942" s="48"/>
      <c r="G942" s="48"/>
    </row>
    <row r="943" spans="1:7" s="3" customFormat="1" ht="15.75" customHeight="1">
      <c r="A943" s="47"/>
      <c r="B943" s="88"/>
      <c r="C943" s="88"/>
      <c r="D943" s="88"/>
      <c r="E943" s="28"/>
      <c r="F943" s="28"/>
      <c r="G943" s="28"/>
    </row>
    <row r="944" spans="1:7" s="3" customFormat="1" ht="15.75" customHeight="1">
      <c r="A944" s="47" t="s">
        <v>650</v>
      </c>
      <c r="B944" s="206" t="s">
        <v>5</v>
      </c>
      <c r="C944" s="212" t="s">
        <v>6</v>
      </c>
      <c r="D944" s="214" t="s">
        <v>7</v>
      </c>
      <c r="E944" s="31" t="s">
        <v>8</v>
      </c>
      <c r="F944" s="31" t="s">
        <v>8</v>
      </c>
      <c r="G944" s="31" t="s">
        <v>651</v>
      </c>
    </row>
    <row r="945" spans="1:7" s="3" customFormat="1" ht="15.75" customHeight="1">
      <c r="A945" s="47"/>
      <c r="B945" s="207"/>
      <c r="C945" s="213"/>
      <c r="D945" s="214"/>
      <c r="E945" s="31" t="s">
        <v>9</v>
      </c>
      <c r="F945" s="31" t="s">
        <v>10</v>
      </c>
      <c r="G945" s="31" t="s">
        <v>11</v>
      </c>
    </row>
    <row r="946" spans="1:7" s="3" customFormat="1" ht="15.75" customHeight="1">
      <c r="A946" s="47"/>
      <c r="B946" s="72" t="s">
        <v>652</v>
      </c>
      <c r="C946" s="19"/>
      <c r="D946" s="212" t="s">
        <v>653</v>
      </c>
      <c r="E946" s="21">
        <v>46210</v>
      </c>
      <c r="F946" s="21">
        <f>E946+5</f>
        <v>46215</v>
      </c>
      <c r="G946" s="21">
        <f>F946+27</f>
        <v>46242</v>
      </c>
    </row>
    <row r="947" spans="1:7" s="3" customFormat="1" ht="15.75" customHeight="1">
      <c r="A947" s="47" t="s">
        <v>213</v>
      </c>
      <c r="B947" s="57" t="s">
        <v>654</v>
      </c>
      <c r="C947" s="19" t="s">
        <v>600</v>
      </c>
      <c r="D947" s="228"/>
      <c r="E947" s="21">
        <f t="shared" ref="E947" si="201">E946+7</f>
        <v>46217</v>
      </c>
      <c r="F947" s="21">
        <f t="shared" ref="F947:G950" si="202">F946+7</f>
        <v>46222</v>
      </c>
      <c r="G947" s="21">
        <f t="shared" si="202"/>
        <v>46249</v>
      </c>
    </row>
    <row r="948" spans="1:7" s="3" customFormat="1" ht="15.75" customHeight="1">
      <c r="A948" s="47"/>
      <c r="B948" s="72" t="s">
        <v>59</v>
      </c>
      <c r="C948" s="22"/>
      <c r="D948" s="228"/>
      <c r="E948" s="21">
        <f t="shared" ref="E948" si="203">E947+7</f>
        <v>46224</v>
      </c>
      <c r="F948" s="21">
        <f t="shared" si="202"/>
        <v>46229</v>
      </c>
      <c r="G948" s="21">
        <f t="shared" si="202"/>
        <v>46256</v>
      </c>
    </row>
    <row r="949" spans="1:7" s="3" customFormat="1" ht="15.75" customHeight="1">
      <c r="A949" s="47"/>
      <c r="B949" s="72" t="s">
        <v>655</v>
      </c>
      <c r="C949" s="19" t="s">
        <v>441</v>
      </c>
      <c r="D949" s="228"/>
      <c r="E949" s="21">
        <f t="shared" ref="E949" si="204">E948+7</f>
        <v>46231</v>
      </c>
      <c r="F949" s="21">
        <f t="shared" si="202"/>
        <v>46236</v>
      </c>
      <c r="G949" s="21">
        <f t="shared" si="202"/>
        <v>46263</v>
      </c>
    </row>
    <row r="950" spans="1:7" s="3" customFormat="1" ht="15.75" customHeight="1">
      <c r="A950" s="47"/>
      <c r="B950" s="72" t="s">
        <v>656</v>
      </c>
      <c r="C950" s="19" t="s">
        <v>442</v>
      </c>
      <c r="D950" s="229"/>
      <c r="E950" s="21">
        <f t="shared" ref="E950" si="205">E949+7</f>
        <v>46238</v>
      </c>
      <c r="F950" s="21">
        <f t="shared" si="202"/>
        <v>46243</v>
      </c>
      <c r="G950" s="21">
        <f t="shared" si="202"/>
        <v>46270</v>
      </c>
    </row>
    <row r="951" spans="1:7" s="3" customFormat="1" ht="15.75" customHeight="1">
      <c r="A951" s="47"/>
      <c r="B951" s="88"/>
      <c r="C951" s="88"/>
      <c r="D951" s="88"/>
      <c r="E951" s="88"/>
      <c r="F951" s="28"/>
      <c r="G951" s="28"/>
    </row>
    <row r="952" spans="1:7" s="3" customFormat="1" ht="15.75" customHeight="1">
      <c r="A952" s="47"/>
      <c r="B952" s="5"/>
      <c r="C952" s="49"/>
      <c r="D952" s="50"/>
      <c r="E952" s="50"/>
      <c r="F952" s="48"/>
      <c r="G952" s="48"/>
    </row>
    <row r="953" spans="1:7" s="3" customFormat="1" ht="15.75" customHeight="1">
      <c r="A953" s="47" t="s">
        <v>657</v>
      </c>
      <c r="B953" s="212" t="s">
        <v>5</v>
      </c>
      <c r="C953" s="212" t="s">
        <v>6</v>
      </c>
      <c r="D953" s="212" t="s">
        <v>7</v>
      </c>
      <c r="E953" s="31" t="s">
        <v>8</v>
      </c>
      <c r="F953" s="31" t="s">
        <v>8</v>
      </c>
      <c r="G953" s="31" t="s">
        <v>658</v>
      </c>
    </row>
    <row r="954" spans="1:7" s="3" customFormat="1" ht="15.75" customHeight="1">
      <c r="A954" s="47"/>
      <c r="B954" s="213"/>
      <c r="C954" s="213"/>
      <c r="D954" s="213"/>
      <c r="E954" s="31" t="s">
        <v>9</v>
      </c>
      <c r="F954" s="31" t="s">
        <v>10</v>
      </c>
      <c r="G954" s="31" t="s">
        <v>11</v>
      </c>
    </row>
    <row r="955" spans="1:7" s="3" customFormat="1" ht="15.75" customHeight="1">
      <c r="A955" s="47"/>
      <c r="B955" s="72" t="s">
        <v>652</v>
      </c>
      <c r="C955" s="19"/>
      <c r="D955" s="212" t="s">
        <v>653</v>
      </c>
      <c r="E955" s="21">
        <v>46210</v>
      </c>
      <c r="F955" s="21">
        <f>E955+5</f>
        <v>46215</v>
      </c>
      <c r="G955" s="21">
        <f>F955+30</f>
        <v>46245</v>
      </c>
    </row>
    <row r="956" spans="1:7" s="3" customFormat="1" ht="15.75" customHeight="1">
      <c r="A956" s="115"/>
      <c r="B956" s="57" t="s">
        <v>654</v>
      </c>
      <c r="C956" s="19" t="s">
        <v>600</v>
      </c>
      <c r="D956" s="228"/>
      <c r="E956" s="21">
        <f>E955+7</f>
        <v>46217</v>
      </c>
      <c r="F956" s="21">
        <f t="shared" ref="F956:G959" si="206">F955+7</f>
        <v>46222</v>
      </c>
      <c r="G956" s="21">
        <f t="shared" si="206"/>
        <v>46252</v>
      </c>
    </row>
    <row r="957" spans="1:7" s="3" customFormat="1" ht="15.75" customHeight="1">
      <c r="A957" s="47"/>
      <c r="B957" s="72" t="s">
        <v>59</v>
      </c>
      <c r="C957" s="22"/>
      <c r="D957" s="228"/>
      <c r="E957" s="21">
        <f t="shared" ref="E957:E959" si="207">E956+7</f>
        <v>46224</v>
      </c>
      <c r="F957" s="21">
        <f t="shared" si="206"/>
        <v>46229</v>
      </c>
      <c r="G957" s="21">
        <f t="shared" si="206"/>
        <v>46259</v>
      </c>
    </row>
    <row r="958" spans="1:7" s="3" customFormat="1" ht="15.75" customHeight="1">
      <c r="A958" s="47"/>
      <c r="B958" s="72" t="s">
        <v>655</v>
      </c>
      <c r="C958" s="19" t="s">
        <v>441</v>
      </c>
      <c r="D958" s="228"/>
      <c r="E958" s="21">
        <f t="shared" si="207"/>
        <v>46231</v>
      </c>
      <c r="F958" s="21">
        <f t="shared" si="206"/>
        <v>46236</v>
      </c>
      <c r="G958" s="21">
        <f t="shared" si="206"/>
        <v>46266</v>
      </c>
    </row>
    <row r="959" spans="1:7" s="3" customFormat="1" ht="15.75" customHeight="1">
      <c r="A959" s="115"/>
      <c r="B959" s="72" t="s">
        <v>656</v>
      </c>
      <c r="C959" s="19" t="s">
        <v>442</v>
      </c>
      <c r="D959" s="229"/>
      <c r="E959" s="21">
        <f t="shared" si="207"/>
        <v>46238</v>
      </c>
      <c r="F959" s="21">
        <f t="shared" si="206"/>
        <v>46243</v>
      </c>
      <c r="G959" s="21">
        <f t="shared" si="206"/>
        <v>46273</v>
      </c>
    </row>
    <row r="960" spans="1:7" s="3" customFormat="1" ht="15.75" customHeight="1">
      <c r="A960" s="47"/>
      <c r="B960" s="88"/>
      <c r="C960" s="88"/>
      <c r="D960" s="88"/>
      <c r="E960" s="28"/>
      <c r="F960" s="28"/>
      <c r="G960" s="28"/>
    </row>
    <row r="961" spans="1:9" s="3" customFormat="1" ht="15.75" customHeight="1">
      <c r="A961" s="47"/>
      <c r="B961" s="88"/>
      <c r="C961" s="88"/>
      <c r="D961" s="88"/>
      <c r="E961" s="88"/>
      <c r="F961" s="28"/>
      <c r="G961" s="28"/>
    </row>
    <row r="962" spans="1:9" s="3" customFormat="1" ht="15.75" customHeight="1">
      <c r="A962" s="47"/>
      <c r="B962" s="5"/>
      <c r="C962" s="49"/>
      <c r="D962" s="50"/>
      <c r="E962" s="50"/>
      <c r="F962" s="48"/>
      <c r="G962" s="48"/>
    </row>
    <row r="963" spans="1:9" s="3" customFormat="1" ht="15.75" customHeight="1">
      <c r="A963" s="47" t="s">
        <v>659</v>
      </c>
      <c r="B963" s="212" t="s">
        <v>5</v>
      </c>
      <c r="C963" s="212" t="s">
        <v>6</v>
      </c>
      <c r="D963" s="212" t="s">
        <v>7</v>
      </c>
      <c r="E963" s="31" t="s">
        <v>8</v>
      </c>
      <c r="F963" s="31" t="s">
        <v>8</v>
      </c>
      <c r="G963" s="31" t="s">
        <v>660</v>
      </c>
    </row>
    <row r="964" spans="1:9" s="3" customFormat="1" ht="15.75" customHeight="1">
      <c r="A964" s="47"/>
      <c r="B964" s="213"/>
      <c r="C964" s="213"/>
      <c r="D964" s="213"/>
      <c r="E964" s="31" t="s">
        <v>9</v>
      </c>
      <c r="F964" s="31" t="s">
        <v>10</v>
      </c>
      <c r="G964" s="31" t="s">
        <v>11</v>
      </c>
    </row>
    <row r="965" spans="1:9" s="3" customFormat="1" ht="15.75" customHeight="1">
      <c r="A965" s="47"/>
      <c r="B965" s="72" t="s">
        <v>652</v>
      </c>
      <c r="C965" s="19"/>
      <c r="D965" s="208" t="s">
        <v>661</v>
      </c>
      <c r="E965" s="21">
        <v>46210</v>
      </c>
      <c r="F965" s="21">
        <f>E965+5</f>
        <v>46215</v>
      </c>
      <c r="G965" s="21">
        <f>F965+30</f>
        <v>46245</v>
      </c>
    </row>
    <row r="966" spans="1:9" s="3" customFormat="1" ht="15.75" customHeight="1">
      <c r="A966" s="47"/>
      <c r="B966" s="57" t="s">
        <v>654</v>
      </c>
      <c r="C966" s="19" t="s">
        <v>600</v>
      </c>
      <c r="D966" s="208"/>
      <c r="E966" s="21">
        <f t="shared" ref="E966:E969" si="208">E965+7</f>
        <v>46217</v>
      </c>
      <c r="F966" s="21">
        <f t="shared" ref="F966:G969" si="209">F965+7</f>
        <v>46222</v>
      </c>
      <c r="G966" s="21">
        <f t="shared" si="209"/>
        <v>46252</v>
      </c>
    </row>
    <row r="967" spans="1:9" s="3" customFormat="1" ht="15.75" customHeight="1">
      <c r="A967" s="47"/>
      <c r="B967" s="72" t="s">
        <v>59</v>
      </c>
      <c r="C967" s="22"/>
      <c r="D967" s="208"/>
      <c r="E967" s="21">
        <f t="shared" si="208"/>
        <v>46224</v>
      </c>
      <c r="F967" s="21">
        <f t="shared" si="209"/>
        <v>46229</v>
      </c>
      <c r="G967" s="21">
        <f t="shared" si="209"/>
        <v>46259</v>
      </c>
    </row>
    <row r="968" spans="1:9" s="3" customFormat="1" ht="15.75" customHeight="1">
      <c r="A968" s="47"/>
      <c r="B968" s="72" t="s">
        <v>655</v>
      </c>
      <c r="C968" s="19" t="s">
        <v>441</v>
      </c>
      <c r="D968" s="208"/>
      <c r="E968" s="21">
        <f t="shared" si="208"/>
        <v>46231</v>
      </c>
      <c r="F968" s="21">
        <f t="shared" si="209"/>
        <v>46236</v>
      </c>
      <c r="G968" s="21">
        <f t="shared" si="209"/>
        <v>46266</v>
      </c>
    </row>
    <row r="969" spans="1:9" s="3" customFormat="1" ht="15.75" customHeight="1">
      <c r="A969" s="47"/>
      <c r="B969" s="72" t="s">
        <v>656</v>
      </c>
      <c r="C969" s="19" t="s">
        <v>442</v>
      </c>
      <c r="D969" s="208"/>
      <c r="E969" s="21">
        <f t="shared" si="208"/>
        <v>46238</v>
      </c>
      <c r="F969" s="21">
        <f t="shared" si="209"/>
        <v>46243</v>
      </c>
      <c r="G969" s="21">
        <f t="shared" si="209"/>
        <v>46273</v>
      </c>
    </row>
    <row r="970" spans="1:9" s="3" customFormat="1" ht="15.75" customHeight="1">
      <c r="A970" s="47"/>
      <c r="B970" s="88"/>
      <c r="C970" s="88"/>
      <c r="D970" s="88"/>
      <c r="E970" s="28"/>
      <c r="F970" s="28"/>
      <c r="G970" s="28"/>
    </row>
    <row r="971" spans="1:9" s="3" customFormat="1" ht="15.75" customHeight="1">
      <c r="A971" s="201" t="s">
        <v>662</v>
      </c>
      <c r="B971" s="201"/>
      <c r="C971" s="201"/>
      <c r="D971" s="201"/>
      <c r="E971" s="201"/>
      <c r="F971" s="201"/>
      <c r="G971" s="201"/>
    </row>
    <row r="972" spans="1:9" s="3" customFormat="1" ht="15.75" customHeight="1">
      <c r="A972" s="47"/>
      <c r="B972" s="5"/>
      <c r="C972" s="49"/>
      <c r="D972" s="50"/>
      <c r="E972" s="50"/>
      <c r="F972" s="48"/>
      <c r="G972" s="48"/>
    </row>
    <row r="973" spans="1:9" s="3" customFormat="1" ht="15.75" customHeight="1">
      <c r="A973" s="47" t="s">
        <v>663</v>
      </c>
      <c r="B973" s="206" t="s">
        <v>5</v>
      </c>
      <c r="C973" s="206" t="s">
        <v>6</v>
      </c>
      <c r="D973" s="206" t="s">
        <v>7</v>
      </c>
      <c r="E973" s="31" t="s">
        <v>8</v>
      </c>
      <c r="F973" s="31" t="s">
        <v>8</v>
      </c>
      <c r="G973" s="31" t="s">
        <v>664</v>
      </c>
    </row>
    <row r="974" spans="1:9" s="3" customFormat="1" ht="15.75" customHeight="1">
      <c r="A974" s="47"/>
      <c r="B974" s="207"/>
      <c r="C974" s="207"/>
      <c r="D974" s="207"/>
      <c r="E974" s="84" t="s">
        <v>9</v>
      </c>
      <c r="F974" s="31" t="s">
        <v>10</v>
      </c>
      <c r="G974" s="31" t="s">
        <v>11</v>
      </c>
    </row>
    <row r="975" spans="1:9" s="3" customFormat="1" ht="15.75" customHeight="1">
      <c r="A975" s="47"/>
      <c r="B975" s="154" t="s">
        <v>665</v>
      </c>
      <c r="C975" s="155" t="s">
        <v>666</v>
      </c>
      <c r="D975" s="206" t="s">
        <v>667</v>
      </c>
      <c r="E975" s="21">
        <v>46204</v>
      </c>
      <c r="F975" s="21">
        <f>E975+6</f>
        <v>46210</v>
      </c>
      <c r="G975" s="35">
        <f>F975+29</f>
        <v>46239</v>
      </c>
      <c r="H975" s="4"/>
      <c r="I975" s="4"/>
    </row>
    <row r="976" spans="1:9" s="3" customFormat="1" ht="15.75" customHeight="1">
      <c r="A976" s="47"/>
      <c r="B976" s="154" t="s">
        <v>668</v>
      </c>
      <c r="C976" s="155" t="s">
        <v>669</v>
      </c>
      <c r="D976" s="220"/>
      <c r="E976" s="21">
        <f>E975+7</f>
        <v>46211</v>
      </c>
      <c r="F976" s="21">
        <f t="shared" ref="E976:G979" si="210">F975+7</f>
        <v>46217</v>
      </c>
      <c r="G976" s="21">
        <f t="shared" si="210"/>
        <v>46246</v>
      </c>
      <c r="H976" s="4"/>
      <c r="I976" s="4"/>
    </row>
    <row r="977" spans="1:9" s="3" customFormat="1" ht="15.75" customHeight="1">
      <c r="A977" s="47"/>
      <c r="B977" s="154" t="s">
        <v>670</v>
      </c>
      <c r="C977" s="155" t="s">
        <v>671</v>
      </c>
      <c r="D977" s="220"/>
      <c r="E977" s="21">
        <f t="shared" si="210"/>
        <v>46218</v>
      </c>
      <c r="F977" s="21">
        <f t="shared" si="210"/>
        <v>46224</v>
      </c>
      <c r="G977" s="21">
        <f t="shared" si="210"/>
        <v>46253</v>
      </c>
      <c r="H977" s="4"/>
      <c r="I977" s="4"/>
    </row>
    <row r="978" spans="1:9" s="3" customFormat="1" ht="15.75" customHeight="1">
      <c r="A978" s="115"/>
      <c r="B978" s="154" t="s">
        <v>672</v>
      </c>
      <c r="C978" s="155" t="s">
        <v>673</v>
      </c>
      <c r="D978" s="220"/>
      <c r="E978" s="21">
        <f t="shared" si="210"/>
        <v>46225</v>
      </c>
      <c r="F978" s="21">
        <f t="shared" si="210"/>
        <v>46231</v>
      </c>
      <c r="G978" s="21">
        <f t="shared" si="210"/>
        <v>46260</v>
      </c>
      <c r="H978" s="4"/>
      <c r="I978" s="4"/>
    </row>
    <row r="979" spans="1:9" s="3" customFormat="1" ht="15.75" customHeight="1">
      <c r="A979" s="47"/>
      <c r="B979" s="156" t="s">
        <v>674</v>
      </c>
      <c r="C979" s="155" t="s">
        <v>675</v>
      </c>
      <c r="D979" s="207"/>
      <c r="E979" s="21">
        <f t="shared" si="210"/>
        <v>46232</v>
      </c>
      <c r="F979" s="21">
        <f t="shared" si="210"/>
        <v>46238</v>
      </c>
      <c r="G979" s="21">
        <f t="shared" si="210"/>
        <v>46267</v>
      </c>
      <c r="H979" s="4"/>
      <c r="I979" s="4"/>
    </row>
    <row r="980" spans="1:9" s="3" customFormat="1" ht="15.75" customHeight="1">
      <c r="A980" s="47"/>
      <c r="B980" s="5"/>
      <c r="C980" s="157"/>
      <c r="D980" s="50"/>
      <c r="E980" s="50"/>
      <c r="F980" s="158"/>
      <c r="G980" s="48"/>
      <c r="H980" s="4"/>
      <c r="I980" s="4"/>
    </row>
    <row r="981" spans="1:9" s="3" customFormat="1" ht="15.75" customHeight="1">
      <c r="A981" s="47" t="s">
        <v>676</v>
      </c>
      <c r="B981" s="212" t="s">
        <v>5</v>
      </c>
      <c r="C981" s="212" t="s">
        <v>6</v>
      </c>
      <c r="D981" s="212" t="s">
        <v>7</v>
      </c>
      <c r="E981" s="31" t="s">
        <v>8</v>
      </c>
      <c r="F981" s="31" t="s">
        <v>8</v>
      </c>
      <c r="G981" s="31" t="s">
        <v>677</v>
      </c>
      <c r="H981" s="4"/>
      <c r="I981" s="4"/>
    </row>
    <row r="982" spans="1:9" s="3" customFormat="1" ht="15.75" customHeight="1">
      <c r="A982" s="47"/>
      <c r="B982" s="213"/>
      <c r="C982" s="213"/>
      <c r="D982" s="213"/>
      <c r="E982" s="31" t="s">
        <v>9</v>
      </c>
      <c r="F982" s="31" t="s">
        <v>10</v>
      </c>
      <c r="G982" s="31" t="s">
        <v>11</v>
      </c>
      <c r="H982" s="4"/>
      <c r="I982" s="4"/>
    </row>
    <row r="983" spans="1:9" s="3" customFormat="1" ht="15.75" customHeight="1">
      <c r="A983" s="47"/>
      <c r="B983" s="57" t="s">
        <v>678</v>
      </c>
      <c r="C983" s="159" t="s">
        <v>679</v>
      </c>
      <c r="D983" s="212" t="s">
        <v>680</v>
      </c>
      <c r="E983" s="21">
        <v>46205</v>
      </c>
      <c r="F983" s="21">
        <f>E983+6</f>
        <v>46211</v>
      </c>
      <c r="G983" s="35">
        <f>F983+15</f>
        <v>46226</v>
      </c>
      <c r="H983" s="4"/>
      <c r="I983" s="4"/>
    </row>
    <row r="984" spans="1:9" s="3" customFormat="1" ht="15.75" customHeight="1">
      <c r="A984" s="4"/>
      <c r="B984" s="100" t="s">
        <v>681</v>
      </c>
      <c r="C984" s="90" t="s">
        <v>682</v>
      </c>
      <c r="D984" s="219"/>
      <c r="E984" s="21">
        <f t="shared" ref="E984" si="211">E983+7</f>
        <v>46212</v>
      </c>
      <c r="F984" s="21">
        <f t="shared" ref="F984:G987" si="212">F983+7</f>
        <v>46218</v>
      </c>
      <c r="G984" s="21">
        <f t="shared" si="212"/>
        <v>46233</v>
      </c>
      <c r="H984" s="4"/>
      <c r="I984" s="4"/>
    </row>
    <row r="985" spans="1:9" s="3" customFormat="1" ht="15.75" customHeight="1">
      <c r="A985" s="47"/>
      <c r="B985" s="90" t="s">
        <v>683</v>
      </c>
      <c r="C985" s="90" t="s">
        <v>684</v>
      </c>
      <c r="D985" s="219"/>
      <c r="E985" s="21">
        <f t="shared" ref="E985" si="213">E984+7</f>
        <v>46219</v>
      </c>
      <c r="F985" s="21">
        <f t="shared" si="212"/>
        <v>46225</v>
      </c>
      <c r="G985" s="21">
        <f t="shared" si="212"/>
        <v>46240</v>
      </c>
      <c r="H985" s="4"/>
      <c r="I985" s="4"/>
    </row>
    <row r="986" spans="1:9" s="3" customFormat="1" ht="15.75" customHeight="1">
      <c r="A986" s="47"/>
      <c r="B986" s="90" t="s">
        <v>685</v>
      </c>
      <c r="C986" s="90" t="s">
        <v>686</v>
      </c>
      <c r="D986" s="219"/>
      <c r="E986" s="21">
        <f t="shared" ref="E986:E987" si="214">E985+7</f>
        <v>46226</v>
      </c>
      <c r="F986" s="21">
        <f t="shared" si="212"/>
        <v>46232</v>
      </c>
      <c r="G986" s="21">
        <f t="shared" si="212"/>
        <v>46247</v>
      </c>
      <c r="H986" s="4"/>
      <c r="I986" s="4"/>
    </row>
    <row r="987" spans="1:9" s="3" customFormat="1" ht="15.75" customHeight="1">
      <c r="A987" s="47"/>
      <c r="B987" s="57" t="s">
        <v>687</v>
      </c>
      <c r="C987" s="159" t="s">
        <v>688</v>
      </c>
      <c r="D987" s="213"/>
      <c r="E987" s="21">
        <f t="shared" si="214"/>
        <v>46233</v>
      </c>
      <c r="F987" s="21">
        <f t="shared" si="212"/>
        <v>46239</v>
      </c>
      <c r="G987" s="21">
        <f t="shared" si="212"/>
        <v>46254</v>
      </c>
      <c r="H987" s="4"/>
      <c r="I987" s="4"/>
    </row>
    <row r="988" spans="1:9" s="3" customFormat="1" ht="15.75" customHeight="1">
      <c r="A988" s="47"/>
      <c r="B988" s="4"/>
      <c r="C988" s="4"/>
      <c r="D988" s="88"/>
      <c r="E988" s="88"/>
      <c r="F988" s="160"/>
      <c r="G988" s="160"/>
      <c r="H988" s="4"/>
      <c r="I988" s="4"/>
    </row>
    <row r="989" spans="1:9" s="3" customFormat="1" ht="15.75" customHeight="1">
      <c r="A989" s="47"/>
      <c r="B989" s="206" t="s">
        <v>5</v>
      </c>
      <c r="C989" s="206" t="s">
        <v>6</v>
      </c>
      <c r="D989" s="206" t="s">
        <v>7</v>
      </c>
      <c r="E989" s="31" t="s">
        <v>8</v>
      </c>
      <c r="F989" s="31" t="s">
        <v>8</v>
      </c>
      <c r="G989" s="31" t="s">
        <v>677</v>
      </c>
      <c r="H989" s="4"/>
      <c r="I989" s="4"/>
    </row>
    <row r="990" spans="1:9" s="3" customFormat="1" ht="15.75" customHeight="1">
      <c r="A990" s="47"/>
      <c r="B990" s="207"/>
      <c r="C990" s="207"/>
      <c r="D990" s="207"/>
      <c r="E990" s="84" t="s">
        <v>9</v>
      </c>
      <c r="F990" s="31" t="s">
        <v>10</v>
      </c>
      <c r="G990" s="31" t="s">
        <v>11</v>
      </c>
      <c r="H990" s="4"/>
      <c r="I990" s="4"/>
    </row>
    <row r="991" spans="1:9" s="3" customFormat="1" ht="15.75" customHeight="1">
      <c r="A991" s="47"/>
      <c r="B991" s="100" t="s">
        <v>689</v>
      </c>
      <c r="C991" s="57" t="s">
        <v>690</v>
      </c>
      <c r="D991" s="214" t="s">
        <v>691</v>
      </c>
      <c r="E991" s="21">
        <v>46210</v>
      </c>
      <c r="F991" s="21">
        <f>E991+6</f>
        <v>46216</v>
      </c>
      <c r="G991" s="21">
        <f>F991+16</f>
        <v>46232</v>
      </c>
      <c r="H991" s="4"/>
      <c r="I991" s="4"/>
    </row>
    <row r="992" spans="1:9" s="3" customFormat="1" ht="15.75" customHeight="1">
      <c r="A992" s="47"/>
      <c r="B992" s="100" t="s">
        <v>692</v>
      </c>
      <c r="C992" s="57" t="s">
        <v>693</v>
      </c>
      <c r="D992" s="214"/>
      <c r="E992" s="21">
        <f>E991+7</f>
        <v>46217</v>
      </c>
      <c r="F992" s="21">
        <f t="shared" ref="F992:G995" si="215">F991+7</f>
        <v>46223</v>
      </c>
      <c r="G992" s="21">
        <f t="shared" si="215"/>
        <v>46239</v>
      </c>
      <c r="H992" s="4"/>
      <c r="I992" s="4"/>
    </row>
    <row r="993" spans="1:9" s="3" customFormat="1" ht="15.75" customHeight="1">
      <c r="A993" s="47"/>
      <c r="B993" s="90" t="s">
        <v>694</v>
      </c>
      <c r="C993" s="59" t="s">
        <v>695</v>
      </c>
      <c r="D993" s="214"/>
      <c r="E993" s="21">
        <f t="shared" ref="E993" si="216">E992+7</f>
        <v>46224</v>
      </c>
      <c r="F993" s="21">
        <f t="shared" si="215"/>
        <v>46230</v>
      </c>
      <c r="G993" s="21">
        <f t="shared" si="215"/>
        <v>46246</v>
      </c>
      <c r="H993" s="4"/>
      <c r="I993" s="4"/>
    </row>
    <row r="994" spans="1:9" s="3" customFormat="1" ht="15.75" customHeight="1">
      <c r="A994" s="47"/>
      <c r="B994" s="90" t="s">
        <v>696</v>
      </c>
      <c r="C994" s="57" t="s">
        <v>690</v>
      </c>
      <c r="D994" s="214"/>
      <c r="E994" s="21">
        <f t="shared" ref="E994" si="217">E993+7</f>
        <v>46231</v>
      </c>
      <c r="F994" s="21">
        <f t="shared" si="215"/>
        <v>46237</v>
      </c>
      <c r="G994" s="21">
        <f t="shared" si="215"/>
        <v>46253</v>
      </c>
      <c r="H994" s="4"/>
      <c r="I994" s="4"/>
    </row>
    <row r="995" spans="1:9" s="3" customFormat="1" ht="15.75" customHeight="1">
      <c r="A995" s="47"/>
      <c r="B995" s="100" t="s">
        <v>697</v>
      </c>
      <c r="C995" s="57" t="s">
        <v>698</v>
      </c>
      <c r="D995" s="214"/>
      <c r="E995" s="21">
        <f t="shared" ref="E995" si="218">E994+7</f>
        <v>46238</v>
      </c>
      <c r="F995" s="21">
        <f t="shared" si="215"/>
        <v>46244</v>
      </c>
      <c r="G995" s="21">
        <f t="shared" si="215"/>
        <v>46260</v>
      </c>
      <c r="H995" s="4"/>
      <c r="I995" s="4"/>
    </row>
    <row r="996" spans="1:9" s="3" customFormat="1" ht="15.75" customHeight="1">
      <c r="A996" s="194"/>
      <c r="B996" s="194"/>
      <c r="C996" s="194"/>
      <c r="D996" s="194"/>
      <c r="E996" s="194"/>
      <c r="F996" s="194"/>
      <c r="G996" s="194"/>
      <c r="H996" s="194"/>
      <c r="I996" s="194"/>
    </row>
    <row r="997" spans="1:9" s="3" customFormat="1" ht="15.75" customHeight="1">
      <c r="A997" s="47"/>
      <c r="B997" s="212" t="s">
        <v>5</v>
      </c>
      <c r="C997" s="212" t="s">
        <v>6</v>
      </c>
      <c r="D997" s="212" t="s">
        <v>7</v>
      </c>
      <c r="E997" s="21" t="s">
        <v>8</v>
      </c>
      <c r="F997" s="21" t="s">
        <v>8</v>
      </c>
      <c r="G997" s="21" t="s">
        <v>677</v>
      </c>
      <c r="H997" s="4"/>
      <c r="I997" s="4"/>
    </row>
    <row r="998" spans="1:9" s="3" customFormat="1" ht="15.75" customHeight="1">
      <c r="A998" s="47"/>
      <c r="B998" s="213"/>
      <c r="C998" s="213"/>
      <c r="D998" s="213"/>
      <c r="E998" s="21" t="s">
        <v>9</v>
      </c>
      <c r="F998" s="21" t="s">
        <v>10</v>
      </c>
      <c r="G998" s="21" t="s">
        <v>11</v>
      </c>
      <c r="H998" s="4"/>
      <c r="I998" s="4"/>
    </row>
    <row r="999" spans="1:9" s="3" customFormat="1" ht="15.75" customHeight="1">
      <c r="A999" s="47"/>
      <c r="B999" s="90" t="s">
        <v>699</v>
      </c>
      <c r="C999" s="57" t="s">
        <v>700</v>
      </c>
      <c r="D999" s="212" t="s">
        <v>701</v>
      </c>
      <c r="E999" s="21">
        <v>46205</v>
      </c>
      <c r="F999" s="21">
        <f>E999+5</f>
        <v>46210</v>
      </c>
      <c r="G999" s="21">
        <f>F999+14</f>
        <v>46224</v>
      </c>
      <c r="H999" s="4"/>
      <c r="I999" s="4"/>
    </row>
    <row r="1000" spans="1:9" s="3" customFormat="1" ht="15.75" customHeight="1">
      <c r="A1000" s="47"/>
      <c r="B1000" s="161" t="s">
        <v>702</v>
      </c>
      <c r="C1000" s="57" t="s">
        <v>703</v>
      </c>
      <c r="D1000" s="219"/>
      <c r="E1000" s="21">
        <f t="shared" ref="E1000:G1003" si="219">E999+7</f>
        <v>46212</v>
      </c>
      <c r="F1000" s="21">
        <f t="shared" si="219"/>
        <v>46217</v>
      </c>
      <c r="G1000" s="21">
        <f t="shared" si="219"/>
        <v>46231</v>
      </c>
      <c r="H1000" s="4"/>
      <c r="I1000" s="4"/>
    </row>
    <row r="1001" spans="1:9" s="3" customFormat="1" ht="15.75" customHeight="1">
      <c r="A1001" s="47"/>
      <c r="B1001" s="162" t="s">
        <v>704</v>
      </c>
      <c r="C1001" s="57" t="s">
        <v>705</v>
      </c>
      <c r="D1001" s="219"/>
      <c r="E1001" s="21">
        <f t="shared" si="219"/>
        <v>46219</v>
      </c>
      <c r="F1001" s="21">
        <f t="shared" si="219"/>
        <v>46224</v>
      </c>
      <c r="G1001" s="21">
        <f t="shared" si="219"/>
        <v>46238</v>
      </c>
      <c r="H1001" s="4"/>
      <c r="I1001" s="4"/>
    </row>
    <row r="1002" spans="1:9" s="3" customFormat="1" ht="15.75" customHeight="1">
      <c r="A1002" s="47"/>
      <c r="B1002" s="90" t="s">
        <v>706</v>
      </c>
      <c r="C1002" s="57" t="s">
        <v>707</v>
      </c>
      <c r="D1002" s="219"/>
      <c r="E1002" s="21">
        <f t="shared" si="219"/>
        <v>46226</v>
      </c>
      <c r="F1002" s="21">
        <f t="shared" si="219"/>
        <v>46231</v>
      </c>
      <c r="G1002" s="21">
        <f t="shared" si="219"/>
        <v>46245</v>
      </c>
      <c r="H1002" s="4"/>
      <c r="I1002" s="4"/>
    </row>
    <row r="1003" spans="1:9" s="3" customFormat="1" ht="15.75" customHeight="1">
      <c r="A1003" s="47"/>
      <c r="B1003" s="90" t="s">
        <v>607</v>
      </c>
      <c r="C1003" s="57" t="s">
        <v>708</v>
      </c>
      <c r="D1003" s="213"/>
      <c r="E1003" s="21">
        <f t="shared" si="219"/>
        <v>46233</v>
      </c>
      <c r="F1003" s="21">
        <f t="shared" si="219"/>
        <v>46238</v>
      </c>
      <c r="G1003" s="21">
        <f t="shared" si="219"/>
        <v>46252</v>
      </c>
      <c r="H1003" s="4"/>
      <c r="I1003" s="4"/>
    </row>
    <row r="1004" spans="1:9" s="3" customFormat="1" ht="15.75" customHeight="1">
      <c r="A1004" s="202"/>
      <c r="B1004" s="202"/>
      <c r="C1004" s="202"/>
      <c r="D1004" s="202"/>
      <c r="E1004" s="202"/>
      <c r="F1004" s="202"/>
      <c r="G1004" s="202"/>
      <c r="H1004" s="202"/>
      <c r="I1004" s="4"/>
    </row>
    <row r="1005" spans="1:9" s="3" customFormat="1" ht="15.75" customHeight="1">
      <c r="A1005" s="47"/>
      <c r="B1005" s="212" t="s">
        <v>5</v>
      </c>
      <c r="C1005" s="212" t="s">
        <v>6</v>
      </c>
      <c r="D1005" s="212" t="s">
        <v>7</v>
      </c>
      <c r="E1005" s="21" t="s">
        <v>8</v>
      </c>
      <c r="F1005" s="21" t="s">
        <v>8</v>
      </c>
      <c r="G1005" s="35" t="s">
        <v>677</v>
      </c>
      <c r="H1005" s="4"/>
      <c r="I1005" s="4"/>
    </row>
    <row r="1006" spans="1:9" s="3" customFormat="1" ht="15.75" customHeight="1">
      <c r="A1006" s="47"/>
      <c r="B1006" s="213"/>
      <c r="C1006" s="213"/>
      <c r="D1006" s="213"/>
      <c r="E1006" s="21" t="s">
        <v>9</v>
      </c>
      <c r="F1006" s="21" t="s">
        <v>10</v>
      </c>
      <c r="G1006" s="21" t="s">
        <v>11</v>
      </c>
      <c r="H1006" s="4"/>
      <c r="I1006" s="4"/>
    </row>
    <row r="1007" spans="1:9" s="4" customFormat="1" ht="15.75" customHeight="1">
      <c r="A1007" s="47"/>
      <c r="B1007" s="57" t="s">
        <v>709</v>
      </c>
      <c r="C1007" s="57" t="s">
        <v>710</v>
      </c>
      <c r="D1007" s="214" t="s">
        <v>711</v>
      </c>
      <c r="E1007" s="21">
        <v>46208</v>
      </c>
      <c r="F1007" s="21">
        <f>E1007+6</f>
        <v>46214</v>
      </c>
      <c r="G1007" s="21">
        <f>F1007+15</f>
        <v>46229</v>
      </c>
    </row>
    <row r="1008" spans="1:9" s="4" customFormat="1" ht="15.75" customHeight="1">
      <c r="A1008" s="47"/>
      <c r="B1008" s="59" t="s">
        <v>712</v>
      </c>
      <c r="C1008" s="57"/>
      <c r="D1008" s="234"/>
      <c r="E1008" s="21">
        <f t="shared" ref="E1008:G1011" si="220">E1007+7</f>
        <v>46215</v>
      </c>
      <c r="F1008" s="21">
        <f t="shared" si="220"/>
        <v>46221</v>
      </c>
      <c r="G1008" s="21">
        <f t="shared" si="220"/>
        <v>46236</v>
      </c>
    </row>
    <row r="1009" spans="1:8" s="4" customFormat="1" ht="15.75" customHeight="1">
      <c r="A1009" s="47"/>
      <c r="B1009" s="154" t="s">
        <v>713</v>
      </c>
      <c r="C1009" s="90" t="s">
        <v>714</v>
      </c>
      <c r="D1009" s="234"/>
      <c r="E1009" s="21">
        <f t="shared" si="220"/>
        <v>46222</v>
      </c>
      <c r="F1009" s="21">
        <f t="shared" si="220"/>
        <v>46228</v>
      </c>
      <c r="G1009" s="21">
        <f t="shared" si="220"/>
        <v>46243</v>
      </c>
    </row>
    <row r="1010" spans="1:8" s="4" customFormat="1" ht="15.75" customHeight="1">
      <c r="A1010" s="47"/>
      <c r="B1010" s="100" t="s">
        <v>59</v>
      </c>
      <c r="C1010" s="163"/>
      <c r="D1010" s="234"/>
      <c r="E1010" s="35">
        <f t="shared" si="220"/>
        <v>46229</v>
      </c>
      <c r="F1010" s="21">
        <f t="shared" si="220"/>
        <v>46235</v>
      </c>
      <c r="G1010" s="21">
        <f t="shared" si="220"/>
        <v>46250</v>
      </c>
    </row>
    <row r="1011" spans="1:8" s="4" customFormat="1" ht="15.75" customHeight="1">
      <c r="A1011" s="115"/>
      <c r="B1011" s="57" t="s">
        <v>715</v>
      </c>
      <c r="C1011" s="57" t="s">
        <v>679</v>
      </c>
      <c r="D1011" s="234"/>
      <c r="E1011" s="164">
        <f t="shared" si="220"/>
        <v>46236</v>
      </c>
      <c r="F1011" s="164">
        <f t="shared" si="220"/>
        <v>46242</v>
      </c>
      <c r="G1011" s="164">
        <f t="shared" si="220"/>
        <v>46257</v>
      </c>
    </row>
    <row r="1012" spans="1:8" s="4" customFormat="1" ht="15.75" customHeight="1">
      <c r="A1012" s="115"/>
      <c r="B1012" s="165"/>
      <c r="C1012" s="166"/>
      <c r="D1012" s="60"/>
      <c r="E1012" s="167"/>
      <c r="F1012" s="167"/>
      <c r="G1012" s="167"/>
    </row>
    <row r="1013" spans="1:8" s="4" customFormat="1" ht="15.75" customHeight="1">
      <c r="A1013" s="115"/>
      <c r="B1013" s="25"/>
      <c r="C1013" s="25"/>
    </row>
    <row r="1014" spans="1:8" s="4" customFormat="1" ht="15.75" customHeight="1">
      <c r="A1014" s="47" t="s">
        <v>716</v>
      </c>
      <c r="B1014" s="212" t="s">
        <v>5</v>
      </c>
      <c r="C1014" s="212" t="s">
        <v>6</v>
      </c>
      <c r="D1014" s="212" t="s">
        <v>7</v>
      </c>
      <c r="E1014" s="21" t="s">
        <v>8</v>
      </c>
      <c r="F1014" s="21" t="s">
        <v>8</v>
      </c>
      <c r="G1014" s="21" t="s">
        <v>716</v>
      </c>
    </row>
    <row r="1015" spans="1:8" s="4" customFormat="1" ht="15.75" customHeight="1">
      <c r="A1015" s="47"/>
      <c r="B1015" s="213"/>
      <c r="C1015" s="213"/>
      <c r="D1015" s="213"/>
      <c r="E1015" s="21" t="s">
        <v>9</v>
      </c>
      <c r="F1015" s="21" t="s">
        <v>10</v>
      </c>
      <c r="G1015" s="21" t="s">
        <v>11</v>
      </c>
    </row>
    <row r="1016" spans="1:8" s="4" customFormat="1" ht="15.75" customHeight="1">
      <c r="A1016" s="47"/>
      <c r="B1016" s="90" t="s">
        <v>699</v>
      </c>
      <c r="C1016" s="57" t="s">
        <v>700</v>
      </c>
      <c r="D1016" s="212" t="s">
        <v>701</v>
      </c>
      <c r="E1016" s="21">
        <v>46203</v>
      </c>
      <c r="F1016" s="21">
        <f>E1016+6</f>
        <v>46209</v>
      </c>
      <c r="G1016" s="21">
        <f>F1016+21</f>
        <v>46230</v>
      </c>
    </row>
    <row r="1017" spans="1:8" s="4" customFormat="1" ht="15.75" customHeight="1">
      <c r="A1017" s="47"/>
      <c r="B1017" s="161" t="s">
        <v>702</v>
      </c>
      <c r="C1017" s="57" t="s">
        <v>703</v>
      </c>
      <c r="D1017" s="219"/>
      <c r="E1017" s="21">
        <f t="shared" ref="E1017" si="221">E1016+7</f>
        <v>46210</v>
      </c>
      <c r="F1017" s="21">
        <f t="shared" ref="F1017:G1020" si="222">F1016+7</f>
        <v>46216</v>
      </c>
      <c r="G1017" s="21">
        <f t="shared" si="222"/>
        <v>46237</v>
      </c>
    </row>
    <row r="1018" spans="1:8" s="4" customFormat="1" ht="15.75" customHeight="1">
      <c r="B1018" s="162" t="s">
        <v>704</v>
      </c>
      <c r="C1018" s="57" t="s">
        <v>705</v>
      </c>
      <c r="D1018" s="219"/>
      <c r="E1018" s="21">
        <f t="shared" ref="E1018" si="223">E1017+7</f>
        <v>46217</v>
      </c>
      <c r="F1018" s="21">
        <f t="shared" si="222"/>
        <v>46223</v>
      </c>
      <c r="G1018" s="21">
        <f t="shared" si="222"/>
        <v>46244</v>
      </c>
    </row>
    <row r="1019" spans="1:8" s="4" customFormat="1" ht="15.75" customHeight="1">
      <c r="A1019" s="47"/>
      <c r="B1019" s="90" t="s">
        <v>706</v>
      </c>
      <c r="C1019" s="57" t="s">
        <v>707</v>
      </c>
      <c r="D1019" s="219"/>
      <c r="E1019" s="21">
        <f t="shared" ref="E1019" si="224">E1018+7</f>
        <v>46224</v>
      </c>
      <c r="F1019" s="21">
        <f t="shared" si="222"/>
        <v>46230</v>
      </c>
      <c r="G1019" s="21">
        <f t="shared" si="222"/>
        <v>46251</v>
      </c>
    </row>
    <row r="1020" spans="1:8" s="4" customFormat="1" ht="15.75" customHeight="1">
      <c r="A1020" s="115"/>
      <c r="B1020" s="90" t="s">
        <v>607</v>
      </c>
      <c r="C1020" s="57" t="s">
        <v>708</v>
      </c>
      <c r="D1020" s="213"/>
      <c r="E1020" s="21">
        <f t="shared" ref="E1020" si="225">E1019+7</f>
        <v>46231</v>
      </c>
      <c r="F1020" s="21">
        <f t="shared" si="222"/>
        <v>46237</v>
      </c>
      <c r="G1020" s="21">
        <f t="shared" si="222"/>
        <v>46258</v>
      </c>
    </row>
    <row r="1021" spans="1:8" s="4" customFormat="1" ht="15.75" customHeight="1">
      <c r="A1021" s="194"/>
      <c r="B1021" s="194"/>
      <c r="C1021" s="194"/>
      <c r="D1021" s="194"/>
      <c r="E1021" s="194"/>
      <c r="F1021" s="194"/>
      <c r="G1021" s="194"/>
      <c r="H1021" s="194"/>
    </row>
    <row r="1022" spans="1:8" s="4" customFormat="1" ht="15.75" customHeight="1">
      <c r="A1022" s="47" t="s">
        <v>717</v>
      </c>
      <c r="B1022" s="212" t="s">
        <v>5</v>
      </c>
      <c r="C1022" s="212" t="s">
        <v>6</v>
      </c>
      <c r="D1022" s="212" t="s">
        <v>7</v>
      </c>
      <c r="E1022" s="21" t="s">
        <v>8</v>
      </c>
      <c r="F1022" s="21" t="s">
        <v>8</v>
      </c>
      <c r="G1022" s="21" t="s">
        <v>718</v>
      </c>
    </row>
    <row r="1023" spans="1:8" s="4" customFormat="1" ht="15.75" customHeight="1">
      <c r="A1023" s="47"/>
      <c r="B1023" s="213"/>
      <c r="C1023" s="213"/>
      <c r="D1023" s="213"/>
      <c r="E1023" s="21" t="s">
        <v>9</v>
      </c>
      <c r="F1023" s="21" t="s">
        <v>10</v>
      </c>
      <c r="G1023" s="21" t="s">
        <v>11</v>
      </c>
    </row>
    <row r="1024" spans="1:8" s="4" customFormat="1" ht="15.75" customHeight="1">
      <c r="B1024" s="168" t="s">
        <v>719</v>
      </c>
      <c r="C1024" s="169" t="s">
        <v>720</v>
      </c>
      <c r="D1024" s="212" t="s">
        <v>341</v>
      </c>
      <c r="E1024" s="21">
        <v>46209</v>
      </c>
      <c r="F1024" s="21">
        <f>E1024+4</f>
        <v>46213</v>
      </c>
      <c r="G1024" s="21">
        <f>F1024+18</f>
        <v>46231</v>
      </c>
    </row>
    <row r="1025" spans="1:8" s="4" customFormat="1" ht="15.75" customHeight="1">
      <c r="A1025" s="47"/>
      <c r="B1025" s="168" t="s">
        <v>721</v>
      </c>
      <c r="C1025" s="170" t="s">
        <v>722</v>
      </c>
      <c r="D1025" s="219"/>
      <c r="E1025" s="21">
        <f t="shared" ref="E1025:G1028" si="226">E1024+7</f>
        <v>46216</v>
      </c>
      <c r="F1025" s="21">
        <f t="shared" si="226"/>
        <v>46220</v>
      </c>
      <c r="G1025" s="21">
        <f t="shared" si="226"/>
        <v>46238</v>
      </c>
    </row>
    <row r="1026" spans="1:8" s="4" customFormat="1" ht="15.75" customHeight="1">
      <c r="A1026" s="47"/>
      <c r="B1026" s="168" t="s">
        <v>59</v>
      </c>
      <c r="C1026" s="57"/>
      <c r="D1026" s="219"/>
      <c r="E1026" s="21">
        <f t="shared" si="226"/>
        <v>46223</v>
      </c>
      <c r="F1026" s="21">
        <f t="shared" si="226"/>
        <v>46227</v>
      </c>
      <c r="G1026" s="21">
        <f t="shared" si="226"/>
        <v>46245</v>
      </c>
    </row>
    <row r="1027" spans="1:8" s="4" customFormat="1" ht="15.75" customHeight="1">
      <c r="A1027" s="47"/>
      <c r="B1027" s="168" t="s">
        <v>342</v>
      </c>
      <c r="C1027" s="57" t="s">
        <v>723</v>
      </c>
      <c r="D1027" s="219"/>
      <c r="E1027" s="35">
        <f t="shared" si="226"/>
        <v>46230</v>
      </c>
      <c r="F1027" s="171">
        <f t="shared" si="226"/>
        <v>46234</v>
      </c>
      <c r="G1027" s="171">
        <f t="shared" si="226"/>
        <v>46252</v>
      </c>
    </row>
    <row r="1028" spans="1:8" s="4" customFormat="1" ht="15.75" customHeight="1">
      <c r="A1028" s="47"/>
      <c r="B1028" s="168" t="s">
        <v>346</v>
      </c>
      <c r="C1028" s="169" t="s">
        <v>724</v>
      </c>
      <c r="D1028" s="213"/>
      <c r="E1028" s="35">
        <f t="shared" si="226"/>
        <v>46237</v>
      </c>
      <c r="F1028" s="171">
        <f t="shared" si="226"/>
        <v>46241</v>
      </c>
      <c r="G1028" s="171">
        <f t="shared" si="226"/>
        <v>46259</v>
      </c>
    </row>
    <row r="1029" spans="1:8" s="194" customFormat="1" ht="15.75" customHeight="1"/>
    <row r="1030" spans="1:8" s="4" customFormat="1" ht="15.75" customHeight="1">
      <c r="A1030" s="47" t="s">
        <v>725</v>
      </c>
      <c r="B1030" s="214" t="s">
        <v>5</v>
      </c>
      <c r="C1030" s="214" t="s">
        <v>6</v>
      </c>
      <c r="D1030" s="212" t="s">
        <v>7</v>
      </c>
      <c r="E1030" s="21" t="s">
        <v>8</v>
      </c>
      <c r="F1030" s="21" t="s">
        <v>8</v>
      </c>
      <c r="G1030" s="35" t="s">
        <v>725</v>
      </c>
    </row>
    <row r="1031" spans="1:8" s="4" customFormat="1" ht="15.75" customHeight="1">
      <c r="A1031" s="47"/>
      <c r="B1031" s="214"/>
      <c r="C1031" s="214"/>
      <c r="D1031" s="213"/>
      <c r="E1031" s="21" t="s">
        <v>9</v>
      </c>
      <c r="F1031" s="21" t="s">
        <v>10</v>
      </c>
      <c r="G1031" s="21" t="s">
        <v>11</v>
      </c>
    </row>
    <row r="1032" spans="1:8" s="4" customFormat="1" ht="15.75" customHeight="1">
      <c r="A1032" s="47"/>
      <c r="B1032" s="90" t="s">
        <v>726</v>
      </c>
      <c r="C1032" s="57" t="s">
        <v>727</v>
      </c>
      <c r="D1032" s="214" t="s">
        <v>728</v>
      </c>
      <c r="E1032" s="21">
        <v>46208</v>
      </c>
      <c r="F1032" s="21">
        <f>E1032+5</f>
        <v>46213</v>
      </c>
      <c r="G1032" s="21">
        <f>F1032+30</f>
        <v>46243</v>
      </c>
    </row>
    <row r="1033" spans="1:8" s="4" customFormat="1" ht="15.75" customHeight="1">
      <c r="A1033" s="47"/>
      <c r="B1033" s="90" t="s">
        <v>729</v>
      </c>
      <c r="C1033" s="172" t="s">
        <v>730</v>
      </c>
      <c r="D1033" s="214"/>
      <c r="E1033" s="21">
        <f t="shared" ref="E1033" si="227">E1032+7</f>
        <v>46215</v>
      </c>
      <c r="F1033" s="21">
        <f t="shared" ref="F1033:G1035" si="228">F1032+7</f>
        <v>46220</v>
      </c>
      <c r="G1033" s="21">
        <f t="shared" si="228"/>
        <v>46250</v>
      </c>
    </row>
    <row r="1034" spans="1:8" s="4" customFormat="1" ht="15.75" customHeight="1">
      <c r="A1034" s="47"/>
      <c r="B1034" s="173" t="s">
        <v>731</v>
      </c>
      <c r="C1034" s="174" t="s">
        <v>732</v>
      </c>
      <c r="D1034" s="214"/>
      <c r="E1034" s="21">
        <f t="shared" ref="E1034" si="229">E1033+7</f>
        <v>46222</v>
      </c>
      <c r="F1034" s="21">
        <f t="shared" si="228"/>
        <v>46227</v>
      </c>
      <c r="G1034" s="21">
        <f t="shared" si="228"/>
        <v>46257</v>
      </c>
    </row>
    <row r="1035" spans="1:8" s="4" customFormat="1" ht="15.75" customHeight="1">
      <c r="A1035" s="47"/>
      <c r="B1035" s="100" t="s">
        <v>733</v>
      </c>
      <c r="C1035" s="172" t="s">
        <v>734</v>
      </c>
      <c r="D1035" s="214"/>
      <c r="E1035" s="35">
        <f t="shared" ref="E1035" si="230">E1034+7</f>
        <v>46229</v>
      </c>
      <c r="F1035" s="21">
        <f t="shared" si="228"/>
        <v>46234</v>
      </c>
      <c r="G1035" s="21">
        <f t="shared" si="228"/>
        <v>46264</v>
      </c>
    </row>
    <row r="1036" spans="1:8" s="4" customFormat="1" ht="15.75" customHeight="1">
      <c r="A1036" s="47"/>
      <c r="B1036" s="90" t="s">
        <v>735</v>
      </c>
      <c r="C1036" s="57" t="s">
        <v>736</v>
      </c>
      <c r="D1036" s="214"/>
      <c r="E1036" s="164">
        <f t="shared" ref="E1036:G1036" si="231">E1035+7</f>
        <v>46236</v>
      </c>
      <c r="F1036" s="21">
        <f t="shared" si="231"/>
        <v>46241</v>
      </c>
      <c r="G1036" s="21">
        <f t="shared" si="231"/>
        <v>46271</v>
      </c>
    </row>
    <row r="1037" spans="1:8" s="4" customFormat="1" ht="15.75" customHeight="1">
      <c r="A1037" s="194"/>
      <c r="B1037" s="194"/>
      <c r="C1037" s="194"/>
      <c r="D1037" s="194"/>
      <c r="E1037" s="194"/>
      <c r="F1037" s="194"/>
      <c r="G1037" s="194"/>
      <c r="H1037" s="194"/>
    </row>
    <row r="1038" spans="1:8" s="4" customFormat="1" ht="15.75" customHeight="1">
      <c r="A1038" s="194"/>
      <c r="B1038" s="194"/>
      <c r="C1038" s="194"/>
      <c r="D1038" s="194"/>
      <c r="E1038" s="194"/>
      <c r="F1038" s="194"/>
      <c r="G1038" s="194"/>
      <c r="H1038" s="194"/>
    </row>
    <row r="1039" spans="1:8" s="4" customFormat="1" ht="15.75" customHeight="1">
      <c r="A1039" s="47"/>
      <c r="B1039" s="214" t="s">
        <v>5</v>
      </c>
      <c r="C1039" s="214" t="s">
        <v>6</v>
      </c>
      <c r="D1039" s="212" t="s">
        <v>7</v>
      </c>
      <c r="E1039" s="21" t="s">
        <v>8</v>
      </c>
      <c r="F1039" s="21" t="s">
        <v>8</v>
      </c>
      <c r="G1039" s="35" t="s">
        <v>725</v>
      </c>
    </row>
    <row r="1040" spans="1:8" s="4" customFormat="1" ht="15.75" customHeight="1">
      <c r="A1040" s="47"/>
      <c r="B1040" s="214"/>
      <c r="C1040" s="214"/>
      <c r="D1040" s="213"/>
      <c r="E1040" s="21" t="s">
        <v>9</v>
      </c>
      <c r="F1040" s="21" t="s">
        <v>10</v>
      </c>
      <c r="G1040" s="21" t="s">
        <v>11</v>
      </c>
    </row>
    <row r="1041" spans="1:8" s="4" customFormat="1" ht="15.75" customHeight="1">
      <c r="A1041" s="47"/>
      <c r="B1041" s="57" t="s">
        <v>737</v>
      </c>
      <c r="C1041" s="175" t="s">
        <v>738</v>
      </c>
      <c r="D1041" s="212" t="s">
        <v>739</v>
      </c>
      <c r="E1041" s="21">
        <v>46205</v>
      </c>
      <c r="F1041" s="21">
        <f>E1041+5</f>
        <v>46210</v>
      </c>
      <c r="G1041" s="21">
        <f>F1041+33</f>
        <v>46243</v>
      </c>
    </row>
    <row r="1042" spans="1:8" s="4" customFormat="1" ht="15.75" customHeight="1">
      <c r="A1042" s="47"/>
      <c r="B1042" s="59" t="s">
        <v>740</v>
      </c>
      <c r="C1042" s="175" t="s">
        <v>741</v>
      </c>
      <c r="D1042" s="226"/>
      <c r="E1042" s="21">
        <f t="shared" ref="E1042:G1045" si="232">E1041+7</f>
        <v>46212</v>
      </c>
      <c r="F1042" s="21">
        <f t="shared" si="232"/>
        <v>46217</v>
      </c>
      <c r="G1042" s="21">
        <f t="shared" si="232"/>
        <v>46250</v>
      </c>
    </row>
    <row r="1043" spans="1:8" s="4" customFormat="1" ht="15.75" customHeight="1">
      <c r="A1043" s="47"/>
      <c r="B1043" s="57" t="s">
        <v>742</v>
      </c>
      <c r="C1043" s="175" t="s">
        <v>743</v>
      </c>
      <c r="D1043" s="226"/>
      <c r="E1043" s="21">
        <f t="shared" si="232"/>
        <v>46219</v>
      </c>
      <c r="F1043" s="21">
        <f t="shared" si="232"/>
        <v>46224</v>
      </c>
      <c r="G1043" s="21">
        <f t="shared" si="232"/>
        <v>46257</v>
      </c>
    </row>
    <row r="1044" spans="1:8" s="4" customFormat="1" ht="15.75" customHeight="1">
      <c r="A1044" s="47"/>
      <c r="B1044" s="57" t="s">
        <v>744</v>
      </c>
      <c r="C1044" s="175" t="s">
        <v>745</v>
      </c>
      <c r="D1044" s="226"/>
      <c r="E1044" s="35">
        <f t="shared" si="232"/>
        <v>46226</v>
      </c>
      <c r="F1044" s="21">
        <f t="shared" si="232"/>
        <v>46231</v>
      </c>
      <c r="G1044" s="21">
        <f t="shared" si="232"/>
        <v>46264</v>
      </c>
    </row>
    <row r="1045" spans="1:8" s="4" customFormat="1" ht="15.75" customHeight="1">
      <c r="A1045" s="47"/>
      <c r="B1045" s="57" t="s">
        <v>746</v>
      </c>
      <c r="C1045" s="175" t="s">
        <v>747</v>
      </c>
      <c r="D1045" s="216"/>
      <c r="E1045" s="164">
        <f t="shared" si="232"/>
        <v>46233</v>
      </c>
      <c r="F1045" s="164">
        <f t="shared" si="232"/>
        <v>46238</v>
      </c>
      <c r="G1045" s="164">
        <f t="shared" si="232"/>
        <v>46271</v>
      </c>
    </row>
    <row r="1046" spans="1:8" s="4" customFormat="1" ht="15.75" customHeight="1">
      <c r="A1046" s="194"/>
      <c r="B1046" s="194"/>
      <c r="C1046" s="194"/>
      <c r="D1046" s="194"/>
      <c r="E1046" s="194"/>
      <c r="F1046" s="194"/>
      <c r="G1046" s="194"/>
      <c r="H1046" s="194"/>
    </row>
    <row r="1047" spans="1:8" s="4" customFormat="1" ht="15.75" customHeight="1">
      <c r="A1047" s="194"/>
      <c r="B1047" s="194"/>
      <c r="C1047" s="194"/>
      <c r="D1047" s="194"/>
      <c r="E1047" s="194"/>
      <c r="F1047" s="194"/>
      <c r="G1047" s="194"/>
      <c r="H1047" s="194"/>
    </row>
    <row r="1048" spans="1:8" s="4" customFormat="1" ht="15.75" customHeight="1">
      <c r="A1048" s="47" t="s">
        <v>748</v>
      </c>
      <c r="B1048" s="214" t="s">
        <v>5</v>
      </c>
      <c r="C1048" s="214" t="s">
        <v>6</v>
      </c>
      <c r="D1048" s="214" t="s">
        <v>7</v>
      </c>
      <c r="E1048" s="21" t="s">
        <v>8</v>
      </c>
      <c r="F1048" s="21" t="s">
        <v>8</v>
      </c>
      <c r="G1048" s="21" t="s">
        <v>749</v>
      </c>
    </row>
    <row r="1049" spans="1:8" s="4" customFormat="1" ht="15.75" customHeight="1">
      <c r="A1049" s="47"/>
      <c r="B1049" s="214"/>
      <c r="C1049" s="214"/>
      <c r="D1049" s="214"/>
      <c r="E1049" s="21" t="s">
        <v>9</v>
      </c>
      <c r="F1049" s="21" t="s">
        <v>10</v>
      </c>
      <c r="G1049" s="21" t="s">
        <v>11</v>
      </c>
    </row>
    <row r="1050" spans="1:8" s="4" customFormat="1" ht="15.75" customHeight="1">
      <c r="A1050" s="47"/>
      <c r="B1050" s="90" t="s">
        <v>750</v>
      </c>
      <c r="C1050" s="90" t="s">
        <v>751</v>
      </c>
      <c r="D1050" s="212" t="s">
        <v>752</v>
      </c>
      <c r="E1050" s="21">
        <v>46209</v>
      </c>
      <c r="F1050" s="21">
        <f>E1050+4</f>
        <v>46213</v>
      </c>
      <c r="G1050" s="21">
        <f>F1050+41</f>
        <v>46254</v>
      </c>
    </row>
    <row r="1051" spans="1:8" s="4" customFormat="1" ht="15.75" customHeight="1">
      <c r="B1051" s="169" t="s">
        <v>753</v>
      </c>
      <c r="C1051" s="90" t="s">
        <v>754</v>
      </c>
      <c r="D1051" s="219"/>
      <c r="E1051" s="21">
        <f t="shared" ref="E1051:G1054" si="233">E1050+7</f>
        <v>46216</v>
      </c>
      <c r="F1051" s="21">
        <f t="shared" si="233"/>
        <v>46220</v>
      </c>
      <c r="G1051" s="21">
        <f t="shared" si="233"/>
        <v>46261</v>
      </c>
    </row>
    <row r="1052" spans="1:8" s="4" customFormat="1" ht="15.75" customHeight="1">
      <c r="A1052" s="47"/>
      <c r="B1052" s="169" t="s">
        <v>755</v>
      </c>
      <c r="C1052" s="90" t="s">
        <v>756</v>
      </c>
      <c r="D1052" s="219"/>
      <c r="E1052" s="21">
        <f t="shared" si="233"/>
        <v>46223</v>
      </c>
      <c r="F1052" s="21">
        <f t="shared" si="233"/>
        <v>46227</v>
      </c>
      <c r="G1052" s="21">
        <f t="shared" si="233"/>
        <v>46268</v>
      </c>
    </row>
    <row r="1053" spans="1:8" s="4" customFormat="1" ht="15.75" customHeight="1">
      <c r="A1053" s="47"/>
      <c r="B1053" s="169" t="s">
        <v>757</v>
      </c>
      <c r="C1053" s="90" t="s">
        <v>758</v>
      </c>
      <c r="D1053" s="219"/>
      <c r="E1053" s="21">
        <f t="shared" si="233"/>
        <v>46230</v>
      </c>
      <c r="F1053" s="21">
        <f t="shared" si="233"/>
        <v>46234</v>
      </c>
      <c r="G1053" s="21">
        <f t="shared" si="233"/>
        <v>46275</v>
      </c>
    </row>
    <row r="1054" spans="1:8" s="4" customFormat="1" ht="15.75" customHeight="1">
      <c r="A1054" s="47"/>
      <c r="B1054" s="90" t="s">
        <v>759</v>
      </c>
      <c r="C1054" s="90" t="s">
        <v>760</v>
      </c>
      <c r="D1054" s="213"/>
      <c r="E1054" s="21">
        <f t="shared" si="233"/>
        <v>46237</v>
      </c>
      <c r="F1054" s="21">
        <f t="shared" si="233"/>
        <v>46241</v>
      </c>
      <c r="G1054" s="21">
        <f t="shared" si="233"/>
        <v>46282</v>
      </c>
    </row>
    <row r="1055" spans="1:8" s="194" customFormat="1" ht="15.75" customHeight="1"/>
    <row r="1056" spans="1:8" s="4" customFormat="1" ht="15.75" customHeight="1">
      <c r="A1056" s="47" t="s">
        <v>761</v>
      </c>
      <c r="B1056" s="206" t="s">
        <v>5</v>
      </c>
      <c r="C1056" s="206" t="s">
        <v>6</v>
      </c>
      <c r="D1056" s="212" t="s">
        <v>7</v>
      </c>
      <c r="E1056" s="21" t="s">
        <v>8</v>
      </c>
      <c r="F1056" s="21" t="s">
        <v>8</v>
      </c>
      <c r="G1056" s="35" t="s">
        <v>762</v>
      </c>
    </row>
    <row r="1057" spans="1:8" s="4" customFormat="1" ht="15.75" customHeight="1">
      <c r="A1057" s="47"/>
      <c r="B1057" s="207"/>
      <c r="C1057" s="207"/>
      <c r="D1057" s="213"/>
      <c r="E1057" s="21" t="s">
        <v>9</v>
      </c>
      <c r="F1057" s="21" t="s">
        <v>10</v>
      </c>
      <c r="G1057" s="21" t="s">
        <v>11</v>
      </c>
    </row>
    <row r="1058" spans="1:8" s="4" customFormat="1" ht="15.75" customHeight="1">
      <c r="B1058" s="57" t="s">
        <v>763</v>
      </c>
      <c r="C1058" s="59" t="s">
        <v>764</v>
      </c>
      <c r="D1058" s="212" t="s">
        <v>765</v>
      </c>
      <c r="E1058" s="21">
        <v>46205</v>
      </c>
      <c r="F1058" s="21">
        <f>E1058+6</f>
        <v>46211</v>
      </c>
      <c r="G1058" s="21">
        <f>F1058+15</f>
        <v>46226</v>
      </c>
    </row>
    <row r="1059" spans="1:8" s="4" customFormat="1" ht="15.75" customHeight="1">
      <c r="A1059" s="47"/>
      <c r="B1059" s="57" t="s">
        <v>766</v>
      </c>
      <c r="C1059" s="57" t="s">
        <v>767</v>
      </c>
      <c r="D1059" s="219"/>
      <c r="E1059" s="21">
        <f t="shared" ref="E1059:G1062" si="234">E1058+7</f>
        <v>46212</v>
      </c>
      <c r="F1059" s="21">
        <f t="shared" si="234"/>
        <v>46218</v>
      </c>
      <c r="G1059" s="21">
        <f t="shared" si="234"/>
        <v>46233</v>
      </c>
    </row>
    <row r="1060" spans="1:8" s="4" customFormat="1" ht="15.75" customHeight="1">
      <c r="A1060" s="47"/>
      <c r="B1060" s="59" t="s">
        <v>768</v>
      </c>
      <c r="C1060" s="57" t="s">
        <v>769</v>
      </c>
      <c r="D1060" s="219"/>
      <c r="E1060" s="21">
        <f t="shared" si="234"/>
        <v>46219</v>
      </c>
      <c r="F1060" s="21">
        <f t="shared" si="234"/>
        <v>46225</v>
      </c>
      <c r="G1060" s="21">
        <f t="shared" si="234"/>
        <v>46240</v>
      </c>
    </row>
    <row r="1061" spans="1:8" s="4" customFormat="1" ht="15.75" customHeight="1">
      <c r="A1061" s="47"/>
      <c r="B1061" s="57" t="s">
        <v>770</v>
      </c>
      <c r="C1061" s="57" t="s">
        <v>771</v>
      </c>
      <c r="D1061" s="219"/>
      <c r="E1061" s="35">
        <f t="shared" si="234"/>
        <v>46226</v>
      </c>
      <c r="F1061" s="21">
        <f t="shared" si="234"/>
        <v>46232</v>
      </c>
      <c r="G1061" s="21">
        <f t="shared" si="234"/>
        <v>46247</v>
      </c>
    </row>
    <row r="1062" spans="1:8" s="4" customFormat="1" ht="15.75" customHeight="1">
      <c r="A1062" s="5"/>
      <c r="B1062" s="57" t="s">
        <v>772</v>
      </c>
      <c r="C1062" s="59" t="s">
        <v>773</v>
      </c>
      <c r="D1062" s="213"/>
      <c r="E1062" s="35">
        <f t="shared" si="234"/>
        <v>46233</v>
      </c>
      <c r="F1062" s="21">
        <f t="shared" si="234"/>
        <v>46239</v>
      </c>
      <c r="G1062" s="21">
        <f t="shared" si="234"/>
        <v>46254</v>
      </c>
      <c r="H1062" s="5"/>
    </row>
    <row r="1063" spans="1:8" s="4" customFormat="1" ht="15.75" customHeight="1">
      <c r="A1063" s="47"/>
    </row>
    <row r="1064" spans="1:8" s="4" customFormat="1" ht="15.75" customHeight="1">
      <c r="A1064" s="176" t="s">
        <v>774</v>
      </c>
      <c r="B1064" s="206" t="s">
        <v>5</v>
      </c>
      <c r="C1064" s="206" t="s">
        <v>6</v>
      </c>
      <c r="D1064" s="208" t="s">
        <v>7</v>
      </c>
      <c r="E1064" s="21" t="s">
        <v>8</v>
      </c>
      <c r="F1064" s="21" t="s">
        <v>8</v>
      </c>
      <c r="G1064" s="35" t="s">
        <v>775</v>
      </c>
    </row>
    <row r="1065" spans="1:8" s="4" customFormat="1" ht="15.75" customHeight="1">
      <c r="B1065" s="207"/>
      <c r="C1065" s="207"/>
      <c r="D1065" s="208"/>
      <c r="E1065" s="21" t="s">
        <v>9</v>
      </c>
      <c r="F1065" s="21" t="s">
        <v>10</v>
      </c>
      <c r="G1065" s="21" t="s">
        <v>11</v>
      </c>
    </row>
    <row r="1066" spans="1:8" s="4" customFormat="1" ht="15.75" customHeight="1">
      <c r="A1066" s="115"/>
      <c r="B1066" s="57" t="s">
        <v>763</v>
      </c>
      <c r="C1066" s="59" t="s">
        <v>764</v>
      </c>
      <c r="D1066" s="212" t="s">
        <v>765</v>
      </c>
      <c r="E1066" s="21">
        <v>46205</v>
      </c>
      <c r="F1066" s="21">
        <f>E1066+6</f>
        <v>46211</v>
      </c>
      <c r="G1066" s="21">
        <f>F1066+15</f>
        <v>46226</v>
      </c>
    </row>
    <row r="1067" spans="1:8" s="4" customFormat="1" ht="15.75" customHeight="1">
      <c r="A1067" s="115"/>
      <c r="B1067" s="57" t="s">
        <v>766</v>
      </c>
      <c r="C1067" s="57" t="s">
        <v>767</v>
      </c>
      <c r="D1067" s="219"/>
      <c r="E1067" s="21">
        <f t="shared" ref="E1067" si="235">E1066+7</f>
        <v>46212</v>
      </c>
      <c r="F1067" s="21">
        <f t="shared" ref="F1067:G1070" si="236">F1066+7</f>
        <v>46218</v>
      </c>
      <c r="G1067" s="21">
        <f t="shared" si="236"/>
        <v>46233</v>
      </c>
    </row>
    <row r="1068" spans="1:8" s="4" customFormat="1" ht="15.75" customHeight="1">
      <c r="A1068" s="47"/>
      <c r="B1068" s="59" t="s">
        <v>768</v>
      </c>
      <c r="C1068" s="57" t="s">
        <v>769</v>
      </c>
      <c r="D1068" s="219"/>
      <c r="E1068" s="21">
        <f t="shared" ref="E1068" si="237">E1067+7</f>
        <v>46219</v>
      </c>
      <c r="F1068" s="21">
        <f t="shared" si="236"/>
        <v>46225</v>
      </c>
      <c r="G1068" s="21">
        <f t="shared" si="236"/>
        <v>46240</v>
      </c>
    </row>
    <row r="1069" spans="1:8" s="4" customFormat="1" ht="15.75" customHeight="1">
      <c r="A1069" s="47"/>
      <c r="B1069" s="57" t="s">
        <v>770</v>
      </c>
      <c r="C1069" s="57" t="s">
        <v>771</v>
      </c>
      <c r="D1069" s="219"/>
      <c r="E1069" s="35">
        <f t="shared" ref="E1069" si="238">E1068+7</f>
        <v>46226</v>
      </c>
      <c r="F1069" s="21">
        <f t="shared" si="236"/>
        <v>46232</v>
      </c>
      <c r="G1069" s="21">
        <f t="shared" si="236"/>
        <v>46247</v>
      </c>
    </row>
    <row r="1070" spans="1:8" s="4" customFormat="1" ht="15.75" customHeight="1">
      <c r="A1070" s="47"/>
      <c r="B1070" s="57" t="s">
        <v>772</v>
      </c>
      <c r="C1070" s="59" t="s">
        <v>773</v>
      </c>
      <c r="D1070" s="213"/>
      <c r="E1070" s="35">
        <f t="shared" ref="E1070" si="239">E1069+7</f>
        <v>46233</v>
      </c>
      <c r="F1070" s="21">
        <f t="shared" si="236"/>
        <v>46239</v>
      </c>
      <c r="G1070" s="21">
        <f t="shared" si="236"/>
        <v>46254</v>
      </c>
    </row>
    <row r="1071" spans="1:8" s="2" customFormat="1" ht="14.25">
      <c r="A1071" s="203"/>
      <c r="B1071" s="203"/>
      <c r="C1071" s="203"/>
      <c r="D1071" s="203"/>
      <c r="E1071" s="203"/>
      <c r="F1071" s="203"/>
      <c r="G1071" s="203"/>
    </row>
    <row r="1072" spans="1:8" s="3" customFormat="1" ht="15.75" customHeight="1">
      <c r="A1072" s="203"/>
      <c r="B1072" s="203"/>
      <c r="C1072" s="203"/>
      <c r="D1072" s="203"/>
      <c r="E1072" s="203"/>
      <c r="F1072" s="203"/>
      <c r="G1072" s="203"/>
    </row>
    <row r="1073" spans="1:8" s="3" customFormat="1" ht="15.75" customHeight="1">
      <c r="A1073" s="185" t="s">
        <v>776</v>
      </c>
      <c r="B1073" s="185"/>
      <c r="C1073" s="185"/>
      <c r="D1073" s="185"/>
      <c r="E1073" s="185"/>
      <c r="F1073" s="185"/>
      <c r="G1073" s="185"/>
    </row>
    <row r="1074" spans="1:8" s="2" customFormat="1" ht="14.25">
      <c r="A1074" s="203"/>
      <c r="B1074" s="203"/>
      <c r="C1074" s="203"/>
      <c r="D1074" s="203"/>
      <c r="E1074" s="203"/>
      <c r="F1074" s="203"/>
      <c r="G1074" s="203"/>
    </row>
    <row r="1075" spans="1:8" s="3" customFormat="1" ht="15.75" customHeight="1">
      <c r="A1075" s="45" t="s">
        <v>777</v>
      </c>
      <c r="B1075" s="204" t="s">
        <v>5</v>
      </c>
      <c r="C1075" s="204" t="s">
        <v>6</v>
      </c>
      <c r="D1075" s="204" t="s">
        <v>7</v>
      </c>
      <c r="E1075" s="177" t="s">
        <v>8</v>
      </c>
      <c r="F1075" s="177" t="s">
        <v>8</v>
      </c>
      <c r="G1075" s="177" t="s">
        <v>777</v>
      </c>
    </row>
    <row r="1076" spans="1:8" s="3" customFormat="1" ht="15.75" customHeight="1">
      <c r="A1076" s="45"/>
      <c r="B1076" s="205"/>
      <c r="C1076" s="205"/>
      <c r="D1076" s="205"/>
      <c r="E1076" s="177" t="s">
        <v>9</v>
      </c>
      <c r="F1076" s="177" t="s">
        <v>10</v>
      </c>
      <c r="G1076" s="177" t="s">
        <v>11</v>
      </c>
    </row>
    <row r="1077" spans="1:8" s="3" customFormat="1" ht="15.75" customHeight="1">
      <c r="A1077" s="47"/>
      <c r="B1077" s="59" t="s">
        <v>778</v>
      </c>
      <c r="C1077" s="57" t="s">
        <v>779</v>
      </c>
      <c r="D1077" s="212" t="s">
        <v>780</v>
      </c>
      <c r="E1077" s="21">
        <v>46209</v>
      </c>
      <c r="F1077" s="21">
        <f>E1077+4</f>
        <v>46213</v>
      </c>
      <c r="G1077" s="21">
        <f>F1077+18</f>
        <v>46231</v>
      </c>
      <c r="H1077" s="4"/>
    </row>
    <row r="1078" spans="1:8" s="3" customFormat="1" ht="15.75" customHeight="1">
      <c r="A1078" s="115"/>
      <c r="B1078" s="59" t="s">
        <v>781</v>
      </c>
      <c r="C1078" s="57" t="s">
        <v>779</v>
      </c>
      <c r="D1078" s="219"/>
      <c r="E1078" s="21">
        <f>E1077+7</f>
        <v>46216</v>
      </c>
      <c r="F1078" s="21">
        <f t="shared" ref="E1078:G1081" si="240">F1077+7</f>
        <v>46220</v>
      </c>
      <c r="G1078" s="21">
        <f t="shared" si="240"/>
        <v>46238</v>
      </c>
      <c r="H1078" s="4"/>
    </row>
    <row r="1079" spans="1:8" s="3" customFormat="1" ht="15.75" customHeight="1">
      <c r="A1079" s="47"/>
      <c r="B1079" s="59" t="s">
        <v>782</v>
      </c>
      <c r="C1079" s="57" t="s">
        <v>779</v>
      </c>
      <c r="D1079" s="219"/>
      <c r="E1079" s="21">
        <f t="shared" si="240"/>
        <v>46223</v>
      </c>
      <c r="F1079" s="21">
        <f t="shared" si="240"/>
        <v>46227</v>
      </c>
      <c r="G1079" s="21">
        <f t="shared" si="240"/>
        <v>46245</v>
      </c>
      <c r="H1079" s="4"/>
    </row>
    <row r="1080" spans="1:8" s="3" customFormat="1" ht="15.75" customHeight="1">
      <c r="A1080" s="47"/>
      <c r="B1080" s="57" t="s">
        <v>783</v>
      </c>
      <c r="C1080" s="57" t="s">
        <v>784</v>
      </c>
      <c r="D1080" s="219"/>
      <c r="E1080" s="21">
        <f t="shared" si="240"/>
        <v>46230</v>
      </c>
      <c r="F1080" s="21">
        <f t="shared" si="240"/>
        <v>46234</v>
      </c>
      <c r="G1080" s="21">
        <f t="shared" si="240"/>
        <v>46252</v>
      </c>
      <c r="H1080" s="4"/>
    </row>
    <row r="1081" spans="1:8" s="3" customFormat="1" ht="15.75" customHeight="1">
      <c r="A1081" s="47"/>
      <c r="B1081" s="59" t="s">
        <v>785</v>
      </c>
      <c r="C1081" s="57" t="s">
        <v>784</v>
      </c>
      <c r="D1081" s="213"/>
      <c r="E1081" s="21">
        <f t="shared" si="240"/>
        <v>46237</v>
      </c>
      <c r="F1081" s="21">
        <f t="shared" si="240"/>
        <v>46241</v>
      </c>
      <c r="G1081" s="21">
        <f t="shared" si="240"/>
        <v>46259</v>
      </c>
      <c r="H1081" s="4"/>
    </row>
    <row r="1082" spans="1:8" s="3" customFormat="1" ht="15.75" customHeight="1">
      <c r="A1082" s="47"/>
      <c r="B1082" s="29"/>
      <c r="C1082" s="178"/>
      <c r="D1082" s="64"/>
      <c r="E1082" s="28"/>
      <c r="F1082" s="28"/>
      <c r="G1082" s="28"/>
      <c r="H1082" s="4"/>
    </row>
    <row r="1083" spans="1:8" s="6" customFormat="1" ht="15.75" customHeight="1">
      <c r="A1083" s="82"/>
      <c r="B1083" s="82"/>
      <c r="C1083" s="82"/>
      <c r="D1083" s="82"/>
      <c r="E1083" s="82"/>
      <c r="F1083" s="82"/>
      <c r="G1083" s="82"/>
      <c r="H1083" s="82"/>
    </row>
    <row r="1084" spans="1:8" s="3" customFormat="1" ht="15.75" customHeight="1">
      <c r="A1084" s="47" t="s">
        <v>786</v>
      </c>
      <c r="B1084" s="208" t="s">
        <v>5</v>
      </c>
      <c r="C1084" s="208" t="s">
        <v>6</v>
      </c>
      <c r="D1084" s="206" t="s">
        <v>7</v>
      </c>
      <c r="E1084" s="21" t="s">
        <v>8</v>
      </c>
      <c r="F1084" s="21" t="s">
        <v>8</v>
      </c>
      <c r="G1084" s="21" t="s">
        <v>787</v>
      </c>
      <c r="H1084" s="4"/>
    </row>
    <row r="1085" spans="1:8" s="3" customFormat="1" ht="15.75" customHeight="1">
      <c r="A1085" s="47"/>
      <c r="B1085" s="208"/>
      <c r="C1085" s="208"/>
      <c r="D1085" s="207"/>
      <c r="E1085" s="21" t="s">
        <v>9</v>
      </c>
      <c r="F1085" s="21" t="s">
        <v>10</v>
      </c>
      <c r="G1085" s="21" t="s">
        <v>11</v>
      </c>
      <c r="H1085" s="4"/>
    </row>
    <row r="1086" spans="1:8" s="3" customFormat="1" ht="15.75" customHeight="1">
      <c r="A1086" s="47"/>
      <c r="B1086" s="59" t="s">
        <v>778</v>
      </c>
      <c r="C1086" s="57" t="s">
        <v>779</v>
      </c>
      <c r="D1086" s="212" t="s">
        <v>780</v>
      </c>
      <c r="E1086" s="21">
        <v>46174</v>
      </c>
      <c r="F1086" s="21">
        <f>E1086+4</f>
        <v>46178</v>
      </c>
      <c r="G1086" s="21">
        <f>F1086+18</f>
        <v>46196</v>
      </c>
      <c r="H1086" s="4"/>
    </row>
    <row r="1087" spans="1:8" s="3" customFormat="1" ht="15.75" customHeight="1">
      <c r="A1087" s="47"/>
      <c r="B1087" s="59" t="s">
        <v>781</v>
      </c>
      <c r="C1087" s="57" t="s">
        <v>779</v>
      </c>
      <c r="D1087" s="219"/>
      <c r="E1087" s="21">
        <f>E1086+7</f>
        <v>46181</v>
      </c>
      <c r="F1087" s="21">
        <f t="shared" ref="F1087:F1090" si="241">F1086+7</f>
        <v>46185</v>
      </c>
      <c r="G1087" s="21">
        <f>F1087+17</f>
        <v>46202</v>
      </c>
      <c r="H1087" s="4"/>
    </row>
    <row r="1088" spans="1:8" s="3" customFormat="1" ht="15.75" customHeight="1">
      <c r="A1088" s="47"/>
      <c r="B1088" s="59" t="s">
        <v>782</v>
      </c>
      <c r="C1088" s="57" t="s">
        <v>779</v>
      </c>
      <c r="D1088" s="219"/>
      <c r="E1088" s="21">
        <f t="shared" ref="E1088" si="242">E1087+7</f>
        <v>46188</v>
      </c>
      <c r="F1088" s="21">
        <f t="shared" si="241"/>
        <v>46192</v>
      </c>
      <c r="G1088" s="21">
        <f>F1088+17</f>
        <v>46209</v>
      </c>
      <c r="H1088" s="4"/>
    </row>
    <row r="1089" spans="1:8" s="3" customFormat="1" ht="15.75" customHeight="1">
      <c r="A1089" s="47"/>
      <c r="B1089" s="57" t="s">
        <v>783</v>
      </c>
      <c r="C1089" s="57" t="s">
        <v>784</v>
      </c>
      <c r="D1089" s="219"/>
      <c r="E1089" s="21">
        <f t="shared" ref="E1089" si="243">E1088+7</f>
        <v>46195</v>
      </c>
      <c r="F1089" s="21">
        <f t="shared" si="241"/>
        <v>46199</v>
      </c>
      <c r="G1089" s="21">
        <f>F1089+17</f>
        <v>46216</v>
      </c>
      <c r="H1089" s="4"/>
    </row>
    <row r="1090" spans="1:8" s="3" customFormat="1" ht="15.75" customHeight="1">
      <c r="A1090" s="47"/>
      <c r="B1090" s="59" t="s">
        <v>785</v>
      </c>
      <c r="C1090" s="57" t="s">
        <v>784</v>
      </c>
      <c r="D1090" s="213"/>
      <c r="E1090" s="21">
        <f t="shared" ref="E1090" si="244">E1089+7</f>
        <v>46202</v>
      </c>
      <c r="F1090" s="21">
        <f t="shared" si="241"/>
        <v>46206</v>
      </c>
      <c r="G1090" s="21">
        <f>F1090+17</f>
        <v>46223</v>
      </c>
      <c r="H1090" s="4"/>
    </row>
    <row r="1091" spans="1:8" s="3" customFormat="1" ht="15.75" customHeight="1">
      <c r="A1091" s="191"/>
      <c r="B1091" s="191"/>
      <c r="C1091" s="191"/>
      <c r="D1091" s="191"/>
      <c r="E1091" s="191"/>
      <c r="F1091" s="191"/>
      <c r="G1091" s="191"/>
      <c r="H1091" s="4"/>
    </row>
    <row r="1092" spans="1:8" s="3" customFormat="1" ht="15.75" customHeight="1">
      <c r="A1092" s="47"/>
      <c r="B1092" s="208" t="s">
        <v>5</v>
      </c>
      <c r="C1092" s="208" t="s">
        <v>6</v>
      </c>
      <c r="D1092" s="208" t="s">
        <v>7</v>
      </c>
      <c r="E1092" s="21" t="s">
        <v>8</v>
      </c>
      <c r="F1092" s="21" t="s">
        <v>8</v>
      </c>
      <c r="G1092" s="21" t="s">
        <v>788</v>
      </c>
      <c r="H1092" s="4"/>
    </row>
    <row r="1093" spans="1:8" s="3" customFormat="1" ht="15.75" customHeight="1">
      <c r="A1093" s="47"/>
      <c r="B1093" s="208"/>
      <c r="C1093" s="208"/>
      <c r="D1093" s="208"/>
      <c r="E1093" s="21" t="s">
        <v>9</v>
      </c>
      <c r="F1093" s="21" t="s">
        <v>10</v>
      </c>
      <c r="G1093" s="21" t="s">
        <v>11</v>
      </c>
      <c r="H1093" s="4"/>
    </row>
    <row r="1094" spans="1:8" s="3" customFormat="1" ht="15.75" customHeight="1">
      <c r="A1094" s="47"/>
      <c r="B1094" s="179" t="s">
        <v>789</v>
      </c>
      <c r="C1094" s="180" t="s">
        <v>790</v>
      </c>
      <c r="D1094" s="212" t="s">
        <v>791</v>
      </c>
      <c r="E1094" s="21">
        <v>46211</v>
      </c>
      <c r="F1094" s="21">
        <f>E1094+4</f>
        <v>46215</v>
      </c>
      <c r="G1094" s="21">
        <f>F1094+13</f>
        <v>46228</v>
      </c>
      <c r="H1094" s="4"/>
    </row>
    <row r="1095" spans="1:8" s="3" customFormat="1" ht="15.75" customHeight="1">
      <c r="A1095" s="47"/>
      <c r="B1095" s="168" t="s">
        <v>792</v>
      </c>
      <c r="C1095" s="170" t="s">
        <v>793</v>
      </c>
      <c r="D1095" s="219"/>
      <c r="E1095" s="21">
        <f t="shared" ref="E1095:G1098" si="245">E1094+7</f>
        <v>46218</v>
      </c>
      <c r="F1095" s="21">
        <f t="shared" si="245"/>
        <v>46222</v>
      </c>
      <c r="G1095" s="21">
        <f t="shared" si="245"/>
        <v>46235</v>
      </c>
      <c r="H1095" s="4"/>
    </row>
    <row r="1096" spans="1:8" s="3" customFormat="1" ht="15.75" customHeight="1">
      <c r="A1096" s="47"/>
      <c r="B1096" s="168" t="s">
        <v>794</v>
      </c>
      <c r="C1096" s="180" t="s">
        <v>795</v>
      </c>
      <c r="D1096" s="219"/>
      <c r="E1096" s="21">
        <f t="shared" si="245"/>
        <v>46225</v>
      </c>
      <c r="F1096" s="21">
        <f t="shared" si="245"/>
        <v>46229</v>
      </c>
      <c r="G1096" s="21">
        <f t="shared" si="245"/>
        <v>46242</v>
      </c>
      <c r="H1096" s="4"/>
    </row>
    <row r="1097" spans="1:8" s="3" customFormat="1" ht="15.75" customHeight="1">
      <c r="A1097" s="47"/>
      <c r="B1097" s="179" t="s">
        <v>796</v>
      </c>
      <c r="C1097" s="180" t="s">
        <v>797</v>
      </c>
      <c r="D1097" s="219"/>
      <c r="E1097" s="21">
        <f t="shared" si="245"/>
        <v>46232</v>
      </c>
      <c r="F1097" s="21">
        <f t="shared" si="245"/>
        <v>46236</v>
      </c>
      <c r="G1097" s="21">
        <f t="shared" si="245"/>
        <v>46249</v>
      </c>
      <c r="H1097" s="4"/>
    </row>
    <row r="1098" spans="1:8" s="3" customFormat="1" ht="15.75" customHeight="1">
      <c r="A1098" s="47"/>
      <c r="B1098" s="168" t="s">
        <v>30</v>
      </c>
      <c r="C1098" s="170"/>
      <c r="D1098" s="213"/>
      <c r="E1098" s="164">
        <f>E1097+7</f>
        <v>46239</v>
      </c>
      <c r="F1098" s="164">
        <f t="shared" si="245"/>
        <v>46243</v>
      </c>
      <c r="G1098" s="164">
        <f t="shared" si="245"/>
        <v>46256</v>
      </c>
      <c r="H1098" s="4"/>
    </row>
    <row r="1099" spans="1:8" s="3" customFormat="1" ht="15.75" customHeight="1">
      <c r="A1099" s="82"/>
      <c r="B1099" s="82"/>
      <c r="C1099" s="82"/>
      <c r="D1099" s="82"/>
      <c r="E1099" s="82"/>
      <c r="F1099" s="82"/>
      <c r="G1099" s="82"/>
      <c r="H1099" s="82"/>
    </row>
    <row r="1100" spans="1:8" s="3" customFormat="1" ht="15.75" customHeight="1">
      <c r="A1100" s="82"/>
      <c r="B1100" s="82"/>
      <c r="C1100" s="82"/>
      <c r="D1100" s="82"/>
      <c r="E1100" s="82"/>
      <c r="F1100" s="82"/>
      <c r="G1100" s="82"/>
      <c r="H1100" s="82"/>
    </row>
    <row r="1101" spans="1:8" s="3" customFormat="1" ht="15.75" customHeight="1">
      <c r="A1101" s="47" t="s">
        <v>798</v>
      </c>
      <c r="B1101" s="215" t="s">
        <v>5</v>
      </c>
      <c r="C1101" s="217" t="s">
        <v>6</v>
      </c>
      <c r="D1101" s="206" t="s">
        <v>7</v>
      </c>
      <c r="E1101" s="21" t="s">
        <v>8</v>
      </c>
      <c r="F1101" s="21" t="s">
        <v>8</v>
      </c>
      <c r="G1101" s="21" t="s">
        <v>787</v>
      </c>
      <c r="H1101" s="4"/>
    </row>
    <row r="1102" spans="1:8" s="3" customFormat="1" ht="15.75" customHeight="1">
      <c r="A1102" s="47"/>
      <c r="B1102" s="216"/>
      <c r="C1102" s="218"/>
      <c r="D1102" s="207"/>
      <c r="E1102" s="21" t="s">
        <v>9</v>
      </c>
      <c r="F1102" s="21" t="s">
        <v>10</v>
      </c>
      <c r="G1102" s="21" t="s">
        <v>11</v>
      </c>
      <c r="H1102" s="4"/>
    </row>
    <row r="1103" spans="1:8" s="3" customFormat="1" ht="15.75" customHeight="1">
      <c r="A1103" s="47"/>
      <c r="B1103" s="59" t="s">
        <v>778</v>
      </c>
      <c r="C1103" s="57" t="s">
        <v>779</v>
      </c>
      <c r="D1103" s="212" t="s">
        <v>780</v>
      </c>
      <c r="E1103" s="21">
        <v>46209</v>
      </c>
      <c r="F1103" s="21">
        <f>E1103+4</f>
        <v>46213</v>
      </c>
      <c r="G1103" s="21">
        <f>F1103+18</f>
        <v>46231</v>
      </c>
      <c r="H1103" s="4"/>
    </row>
    <row r="1104" spans="1:8" s="3" customFormat="1" ht="15.75" customHeight="1">
      <c r="A1104" s="47"/>
      <c r="B1104" s="59" t="s">
        <v>781</v>
      </c>
      <c r="C1104" s="57" t="s">
        <v>779</v>
      </c>
      <c r="D1104" s="219"/>
      <c r="E1104" s="21">
        <f t="shared" ref="E1104:G1104" si="246">E1103+7</f>
        <v>46216</v>
      </c>
      <c r="F1104" s="21">
        <f t="shared" si="246"/>
        <v>46220</v>
      </c>
      <c r="G1104" s="21">
        <f t="shared" si="246"/>
        <v>46238</v>
      </c>
      <c r="H1104" s="4"/>
    </row>
    <row r="1105" spans="1:8" s="3" customFormat="1" ht="15.75" customHeight="1">
      <c r="A1105" s="47"/>
      <c r="B1105" s="59" t="s">
        <v>782</v>
      </c>
      <c r="C1105" s="57" t="s">
        <v>779</v>
      </c>
      <c r="D1105" s="219"/>
      <c r="E1105" s="21">
        <f t="shared" ref="E1105" si="247">E1104+7</f>
        <v>46223</v>
      </c>
      <c r="F1105" s="21">
        <f t="shared" ref="F1105:F1107" si="248">F1104+7</f>
        <v>46227</v>
      </c>
      <c r="G1105" s="21">
        <f>F1105+17</f>
        <v>46244</v>
      </c>
      <c r="H1105" s="4"/>
    </row>
    <row r="1106" spans="1:8" s="3" customFormat="1" ht="15.75" customHeight="1">
      <c r="A1106" s="47"/>
      <c r="B1106" s="57" t="s">
        <v>783</v>
      </c>
      <c r="C1106" s="57" t="s">
        <v>784</v>
      </c>
      <c r="D1106" s="219"/>
      <c r="E1106" s="21">
        <f t="shared" ref="E1106" si="249">E1105+7</f>
        <v>46230</v>
      </c>
      <c r="F1106" s="181">
        <f t="shared" si="248"/>
        <v>46234</v>
      </c>
      <c r="G1106" s="181">
        <f>F1106+17</f>
        <v>46251</v>
      </c>
      <c r="H1106" s="4"/>
    </row>
    <row r="1107" spans="1:8" s="3" customFormat="1" ht="15.75" customHeight="1">
      <c r="A1107" s="47"/>
      <c r="B1107" s="59" t="s">
        <v>785</v>
      </c>
      <c r="C1107" s="57" t="s">
        <v>784</v>
      </c>
      <c r="D1107" s="213"/>
      <c r="E1107" s="21">
        <f t="shared" ref="E1107" si="250">E1106+7</f>
        <v>46237</v>
      </c>
      <c r="F1107" s="181">
        <f t="shared" si="248"/>
        <v>46241</v>
      </c>
      <c r="G1107" s="181">
        <f>F1107+17</f>
        <v>46258</v>
      </c>
      <c r="H1107" s="4"/>
    </row>
    <row r="1108" spans="1:8" s="3" customFormat="1" ht="15.75" customHeight="1">
      <c r="A1108" s="191"/>
      <c r="B1108" s="191"/>
      <c r="C1108" s="191"/>
      <c r="D1108" s="191"/>
      <c r="E1108" s="191"/>
      <c r="F1108" s="191"/>
      <c r="G1108" s="191"/>
      <c r="H1108" s="191"/>
    </row>
    <row r="1109" spans="1:8" s="3" customFormat="1" ht="15.75" customHeight="1">
      <c r="A1109" s="47"/>
      <c r="B1109" s="206" t="s">
        <v>5</v>
      </c>
      <c r="C1109" s="206" t="s">
        <v>6</v>
      </c>
      <c r="D1109" s="206" t="s">
        <v>7</v>
      </c>
      <c r="E1109" s="31" t="s">
        <v>8</v>
      </c>
      <c r="F1109" s="31" t="s">
        <v>8</v>
      </c>
      <c r="G1109" s="21" t="s">
        <v>788</v>
      </c>
      <c r="H1109" s="4"/>
    </row>
    <row r="1110" spans="1:8" s="3" customFormat="1" ht="15.75" customHeight="1">
      <c r="A1110" s="47"/>
      <c r="B1110" s="207"/>
      <c r="C1110" s="207"/>
      <c r="D1110" s="207"/>
      <c r="E1110" s="84" t="s">
        <v>9</v>
      </c>
      <c r="F1110" s="53" t="s">
        <v>10</v>
      </c>
      <c r="G1110" s="31" t="s">
        <v>11</v>
      </c>
      <c r="H1110" s="4"/>
    </row>
    <row r="1111" spans="1:8" s="3" customFormat="1" ht="15.75" customHeight="1">
      <c r="A1111" s="47"/>
      <c r="B1111" s="179" t="s">
        <v>789</v>
      </c>
      <c r="C1111" s="180" t="s">
        <v>790</v>
      </c>
      <c r="D1111" s="212" t="s">
        <v>791</v>
      </c>
      <c r="E1111" s="21">
        <v>46211</v>
      </c>
      <c r="F1111" s="21">
        <f>E1111+5</f>
        <v>46216</v>
      </c>
      <c r="G1111" s="21">
        <f>F1111+18</f>
        <v>46234</v>
      </c>
      <c r="H1111" s="4"/>
    </row>
    <row r="1112" spans="1:8" s="3" customFormat="1" ht="15.75" customHeight="1">
      <c r="A1112" s="47"/>
      <c r="B1112" s="168" t="s">
        <v>792</v>
      </c>
      <c r="C1112" s="170" t="s">
        <v>793</v>
      </c>
      <c r="D1112" s="226"/>
      <c r="E1112" s="21">
        <f t="shared" ref="E1112" si="251">E1111+7</f>
        <v>46218</v>
      </c>
      <c r="F1112" s="21">
        <f t="shared" ref="F1112:G1115" si="252">F1111+7</f>
        <v>46223</v>
      </c>
      <c r="G1112" s="21">
        <f t="shared" si="252"/>
        <v>46241</v>
      </c>
      <c r="H1112" s="4"/>
    </row>
    <row r="1113" spans="1:8" s="3" customFormat="1" ht="15.75" customHeight="1">
      <c r="A1113" s="115"/>
      <c r="B1113" s="168" t="s">
        <v>794</v>
      </c>
      <c r="C1113" s="180" t="s">
        <v>795</v>
      </c>
      <c r="D1113" s="226"/>
      <c r="E1113" s="21">
        <f t="shared" ref="E1113" si="253">E1112+7</f>
        <v>46225</v>
      </c>
      <c r="F1113" s="21">
        <f t="shared" si="252"/>
        <v>46230</v>
      </c>
      <c r="G1113" s="21">
        <f t="shared" si="252"/>
        <v>46248</v>
      </c>
      <c r="H1113" s="4"/>
    </row>
    <row r="1114" spans="1:8" s="3" customFormat="1" ht="15.75" customHeight="1">
      <c r="A1114" s="61" t="s">
        <v>799</v>
      </c>
      <c r="B1114" s="179" t="s">
        <v>796</v>
      </c>
      <c r="C1114" s="180" t="s">
        <v>797</v>
      </c>
      <c r="D1114" s="226"/>
      <c r="E1114" s="21">
        <f t="shared" ref="E1114:E1115" si="254">E1113+7</f>
        <v>46232</v>
      </c>
      <c r="F1114" s="21">
        <f t="shared" si="252"/>
        <v>46237</v>
      </c>
      <c r="G1114" s="21">
        <f t="shared" si="252"/>
        <v>46255</v>
      </c>
      <c r="H1114" s="4"/>
    </row>
    <row r="1115" spans="1:8" s="3" customFormat="1" ht="15.75" customHeight="1">
      <c r="A1115" s="115"/>
      <c r="B1115" s="168" t="s">
        <v>30</v>
      </c>
      <c r="C1115" s="170"/>
      <c r="D1115" s="216"/>
      <c r="E1115" s="164">
        <f t="shared" si="254"/>
        <v>46239</v>
      </c>
      <c r="F1115" s="164">
        <f t="shared" si="252"/>
        <v>46244</v>
      </c>
      <c r="G1115" s="164">
        <f t="shared" si="252"/>
        <v>46262</v>
      </c>
      <c r="H1115" s="4"/>
    </row>
    <row r="1116" spans="1:8" s="3" customFormat="1">
      <c r="A1116" s="119"/>
    </row>
    <row r="1117" spans="1:8" s="2" customFormat="1">
      <c r="A1117" s="182"/>
      <c r="B1117" s="3"/>
      <c r="C1117" s="3"/>
    </row>
    <row r="1118" spans="1:8" s="2" customFormat="1">
      <c r="A1118" s="182"/>
      <c r="B1118" s="3"/>
      <c r="C1118" s="3"/>
    </row>
    <row r="1119" spans="1:8" s="2" customFormat="1">
      <c r="A1119" s="182"/>
      <c r="B1119" s="3"/>
      <c r="C1119" s="3"/>
    </row>
    <row r="1120" spans="1:8" s="2" customFormat="1">
      <c r="A1120" s="182"/>
      <c r="B1120" s="3"/>
      <c r="C1120" s="3"/>
    </row>
  </sheetData>
  <mergeCells count="571">
    <mergeCell ref="D1109:D1110"/>
    <mergeCell ref="D1111:D1115"/>
    <mergeCell ref="A1037:H1038"/>
    <mergeCell ref="A1071:G1072"/>
    <mergeCell ref="B830:G831"/>
    <mergeCell ref="B636:D637"/>
    <mergeCell ref="D1066:D1070"/>
    <mergeCell ref="D1075:D1076"/>
    <mergeCell ref="D1077:D1081"/>
    <mergeCell ref="D1084:D1085"/>
    <mergeCell ref="D1086:D1090"/>
    <mergeCell ref="D1092:D1093"/>
    <mergeCell ref="D1094:D1098"/>
    <mergeCell ref="D1101:D1102"/>
    <mergeCell ref="D1103:D1107"/>
    <mergeCell ref="D1030:D1031"/>
    <mergeCell ref="D1032:D1036"/>
    <mergeCell ref="D1039:D1040"/>
    <mergeCell ref="D1041:D1045"/>
    <mergeCell ref="D1048:D1049"/>
    <mergeCell ref="D1050:D1054"/>
    <mergeCell ref="D1056:D1057"/>
    <mergeCell ref="D1058:D1062"/>
    <mergeCell ref="D1064:D1065"/>
    <mergeCell ref="D991:D995"/>
    <mergeCell ref="D997:D998"/>
    <mergeCell ref="D999:D1003"/>
    <mergeCell ref="D1005:D1006"/>
    <mergeCell ref="D1007:D1011"/>
    <mergeCell ref="D1014:D1015"/>
    <mergeCell ref="D1016:D1020"/>
    <mergeCell ref="D1022:D1023"/>
    <mergeCell ref="D1024:D1028"/>
    <mergeCell ref="D946:D950"/>
    <mergeCell ref="D953:D954"/>
    <mergeCell ref="D955:D959"/>
    <mergeCell ref="D963:D964"/>
    <mergeCell ref="D965:D969"/>
    <mergeCell ref="D973:D974"/>
    <mergeCell ref="D975:D979"/>
    <mergeCell ref="D981:D982"/>
    <mergeCell ref="D983:D987"/>
    <mergeCell ref="D907:D908"/>
    <mergeCell ref="D909:D913"/>
    <mergeCell ref="D915:D916"/>
    <mergeCell ref="D917:D921"/>
    <mergeCell ref="D924:D925"/>
    <mergeCell ref="D926:D930"/>
    <mergeCell ref="D934:D935"/>
    <mergeCell ref="D936:D940"/>
    <mergeCell ref="D944:D945"/>
    <mergeCell ref="D860:D864"/>
    <mergeCell ref="D866:D867"/>
    <mergeCell ref="D868:D872"/>
    <mergeCell ref="D877:D878"/>
    <mergeCell ref="D879:D883"/>
    <mergeCell ref="D887:D888"/>
    <mergeCell ref="D889:D893"/>
    <mergeCell ref="D898:D899"/>
    <mergeCell ref="D900:D904"/>
    <mergeCell ref="D823:D824"/>
    <mergeCell ref="D825:D829"/>
    <mergeCell ref="D832:D833"/>
    <mergeCell ref="D834:D838"/>
    <mergeCell ref="D840:D841"/>
    <mergeCell ref="D842:D846"/>
    <mergeCell ref="D849:D850"/>
    <mergeCell ref="D851:D855"/>
    <mergeCell ref="D858:D859"/>
    <mergeCell ref="D782:D786"/>
    <mergeCell ref="D788:D789"/>
    <mergeCell ref="D790:D794"/>
    <mergeCell ref="D797:D798"/>
    <mergeCell ref="D799:D803"/>
    <mergeCell ref="D805:D806"/>
    <mergeCell ref="D807:D811"/>
    <mergeCell ref="D815:D816"/>
    <mergeCell ref="D817:D821"/>
    <mergeCell ref="D741:D742"/>
    <mergeCell ref="D743:D747"/>
    <mergeCell ref="D750:D751"/>
    <mergeCell ref="D752:D756"/>
    <mergeCell ref="D759:D760"/>
    <mergeCell ref="D761:D765"/>
    <mergeCell ref="D768:D769"/>
    <mergeCell ref="D770:D774"/>
    <mergeCell ref="D780:D781"/>
    <mergeCell ref="D695:D699"/>
    <mergeCell ref="D703:D704"/>
    <mergeCell ref="D705:D709"/>
    <mergeCell ref="D711:D712"/>
    <mergeCell ref="D713:D717"/>
    <mergeCell ref="D723:D724"/>
    <mergeCell ref="D725:D729"/>
    <mergeCell ref="D732:D733"/>
    <mergeCell ref="D734:D738"/>
    <mergeCell ref="D656:D657"/>
    <mergeCell ref="D658:D662"/>
    <mergeCell ref="D667:D668"/>
    <mergeCell ref="D669:D673"/>
    <mergeCell ref="D676:D677"/>
    <mergeCell ref="D678:D682"/>
    <mergeCell ref="D684:D685"/>
    <mergeCell ref="D686:D690"/>
    <mergeCell ref="D693:D694"/>
    <mergeCell ref="D614:D618"/>
    <mergeCell ref="D620:D621"/>
    <mergeCell ref="D622:D626"/>
    <mergeCell ref="D629:D630"/>
    <mergeCell ref="D631:D635"/>
    <mergeCell ref="D640:D641"/>
    <mergeCell ref="D642:D646"/>
    <mergeCell ref="D648:D649"/>
    <mergeCell ref="D650:D654"/>
    <mergeCell ref="D577:D578"/>
    <mergeCell ref="D579:D583"/>
    <mergeCell ref="D586:D587"/>
    <mergeCell ref="D588:D592"/>
    <mergeCell ref="D594:D595"/>
    <mergeCell ref="D596:D600"/>
    <mergeCell ref="D603:D604"/>
    <mergeCell ref="D605:D609"/>
    <mergeCell ref="D612:D613"/>
    <mergeCell ref="D534:D538"/>
    <mergeCell ref="D541:D542"/>
    <mergeCell ref="D543:D547"/>
    <mergeCell ref="D550:D551"/>
    <mergeCell ref="D552:D556"/>
    <mergeCell ref="D560:D561"/>
    <mergeCell ref="D562:D566"/>
    <mergeCell ref="D569:D570"/>
    <mergeCell ref="D571:D575"/>
    <mergeCell ref="D495:D496"/>
    <mergeCell ref="D497:D501"/>
    <mergeCell ref="D504:D505"/>
    <mergeCell ref="D506:D510"/>
    <mergeCell ref="D513:D514"/>
    <mergeCell ref="D515:D519"/>
    <mergeCell ref="D522:D523"/>
    <mergeCell ref="D524:D528"/>
    <mergeCell ref="D532:D533"/>
    <mergeCell ref="D451:D455"/>
    <mergeCell ref="D459:D460"/>
    <mergeCell ref="D461:D465"/>
    <mergeCell ref="D469:D470"/>
    <mergeCell ref="D471:D475"/>
    <mergeCell ref="D478:D479"/>
    <mergeCell ref="D480:D484"/>
    <mergeCell ref="D486:D487"/>
    <mergeCell ref="D488:D492"/>
    <mergeCell ref="D380:D384"/>
    <mergeCell ref="D388:D389"/>
    <mergeCell ref="D390:D394"/>
    <mergeCell ref="D397:D398"/>
    <mergeCell ref="D399:D403"/>
    <mergeCell ref="D405:D406"/>
    <mergeCell ref="D407:D411"/>
    <mergeCell ref="D414:D415"/>
    <mergeCell ref="D416:D420"/>
    <mergeCell ref="D341:D342"/>
    <mergeCell ref="D343:D347"/>
    <mergeCell ref="D351:D352"/>
    <mergeCell ref="D353:D357"/>
    <mergeCell ref="D360:D361"/>
    <mergeCell ref="D362:D366"/>
    <mergeCell ref="D369:D370"/>
    <mergeCell ref="D371:D375"/>
    <mergeCell ref="D378:D379"/>
    <mergeCell ref="D296:D297"/>
    <mergeCell ref="D298:D302"/>
    <mergeCell ref="D305:D306"/>
    <mergeCell ref="D307:D311"/>
    <mergeCell ref="D314:D315"/>
    <mergeCell ref="D316:D320"/>
    <mergeCell ref="D322:D323"/>
    <mergeCell ref="D324:D328"/>
    <mergeCell ref="D333:D334"/>
    <mergeCell ref="D213:D214"/>
    <mergeCell ref="D215:D219"/>
    <mergeCell ref="D222:D223"/>
    <mergeCell ref="D224:D228"/>
    <mergeCell ref="D231:D232"/>
    <mergeCell ref="D233:D237"/>
    <mergeCell ref="D240:D241"/>
    <mergeCell ref="D242:D246"/>
    <mergeCell ref="D249:D250"/>
    <mergeCell ref="D169:D173"/>
    <mergeCell ref="D177:D178"/>
    <mergeCell ref="D179:D183"/>
    <mergeCell ref="D187:D188"/>
    <mergeCell ref="D189:D193"/>
    <mergeCell ref="D196:D197"/>
    <mergeCell ref="D198:D202"/>
    <mergeCell ref="D205:D206"/>
    <mergeCell ref="D207:D211"/>
    <mergeCell ref="C1075:C1076"/>
    <mergeCell ref="C1084:C1085"/>
    <mergeCell ref="C1092:C1093"/>
    <mergeCell ref="C1101:C1102"/>
    <mergeCell ref="C1109:C1110"/>
    <mergeCell ref="D4:D5"/>
    <mergeCell ref="D6:D10"/>
    <mergeCell ref="D14:D15"/>
    <mergeCell ref="D16:D20"/>
    <mergeCell ref="D24:D25"/>
    <mergeCell ref="D26:D30"/>
    <mergeCell ref="D32:D33"/>
    <mergeCell ref="D34:D38"/>
    <mergeCell ref="D41:D42"/>
    <mergeCell ref="D43:D47"/>
    <mergeCell ref="D50:D51"/>
    <mergeCell ref="D52:D56"/>
    <mergeCell ref="D60:D61"/>
    <mergeCell ref="D62:D66"/>
    <mergeCell ref="D69:D70"/>
    <mergeCell ref="D71:D75"/>
    <mergeCell ref="D77:D78"/>
    <mergeCell ref="D79:D83"/>
    <mergeCell ref="D85:D86"/>
    <mergeCell ref="C907:C908"/>
    <mergeCell ref="C915:C916"/>
    <mergeCell ref="C924:C925"/>
    <mergeCell ref="C934:C935"/>
    <mergeCell ref="C944:C945"/>
    <mergeCell ref="C953:C954"/>
    <mergeCell ref="C963:C964"/>
    <mergeCell ref="C973:C974"/>
    <mergeCell ref="C981:C982"/>
    <mergeCell ref="C823:C824"/>
    <mergeCell ref="C832:C833"/>
    <mergeCell ref="C840:C841"/>
    <mergeCell ref="C849:C850"/>
    <mergeCell ref="C858:C859"/>
    <mergeCell ref="C866:C867"/>
    <mergeCell ref="C877:C878"/>
    <mergeCell ref="C887:C888"/>
    <mergeCell ref="C898:C899"/>
    <mergeCell ref="C741:C742"/>
    <mergeCell ref="C750:C751"/>
    <mergeCell ref="C759:C760"/>
    <mergeCell ref="C768:C769"/>
    <mergeCell ref="C780:C781"/>
    <mergeCell ref="C788:C789"/>
    <mergeCell ref="C797:C798"/>
    <mergeCell ref="C805:C806"/>
    <mergeCell ref="C815:C816"/>
    <mergeCell ref="C656:C657"/>
    <mergeCell ref="C667:C668"/>
    <mergeCell ref="C676:C677"/>
    <mergeCell ref="C684:C685"/>
    <mergeCell ref="C693:C694"/>
    <mergeCell ref="C703:C704"/>
    <mergeCell ref="C711:C712"/>
    <mergeCell ref="C723:C724"/>
    <mergeCell ref="C732:C733"/>
    <mergeCell ref="C577:C578"/>
    <mergeCell ref="C586:C587"/>
    <mergeCell ref="C594:C595"/>
    <mergeCell ref="C603:C604"/>
    <mergeCell ref="C612:C613"/>
    <mergeCell ref="C620:C621"/>
    <mergeCell ref="C629:C630"/>
    <mergeCell ref="C640:C641"/>
    <mergeCell ref="C648:C649"/>
    <mergeCell ref="C495:C496"/>
    <mergeCell ref="C504:C505"/>
    <mergeCell ref="C513:C514"/>
    <mergeCell ref="C522:C523"/>
    <mergeCell ref="C532:C533"/>
    <mergeCell ref="C541:C542"/>
    <mergeCell ref="C550:C551"/>
    <mergeCell ref="C560:C561"/>
    <mergeCell ref="C569:C570"/>
    <mergeCell ref="C378:C379"/>
    <mergeCell ref="C388:C389"/>
    <mergeCell ref="C397:C398"/>
    <mergeCell ref="C405:C406"/>
    <mergeCell ref="C414:C415"/>
    <mergeCell ref="C423:C424"/>
    <mergeCell ref="C432:C433"/>
    <mergeCell ref="C441:C442"/>
    <mergeCell ref="C449:C450"/>
    <mergeCell ref="C231:C232"/>
    <mergeCell ref="C240:C241"/>
    <mergeCell ref="C249:C250"/>
    <mergeCell ref="C258:C259"/>
    <mergeCell ref="C268:C269"/>
    <mergeCell ref="C277:C278"/>
    <mergeCell ref="C287:C288"/>
    <mergeCell ref="C296:C297"/>
    <mergeCell ref="C305:C306"/>
    <mergeCell ref="B1075:B1076"/>
    <mergeCell ref="B1084:B1085"/>
    <mergeCell ref="B1092:B1093"/>
    <mergeCell ref="B1101:B1102"/>
    <mergeCell ref="B1109:B1110"/>
    <mergeCell ref="C4:C5"/>
    <mergeCell ref="C14:C15"/>
    <mergeCell ref="C24:C25"/>
    <mergeCell ref="C32:C33"/>
    <mergeCell ref="C41:C42"/>
    <mergeCell ref="C50:C51"/>
    <mergeCell ref="C60:C61"/>
    <mergeCell ref="C69:C70"/>
    <mergeCell ref="C77:C78"/>
    <mergeCell ref="C85:C86"/>
    <mergeCell ref="C94:C95"/>
    <mergeCell ref="C103:C104"/>
    <mergeCell ref="C112:C113"/>
    <mergeCell ref="C121:C122"/>
    <mergeCell ref="C130:C131"/>
    <mergeCell ref="C138:C139"/>
    <mergeCell ref="C149:C150"/>
    <mergeCell ref="C158:C159"/>
    <mergeCell ref="C167:C168"/>
    <mergeCell ref="B963:B964"/>
    <mergeCell ref="B973:B974"/>
    <mergeCell ref="B981:B982"/>
    <mergeCell ref="B989:B990"/>
    <mergeCell ref="B997:B998"/>
    <mergeCell ref="B1005:B1006"/>
    <mergeCell ref="B1014:B1015"/>
    <mergeCell ref="B1022:B1023"/>
    <mergeCell ref="B1030:B1031"/>
    <mergeCell ref="B877:B878"/>
    <mergeCell ref="B887:B888"/>
    <mergeCell ref="B898:B899"/>
    <mergeCell ref="B907:B908"/>
    <mergeCell ref="B915:B916"/>
    <mergeCell ref="B924:B925"/>
    <mergeCell ref="B934:B935"/>
    <mergeCell ref="B944:B945"/>
    <mergeCell ref="B953:B954"/>
    <mergeCell ref="B797:B798"/>
    <mergeCell ref="B805:B806"/>
    <mergeCell ref="B815:B816"/>
    <mergeCell ref="B823:B824"/>
    <mergeCell ref="B832:B833"/>
    <mergeCell ref="B840:B841"/>
    <mergeCell ref="B849:B850"/>
    <mergeCell ref="B858:B859"/>
    <mergeCell ref="B866:B867"/>
    <mergeCell ref="B711:B712"/>
    <mergeCell ref="B723:B724"/>
    <mergeCell ref="B732:B733"/>
    <mergeCell ref="B741:B742"/>
    <mergeCell ref="B750:B751"/>
    <mergeCell ref="B759:B760"/>
    <mergeCell ref="B768:B769"/>
    <mergeCell ref="B780:B781"/>
    <mergeCell ref="B788:B789"/>
    <mergeCell ref="B495:B496"/>
    <mergeCell ref="B504:B505"/>
    <mergeCell ref="B513:B514"/>
    <mergeCell ref="B522:B523"/>
    <mergeCell ref="B532:B533"/>
    <mergeCell ref="B541:B542"/>
    <mergeCell ref="B550:B551"/>
    <mergeCell ref="B560:B561"/>
    <mergeCell ref="B569:B570"/>
    <mergeCell ref="B378:B379"/>
    <mergeCell ref="B388:B389"/>
    <mergeCell ref="B397:B398"/>
    <mergeCell ref="B405:B406"/>
    <mergeCell ref="B414:B415"/>
    <mergeCell ref="B423:B424"/>
    <mergeCell ref="B432:B433"/>
    <mergeCell ref="B441:B442"/>
    <mergeCell ref="B449:B450"/>
    <mergeCell ref="B231:B232"/>
    <mergeCell ref="B240:B241"/>
    <mergeCell ref="B249:B250"/>
    <mergeCell ref="B258:B259"/>
    <mergeCell ref="B268:B269"/>
    <mergeCell ref="B277:B278"/>
    <mergeCell ref="B287:B288"/>
    <mergeCell ref="B296:B297"/>
    <mergeCell ref="B305:B306"/>
    <mergeCell ref="A1074:G1074"/>
    <mergeCell ref="A1091:G1091"/>
    <mergeCell ref="A1108:H1108"/>
    <mergeCell ref="B4:B5"/>
    <mergeCell ref="B14:B15"/>
    <mergeCell ref="B24:B25"/>
    <mergeCell ref="B32:B33"/>
    <mergeCell ref="B41:B42"/>
    <mergeCell ref="B50:B51"/>
    <mergeCell ref="B60:B61"/>
    <mergeCell ref="B69:B70"/>
    <mergeCell ref="B77:B78"/>
    <mergeCell ref="B85:B86"/>
    <mergeCell ref="B94:B95"/>
    <mergeCell ref="B103:B104"/>
    <mergeCell ref="B112:B113"/>
    <mergeCell ref="B121:B122"/>
    <mergeCell ref="B130:B131"/>
    <mergeCell ref="B138:B139"/>
    <mergeCell ref="B149:B150"/>
    <mergeCell ref="B158:B159"/>
    <mergeCell ref="B167:B168"/>
    <mergeCell ref="B177:B178"/>
    <mergeCell ref="B187:B188"/>
    <mergeCell ref="A971:G971"/>
    <mergeCell ref="A996:I996"/>
    <mergeCell ref="A1004:H1004"/>
    <mergeCell ref="A1021:H1021"/>
    <mergeCell ref="A1029:XFD1029"/>
    <mergeCell ref="A1046:H1046"/>
    <mergeCell ref="A1047:H1047"/>
    <mergeCell ref="A1055:XFD1055"/>
    <mergeCell ref="A1073:G1073"/>
    <mergeCell ref="B1039:B1040"/>
    <mergeCell ref="B1048:B1049"/>
    <mergeCell ref="B1056:B1057"/>
    <mergeCell ref="B1064:B1065"/>
    <mergeCell ref="C989:C990"/>
    <mergeCell ref="C997:C998"/>
    <mergeCell ref="C1005:C1006"/>
    <mergeCell ref="C1014:C1015"/>
    <mergeCell ref="C1022:C1023"/>
    <mergeCell ref="C1030:C1031"/>
    <mergeCell ref="C1039:C1040"/>
    <mergeCell ref="C1048:C1049"/>
    <mergeCell ref="C1056:C1057"/>
    <mergeCell ref="C1064:C1065"/>
    <mergeCell ref="D989:D990"/>
    <mergeCell ref="B503:G503"/>
    <mergeCell ref="A511:B511"/>
    <mergeCell ref="A531:B531"/>
    <mergeCell ref="A540:B540"/>
    <mergeCell ref="A548:B548"/>
    <mergeCell ref="A665:G665"/>
    <mergeCell ref="A720:G720"/>
    <mergeCell ref="A722:XFD722"/>
    <mergeCell ref="A777:G777"/>
    <mergeCell ref="B577:B578"/>
    <mergeCell ref="B586:B587"/>
    <mergeCell ref="B594:B595"/>
    <mergeCell ref="B603:B604"/>
    <mergeCell ref="B612:B613"/>
    <mergeCell ref="B620:B621"/>
    <mergeCell ref="B629:B630"/>
    <mergeCell ref="B640:B641"/>
    <mergeCell ref="B648:B649"/>
    <mergeCell ref="B656:B657"/>
    <mergeCell ref="B667:B668"/>
    <mergeCell ref="B676:B677"/>
    <mergeCell ref="B684:B685"/>
    <mergeCell ref="B693:B694"/>
    <mergeCell ref="B703:B704"/>
    <mergeCell ref="A386:G386"/>
    <mergeCell ref="A387:B387"/>
    <mergeCell ref="A396:B396"/>
    <mergeCell ref="A413:B413"/>
    <mergeCell ref="A440:B440"/>
    <mergeCell ref="A458:B458"/>
    <mergeCell ref="A468:B468"/>
    <mergeCell ref="A477:B477"/>
    <mergeCell ref="A494:B494"/>
    <mergeCell ref="B459:B460"/>
    <mergeCell ref="B469:B470"/>
    <mergeCell ref="B478:B479"/>
    <mergeCell ref="B486:B487"/>
    <mergeCell ref="C459:C460"/>
    <mergeCell ref="C469:C470"/>
    <mergeCell ref="C478:C479"/>
    <mergeCell ref="C486:C487"/>
    <mergeCell ref="D423:D424"/>
    <mergeCell ref="D425:D429"/>
    <mergeCell ref="D432:D433"/>
    <mergeCell ref="D434:D438"/>
    <mergeCell ref="D441:D442"/>
    <mergeCell ref="D443:D447"/>
    <mergeCell ref="D449:D450"/>
    <mergeCell ref="A304:B304"/>
    <mergeCell ref="A313:B313"/>
    <mergeCell ref="A331:G331"/>
    <mergeCell ref="A332:B332"/>
    <mergeCell ref="A340:B340"/>
    <mergeCell ref="A350:B350"/>
    <mergeCell ref="A359:B359"/>
    <mergeCell ref="A368:B368"/>
    <mergeCell ref="A377:B377"/>
    <mergeCell ref="B314:B315"/>
    <mergeCell ref="B322:B323"/>
    <mergeCell ref="B333:B334"/>
    <mergeCell ref="B341:B342"/>
    <mergeCell ref="B351:B352"/>
    <mergeCell ref="B360:B361"/>
    <mergeCell ref="B369:B370"/>
    <mergeCell ref="C314:C315"/>
    <mergeCell ref="C322:C323"/>
    <mergeCell ref="C333:C334"/>
    <mergeCell ref="C341:C342"/>
    <mergeCell ref="C351:C352"/>
    <mergeCell ref="C360:C361"/>
    <mergeCell ref="C369:C370"/>
    <mergeCell ref="D335:D339"/>
    <mergeCell ref="A239:G239"/>
    <mergeCell ref="A248:B248"/>
    <mergeCell ref="A257:B257"/>
    <mergeCell ref="A266:B266"/>
    <mergeCell ref="A267:B267"/>
    <mergeCell ref="A276:B276"/>
    <mergeCell ref="A285:G285"/>
    <mergeCell ref="A286:B286"/>
    <mergeCell ref="A294:B294"/>
    <mergeCell ref="D251:D255"/>
    <mergeCell ref="D258:D259"/>
    <mergeCell ref="D260:D264"/>
    <mergeCell ref="D268:D269"/>
    <mergeCell ref="D270:D274"/>
    <mergeCell ref="D277:D278"/>
    <mergeCell ref="D279:D283"/>
    <mergeCell ref="D287:D288"/>
    <mergeCell ref="D289:D293"/>
    <mergeCell ref="A148:B148"/>
    <mergeCell ref="A157:B157"/>
    <mergeCell ref="A166:B166"/>
    <mergeCell ref="A176:B176"/>
    <mergeCell ref="A185:G185"/>
    <mergeCell ref="A186:B186"/>
    <mergeCell ref="A204:B204"/>
    <mergeCell ref="A221:B221"/>
    <mergeCell ref="A230:B230"/>
    <mergeCell ref="B196:B197"/>
    <mergeCell ref="B205:B206"/>
    <mergeCell ref="B213:B214"/>
    <mergeCell ref="B222:B223"/>
    <mergeCell ref="C177:C178"/>
    <mergeCell ref="C187:C188"/>
    <mergeCell ref="C196:C197"/>
    <mergeCell ref="C205:C206"/>
    <mergeCell ref="C213:C214"/>
    <mergeCell ref="C222:C223"/>
    <mergeCell ref="D149:D150"/>
    <mergeCell ref="D151:D155"/>
    <mergeCell ref="D158:D159"/>
    <mergeCell ref="D160:D164"/>
    <mergeCell ref="D167:D168"/>
    <mergeCell ref="A84:B84"/>
    <mergeCell ref="A93:B93"/>
    <mergeCell ref="A101:B101"/>
    <mergeCell ref="A102:B102"/>
    <mergeCell ref="A111:B111"/>
    <mergeCell ref="A120:B120"/>
    <mergeCell ref="A129:B129"/>
    <mergeCell ref="A146:B146"/>
    <mergeCell ref="A147:G147"/>
    <mergeCell ref="D87:D91"/>
    <mergeCell ref="D94:D95"/>
    <mergeCell ref="D96:D100"/>
    <mergeCell ref="D103:D104"/>
    <mergeCell ref="D105:D109"/>
    <mergeCell ref="D112:D113"/>
    <mergeCell ref="D114:D118"/>
    <mergeCell ref="D121:D122"/>
    <mergeCell ref="D123:D127"/>
    <mergeCell ref="D130:D131"/>
    <mergeCell ref="D132:D136"/>
    <mergeCell ref="D138:D139"/>
    <mergeCell ref="D140:D144"/>
    <mergeCell ref="A1:G1"/>
    <mergeCell ref="A2:B2"/>
    <mergeCell ref="A3:G3"/>
    <mergeCell ref="B11:G11"/>
    <mergeCell ref="A23:B23"/>
    <mergeCell ref="A31:B31"/>
    <mergeCell ref="A40:B40"/>
    <mergeCell ref="A59:B59"/>
    <mergeCell ref="A76:B76"/>
  </mergeCells>
  <phoneticPr fontId="53" type="noConversion"/>
  <pageMargins left="0.75" right="0.75" top="1" bottom="1" header="0.5" footer="0.5"/>
  <pageSetup paperSize="9" scale="80" firstPageNumber="4294963191" orientation="portrait" useFirstPageNumber="1" verticalDpi="300"/>
  <headerFooter alignWithMargins="0"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64"/>
  <sheetViews>
    <sheetView showGridLines="0" workbookViewId="0">
      <selection activeCell="H17" sqref="H17"/>
    </sheetView>
  </sheetViews>
  <sheetFormatPr defaultColWidth="9" defaultRowHeight="16.5"/>
  <cols>
    <col min="1" max="1" width="15.25" style="246" customWidth="1"/>
    <col min="2" max="2" width="31.75" style="245" customWidth="1"/>
    <col min="3" max="3" width="20.25" style="245" customWidth="1"/>
    <col min="4" max="4" width="23.125" style="244" customWidth="1"/>
    <col min="5" max="5" width="14.625" style="243" customWidth="1"/>
    <col min="6" max="6" width="18.5" style="243" customWidth="1"/>
    <col min="7" max="7" width="16.375" style="243" customWidth="1"/>
    <col min="8" max="8" width="20.75" style="243" bestFit="1" customWidth="1"/>
    <col min="9" max="16384" width="9" style="243"/>
  </cols>
  <sheetData>
    <row r="1" spans="1:11" ht="62.25" customHeight="1">
      <c r="A1" s="397" t="s">
        <v>1964</v>
      </c>
      <c r="B1" s="397"/>
      <c r="C1" s="397"/>
      <c r="D1" s="397"/>
      <c r="E1" s="397"/>
      <c r="F1" s="397"/>
      <c r="G1" s="397"/>
      <c r="H1" s="385"/>
      <c r="I1" s="306"/>
      <c r="J1" s="396"/>
      <c r="K1" s="396"/>
    </row>
    <row r="2" spans="1:11" ht="36" customHeight="1">
      <c r="A2" s="391" t="s">
        <v>1</v>
      </c>
      <c r="B2" s="391"/>
      <c r="C2" s="395"/>
      <c r="D2" s="394"/>
      <c r="E2" s="393"/>
      <c r="F2" s="393"/>
      <c r="G2" s="392"/>
      <c r="H2" s="385"/>
      <c r="I2" s="306"/>
      <c r="J2" s="390"/>
      <c r="K2" s="389"/>
    </row>
    <row r="3" spans="1:11" ht="23.25" customHeight="1">
      <c r="A3" s="391" t="s">
        <v>1963</v>
      </c>
      <c r="B3" s="391"/>
      <c r="C3" s="391"/>
      <c r="D3" s="391"/>
      <c r="E3" s="391"/>
      <c r="F3" s="391"/>
      <c r="G3" s="391"/>
      <c r="H3" s="385"/>
      <c r="I3" s="306"/>
      <c r="J3" s="390"/>
      <c r="K3" s="389"/>
    </row>
    <row r="4" spans="1:11">
      <c r="A4" s="386" t="s">
        <v>816</v>
      </c>
      <c r="B4" s="388"/>
      <c r="C4" s="388"/>
      <c r="D4" s="387"/>
      <c r="E4" s="386"/>
      <c r="F4" s="386"/>
      <c r="G4" s="386"/>
      <c r="H4" s="385"/>
    </row>
    <row r="5" spans="1:11">
      <c r="A5" s="334" t="s">
        <v>1962</v>
      </c>
      <c r="B5" s="296"/>
      <c r="C5" s="296"/>
      <c r="D5" s="352"/>
      <c r="E5" s="334"/>
      <c r="F5" s="334"/>
      <c r="G5" s="303"/>
      <c r="H5" s="384"/>
    </row>
    <row r="6" spans="1:11">
      <c r="A6" s="333"/>
      <c r="B6" s="259" t="s">
        <v>1183</v>
      </c>
      <c r="C6" s="259" t="s">
        <v>6</v>
      </c>
      <c r="D6" s="327" t="s">
        <v>7</v>
      </c>
      <c r="E6" s="320" t="s">
        <v>817</v>
      </c>
      <c r="F6" s="320" t="s">
        <v>817</v>
      </c>
      <c r="G6" s="320" t="s">
        <v>1961</v>
      </c>
    </row>
    <row r="7" spans="1:11">
      <c r="B7" s="257"/>
      <c r="C7" s="257"/>
      <c r="D7" s="326"/>
      <c r="E7" s="320" t="s">
        <v>880</v>
      </c>
      <c r="F7" s="320" t="s">
        <v>10</v>
      </c>
      <c r="G7" s="320" t="s">
        <v>11</v>
      </c>
    </row>
    <row r="8" spans="1:11" ht="16.5" customHeight="1">
      <c r="B8" s="274" t="s">
        <v>1036</v>
      </c>
      <c r="C8" s="274"/>
      <c r="D8" s="304" t="s">
        <v>1960</v>
      </c>
      <c r="E8" s="273">
        <f>F8-6</f>
        <v>46199</v>
      </c>
      <c r="F8" s="273">
        <v>46205</v>
      </c>
      <c r="G8" s="273">
        <f>F8+32</f>
        <v>46237</v>
      </c>
    </row>
    <row r="9" spans="1:11">
      <c r="B9" s="247" t="s">
        <v>1948</v>
      </c>
      <c r="C9" s="247" t="s">
        <v>1947</v>
      </c>
      <c r="D9" s="301"/>
      <c r="E9" s="247">
        <f>F9-6</f>
        <v>46206</v>
      </c>
      <c r="F9" s="247">
        <f>F8+7</f>
        <v>46212</v>
      </c>
      <c r="G9" s="247">
        <f>F9+32</f>
        <v>46244</v>
      </c>
    </row>
    <row r="10" spans="1:11">
      <c r="B10" s="274" t="s">
        <v>1531</v>
      </c>
      <c r="C10" s="274"/>
      <c r="D10" s="301"/>
      <c r="E10" s="273">
        <f>F10-6</f>
        <v>46213</v>
      </c>
      <c r="F10" s="273">
        <f>F9+7</f>
        <v>46219</v>
      </c>
      <c r="G10" s="273">
        <f>F10+32</f>
        <v>46251</v>
      </c>
      <c r="H10" s="383"/>
    </row>
    <row r="11" spans="1:11">
      <c r="B11" s="247" t="s">
        <v>1946</v>
      </c>
      <c r="C11" s="247" t="s">
        <v>1945</v>
      </c>
      <c r="D11" s="301"/>
      <c r="E11" s="247">
        <f>F11-6</f>
        <v>46220</v>
      </c>
      <c r="F11" s="247">
        <f>F10+7</f>
        <v>46226</v>
      </c>
      <c r="G11" s="247">
        <f>F11+32</f>
        <v>46258</v>
      </c>
    </row>
    <row r="12" spans="1:11">
      <c r="B12" s="247" t="s">
        <v>1944</v>
      </c>
      <c r="C12" s="247" t="s">
        <v>1943</v>
      </c>
      <c r="D12" s="300"/>
      <c r="E12" s="247">
        <f>F12-6</f>
        <v>46227</v>
      </c>
      <c r="F12" s="247">
        <f>F11+7</f>
        <v>46233</v>
      </c>
      <c r="G12" s="247">
        <f>F12+32</f>
        <v>46265</v>
      </c>
    </row>
    <row r="13" spans="1:11">
      <c r="B13" s="243"/>
      <c r="C13" s="243"/>
    </row>
    <row r="14" spans="1:11">
      <c r="B14" s="259" t="s">
        <v>914</v>
      </c>
      <c r="C14" s="259" t="s">
        <v>6</v>
      </c>
      <c r="D14" s="327" t="s">
        <v>7</v>
      </c>
      <c r="E14" s="320" t="s">
        <v>817</v>
      </c>
      <c r="F14" s="320" t="s">
        <v>817</v>
      </c>
      <c r="G14" s="320" t="s">
        <v>1959</v>
      </c>
    </row>
    <row r="15" spans="1:11">
      <c r="B15" s="257"/>
      <c r="C15" s="257"/>
      <c r="D15" s="326"/>
      <c r="E15" s="320" t="s">
        <v>880</v>
      </c>
      <c r="F15" s="320" t="s">
        <v>10</v>
      </c>
      <c r="G15" s="320" t="s">
        <v>11</v>
      </c>
    </row>
    <row r="16" spans="1:11" ht="16.5" customHeight="1">
      <c r="B16" s="247" t="s">
        <v>1909</v>
      </c>
      <c r="C16" s="247" t="s">
        <v>1823</v>
      </c>
      <c r="D16" s="304" t="s">
        <v>1907</v>
      </c>
      <c r="E16" s="247">
        <f>F16-4</f>
        <v>46204</v>
      </c>
      <c r="F16" s="247">
        <v>46208</v>
      </c>
      <c r="G16" s="247">
        <f>F16+33</f>
        <v>46241</v>
      </c>
    </row>
    <row r="17" spans="1:7">
      <c r="B17" s="247" t="s">
        <v>1906</v>
      </c>
      <c r="C17" s="247" t="s">
        <v>1905</v>
      </c>
      <c r="D17" s="301"/>
      <c r="E17" s="247">
        <f>F17-4</f>
        <v>46211</v>
      </c>
      <c r="F17" s="247">
        <f>F16+7</f>
        <v>46215</v>
      </c>
      <c r="G17" s="247">
        <f>F17+33</f>
        <v>46248</v>
      </c>
    </row>
    <row r="18" spans="1:7">
      <c r="B18" s="274" t="s">
        <v>1531</v>
      </c>
      <c r="C18" s="274"/>
      <c r="D18" s="301"/>
      <c r="E18" s="273">
        <f>F18-4</f>
        <v>46218</v>
      </c>
      <c r="F18" s="273">
        <f>F17+7</f>
        <v>46222</v>
      </c>
      <c r="G18" s="273">
        <f>F18+33</f>
        <v>46255</v>
      </c>
    </row>
    <row r="19" spans="1:7">
      <c r="B19" s="247" t="s">
        <v>1904</v>
      </c>
      <c r="C19" s="247" t="s">
        <v>1912</v>
      </c>
      <c r="D19" s="301"/>
      <c r="E19" s="247">
        <f>F19-4</f>
        <v>46225</v>
      </c>
      <c r="F19" s="247">
        <f>F18+7</f>
        <v>46229</v>
      </c>
      <c r="G19" s="247">
        <f>F19+33</f>
        <v>46262</v>
      </c>
    </row>
    <row r="20" spans="1:7">
      <c r="B20" s="247" t="s">
        <v>1903</v>
      </c>
      <c r="C20" s="247" t="s">
        <v>1816</v>
      </c>
      <c r="D20" s="300"/>
      <c r="E20" s="247">
        <f>F20-4</f>
        <v>46232</v>
      </c>
      <c r="F20" s="247">
        <f>F19+7</f>
        <v>46236</v>
      </c>
      <c r="G20" s="247">
        <f>F20+33</f>
        <v>46269</v>
      </c>
    </row>
    <row r="21" spans="1:7">
      <c r="B21" s="243"/>
      <c r="C21" s="243"/>
    </row>
    <row r="22" spans="1:7">
      <c r="B22" s="263"/>
      <c r="C22" s="263"/>
      <c r="D22" s="360"/>
      <c r="E22" s="263"/>
      <c r="F22" s="263"/>
      <c r="G22" s="263"/>
    </row>
    <row r="23" spans="1:7">
      <c r="A23" s="352" t="s">
        <v>804</v>
      </c>
      <c r="B23" s="243"/>
      <c r="C23" s="243"/>
      <c r="E23" s="334"/>
      <c r="F23" s="334"/>
      <c r="G23" s="303"/>
    </row>
    <row r="24" spans="1:7">
      <c r="B24" s="259" t="s">
        <v>1183</v>
      </c>
      <c r="C24" s="259" t="s">
        <v>6</v>
      </c>
      <c r="D24" s="327" t="s">
        <v>7</v>
      </c>
      <c r="E24" s="320" t="s">
        <v>817</v>
      </c>
      <c r="F24" s="320" t="s">
        <v>817</v>
      </c>
      <c r="G24" s="320" t="s">
        <v>1958</v>
      </c>
    </row>
    <row r="25" spans="1:7">
      <c r="B25" s="257"/>
      <c r="C25" s="257"/>
      <c r="D25" s="326"/>
      <c r="E25" s="320" t="s">
        <v>880</v>
      </c>
      <c r="F25" s="320" t="s">
        <v>10</v>
      </c>
      <c r="G25" s="320" t="s">
        <v>11</v>
      </c>
    </row>
    <row r="26" spans="1:7" ht="16.5" customHeight="1">
      <c r="B26" s="247" t="s">
        <v>1898</v>
      </c>
      <c r="C26" s="247" t="s">
        <v>1897</v>
      </c>
      <c r="D26" s="304" t="s">
        <v>1957</v>
      </c>
      <c r="E26" s="247">
        <f>F26-5</f>
        <v>46205</v>
      </c>
      <c r="F26" s="247">
        <v>46210</v>
      </c>
      <c r="G26" s="247">
        <f>F26+32</f>
        <v>46242</v>
      </c>
    </row>
    <row r="27" spans="1:7">
      <c r="B27" s="247" t="s">
        <v>1895</v>
      </c>
      <c r="C27" s="247" t="s">
        <v>1956</v>
      </c>
      <c r="D27" s="301"/>
      <c r="E27" s="247">
        <f>F27-5</f>
        <v>46212</v>
      </c>
      <c r="F27" s="247">
        <f>F26+7</f>
        <v>46217</v>
      </c>
      <c r="G27" s="247">
        <f>F27+32</f>
        <v>46249</v>
      </c>
    </row>
    <row r="28" spans="1:7">
      <c r="B28" s="247" t="s">
        <v>1894</v>
      </c>
      <c r="C28" s="247" t="s">
        <v>58</v>
      </c>
      <c r="D28" s="301"/>
      <c r="E28" s="247">
        <f>F28-5</f>
        <v>46219</v>
      </c>
      <c r="F28" s="247">
        <f>F27+7</f>
        <v>46224</v>
      </c>
      <c r="G28" s="247">
        <f>F28+32</f>
        <v>46256</v>
      </c>
    </row>
    <row r="29" spans="1:7">
      <c r="B29" s="274" t="s">
        <v>913</v>
      </c>
      <c r="C29" s="274"/>
      <c r="D29" s="301"/>
      <c r="E29" s="273">
        <f>F29-5</f>
        <v>46226</v>
      </c>
      <c r="F29" s="273">
        <f>F28+7</f>
        <v>46231</v>
      </c>
      <c r="G29" s="273">
        <f>F29+32</f>
        <v>46263</v>
      </c>
    </row>
    <row r="30" spans="1:7">
      <c r="B30" s="247" t="s">
        <v>1893</v>
      </c>
      <c r="C30" s="247" t="s">
        <v>1870</v>
      </c>
      <c r="D30" s="300"/>
      <c r="E30" s="247">
        <f>F30-5</f>
        <v>46233</v>
      </c>
      <c r="F30" s="247">
        <f>F29+7</f>
        <v>46238</v>
      </c>
      <c r="G30" s="247">
        <f>F30+32</f>
        <v>46270</v>
      </c>
    </row>
    <row r="31" spans="1:7">
      <c r="B31" s="382"/>
      <c r="C31" s="351"/>
      <c r="D31" s="352"/>
      <c r="E31" s="334"/>
      <c r="F31" s="334"/>
      <c r="G31" s="263"/>
    </row>
    <row r="32" spans="1:7">
      <c r="A32" s="334" t="s">
        <v>1955</v>
      </c>
      <c r="B32" s="243"/>
      <c r="C32" s="243"/>
      <c r="E32" s="334"/>
      <c r="F32" s="334"/>
      <c r="G32" s="303"/>
    </row>
    <row r="33" spans="2:7">
      <c r="B33" s="259" t="s">
        <v>914</v>
      </c>
      <c r="C33" s="259" t="s">
        <v>6</v>
      </c>
      <c r="D33" s="327" t="s">
        <v>7</v>
      </c>
      <c r="E33" s="320" t="s">
        <v>817</v>
      </c>
      <c r="F33" s="320" t="s">
        <v>817</v>
      </c>
      <c r="G33" s="320" t="s">
        <v>1952</v>
      </c>
    </row>
    <row r="34" spans="2:7">
      <c r="B34" s="257"/>
      <c r="C34" s="257"/>
      <c r="D34" s="326"/>
      <c r="E34" s="320" t="s">
        <v>880</v>
      </c>
      <c r="F34" s="320" t="s">
        <v>10</v>
      </c>
      <c r="G34" s="320" t="s">
        <v>11</v>
      </c>
    </row>
    <row r="35" spans="2:7" ht="16.5" customHeight="1">
      <c r="B35" s="247" t="s">
        <v>1942</v>
      </c>
      <c r="C35" s="247" t="s">
        <v>1941</v>
      </c>
      <c r="D35" s="304" t="s">
        <v>1940</v>
      </c>
      <c r="E35" s="247">
        <f>F35-5</f>
        <v>46199</v>
      </c>
      <c r="F35" s="247">
        <v>46204</v>
      </c>
      <c r="G35" s="247">
        <f>F35+29</f>
        <v>46233</v>
      </c>
    </row>
    <row r="36" spans="2:7">
      <c r="B36" s="247" t="s">
        <v>1939</v>
      </c>
      <c r="C36" s="247" t="s">
        <v>1954</v>
      </c>
      <c r="D36" s="301"/>
      <c r="E36" s="247">
        <f>F36-5</f>
        <v>46206</v>
      </c>
      <c r="F36" s="247">
        <f>F35+7</f>
        <v>46211</v>
      </c>
      <c r="G36" s="247">
        <f>F36+29</f>
        <v>46240</v>
      </c>
    </row>
    <row r="37" spans="2:7">
      <c r="B37" s="247" t="s">
        <v>1937</v>
      </c>
      <c r="C37" s="247" t="s">
        <v>1936</v>
      </c>
      <c r="D37" s="301"/>
      <c r="E37" s="247">
        <f>F37-5</f>
        <v>46213</v>
      </c>
      <c r="F37" s="247">
        <f>F36+7</f>
        <v>46218</v>
      </c>
      <c r="G37" s="247">
        <f>F37+29</f>
        <v>46247</v>
      </c>
    </row>
    <row r="38" spans="2:7">
      <c r="B38" s="247" t="s">
        <v>1935</v>
      </c>
      <c r="C38" s="247" t="s">
        <v>1953</v>
      </c>
      <c r="D38" s="301"/>
      <c r="E38" s="247">
        <f>F38-5</f>
        <v>46220</v>
      </c>
      <c r="F38" s="247">
        <f>F37+7</f>
        <v>46225</v>
      </c>
      <c r="G38" s="247">
        <f>F38+29</f>
        <v>46254</v>
      </c>
    </row>
    <row r="39" spans="2:7">
      <c r="B39" s="247" t="s">
        <v>1933</v>
      </c>
      <c r="C39" s="247" t="s">
        <v>1932</v>
      </c>
      <c r="D39" s="300"/>
      <c r="E39" s="247">
        <f>F39-5</f>
        <v>46227</v>
      </c>
      <c r="F39" s="247">
        <f>F38+7</f>
        <v>46232</v>
      </c>
      <c r="G39" s="247">
        <f>F39+29</f>
        <v>46261</v>
      </c>
    </row>
    <row r="40" spans="2:7">
      <c r="B40" s="287"/>
      <c r="C40" s="287"/>
      <c r="D40" s="307"/>
      <c r="E40" s="263"/>
      <c r="F40" s="263"/>
      <c r="G40" s="263"/>
    </row>
    <row r="41" spans="2:7">
      <c r="B41" s="259" t="s">
        <v>914</v>
      </c>
      <c r="C41" s="259" t="s">
        <v>6</v>
      </c>
      <c r="D41" s="327" t="s">
        <v>7</v>
      </c>
      <c r="E41" s="320" t="s">
        <v>817</v>
      </c>
      <c r="F41" s="320" t="s">
        <v>817</v>
      </c>
      <c r="G41" s="320" t="s">
        <v>1952</v>
      </c>
    </row>
    <row r="42" spans="2:7">
      <c r="B42" s="257"/>
      <c r="C42" s="257"/>
      <c r="D42" s="326"/>
      <c r="E42" s="320" t="s">
        <v>880</v>
      </c>
      <c r="F42" s="320" t="s">
        <v>10</v>
      </c>
      <c r="G42" s="320" t="s">
        <v>11</v>
      </c>
    </row>
    <row r="43" spans="2:7" ht="17.25" customHeight="1">
      <c r="B43" s="247" t="s">
        <v>1888</v>
      </c>
      <c r="C43" s="247" t="s">
        <v>1887</v>
      </c>
      <c r="D43" s="304" t="s">
        <v>1886</v>
      </c>
      <c r="E43" s="247">
        <f>F43-4</f>
        <v>46204</v>
      </c>
      <c r="F43" s="247">
        <v>46208</v>
      </c>
      <c r="G43" s="247">
        <f>F43+37</f>
        <v>46245</v>
      </c>
    </row>
    <row r="44" spans="2:7">
      <c r="B44" s="247" t="s">
        <v>1885</v>
      </c>
      <c r="C44" s="247" t="s">
        <v>1930</v>
      </c>
      <c r="D44" s="301"/>
      <c r="E44" s="247">
        <f>F44-4</f>
        <v>46211</v>
      </c>
      <c r="F44" s="247">
        <f>F43+7</f>
        <v>46215</v>
      </c>
      <c r="G44" s="247">
        <f>F44+37</f>
        <v>46252</v>
      </c>
    </row>
    <row r="45" spans="2:7">
      <c r="B45" s="247" t="s">
        <v>1883</v>
      </c>
      <c r="C45" s="247" t="s">
        <v>808</v>
      </c>
      <c r="D45" s="301"/>
      <c r="E45" s="247">
        <f>F45-4</f>
        <v>46218</v>
      </c>
      <c r="F45" s="247">
        <f>F44+7</f>
        <v>46222</v>
      </c>
      <c r="G45" s="247">
        <f>F45+37</f>
        <v>46259</v>
      </c>
    </row>
    <row r="46" spans="2:7">
      <c r="B46" s="247" t="s">
        <v>1951</v>
      </c>
      <c r="C46" s="247" t="s">
        <v>1881</v>
      </c>
      <c r="D46" s="300"/>
      <c r="E46" s="247">
        <f>F46-4</f>
        <v>46225</v>
      </c>
      <c r="F46" s="247">
        <f>F45+7</f>
        <v>46229</v>
      </c>
      <c r="G46" s="247">
        <f>F46+37</f>
        <v>46266</v>
      </c>
    </row>
    <row r="47" spans="2:7">
      <c r="B47" s="247" t="s">
        <v>954</v>
      </c>
      <c r="C47" s="247" t="s">
        <v>954</v>
      </c>
      <c r="D47" s="319"/>
      <c r="E47" s="247">
        <f>F47-4</f>
        <v>46232</v>
      </c>
      <c r="F47" s="247">
        <f>F46+7</f>
        <v>46236</v>
      </c>
      <c r="G47" s="247">
        <f>F47+37</f>
        <v>46273</v>
      </c>
    </row>
    <row r="48" spans="2:7">
      <c r="B48" s="263"/>
      <c r="C48" s="263"/>
      <c r="D48" s="307"/>
      <c r="E48" s="263"/>
      <c r="F48" s="263"/>
      <c r="G48" s="263"/>
    </row>
    <row r="49" spans="1:7">
      <c r="A49" s="334" t="s">
        <v>50</v>
      </c>
      <c r="B49" s="243"/>
      <c r="C49" s="243"/>
    </row>
    <row r="50" spans="1:7">
      <c r="A50" s="333"/>
      <c r="B50" s="259" t="s">
        <v>914</v>
      </c>
      <c r="C50" s="259" t="s">
        <v>6</v>
      </c>
      <c r="D50" s="327" t="s">
        <v>7</v>
      </c>
      <c r="E50" s="320" t="s">
        <v>817</v>
      </c>
      <c r="F50" s="320" t="s">
        <v>817</v>
      </c>
      <c r="G50" s="320" t="s">
        <v>1950</v>
      </c>
    </row>
    <row r="51" spans="1:7">
      <c r="A51" s="333"/>
      <c r="B51" s="257"/>
      <c r="C51" s="257"/>
      <c r="D51" s="326"/>
      <c r="E51" s="320" t="s">
        <v>880</v>
      </c>
      <c r="F51" s="320" t="s">
        <v>10</v>
      </c>
      <c r="G51" s="320" t="s">
        <v>11</v>
      </c>
    </row>
    <row r="52" spans="1:7" ht="16.5" customHeight="1">
      <c r="A52" s="333"/>
      <c r="B52" s="274" t="s">
        <v>1036</v>
      </c>
      <c r="C52" s="274"/>
      <c r="D52" s="304" t="s">
        <v>1949</v>
      </c>
      <c r="E52" s="273">
        <f>F52-6</f>
        <v>46199</v>
      </c>
      <c r="F52" s="273">
        <v>46205</v>
      </c>
      <c r="G52" s="273">
        <f>F52+32</f>
        <v>46237</v>
      </c>
    </row>
    <row r="53" spans="1:7">
      <c r="A53" s="333"/>
      <c r="B53" s="247" t="s">
        <v>1948</v>
      </c>
      <c r="C53" s="247" t="s">
        <v>1947</v>
      </c>
      <c r="D53" s="301"/>
      <c r="E53" s="247">
        <f>F53-6</f>
        <v>46206</v>
      </c>
      <c r="F53" s="247">
        <f>F52+7</f>
        <v>46212</v>
      </c>
      <c r="G53" s="247">
        <f>F53+32</f>
        <v>46244</v>
      </c>
    </row>
    <row r="54" spans="1:7">
      <c r="A54" s="333"/>
      <c r="B54" s="274" t="s">
        <v>1036</v>
      </c>
      <c r="C54" s="274"/>
      <c r="D54" s="301"/>
      <c r="E54" s="273">
        <f>F54-6</f>
        <v>46213</v>
      </c>
      <c r="F54" s="273">
        <f>F53+7</f>
        <v>46219</v>
      </c>
      <c r="G54" s="273">
        <f>F54+32</f>
        <v>46251</v>
      </c>
    </row>
    <row r="55" spans="1:7">
      <c r="A55" s="333"/>
      <c r="B55" s="247" t="s">
        <v>1946</v>
      </c>
      <c r="C55" s="247" t="s">
        <v>1945</v>
      </c>
      <c r="D55" s="301"/>
      <c r="E55" s="247">
        <f>F55-6</f>
        <v>46220</v>
      </c>
      <c r="F55" s="247">
        <f>F54+7</f>
        <v>46226</v>
      </c>
      <c r="G55" s="247">
        <f>F55+32</f>
        <v>46258</v>
      </c>
    </row>
    <row r="56" spans="1:7">
      <c r="A56" s="333"/>
      <c r="B56" s="247" t="s">
        <v>1944</v>
      </c>
      <c r="C56" s="247" t="s">
        <v>1943</v>
      </c>
      <c r="D56" s="300"/>
      <c r="E56" s="247">
        <f>F56-6</f>
        <v>46227</v>
      </c>
      <c r="F56" s="247">
        <f>F55+7</f>
        <v>46233</v>
      </c>
      <c r="G56" s="247">
        <f>F56+32</f>
        <v>46265</v>
      </c>
    </row>
    <row r="57" spans="1:7">
      <c r="A57" s="333"/>
      <c r="B57" s="334"/>
      <c r="C57" s="334"/>
      <c r="D57" s="352"/>
      <c r="E57" s="334"/>
      <c r="F57" s="334"/>
      <c r="G57" s="334"/>
    </row>
    <row r="58" spans="1:7">
      <c r="B58" s="259" t="s">
        <v>1183</v>
      </c>
      <c r="C58" s="259" t="s">
        <v>6</v>
      </c>
      <c r="D58" s="327" t="s">
        <v>7</v>
      </c>
      <c r="E58" s="320" t="s">
        <v>817</v>
      </c>
      <c r="F58" s="320" t="s">
        <v>817</v>
      </c>
      <c r="G58" s="320" t="s">
        <v>1890</v>
      </c>
    </row>
    <row r="59" spans="1:7">
      <c r="B59" s="257"/>
      <c r="C59" s="257"/>
      <c r="D59" s="326"/>
      <c r="E59" s="320" t="s">
        <v>880</v>
      </c>
      <c r="F59" s="320" t="s">
        <v>10</v>
      </c>
      <c r="G59" s="320" t="s">
        <v>11</v>
      </c>
    </row>
    <row r="60" spans="1:7" ht="16.5" customHeight="1">
      <c r="B60" s="247" t="s">
        <v>1824</v>
      </c>
      <c r="C60" s="247" t="s">
        <v>1823</v>
      </c>
      <c r="D60" s="304" t="s">
        <v>1907</v>
      </c>
      <c r="E60" s="247">
        <f>F60-4</f>
        <v>46204</v>
      </c>
      <c r="F60" s="247">
        <v>46208</v>
      </c>
      <c r="G60" s="247">
        <f>F60+30</f>
        <v>46238</v>
      </c>
    </row>
    <row r="61" spans="1:7">
      <c r="B61" s="247" t="s">
        <v>1906</v>
      </c>
      <c r="C61" s="247" t="s">
        <v>1820</v>
      </c>
      <c r="D61" s="301"/>
      <c r="E61" s="247">
        <f>F61-4</f>
        <v>46211</v>
      </c>
      <c r="F61" s="247">
        <f>F60+7</f>
        <v>46215</v>
      </c>
      <c r="G61" s="247">
        <f>F61+30</f>
        <v>46245</v>
      </c>
    </row>
    <row r="62" spans="1:7">
      <c r="B62" s="274" t="s">
        <v>1036</v>
      </c>
      <c r="C62" s="274"/>
      <c r="D62" s="301"/>
      <c r="E62" s="273">
        <f>F62-4</f>
        <v>46218</v>
      </c>
      <c r="F62" s="273">
        <f>F61+7</f>
        <v>46222</v>
      </c>
      <c r="G62" s="273">
        <f>F62+30</f>
        <v>46252</v>
      </c>
    </row>
    <row r="63" spans="1:7">
      <c r="B63" s="247" t="s">
        <v>1819</v>
      </c>
      <c r="C63" s="247" t="s">
        <v>1818</v>
      </c>
      <c r="D63" s="301"/>
      <c r="E63" s="247">
        <f>F63-4</f>
        <v>46225</v>
      </c>
      <c r="F63" s="247">
        <f>F62+7</f>
        <v>46229</v>
      </c>
      <c r="G63" s="247">
        <f>F63+30</f>
        <v>46259</v>
      </c>
    </row>
    <row r="64" spans="1:7">
      <c r="B64" s="247" t="s">
        <v>1903</v>
      </c>
      <c r="C64" s="247" t="s">
        <v>1902</v>
      </c>
      <c r="D64" s="300"/>
      <c r="E64" s="247">
        <f>F64-4</f>
        <v>46232</v>
      </c>
      <c r="F64" s="247">
        <f>F63+7</f>
        <v>46236</v>
      </c>
      <c r="G64" s="247">
        <f>F64+30</f>
        <v>46266</v>
      </c>
    </row>
    <row r="65" spans="1:7">
      <c r="B65" s="263"/>
      <c r="C65" s="263"/>
      <c r="D65" s="307"/>
      <c r="E65" s="263"/>
      <c r="F65" s="263"/>
      <c r="G65" s="263"/>
    </row>
    <row r="66" spans="1:7">
      <c r="A66" s="334" t="s">
        <v>1931</v>
      </c>
      <c r="B66" s="287"/>
      <c r="C66" s="287"/>
      <c r="D66" s="307"/>
      <c r="E66" s="263"/>
      <c r="F66" s="263"/>
      <c r="G66" s="263"/>
    </row>
    <row r="67" spans="1:7">
      <c r="B67" s="259" t="s">
        <v>1183</v>
      </c>
      <c r="C67" s="259" t="s">
        <v>6</v>
      </c>
      <c r="D67" s="327" t="s">
        <v>7</v>
      </c>
      <c r="E67" s="320" t="s">
        <v>817</v>
      </c>
      <c r="F67" s="320" t="s">
        <v>817</v>
      </c>
      <c r="G67" s="320" t="s">
        <v>1931</v>
      </c>
    </row>
    <row r="68" spans="1:7">
      <c r="B68" s="257"/>
      <c r="C68" s="257"/>
      <c r="D68" s="326"/>
      <c r="E68" s="320" t="s">
        <v>880</v>
      </c>
      <c r="F68" s="320" t="s">
        <v>10</v>
      </c>
      <c r="G68" s="320" t="s">
        <v>11</v>
      </c>
    </row>
    <row r="69" spans="1:7" ht="16.5" customHeight="1">
      <c r="B69" s="247" t="s">
        <v>1942</v>
      </c>
      <c r="C69" s="247" t="s">
        <v>1941</v>
      </c>
      <c r="D69" s="304" t="s">
        <v>1940</v>
      </c>
      <c r="E69" s="247">
        <f>F69-5</f>
        <v>46199</v>
      </c>
      <c r="F69" s="247">
        <v>46204</v>
      </c>
      <c r="G69" s="247">
        <f>F69+27</f>
        <v>46231</v>
      </c>
    </row>
    <row r="70" spans="1:7">
      <c r="B70" s="247" t="s">
        <v>1939</v>
      </c>
      <c r="C70" s="247" t="s">
        <v>1938</v>
      </c>
      <c r="D70" s="301"/>
      <c r="E70" s="247">
        <f>F70-5</f>
        <v>46206</v>
      </c>
      <c r="F70" s="247">
        <f>F69+7</f>
        <v>46211</v>
      </c>
      <c r="G70" s="247">
        <f>F70+27</f>
        <v>46238</v>
      </c>
    </row>
    <row r="71" spans="1:7">
      <c r="B71" s="247" t="s">
        <v>1937</v>
      </c>
      <c r="C71" s="247" t="s">
        <v>1936</v>
      </c>
      <c r="D71" s="301"/>
      <c r="E71" s="247">
        <f>F71-5</f>
        <v>46213</v>
      </c>
      <c r="F71" s="247">
        <f>F70+7</f>
        <v>46218</v>
      </c>
      <c r="G71" s="247">
        <f>F71+27</f>
        <v>46245</v>
      </c>
    </row>
    <row r="72" spans="1:7">
      <c r="B72" s="247" t="s">
        <v>1935</v>
      </c>
      <c r="C72" s="247" t="s">
        <v>1934</v>
      </c>
      <c r="D72" s="301"/>
      <c r="E72" s="247">
        <f>F72-5</f>
        <v>46220</v>
      </c>
      <c r="F72" s="247">
        <f>F71+7</f>
        <v>46225</v>
      </c>
      <c r="G72" s="247">
        <f>F72+27</f>
        <v>46252</v>
      </c>
    </row>
    <row r="73" spans="1:7">
      <c r="B73" s="247" t="s">
        <v>1933</v>
      </c>
      <c r="C73" s="247" t="s">
        <v>1932</v>
      </c>
      <c r="D73" s="300"/>
      <c r="E73" s="247">
        <f>F73-5</f>
        <v>46227</v>
      </c>
      <c r="F73" s="247">
        <f>F72+7</f>
        <v>46232</v>
      </c>
      <c r="G73" s="247">
        <f>F73+27</f>
        <v>46259</v>
      </c>
    </row>
    <row r="74" spans="1:7">
      <c r="B74" s="287"/>
      <c r="C74" s="287"/>
      <c r="D74" s="307"/>
      <c r="E74" s="263"/>
      <c r="F74" s="263"/>
      <c r="G74" s="263"/>
    </row>
    <row r="75" spans="1:7">
      <c r="B75" s="287"/>
      <c r="C75" s="287"/>
      <c r="D75" s="307"/>
      <c r="E75" s="263"/>
      <c r="F75" s="263"/>
      <c r="G75" s="263"/>
    </row>
    <row r="76" spans="1:7">
      <c r="B76" s="259" t="s">
        <v>914</v>
      </c>
      <c r="C76" s="259" t="s">
        <v>6</v>
      </c>
      <c r="D76" s="327" t="s">
        <v>7</v>
      </c>
      <c r="E76" s="320" t="s">
        <v>817</v>
      </c>
      <c r="F76" s="320" t="s">
        <v>817</v>
      </c>
      <c r="G76" s="320" t="s">
        <v>1931</v>
      </c>
    </row>
    <row r="77" spans="1:7">
      <c r="B77" s="257"/>
      <c r="C77" s="257"/>
      <c r="D77" s="326"/>
      <c r="E77" s="320" t="s">
        <v>880</v>
      </c>
      <c r="F77" s="320" t="s">
        <v>10</v>
      </c>
      <c r="G77" s="320" t="s">
        <v>11</v>
      </c>
    </row>
    <row r="78" spans="1:7" ht="16.5" customHeight="1">
      <c r="B78" s="247" t="s">
        <v>1888</v>
      </c>
      <c r="C78" s="247" t="s">
        <v>1887</v>
      </c>
      <c r="D78" s="304" t="s">
        <v>1886</v>
      </c>
      <c r="E78" s="247">
        <f>F78-4</f>
        <v>46204</v>
      </c>
      <c r="F78" s="247">
        <v>46208</v>
      </c>
      <c r="G78" s="247">
        <f>F78+34</f>
        <v>46242</v>
      </c>
    </row>
    <row r="79" spans="1:7">
      <c r="B79" s="247" t="s">
        <v>1885</v>
      </c>
      <c r="C79" s="247" t="s">
        <v>1930</v>
      </c>
      <c r="D79" s="301"/>
      <c r="E79" s="247">
        <f>F79-4</f>
        <v>46211</v>
      </c>
      <c r="F79" s="247">
        <f>F78+7</f>
        <v>46215</v>
      </c>
      <c r="G79" s="247">
        <f>F79+34</f>
        <v>46249</v>
      </c>
    </row>
    <row r="80" spans="1:7" ht="16.5" customHeight="1">
      <c r="B80" s="247" t="s">
        <v>1883</v>
      </c>
      <c r="C80" s="247" t="s">
        <v>808</v>
      </c>
      <c r="D80" s="301"/>
      <c r="E80" s="247">
        <f>F80-4</f>
        <v>46218</v>
      </c>
      <c r="F80" s="247">
        <f>F79+7</f>
        <v>46222</v>
      </c>
      <c r="G80" s="247">
        <f>F80+34</f>
        <v>46256</v>
      </c>
    </row>
    <row r="81" spans="1:7">
      <c r="B81" s="247" t="s">
        <v>1882</v>
      </c>
      <c r="C81" s="247" t="s">
        <v>1881</v>
      </c>
      <c r="D81" s="300"/>
      <c r="E81" s="247">
        <f>F81-4</f>
        <v>46225</v>
      </c>
      <c r="F81" s="247">
        <f>F80+7</f>
        <v>46229</v>
      </c>
      <c r="G81" s="247">
        <f>F81+34</f>
        <v>46263</v>
      </c>
    </row>
    <row r="82" spans="1:7">
      <c r="B82" s="247" t="s">
        <v>954</v>
      </c>
      <c r="C82" s="247" t="s">
        <v>954</v>
      </c>
      <c r="D82" s="319"/>
      <c r="E82" s="247">
        <f>F82-4</f>
        <v>46232</v>
      </c>
      <c r="F82" s="247">
        <f>F81+7</f>
        <v>46236</v>
      </c>
      <c r="G82" s="247">
        <f>F82+34</f>
        <v>46270</v>
      </c>
    </row>
    <row r="83" spans="1:7">
      <c r="B83" s="287"/>
      <c r="C83" s="287"/>
      <c r="D83" s="307"/>
      <c r="E83" s="263"/>
      <c r="F83" s="263"/>
      <c r="G83" s="263"/>
    </row>
    <row r="84" spans="1:7">
      <c r="A84" s="334" t="s">
        <v>1929</v>
      </c>
      <c r="B84" s="334"/>
      <c r="C84" s="334"/>
      <c r="G84" s="303"/>
    </row>
    <row r="85" spans="1:7">
      <c r="B85" s="259" t="s">
        <v>914</v>
      </c>
      <c r="C85" s="259" t="s">
        <v>6</v>
      </c>
      <c r="D85" s="327" t="s">
        <v>7</v>
      </c>
      <c r="E85" s="320" t="s">
        <v>817</v>
      </c>
      <c r="F85" s="320" t="s">
        <v>817</v>
      </c>
      <c r="G85" s="320" t="s">
        <v>1926</v>
      </c>
    </row>
    <row r="86" spans="1:7">
      <c r="B86" s="257"/>
      <c r="C86" s="257"/>
      <c r="D86" s="326"/>
      <c r="E86" s="320" t="s">
        <v>880</v>
      </c>
      <c r="F86" s="320" t="s">
        <v>10</v>
      </c>
      <c r="G86" s="320" t="s">
        <v>11</v>
      </c>
    </row>
    <row r="87" spans="1:7" ht="16.5" customHeight="1">
      <c r="B87" s="247" t="s">
        <v>1909</v>
      </c>
      <c r="C87" s="247" t="s">
        <v>1823</v>
      </c>
      <c r="D87" s="304" t="s">
        <v>1907</v>
      </c>
      <c r="E87" s="247">
        <f>F87-4</f>
        <v>46204</v>
      </c>
      <c r="F87" s="247">
        <v>46208</v>
      </c>
      <c r="G87" s="247">
        <f>F87+35</f>
        <v>46243</v>
      </c>
    </row>
    <row r="88" spans="1:7">
      <c r="B88" s="247" t="s">
        <v>1906</v>
      </c>
      <c r="C88" s="247" t="s">
        <v>1928</v>
      </c>
      <c r="D88" s="301"/>
      <c r="E88" s="247">
        <f>F88-4</f>
        <v>46211</v>
      </c>
      <c r="F88" s="247">
        <f>F87+7</f>
        <v>46215</v>
      </c>
      <c r="G88" s="247">
        <f>F88+35</f>
        <v>46250</v>
      </c>
    </row>
    <row r="89" spans="1:7">
      <c r="B89" s="274" t="s">
        <v>1036</v>
      </c>
      <c r="C89" s="274"/>
      <c r="D89" s="301"/>
      <c r="E89" s="273">
        <f>F89-4</f>
        <v>46218</v>
      </c>
      <c r="F89" s="273">
        <f>F88+7</f>
        <v>46222</v>
      </c>
      <c r="G89" s="273">
        <f>F89+35</f>
        <v>46257</v>
      </c>
    </row>
    <row r="90" spans="1:7">
      <c r="B90" s="247" t="s">
        <v>1904</v>
      </c>
      <c r="C90" s="247" t="s">
        <v>1818</v>
      </c>
      <c r="D90" s="301"/>
      <c r="E90" s="247">
        <f>F90-4</f>
        <v>46225</v>
      </c>
      <c r="F90" s="247">
        <f>F89+7</f>
        <v>46229</v>
      </c>
      <c r="G90" s="247">
        <f>F90+35</f>
        <v>46264</v>
      </c>
    </row>
    <row r="91" spans="1:7">
      <c r="B91" s="247" t="s">
        <v>1903</v>
      </c>
      <c r="C91" s="247" t="s">
        <v>1927</v>
      </c>
      <c r="D91" s="300"/>
      <c r="E91" s="247">
        <f>F91-4</f>
        <v>46232</v>
      </c>
      <c r="F91" s="247">
        <f>F90+7</f>
        <v>46236</v>
      </c>
      <c r="G91" s="247">
        <f>F91+35</f>
        <v>46271</v>
      </c>
    </row>
    <row r="92" spans="1:7">
      <c r="B92" s="263"/>
      <c r="C92" s="263"/>
      <c r="D92" s="307"/>
      <c r="E92" s="263"/>
      <c r="F92" s="263"/>
      <c r="G92" s="263"/>
    </row>
    <row r="93" spans="1:7">
      <c r="B93" s="259" t="s">
        <v>914</v>
      </c>
      <c r="C93" s="259" t="s">
        <v>6</v>
      </c>
      <c r="D93" s="327" t="s">
        <v>7</v>
      </c>
      <c r="E93" s="320" t="s">
        <v>817</v>
      </c>
      <c r="F93" s="320" t="s">
        <v>817</v>
      </c>
      <c r="G93" s="320" t="s">
        <v>1926</v>
      </c>
    </row>
    <row r="94" spans="1:7">
      <c r="B94" s="257"/>
      <c r="C94" s="257"/>
      <c r="D94" s="326"/>
      <c r="E94" s="320" t="s">
        <v>880</v>
      </c>
      <c r="F94" s="320" t="s">
        <v>10</v>
      </c>
      <c r="G94" s="320" t="s">
        <v>11</v>
      </c>
    </row>
    <row r="95" spans="1:7" ht="16.5" customHeight="1">
      <c r="B95" s="247" t="s">
        <v>1921</v>
      </c>
      <c r="C95" s="247" t="s">
        <v>1902</v>
      </c>
      <c r="D95" s="304" t="s">
        <v>1925</v>
      </c>
      <c r="E95" s="247">
        <f>F95-4</f>
        <v>46203</v>
      </c>
      <c r="F95" s="247">
        <v>46207</v>
      </c>
      <c r="G95" s="247">
        <f>F95+38</f>
        <v>46245</v>
      </c>
    </row>
    <row r="96" spans="1:7">
      <c r="B96" s="247" t="s">
        <v>1919</v>
      </c>
      <c r="C96" s="247" t="s">
        <v>1918</v>
      </c>
      <c r="D96" s="301"/>
      <c r="E96" s="247">
        <f>F96-4</f>
        <v>46210</v>
      </c>
      <c r="F96" s="247">
        <f>F95+7</f>
        <v>46214</v>
      </c>
      <c r="G96" s="247">
        <f>F96+38</f>
        <v>46252</v>
      </c>
    </row>
    <row r="97" spans="1:8" ht="16.5" customHeight="1">
      <c r="B97" s="247" t="s">
        <v>1917</v>
      </c>
      <c r="C97" s="247" t="s">
        <v>870</v>
      </c>
      <c r="D97" s="301"/>
      <c r="E97" s="247">
        <f>F97-4</f>
        <v>46217</v>
      </c>
      <c r="F97" s="247">
        <f>F96+7</f>
        <v>46221</v>
      </c>
      <c r="G97" s="247">
        <f>F97+38</f>
        <v>46259</v>
      </c>
    </row>
    <row r="98" spans="1:8">
      <c r="B98" s="247" t="s">
        <v>1916</v>
      </c>
      <c r="C98" s="247" t="s">
        <v>1887</v>
      </c>
      <c r="D98" s="300"/>
      <c r="E98" s="247">
        <f>F98-4</f>
        <v>46224</v>
      </c>
      <c r="F98" s="247">
        <f>F97+7</f>
        <v>46228</v>
      </c>
      <c r="G98" s="247">
        <f>F98+38</f>
        <v>46266</v>
      </c>
    </row>
    <row r="99" spans="1:8">
      <c r="B99" s="247" t="s">
        <v>954</v>
      </c>
      <c r="C99" s="247" t="s">
        <v>954</v>
      </c>
      <c r="D99" s="319"/>
      <c r="E99" s="247">
        <f>F99-4</f>
        <v>46231</v>
      </c>
      <c r="F99" s="247">
        <f>F98+7</f>
        <v>46235</v>
      </c>
      <c r="G99" s="247">
        <f>F99+38</f>
        <v>46273</v>
      </c>
    </row>
    <row r="100" spans="1:8" s="306" customFormat="1">
      <c r="A100" s="314" t="s">
        <v>1924</v>
      </c>
      <c r="B100" s="316"/>
      <c r="C100" s="316"/>
      <c r="D100" s="315"/>
      <c r="E100" s="314"/>
      <c r="F100" s="314"/>
      <c r="G100" s="314"/>
      <c r="H100" s="303"/>
    </row>
    <row r="101" spans="1:8">
      <c r="A101" s="334" t="s">
        <v>1923</v>
      </c>
      <c r="B101" s="296"/>
      <c r="C101" s="296"/>
      <c r="D101" s="297"/>
      <c r="E101" s="296"/>
      <c r="F101" s="334"/>
      <c r="G101" s="334"/>
      <c r="H101" s="306"/>
    </row>
    <row r="102" spans="1:8">
      <c r="A102" s="333"/>
      <c r="B102" s="259" t="s">
        <v>5</v>
      </c>
      <c r="C102" s="259" t="s">
        <v>6</v>
      </c>
      <c r="D102" s="327" t="s">
        <v>7</v>
      </c>
      <c r="E102" s="320" t="s">
        <v>817</v>
      </c>
      <c r="F102" s="320" t="s">
        <v>817</v>
      </c>
      <c r="G102" s="320" t="s">
        <v>1890</v>
      </c>
      <c r="H102" s="320" t="s">
        <v>1922</v>
      </c>
    </row>
    <row r="103" spans="1:8">
      <c r="A103" s="333"/>
      <c r="B103" s="257"/>
      <c r="C103" s="257"/>
      <c r="D103" s="326"/>
      <c r="E103" s="320" t="s">
        <v>880</v>
      </c>
      <c r="F103" s="320" t="s">
        <v>10</v>
      </c>
      <c r="G103" s="320" t="s">
        <v>11</v>
      </c>
      <c r="H103" s="320" t="s">
        <v>1098</v>
      </c>
    </row>
    <row r="104" spans="1:8" ht="16.5" customHeight="1">
      <c r="A104" s="333"/>
      <c r="B104" s="247" t="s">
        <v>1909</v>
      </c>
      <c r="C104" s="247" t="s">
        <v>1908</v>
      </c>
      <c r="D104" s="304" t="s">
        <v>1907</v>
      </c>
      <c r="E104" s="247">
        <f>F104-4</f>
        <v>46204</v>
      </c>
      <c r="F104" s="247">
        <v>46208</v>
      </c>
      <c r="G104" s="247">
        <f>F104+30</f>
        <v>46238</v>
      </c>
      <c r="H104" s="247" t="s">
        <v>1901</v>
      </c>
    </row>
    <row r="105" spans="1:8">
      <c r="A105" s="333"/>
      <c r="B105" s="247" t="s">
        <v>1906</v>
      </c>
      <c r="C105" s="247" t="s">
        <v>1905</v>
      </c>
      <c r="D105" s="301"/>
      <c r="E105" s="247">
        <f>F105-4</f>
        <v>46211</v>
      </c>
      <c r="F105" s="247">
        <f>F104+7</f>
        <v>46215</v>
      </c>
      <c r="G105" s="247">
        <f>F105+30</f>
        <v>46245</v>
      </c>
      <c r="H105" s="247" t="s">
        <v>1901</v>
      </c>
    </row>
    <row r="106" spans="1:8">
      <c r="A106" s="333"/>
      <c r="B106" s="274" t="s">
        <v>1036</v>
      </c>
      <c r="C106" s="274"/>
      <c r="D106" s="301"/>
      <c r="E106" s="273">
        <f>F106-4</f>
        <v>46218</v>
      </c>
      <c r="F106" s="273">
        <f>F105+7</f>
        <v>46222</v>
      </c>
      <c r="G106" s="273">
        <f>F106+30</f>
        <v>46252</v>
      </c>
      <c r="H106" s="273" t="s">
        <v>1901</v>
      </c>
    </row>
    <row r="107" spans="1:8">
      <c r="A107" s="333"/>
      <c r="B107" s="247" t="s">
        <v>1904</v>
      </c>
      <c r="C107" s="247" t="s">
        <v>1912</v>
      </c>
      <c r="D107" s="301"/>
      <c r="E107" s="247">
        <f>F107-4</f>
        <v>46225</v>
      </c>
      <c r="F107" s="247">
        <f>F106+7</f>
        <v>46229</v>
      </c>
      <c r="G107" s="247">
        <f>F107+30</f>
        <v>46259</v>
      </c>
      <c r="H107" s="247" t="s">
        <v>1901</v>
      </c>
    </row>
    <row r="108" spans="1:8">
      <c r="A108" s="333"/>
      <c r="B108" s="247" t="s">
        <v>1817</v>
      </c>
      <c r="C108" s="247" t="s">
        <v>1902</v>
      </c>
      <c r="D108" s="300"/>
      <c r="E108" s="247">
        <f>F108-4</f>
        <v>46232</v>
      </c>
      <c r="F108" s="247">
        <f>F107+7</f>
        <v>46236</v>
      </c>
      <c r="G108" s="247">
        <f>F108+30</f>
        <v>46266</v>
      </c>
      <c r="H108" s="247" t="s">
        <v>1901</v>
      </c>
    </row>
    <row r="109" spans="1:8">
      <c r="A109" s="333"/>
      <c r="B109" s="263"/>
      <c r="C109" s="263"/>
      <c r="D109" s="307"/>
      <c r="E109" s="263"/>
      <c r="F109" s="263"/>
      <c r="G109" s="263"/>
      <c r="H109" s="263"/>
    </row>
    <row r="110" spans="1:8">
      <c r="A110" s="333"/>
      <c r="B110" s="259" t="s">
        <v>914</v>
      </c>
      <c r="C110" s="259" t="s">
        <v>6</v>
      </c>
      <c r="D110" s="327" t="s">
        <v>7</v>
      </c>
      <c r="E110" s="320" t="s">
        <v>817</v>
      </c>
      <c r="F110" s="320" t="s">
        <v>817</v>
      </c>
      <c r="G110" s="320" t="s">
        <v>1913</v>
      </c>
      <c r="H110" s="320" t="s">
        <v>1922</v>
      </c>
    </row>
    <row r="111" spans="1:8">
      <c r="A111" s="333"/>
      <c r="B111" s="257"/>
      <c r="C111" s="257"/>
      <c r="D111" s="326"/>
      <c r="E111" s="320" t="s">
        <v>880</v>
      </c>
      <c r="F111" s="320" t="s">
        <v>10</v>
      </c>
      <c r="G111" s="320" t="s">
        <v>11</v>
      </c>
      <c r="H111" s="320" t="s">
        <v>1109</v>
      </c>
    </row>
    <row r="112" spans="1:8" ht="16.5" customHeight="1">
      <c r="A112" s="333"/>
      <c r="B112" s="247" t="s">
        <v>1921</v>
      </c>
      <c r="C112" s="247" t="s">
        <v>1902</v>
      </c>
      <c r="D112" s="304" t="s">
        <v>1920</v>
      </c>
      <c r="E112" s="247">
        <f>F112-4</f>
        <v>46203</v>
      </c>
      <c r="F112" s="247">
        <v>46207</v>
      </c>
      <c r="G112" s="247">
        <f>F112+34</f>
        <v>46241</v>
      </c>
      <c r="H112" s="247" t="s">
        <v>1901</v>
      </c>
    </row>
    <row r="113" spans="1:8">
      <c r="A113" s="333"/>
      <c r="B113" s="247" t="s">
        <v>1919</v>
      </c>
      <c r="C113" s="247" t="s">
        <v>1918</v>
      </c>
      <c r="D113" s="301"/>
      <c r="E113" s="247">
        <f>F113-4</f>
        <v>46210</v>
      </c>
      <c r="F113" s="247">
        <f>F112+7</f>
        <v>46214</v>
      </c>
      <c r="G113" s="247">
        <f>F113+34</f>
        <v>46248</v>
      </c>
      <c r="H113" s="247" t="s">
        <v>1901</v>
      </c>
    </row>
    <row r="114" spans="1:8">
      <c r="A114" s="333"/>
      <c r="B114" s="247" t="s">
        <v>1917</v>
      </c>
      <c r="C114" s="247" t="s">
        <v>870</v>
      </c>
      <c r="D114" s="301"/>
      <c r="E114" s="247">
        <f>F114-4</f>
        <v>46217</v>
      </c>
      <c r="F114" s="247">
        <f>F113+7</f>
        <v>46221</v>
      </c>
      <c r="G114" s="247">
        <f>F114+34</f>
        <v>46255</v>
      </c>
      <c r="H114" s="247" t="s">
        <v>1901</v>
      </c>
    </row>
    <row r="115" spans="1:8">
      <c r="A115" s="333"/>
      <c r="B115" s="247" t="s">
        <v>1916</v>
      </c>
      <c r="C115" s="247" t="s">
        <v>1887</v>
      </c>
      <c r="D115" s="300"/>
      <c r="E115" s="247">
        <f>F115-4</f>
        <v>46224</v>
      </c>
      <c r="F115" s="247">
        <f>F114+7</f>
        <v>46228</v>
      </c>
      <c r="G115" s="247">
        <f>F115+34</f>
        <v>46262</v>
      </c>
      <c r="H115" s="247" t="s">
        <v>1901</v>
      </c>
    </row>
    <row r="116" spans="1:8">
      <c r="A116" s="333"/>
      <c r="B116" s="247" t="s">
        <v>954</v>
      </c>
      <c r="C116" s="247" t="s">
        <v>954</v>
      </c>
      <c r="D116" s="319"/>
      <c r="E116" s="247">
        <f>F116-4</f>
        <v>46231</v>
      </c>
      <c r="F116" s="247">
        <f>F115+7</f>
        <v>46235</v>
      </c>
      <c r="G116" s="247">
        <f>F116+34</f>
        <v>46269</v>
      </c>
      <c r="H116" s="247" t="s">
        <v>1901</v>
      </c>
    </row>
    <row r="117" spans="1:8">
      <c r="A117" s="333"/>
      <c r="B117" s="263"/>
      <c r="C117" s="263"/>
      <c r="D117" s="307"/>
      <c r="E117" s="263"/>
      <c r="F117" s="263"/>
    </row>
    <row r="118" spans="1:8">
      <c r="A118" s="334" t="s">
        <v>1915</v>
      </c>
      <c r="C118" s="381"/>
      <c r="E118" s="263"/>
      <c r="F118" s="263"/>
      <c r="G118" s="263"/>
    </row>
    <row r="119" spans="1:8">
      <c r="B119" s="259" t="s">
        <v>5</v>
      </c>
      <c r="C119" s="259" t="s">
        <v>6</v>
      </c>
      <c r="D119" s="327" t="s">
        <v>7</v>
      </c>
      <c r="E119" s="320" t="s">
        <v>817</v>
      </c>
      <c r="F119" s="320" t="s">
        <v>817</v>
      </c>
      <c r="G119" s="320" t="s">
        <v>818</v>
      </c>
      <c r="H119" s="320" t="s">
        <v>1915</v>
      </c>
    </row>
    <row r="120" spans="1:8">
      <c r="B120" s="257"/>
      <c r="C120" s="257"/>
      <c r="D120" s="326"/>
      <c r="E120" s="320" t="s">
        <v>880</v>
      </c>
      <c r="F120" s="320" t="s">
        <v>10</v>
      </c>
      <c r="G120" s="320" t="s">
        <v>11</v>
      </c>
      <c r="H120" s="320" t="s">
        <v>11</v>
      </c>
    </row>
    <row r="121" spans="1:8" ht="16.5" customHeight="1">
      <c r="B121" s="247" t="s">
        <v>1909</v>
      </c>
      <c r="C121" s="247" t="s">
        <v>1908</v>
      </c>
      <c r="D121" s="304" t="s">
        <v>1907</v>
      </c>
      <c r="E121" s="247">
        <f>F121-4</f>
        <v>46204</v>
      </c>
      <c r="F121" s="247">
        <v>46208</v>
      </c>
      <c r="G121" s="247">
        <f>F121+33</f>
        <v>46241</v>
      </c>
      <c r="H121" s="320" t="s">
        <v>1911</v>
      </c>
    </row>
    <row r="122" spans="1:8">
      <c r="B122" s="247" t="s">
        <v>1906</v>
      </c>
      <c r="C122" s="247" t="s">
        <v>1905</v>
      </c>
      <c r="D122" s="301"/>
      <c r="E122" s="247">
        <f>F122-4</f>
        <v>46211</v>
      </c>
      <c r="F122" s="247">
        <f>F121+7</f>
        <v>46215</v>
      </c>
      <c r="G122" s="247">
        <f>F122+33</f>
        <v>46248</v>
      </c>
      <c r="H122" s="320" t="s">
        <v>1911</v>
      </c>
    </row>
    <row r="123" spans="1:8">
      <c r="B123" s="274" t="s">
        <v>1036</v>
      </c>
      <c r="C123" s="274"/>
      <c r="D123" s="301"/>
      <c r="E123" s="273">
        <f>F123-4</f>
        <v>46218</v>
      </c>
      <c r="F123" s="273">
        <f>F122+7</f>
        <v>46222</v>
      </c>
      <c r="G123" s="273">
        <f>F123+33</f>
        <v>46255</v>
      </c>
      <c r="H123" s="325" t="s">
        <v>1911</v>
      </c>
    </row>
    <row r="124" spans="1:8">
      <c r="B124" s="247" t="s">
        <v>1904</v>
      </c>
      <c r="C124" s="247" t="s">
        <v>1912</v>
      </c>
      <c r="D124" s="301"/>
      <c r="E124" s="247">
        <f>F124-4</f>
        <v>46225</v>
      </c>
      <c r="F124" s="247">
        <f>F123+7</f>
        <v>46229</v>
      </c>
      <c r="G124" s="247">
        <f>F124+33</f>
        <v>46262</v>
      </c>
      <c r="H124" s="320" t="s">
        <v>1911</v>
      </c>
    </row>
    <row r="125" spans="1:8">
      <c r="B125" s="247" t="s">
        <v>1903</v>
      </c>
      <c r="C125" s="247" t="s">
        <v>1902</v>
      </c>
      <c r="D125" s="300"/>
      <c r="E125" s="247">
        <f>F125-4</f>
        <v>46232</v>
      </c>
      <c r="F125" s="247">
        <f>F124+7</f>
        <v>46236</v>
      </c>
      <c r="G125" s="247">
        <f>F125+33</f>
        <v>46269</v>
      </c>
      <c r="H125" s="320" t="s">
        <v>1911</v>
      </c>
    </row>
    <row r="126" spans="1:8">
      <c r="B126" s="287"/>
      <c r="C126" s="287"/>
      <c r="D126" s="307"/>
      <c r="E126" s="263"/>
      <c r="F126" s="263"/>
      <c r="G126" s="263"/>
    </row>
    <row r="127" spans="1:8">
      <c r="A127" s="334" t="s">
        <v>125</v>
      </c>
      <c r="B127" s="334"/>
      <c r="C127" s="334"/>
      <c r="G127" s="303"/>
      <c r="H127" s="303"/>
    </row>
    <row r="128" spans="1:8">
      <c r="A128" s="333"/>
      <c r="B128" s="259" t="s">
        <v>5</v>
      </c>
      <c r="C128" s="259" t="s">
        <v>6</v>
      </c>
      <c r="D128" s="327" t="s">
        <v>7</v>
      </c>
      <c r="E128" s="320" t="s">
        <v>817</v>
      </c>
      <c r="F128" s="320" t="s">
        <v>817</v>
      </c>
      <c r="G128" s="320" t="s">
        <v>1890</v>
      </c>
      <c r="H128" s="320" t="s">
        <v>1914</v>
      </c>
    </row>
    <row r="129" spans="1:8">
      <c r="A129" s="333"/>
      <c r="B129" s="257"/>
      <c r="C129" s="257"/>
      <c r="D129" s="326"/>
      <c r="E129" s="320" t="s">
        <v>880</v>
      </c>
      <c r="F129" s="320" t="s">
        <v>10</v>
      </c>
      <c r="G129" s="320" t="s">
        <v>11</v>
      </c>
      <c r="H129" s="320" t="s">
        <v>11</v>
      </c>
    </row>
    <row r="130" spans="1:8" ht="16.5" customHeight="1">
      <c r="A130" s="333"/>
      <c r="B130" s="247" t="s">
        <v>1909</v>
      </c>
      <c r="C130" s="247" t="s">
        <v>1908</v>
      </c>
      <c r="D130" s="304" t="s">
        <v>1907</v>
      </c>
      <c r="E130" s="247">
        <f>F130-4</f>
        <v>46204</v>
      </c>
      <c r="F130" s="247">
        <v>46208</v>
      </c>
      <c r="G130" s="247">
        <f>F130+33</f>
        <v>46241</v>
      </c>
      <c r="H130" s="247" t="s">
        <v>1901</v>
      </c>
    </row>
    <row r="131" spans="1:8">
      <c r="A131" s="333"/>
      <c r="B131" s="247" t="s">
        <v>1906</v>
      </c>
      <c r="C131" s="247" t="s">
        <v>1905</v>
      </c>
      <c r="D131" s="301"/>
      <c r="E131" s="247">
        <f>F131-4</f>
        <v>46211</v>
      </c>
      <c r="F131" s="247">
        <f>F130+7</f>
        <v>46215</v>
      </c>
      <c r="G131" s="247">
        <f>F131+33</f>
        <v>46248</v>
      </c>
      <c r="H131" s="247" t="s">
        <v>1901</v>
      </c>
    </row>
    <row r="132" spans="1:8">
      <c r="A132" s="333"/>
      <c r="B132" s="274" t="s">
        <v>1036</v>
      </c>
      <c r="C132" s="274"/>
      <c r="D132" s="301"/>
      <c r="E132" s="273">
        <f>F132-4</f>
        <v>46218</v>
      </c>
      <c r="F132" s="273">
        <f>F131+7</f>
        <v>46222</v>
      </c>
      <c r="G132" s="273">
        <f>F132+33</f>
        <v>46255</v>
      </c>
      <c r="H132" s="273" t="s">
        <v>1901</v>
      </c>
    </row>
    <row r="133" spans="1:8">
      <c r="A133" s="333"/>
      <c r="B133" s="247" t="s">
        <v>1904</v>
      </c>
      <c r="C133" s="247" t="s">
        <v>1912</v>
      </c>
      <c r="D133" s="301"/>
      <c r="E133" s="247">
        <f>F133-4</f>
        <v>46225</v>
      </c>
      <c r="F133" s="247">
        <f>F132+7</f>
        <v>46229</v>
      </c>
      <c r="G133" s="247">
        <f>F133+33</f>
        <v>46262</v>
      </c>
      <c r="H133" s="247" t="s">
        <v>1901</v>
      </c>
    </row>
    <row r="134" spans="1:8">
      <c r="A134" s="333"/>
      <c r="B134" s="247" t="s">
        <v>1817</v>
      </c>
      <c r="C134" s="247" t="s">
        <v>1902</v>
      </c>
      <c r="D134" s="300"/>
      <c r="E134" s="247">
        <f>F134-4</f>
        <v>46232</v>
      </c>
      <c r="F134" s="247">
        <f>F133+7</f>
        <v>46236</v>
      </c>
      <c r="G134" s="247">
        <f>F134+33</f>
        <v>46269</v>
      </c>
      <c r="H134" s="247" t="s">
        <v>1901</v>
      </c>
    </row>
    <row r="135" spans="1:8">
      <c r="A135" s="333"/>
      <c r="B135" s="287"/>
      <c r="C135" s="287"/>
      <c r="D135" s="307"/>
      <c r="E135" s="263"/>
      <c r="F135" s="263"/>
      <c r="G135" s="263"/>
      <c r="H135" s="380"/>
    </row>
    <row r="136" spans="1:8">
      <c r="A136" s="337" t="s">
        <v>122</v>
      </c>
      <c r="B136" s="337"/>
      <c r="C136" s="296"/>
      <c r="D136" s="297"/>
      <c r="E136" s="296"/>
      <c r="F136" s="334"/>
      <c r="G136" s="334"/>
      <c r="H136" s="303"/>
    </row>
    <row r="137" spans="1:8">
      <c r="A137" s="334"/>
      <c r="B137" s="259" t="s">
        <v>5</v>
      </c>
      <c r="C137" s="259" t="s">
        <v>6</v>
      </c>
      <c r="D137" s="327" t="s">
        <v>7</v>
      </c>
      <c r="E137" s="320" t="s">
        <v>817</v>
      </c>
      <c r="F137" s="320" t="s">
        <v>817</v>
      </c>
      <c r="G137" s="320" t="s">
        <v>1913</v>
      </c>
      <c r="H137" s="320" t="s">
        <v>822</v>
      </c>
    </row>
    <row r="138" spans="1:8">
      <c r="A138" s="334"/>
      <c r="B138" s="257"/>
      <c r="C138" s="257"/>
      <c r="D138" s="326"/>
      <c r="E138" s="320" t="s">
        <v>880</v>
      </c>
      <c r="F138" s="320" t="s">
        <v>10</v>
      </c>
      <c r="G138" s="320" t="s">
        <v>11</v>
      </c>
      <c r="H138" s="320" t="s">
        <v>11</v>
      </c>
    </row>
    <row r="139" spans="1:8" ht="16.5" customHeight="1">
      <c r="A139" s="334"/>
      <c r="B139" s="247" t="s">
        <v>1909</v>
      </c>
      <c r="C139" s="247" t="s">
        <v>1908</v>
      </c>
      <c r="D139" s="304" t="s">
        <v>1907</v>
      </c>
      <c r="E139" s="247">
        <f>F139-4</f>
        <v>46204</v>
      </c>
      <c r="F139" s="247">
        <v>46208</v>
      </c>
      <c r="G139" s="247">
        <f>F139+33</f>
        <v>46241</v>
      </c>
      <c r="H139" s="320" t="s">
        <v>1911</v>
      </c>
    </row>
    <row r="140" spans="1:8">
      <c r="A140" s="334"/>
      <c r="B140" s="247" t="s">
        <v>1906</v>
      </c>
      <c r="C140" s="247" t="s">
        <v>1905</v>
      </c>
      <c r="D140" s="301"/>
      <c r="E140" s="247">
        <f>F140-4</f>
        <v>46211</v>
      </c>
      <c r="F140" s="247">
        <f>F139+7</f>
        <v>46215</v>
      </c>
      <c r="G140" s="247">
        <f>F140+33</f>
        <v>46248</v>
      </c>
      <c r="H140" s="320" t="s">
        <v>1911</v>
      </c>
    </row>
    <row r="141" spans="1:8">
      <c r="A141" s="334" t="s">
        <v>213</v>
      </c>
      <c r="B141" s="274" t="s">
        <v>1036</v>
      </c>
      <c r="C141" s="274"/>
      <c r="D141" s="301"/>
      <c r="E141" s="273">
        <f>F141-4</f>
        <v>46218</v>
      </c>
      <c r="F141" s="273">
        <f>F140+7</f>
        <v>46222</v>
      </c>
      <c r="G141" s="273">
        <f>F141+33</f>
        <v>46255</v>
      </c>
      <c r="H141" s="325" t="s">
        <v>1911</v>
      </c>
    </row>
    <row r="142" spans="1:8">
      <c r="A142" s="334"/>
      <c r="B142" s="247" t="s">
        <v>1904</v>
      </c>
      <c r="C142" s="247" t="s">
        <v>1912</v>
      </c>
      <c r="D142" s="301"/>
      <c r="E142" s="247">
        <f>F142-4</f>
        <v>46225</v>
      </c>
      <c r="F142" s="247">
        <f>F141+7</f>
        <v>46229</v>
      </c>
      <c r="G142" s="247">
        <f>F142+33</f>
        <v>46262</v>
      </c>
      <c r="H142" s="320" t="s">
        <v>1911</v>
      </c>
    </row>
    <row r="143" spans="1:8">
      <c r="A143" s="334"/>
      <c r="B143" s="247" t="s">
        <v>1903</v>
      </c>
      <c r="C143" s="247" t="s">
        <v>1902</v>
      </c>
      <c r="D143" s="300"/>
      <c r="E143" s="247">
        <f>F143-4</f>
        <v>46232</v>
      </c>
      <c r="F143" s="247">
        <f>F142+7</f>
        <v>46236</v>
      </c>
      <c r="G143" s="247">
        <f>F143+33</f>
        <v>46269</v>
      </c>
      <c r="H143" s="320" t="s">
        <v>1911</v>
      </c>
    </row>
    <row r="144" spans="1:8">
      <c r="A144" s="334"/>
      <c r="B144" s="287"/>
      <c r="C144" s="287"/>
      <c r="D144" s="307"/>
      <c r="E144" s="263"/>
      <c r="F144" s="263"/>
      <c r="G144" s="263"/>
      <c r="H144" s="263"/>
    </row>
    <row r="145" spans="1:8">
      <c r="A145" s="334" t="s">
        <v>821</v>
      </c>
    </row>
    <row r="146" spans="1:8">
      <c r="A146" s="333"/>
      <c r="B146" s="259" t="s">
        <v>5</v>
      </c>
      <c r="C146" s="259" t="s">
        <v>6</v>
      </c>
      <c r="D146" s="327" t="s">
        <v>7</v>
      </c>
      <c r="E146" s="320" t="s">
        <v>817</v>
      </c>
      <c r="F146" s="320" t="s">
        <v>817</v>
      </c>
      <c r="G146" s="320" t="s">
        <v>1890</v>
      </c>
      <c r="H146" s="320" t="s">
        <v>1910</v>
      </c>
    </row>
    <row r="147" spans="1:8">
      <c r="A147" s="333"/>
      <c r="B147" s="257"/>
      <c r="C147" s="257"/>
      <c r="D147" s="326"/>
      <c r="E147" s="320" t="s">
        <v>880</v>
      </c>
      <c r="F147" s="320" t="s">
        <v>10</v>
      </c>
      <c r="G147" s="320" t="s">
        <v>11</v>
      </c>
      <c r="H147" s="320" t="s">
        <v>11</v>
      </c>
    </row>
    <row r="148" spans="1:8" ht="16.5" customHeight="1">
      <c r="A148" s="333"/>
      <c r="B148" s="247" t="s">
        <v>1909</v>
      </c>
      <c r="C148" s="247" t="s">
        <v>1908</v>
      </c>
      <c r="D148" s="304" t="s">
        <v>1907</v>
      </c>
      <c r="E148" s="247">
        <f>F148-4</f>
        <v>46204</v>
      </c>
      <c r="F148" s="247">
        <v>46208</v>
      </c>
      <c r="G148" s="247">
        <f>F148+33</f>
        <v>46241</v>
      </c>
      <c r="H148" s="247" t="s">
        <v>1901</v>
      </c>
    </row>
    <row r="149" spans="1:8">
      <c r="A149" s="333"/>
      <c r="B149" s="247" t="s">
        <v>1906</v>
      </c>
      <c r="C149" s="247" t="s">
        <v>1905</v>
      </c>
      <c r="D149" s="301"/>
      <c r="E149" s="247">
        <f>F149-4</f>
        <v>46211</v>
      </c>
      <c r="F149" s="247">
        <f>F148+7</f>
        <v>46215</v>
      </c>
      <c r="G149" s="247">
        <f>F149+33</f>
        <v>46248</v>
      </c>
      <c r="H149" s="247" t="s">
        <v>1901</v>
      </c>
    </row>
    <row r="150" spans="1:8">
      <c r="A150" s="333"/>
      <c r="B150" s="274" t="s">
        <v>1036</v>
      </c>
      <c r="C150" s="274"/>
      <c r="D150" s="301"/>
      <c r="E150" s="273">
        <f>F150-4</f>
        <v>46218</v>
      </c>
      <c r="F150" s="273">
        <f>F149+7</f>
        <v>46222</v>
      </c>
      <c r="G150" s="273">
        <f>F150+33</f>
        <v>46255</v>
      </c>
      <c r="H150" s="273" t="s">
        <v>1901</v>
      </c>
    </row>
    <row r="151" spans="1:8">
      <c r="A151" s="333"/>
      <c r="B151" s="247" t="s">
        <v>1904</v>
      </c>
      <c r="C151" s="247" t="s">
        <v>1818</v>
      </c>
      <c r="D151" s="301"/>
      <c r="E151" s="247">
        <f>F151-4</f>
        <v>46225</v>
      </c>
      <c r="F151" s="247">
        <f>F150+7</f>
        <v>46229</v>
      </c>
      <c r="G151" s="247">
        <f>F151+33</f>
        <v>46262</v>
      </c>
      <c r="H151" s="247" t="s">
        <v>1901</v>
      </c>
    </row>
    <row r="152" spans="1:8">
      <c r="A152" s="333"/>
      <c r="B152" s="247" t="s">
        <v>1903</v>
      </c>
      <c r="C152" s="247" t="s">
        <v>1902</v>
      </c>
      <c r="D152" s="300"/>
      <c r="E152" s="247">
        <f>F152-4</f>
        <v>46232</v>
      </c>
      <c r="F152" s="247">
        <f>F151+7</f>
        <v>46236</v>
      </c>
      <c r="G152" s="247">
        <f>F152+33</f>
        <v>46269</v>
      </c>
      <c r="H152" s="247" t="s">
        <v>1901</v>
      </c>
    </row>
    <row r="153" spans="1:8">
      <c r="A153" s="333"/>
      <c r="B153" s="287"/>
      <c r="C153" s="287"/>
      <c r="D153" s="307"/>
      <c r="E153" s="263"/>
      <c r="F153" s="263"/>
      <c r="G153" s="263"/>
      <c r="H153" s="263"/>
    </row>
    <row r="154" spans="1:8">
      <c r="A154" s="334" t="s">
        <v>63</v>
      </c>
    </row>
    <row r="155" spans="1:8">
      <c r="B155" s="259" t="s">
        <v>5</v>
      </c>
      <c r="C155" s="259" t="s">
        <v>6</v>
      </c>
      <c r="D155" s="327" t="s">
        <v>7</v>
      </c>
      <c r="E155" s="320" t="s">
        <v>817</v>
      </c>
      <c r="F155" s="320" t="s">
        <v>817</v>
      </c>
      <c r="G155" s="320" t="s">
        <v>1900</v>
      </c>
      <c r="H155" s="320" t="s">
        <v>1899</v>
      </c>
    </row>
    <row r="156" spans="1:8">
      <c r="B156" s="257"/>
      <c r="C156" s="257"/>
      <c r="D156" s="326"/>
      <c r="E156" s="320" t="s">
        <v>880</v>
      </c>
      <c r="F156" s="320" t="s">
        <v>10</v>
      </c>
      <c r="G156" s="320" t="s">
        <v>11</v>
      </c>
      <c r="H156" s="320" t="s">
        <v>1063</v>
      </c>
    </row>
    <row r="157" spans="1:8" ht="16.5" customHeight="1">
      <c r="B157" s="247" t="s">
        <v>1898</v>
      </c>
      <c r="C157" s="247" t="s">
        <v>1897</v>
      </c>
      <c r="D157" s="304" t="s">
        <v>1896</v>
      </c>
      <c r="E157" s="247">
        <f>F157-5</f>
        <v>46205</v>
      </c>
      <c r="F157" s="247">
        <v>46210</v>
      </c>
      <c r="G157" s="247">
        <f>F157+32</f>
        <v>46242</v>
      </c>
      <c r="H157" s="320" t="s">
        <v>1892</v>
      </c>
    </row>
    <row r="158" spans="1:8">
      <c r="B158" s="247" t="s">
        <v>1895</v>
      </c>
      <c r="C158" s="247" t="s">
        <v>1377</v>
      </c>
      <c r="D158" s="301"/>
      <c r="E158" s="247">
        <f>F158-5</f>
        <v>46212</v>
      </c>
      <c r="F158" s="247">
        <f>F157+7</f>
        <v>46217</v>
      </c>
      <c r="G158" s="247">
        <f>F158+32</f>
        <v>46249</v>
      </c>
      <c r="H158" s="320" t="s">
        <v>1892</v>
      </c>
    </row>
    <row r="159" spans="1:8">
      <c r="B159" s="247" t="s">
        <v>1894</v>
      </c>
      <c r="C159" s="247" t="s">
        <v>58</v>
      </c>
      <c r="D159" s="301"/>
      <c r="E159" s="247">
        <f>F159-5</f>
        <v>46219</v>
      </c>
      <c r="F159" s="247">
        <f>F158+7</f>
        <v>46224</v>
      </c>
      <c r="G159" s="247">
        <f>F159+32</f>
        <v>46256</v>
      </c>
      <c r="H159" s="320" t="s">
        <v>1892</v>
      </c>
    </row>
    <row r="160" spans="1:8">
      <c r="B160" s="274" t="s">
        <v>1036</v>
      </c>
      <c r="C160" s="274"/>
      <c r="D160" s="301"/>
      <c r="E160" s="273">
        <f>F160-5</f>
        <v>46226</v>
      </c>
      <c r="F160" s="273">
        <f>F159+7</f>
        <v>46231</v>
      </c>
      <c r="G160" s="273">
        <f>F160+32</f>
        <v>46263</v>
      </c>
      <c r="H160" s="325" t="s">
        <v>1892</v>
      </c>
    </row>
    <row r="161" spans="1:8">
      <c r="B161" s="247" t="s">
        <v>1893</v>
      </c>
      <c r="C161" s="247" t="s">
        <v>1870</v>
      </c>
      <c r="D161" s="300"/>
      <c r="E161" s="247">
        <f>F161-5</f>
        <v>46233</v>
      </c>
      <c r="F161" s="247">
        <f>F160+7</f>
        <v>46238</v>
      </c>
      <c r="G161" s="247">
        <f>F161+32</f>
        <v>46270</v>
      </c>
      <c r="H161" s="320" t="s">
        <v>1892</v>
      </c>
    </row>
    <row r="162" spans="1:8">
      <c r="B162" s="263"/>
      <c r="C162" s="263"/>
      <c r="D162" s="307"/>
      <c r="E162" s="263"/>
      <c r="F162" s="263"/>
      <c r="G162" s="263"/>
      <c r="H162" s="380"/>
    </row>
    <row r="163" spans="1:8">
      <c r="A163" s="334" t="s">
        <v>1891</v>
      </c>
      <c r="H163" s="263"/>
    </row>
    <row r="164" spans="1:8">
      <c r="B164" s="259" t="s">
        <v>5</v>
      </c>
      <c r="C164" s="259" t="s">
        <v>6</v>
      </c>
      <c r="D164" s="327" t="s">
        <v>7</v>
      </c>
      <c r="E164" s="320" t="s">
        <v>817</v>
      </c>
      <c r="F164" s="320" t="s">
        <v>817</v>
      </c>
      <c r="G164" s="320" t="s">
        <v>1890</v>
      </c>
      <c r="H164" s="320" t="s">
        <v>1889</v>
      </c>
    </row>
    <row r="165" spans="1:8">
      <c r="B165" s="257"/>
      <c r="C165" s="257"/>
      <c r="D165" s="326"/>
      <c r="E165" s="320" t="s">
        <v>880</v>
      </c>
      <c r="F165" s="320" t="s">
        <v>10</v>
      </c>
      <c r="G165" s="320" t="s">
        <v>11</v>
      </c>
      <c r="H165" s="320" t="s">
        <v>1063</v>
      </c>
    </row>
    <row r="166" spans="1:8" ht="16.5" customHeight="1">
      <c r="B166" s="247" t="s">
        <v>1888</v>
      </c>
      <c r="C166" s="247" t="s">
        <v>1887</v>
      </c>
      <c r="D166" s="304" t="s">
        <v>1886</v>
      </c>
      <c r="E166" s="247">
        <f>F166-4</f>
        <v>46204</v>
      </c>
      <c r="F166" s="247">
        <v>46208</v>
      </c>
      <c r="G166" s="247">
        <f>F166+33</f>
        <v>46241</v>
      </c>
      <c r="H166" s="320" t="s">
        <v>1880</v>
      </c>
    </row>
    <row r="167" spans="1:8">
      <c r="B167" s="247" t="s">
        <v>1885</v>
      </c>
      <c r="C167" s="247" t="s">
        <v>1884</v>
      </c>
      <c r="D167" s="301"/>
      <c r="E167" s="247">
        <f>F167-4</f>
        <v>46211</v>
      </c>
      <c r="F167" s="247">
        <f>F166+7</f>
        <v>46215</v>
      </c>
      <c r="G167" s="247">
        <f>F167+33</f>
        <v>46248</v>
      </c>
      <c r="H167" s="320" t="s">
        <v>1880</v>
      </c>
    </row>
    <row r="168" spans="1:8">
      <c r="B168" s="247" t="s">
        <v>1883</v>
      </c>
      <c r="C168" s="247" t="s">
        <v>808</v>
      </c>
      <c r="D168" s="301"/>
      <c r="E168" s="247">
        <f>F168-4</f>
        <v>46218</v>
      </c>
      <c r="F168" s="247">
        <f>F167+7</f>
        <v>46222</v>
      </c>
      <c r="G168" s="247">
        <f>F168+33</f>
        <v>46255</v>
      </c>
      <c r="H168" s="320" t="s">
        <v>1880</v>
      </c>
    </row>
    <row r="169" spans="1:8">
      <c r="B169" s="247" t="s">
        <v>1882</v>
      </c>
      <c r="C169" s="247" t="s">
        <v>1881</v>
      </c>
      <c r="D169" s="300"/>
      <c r="E169" s="247">
        <f>F169-4</f>
        <v>46225</v>
      </c>
      <c r="F169" s="247">
        <f>F168+7</f>
        <v>46229</v>
      </c>
      <c r="G169" s="247">
        <f>F169+33</f>
        <v>46262</v>
      </c>
      <c r="H169" s="320" t="s">
        <v>1880</v>
      </c>
    </row>
    <row r="170" spans="1:8">
      <c r="B170" s="247" t="s">
        <v>954</v>
      </c>
      <c r="C170" s="247" t="s">
        <v>954</v>
      </c>
      <c r="D170" s="319"/>
      <c r="E170" s="247">
        <f>F170-4</f>
        <v>46232</v>
      </c>
      <c r="F170" s="247">
        <f>F169+7</f>
        <v>46236</v>
      </c>
      <c r="G170" s="247">
        <f>F170+33</f>
        <v>46269</v>
      </c>
      <c r="H170" s="320" t="s">
        <v>1880</v>
      </c>
    </row>
    <row r="171" spans="1:8">
      <c r="B171" s="287"/>
      <c r="C171" s="287"/>
      <c r="D171" s="307"/>
      <c r="E171" s="263"/>
      <c r="F171" s="263"/>
      <c r="G171" s="263"/>
      <c r="H171" s="263"/>
    </row>
    <row r="172" spans="1:8">
      <c r="A172" s="314" t="s">
        <v>823</v>
      </c>
      <c r="B172" s="316"/>
      <c r="C172" s="316"/>
      <c r="D172" s="315"/>
      <c r="E172" s="314"/>
      <c r="F172" s="314"/>
      <c r="G172" s="314"/>
      <c r="H172" s="263"/>
    </row>
    <row r="173" spans="1:8">
      <c r="A173" s="334" t="s">
        <v>1879</v>
      </c>
      <c r="B173" s="243"/>
      <c r="C173" s="243"/>
    </row>
    <row r="174" spans="1:8">
      <c r="B174" s="259" t="s">
        <v>5</v>
      </c>
      <c r="C174" s="259" t="s">
        <v>6</v>
      </c>
      <c r="D174" s="327" t="s">
        <v>7</v>
      </c>
      <c r="E174" s="320" t="s">
        <v>817</v>
      </c>
      <c r="F174" s="320" t="s">
        <v>817</v>
      </c>
      <c r="G174" s="320" t="s">
        <v>1878</v>
      </c>
    </row>
    <row r="175" spans="1:8">
      <c r="B175" s="257"/>
      <c r="C175" s="257"/>
      <c r="D175" s="326"/>
      <c r="E175" s="320" t="s">
        <v>880</v>
      </c>
      <c r="F175" s="320" t="s">
        <v>10</v>
      </c>
      <c r="G175" s="320" t="s">
        <v>11</v>
      </c>
    </row>
    <row r="176" spans="1:8" ht="16.5" customHeight="1">
      <c r="B176" s="247" t="s">
        <v>1877</v>
      </c>
      <c r="C176" s="247" t="s">
        <v>1876</v>
      </c>
      <c r="D176" s="304" t="s">
        <v>1875</v>
      </c>
      <c r="E176" s="247">
        <f>F176-4</f>
        <v>46201</v>
      </c>
      <c r="F176" s="247">
        <v>46205</v>
      </c>
      <c r="G176" s="247">
        <f>F176+53</f>
        <v>46258</v>
      </c>
    </row>
    <row r="177" spans="1:7">
      <c r="B177" s="247" t="s">
        <v>1874</v>
      </c>
      <c r="C177" s="247" t="s">
        <v>1873</v>
      </c>
      <c r="D177" s="301"/>
      <c r="E177" s="247">
        <f>F177-4</f>
        <v>46208</v>
      </c>
      <c r="F177" s="247">
        <f>F176+7</f>
        <v>46212</v>
      </c>
      <c r="G177" s="247">
        <f>F177+53</f>
        <v>46265</v>
      </c>
    </row>
    <row r="178" spans="1:7">
      <c r="B178" s="247" t="s">
        <v>1872</v>
      </c>
      <c r="C178" s="247" t="s">
        <v>58</v>
      </c>
      <c r="D178" s="301"/>
      <c r="E178" s="247">
        <f>F178-4</f>
        <v>46215</v>
      </c>
      <c r="F178" s="247">
        <f>F177+7</f>
        <v>46219</v>
      </c>
      <c r="G178" s="247">
        <f>F178+53</f>
        <v>46272</v>
      </c>
    </row>
    <row r="179" spans="1:7">
      <c r="B179" s="247" t="s">
        <v>1871</v>
      </c>
      <c r="C179" s="247" t="s">
        <v>1870</v>
      </c>
      <c r="D179" s="300"/>
      <c r="E179" s="247">
        <f>F179-4</f>
        <v>46222</v>
      </c>
      <c r="F179" s="247">
        <f>F178+7</f>
        <v>46226</v>
      </c>
      <c r="G179" s="247">
        <f>F179+53</f>
        <v>46279</v>
      </c>
    </row>
    <row r="180" spans="1:7">
      <c r="B180" s="247" t="s">
        <v>1869</v>
      </c>
      <c r="C180" s="247" t="s">
        <v>1868</v>
      </c>
      <c r="D180" s="319"/>
      <c r="E180" s="247">
        <f>F180-4</f>
        <v>46229</v>
      </c>
      <c r="F180" s="247">
        <f>F179+7</f>
        <v>46233</v>
      </c>
      <c r="G180" s="247">
        <f>F180+53</f>
        <v>46286</v>
      </c>
    </row>
    <row r="181" spans="1:7">
      <c r="B181" s="263"/>
      <c r="C181" s="263"/>
      <c r="D181" s="307"/>
      <c r="E181" s="263"/>
      <c r="F181" s="263"/>
      <c r="G181" s="263"/>
    </row>
    <row r="182" spans="1:7">
      <c r="B182" s="259" t="s">
        <v>5</v>
      </c>
      <c r="C182" s="259" t="s">
        <v>6</v>
      </c>
      <c r="D182" s="327" t="s">
        <v>7</v>
      </c>
      <c r="E182" s="320" t="s">
        <v>817</v>
      </c>
      <c r="F182" s="320" t="s">
        <v>817</v>
      </c>
      <c r="G182" s="320" t="s">
        <v>1867</v>
      </c>
    </row>
    <row r="183" spans="1:7">
      <c r="B183" s="257"/>
      <c r="C183" s="257"/>
      <c r="D183" s="326"/>
      <c r="E183" s="320" t="s">
        <v>880</v>
      </c>
      <c r="F183" s="320" t="s">
        <v>10</v>
      </c>
      <c r="G183" s="320" t="s">
        <v>11</v>
      </c>
    </row>
    <row r="184" spans="1:7" ht="16.5" customHeight="1">
      <c r="B184" s="247" t="s">
        <v>1853</v>
      </c>
      <c r="C184" s="247" t="s">
        <v>1852</v>
      </c>
      <c r="D184" s="304" t="s">
        <v>1851</v>
      </c>
      <c r="E184" s="247">
        <f>F184-4</f>
        <v>46201</v>
      </c>
      <c r="F184" s="247">
        <v>46205</v>
      </c>
      <c r="G184" s="247">
        <f>F184+31</f>
        <v>46236</v>
      </c>
    </row>
    <row r="185" spans="1:7" ht="16.5" customHeight="1">
      <c r="B185" s="247" t="s">
        <v>1850</v>
      </c>
      <c r="C185" s="247" t="s">
        <v>1846</v>
      </c>
      <c r="D185" s="301"/>
      <c r="E185" s="247">
        <f>F185-4</f>
        <v>46208</v>
      </c>
      <c r="F185" s="247">
        <f>F184+7</f>
        <v>46212</v>
      </c>
      <c r="G185" s="247">
        <f>F185+31</f>
        <v>46243</v>
      </c>
    </row>
    <row r="186" spans="1:7" ht="16.5" customHeight="1">
      <c r="B186" s="247" t="s">
        <v>1849</v>
      </c>
      <c r="C186" s="247" t="s">
        <v>1848</v>
      </c>
      <c r="D186" s="301"/>
      <c r="E186" s="247">
        <f>F186-4</f>
        <v>46215</v>
      </c>
      <c r="F186" s="247">
        <f>F185+7</f>
        <v>46219</v>
      </c>
      <c r="G186" s="247">
        <f>F186+31</f>
        <v>46250</v>
      </c>
    </row>
    <row r="187" spans="1:7">
      <c r="B187" s="247" t="s">
        <v>1847</v>
      </c>
      <c r="C187" s="247" t="s">
        <v>1846</v>
      </c>
      <c r="D187" s="301"/>
      <c r="E187" s="247">
        <f>F187-4</f>
        <v>46222</v>
      </c>
      <c r="F187" s="247">
        <f>F186+7</f>
        <v>46226</v>
      </c>
      <c r="G187" s="247">
        <f>F187+31</f>
        <v>46257</v>
      </c>
    </row>
    <row r="188" spans="1:7">
      <c r="B188" s="247" t="s">
        <v>1845</v>
      </c>
      <c r="C188" s="247" t="s">
        <v>1797</v>
      </c>
      <c r="D188" s="300"/>
      <c r="E188" s="247">
        <f>F188-4</f>
        <v>46229</v>
      </c>
      <c r="F188" s="247">
        <f>F187+7</f>
        <v>46233</v>
      </c>
      <c r="G188" s="247">
        <f>F188+31</f>
        <v>46264</v>
      </c>
    </row>
    <row r="189" spans="1:7">
      <c r="B189" s="263"/>
      <c r="C189" s="263"/>
      <c r="D189" s="307"/>
      <c r="E189" s="263"/>
      <c r="F189" s="263"/>
      <c r="G189" s="263"/>
    </row>
    <row r="190" spans="1:7" s="334" customFormat="1">
      <c r="A190" s="334" t="s">
        <v>1866</v>
      </c>
      <c r="B190" s="243"/>
      <c r="C190" s="284"/>
      <c r="D190" s="379"/>
      <c r="E190" s="243"/>
      <c r="F190" s="243"/>
      <c r="G190" s="243"/>
    </row>
    <row r="191" spans="1:7">
      <c r="B191" s="259" t="s">
        <v>5</v>
      </c>
      <c r="C191" s="259" t="s">
        <v>6</v>
      </c>
      <c r="D191" s="327" t="s">
        <v>7</v>
      </c>
      <c r="E191" s="320" t="s">
        <v>817</v>
      </c>
      <c r="F191" s="320" t="s">
        <v>817</v>
      </c>
      <c r="G191" s="320" t="s">
        <v>1865</v>
      </c>
    </row>
    <row r="192" spans="1:7">
      <c r="B192" s="257"/>
      <c r="C192" s="257"/>
      <c r="D192" s="326"/>
      <c r="E192" s="320" t="s">
        <v>880</v>
      </c>
      <c r="F192" s="320" t="s">
        <v>10</v>
      </c>
      <c r="G192" s="320" t="s">
        <v>11</v>
      </c>
    </row>
    <row r="193" spans="1:7" ht="16.5" customHeight="1">
      <c r="B193" s="247" t="s">
        <v>1798</v>
      </c>
      <c r="C193" s="247" t="s">
        <v>1797</v>
      </c>
      <c r="D193" s="364" t="s">
        <v>1796</v>
      </c>
      <c r="E193" s="247">
        <f>F193-4</f>
        <v>46203</v>
      </c>
      <c r="F193" s="247">
        <v>46207</v>
      </c>
      <c r="G193" s="247">
        <f>F193+32</f>
        <v>46239</v>
      </c>
    </row>
    <row r="194" spans="1:7">
      <c r="B194" s="247" t="s">
        <v>1795</v>
      </c>
      <c r="C194" s="247" t="s">
        <v>1791</v>
      </c>
      <c r="D194" s="363"/>
      <c r="E194" s="247">
        <f>F194-4</f>
        <v>46210</v>
      </c>
      <c r="F194" s="247">
        <f>F193+7</f>
        <v>46214</v>
      </c>
      <c r="G194" s="247">
        <f>F194+32</f>
        <v>46246</v>
      </c>
    </row>
    <row r="195" spans="1:7">
      <c r="B195" s="247" t="s">
        <v>1794</v>
      </c>
      <c r="C195" s="247" t="s">
        <v>1793</v>
      </c>
      <c r="D195" s="363"/>
      <c r="E195" s="247">
        <f>F195-4</f>
        <v>46217</v>
      </c>
      <c r="F195" s="247">
        <f>F194+7</f>
        <v>46221</v>
      </c>
      <c r="G195" s="247">
        <f>F195+32</f>
        <v>46253</v>
      </c>
    </row>
    <row r="196" spans="1:7">
      <c r="B196" s="247" t="s">
        <v>1792</v>
      </c>
      <c r="C196" s="247" t="s">
        <v>1791</v>
      </c>
      <c r="D196" s="363"/>
      <c r="E196" s="247">
        <f>F196-4</f>
        <v>46224</v>
      </c>
      <c r="F196" s="247">
        <f>F195+7</f>
        <v>46228</v>
      </c>
      <c r="G196" s="247">
        <f>F196+32</f>
        <v>46260</v>
      </c>
    </row>
    <row r="197" spans="1:7">
      <c r="B197" s="247" t="s">
        <v>954</v>
      </c>
      <c r="C197" s="247" t="s">
        <v>954</v>
      </c>
      <c r="D197" s="362"/>
      <c r="E197" s="247">
        <f>F197-4</f>
        <v>46231</v>
      </c>
      <c r="F197" s="247">
        <f>F196+7</f>
        <v>46235</v>
      </c>
      <c r="G197" s="247">
        <f>F197+32</f>
        <v>46267</v>
      </c>
    </row>
    <row r="198" spans="1:7">
      <c r="B198" s="263"/>
      <c r="C198" s="263"/>
      <c r="D198" s="307"/>
      <c r="E198" s="263"/>
      <c r="F198" s="263"/>
      <c r="G198" s="263"/>
    </row>
    <row r="199" spans="1:7">
      <c r="B199" s="259" t="s">
        <v>5</v>
      </c>
      <c r="C199" s="259" t="s">
        <v>6</v>
      </c>
      <c r="D199" s="327" t="s">
        <v>7</v>
      </c>
      <c r="E199" s="320" t="s">
        <v>817</v>
      </c>
      <c r="F199" s="320" t="s">
        <v>817</v>
      </c>
      <c r="G199" s="320" t="s">
        <v>1865</v>
      </c>
    </row>
    <row r="200" spans="1:7">
      <c r="B200" s="257"/>
      <c r="C200" s="257"/>
      <c r="D200" s="326"/>
      <c r="E200" s="320" t="s">
        <v>880</v>
      </c>
      <c r="F200" s="320" t="s">
        <v>10</v>
      </c>
      <c r="G200" s="320" t="s">
        <v>11</v>
      </c>
    </row>
    <row r="201" spans="1:7">
      <c r="B201" s="247" t="s">
        <v>1864</v>
      </c>
      <c r="C201" s="247" t="s">
        <v>1863</v>
      </c>
      <c r="D201" s="304" t="s">
        <v>1862</v>
      </c>
      <c r="E201" s="247">
        <f>F201-6</f>
        <v>46199</v>
      </c>
      <c r="F201" s="247">
        <v>46205</v>
      </c>
      <c r="G201" s="247">
        <f>F201+34</f>
        <v>46239</v>
      </c>
    </row>
    <row r="202" spans="1:7">
      <c r="B202" s="247" t="s">
        <v>1861</v>
      </c>
      <c r="C202" s="247" t="s">
        <v>1860</v>
      </c>
      <c r="D202" s="301"/>
      <c r="E202" s="247">
        <f>F202-6</f>
        <v>46206</v>
      </c>
      <c r="F202" s="247">
        <f>F201+7</f>
        <v>46212</v>
      </c>
      <c r="G202" s="247">
        <f>F202+34</f>
        <v>46246</v>
      </c>
    </row>
    <row r="203" spans="1:7">
      <c r="B203" s="247" t="s">
        <v>1859</v>
      </c>
      <c r="C203" s="247" t="s">
        <v>1858</v>
      </c>
      <c r="D203" s="301"/>
      <c r="E203" s="247">
        <f>F203-6</f>
        <v>46213</v>
      </c>
      <c r="F203" s="247">
        <f>F202+7</f>
        <v>46219</v>
      </c>
      <c r="G203" s="247">
        <f>F203+34</f>
        <v>46253</v>
      </c>
    </row>
    <row r="204" spans="1:7">
      <c r="B204" s="247" t="s">
        <v>1857</v>
      </c>
      <c r="C204" s="247" t="s">
        <v>1856</v>
      </c>
      <c r="D204" s="300"/>
      <c r="E204" s="247">
        <f>F204-6</f>
        <v>46220</v>
      </c>
      <c r="F204" s="247">
        <f>F203+7</f>
        <v>46226</v>
      </c>
      <c r="G204" s="247">
        <f>F204+34</f>
        <v>46260</v>
      </c>
    </row>
    <row r="205" spans="1:7">
      <c r="B205" s="247" t="s">
        <v>1855</v>
      </c>
      <c r="C205" s="247" t="s">
        <v>156</v>
      </c>
      <c r="D205" s="319"/>
      <c r="E205" s="247">
        <f>F205-6</f>
        <v>46227</v>
      </c>
      <c r="F205" s="247">
        <f>F204+7</f>
        <v>46233</v>
      </c>
      <c r="G205" s="247">
        <f>F205+34</f>
        <v>46267</v>
      </c>
    </row>
    <row r="206" spans="1:7">
      <c r="B206" s="263"/>
      <c r="C206" s="263"/>
      <c r="D206" s="307"/>
      <c r="E206" s="263"/>
      <c r="F206" s="263"/>
      <c r="G206" s="263"/>
    </row>
    <row r="207" spans="1:7">
      <c r="A207" s="337" t="s">
        <v>1854</v>
      </c>
      <c r="B207" s="337"/>
    </row>
    <row r="208" spans="1:7">
      <c r="B208" s="378" t="s">
        <v>1183</v>
      </c>
      <c r="C208" s="259" t="s">
        <v>6</v>
      </c>
      <c r="D208" s="327" t="s">
        <v>7</v>
      </c>
      <c r="E208" s="320" t="s">
        <v>817</v>
      </c>
      <c r="F208" s="320" t="s">
        <v>817</v>
      </c>
      <c r="G208" s="320" t="s">
        <v>1843</v>
      </c>
    </row>
    <row r="209" spans="1:8">
      <c r="B209" s="377"/>
      <c r="C209" s="257"/>
      <c r="D209" s="326"/>
      <c r="E209" s="320" t="s">
        <v>880</v>
      </c>
      <c r="F209" s="320" t="s">
        <v>10</v>
      </c>
      <c r="G209" s="320" t="s">
        <v>11</v>
      </c>
    </row>
    <row r="210" spans="1:8" ht="16.5" customHeight="1">
      <c r="B210" s="247" t="s">
        <v>1798</v>
      </c>
      <c r="C210" s="247" t="s">
        <v>1797</v>
      </c>
      <c r="D210" s="364" t="s">
        <v>1796</v>
      </c>
      <c r="E210" s="247">
        <f>F210-4</f>
        <v>46203</v>
      </c>
      <c r="F210" s="247">
        <v>46207</v>
      </c>
      <c r="G210" s="247">
        <f>F210+38</f>
        <v>46245</v>
      </c>
    </row>
    <row r="211" spans="1:8">
      <c r="B211" s="247" t="s">
        <v>1795</v>
      </c>
      <c r="C211" s="247" t="s">
        <v>1791</v>
      </c>
      <c r="D211" s="363"/>
      <c r="E211" s="247">
        <f>F211-4</f>
        <v>46210</v>
      </c>
      <c r="F211" s="247">
        <f>F210+7</f>
        <v>46214</v>
      </c>
      <c r="G211" s="247">
        <f>F211+38</f>
        <v>46252</v>
      </c>
    </row>
    <row r="212" spans="1:8">
      <c r="B212" s="247" t="s">
        <v>1794</v>
      </c>
      <c r="C212" s="247" t="s">
        <v>1793</v>
      </c>
      <c r="D212" s="363"/>
      <c r="E212" s="247">
        <f>F212-4</f>
        <v>46217</v>
      </c>
      <c r="F212" s="247">
        <f>F211+7</f>
        <v>46221</v>
      </c>
      <c r="G212" s="247">
        <f>F212+38</f>
        <v>46259</v>
      </c>
    </row>
    <row r="213" spans="1:8">
      <c r="B213" s="247" t="s">
        <v>1792</v>
      </c>
      <c r="C213" s="247" t="s">
        <v>1791</v>
      </c>
      <c r="D213" s="363"/>
      <c r="E213" s="247">
        <f>F213-4</f>
        <v>46224</v>
      </c>
      <c r="F213" s="247">
        <f>F212+7</f>
        <v>46228</v>
      </c>
      <c r="G213" s="247">
        <f>F213+38</f>
        <v>46266</v>
      </c>
    </row>
    <row r="214" spans="1:8">
      <c r="B214" s="247" t="s">
        <v>954</v>
      </c>
      <c r="C214" s="247" t="s">
        <v>954</v>
      </c>
      <c r="D214" s="362"/>
      <c r="E214" s="247">
        <f>F214-4</f>
        <v>46231</v>
      </c>
      <c r="F214" s="247">
        <f>F213+7</f>
        <v>46235</v>
      </c>
      <c r="G214" s="247">
        <f>F214+38</f>
        <v>46273</v>
      </c>
    </row>
    <row r="215" spans="1:8">
      <c r="B215" s="263"/>
      <c r="C215" s="263"/>
      <c r="D215" s="360"/>
      <c r="E215" s="263"/>
      <c r="F215" s="263"/>
      <c r="G215" s="263"/>
    </row>
    <row r="216" spans="1:8">
      <c r="B216" s="263"/>
      <c r="C216" s="263"/>
      <c r="D216" s="360"/>
      <c r="E216" s="263"/>
      <c r="F216" s="263"/>
      <c r="G216" s="263"/>
    </row>
    <row r="217" spans="1:8">
      <c r="A217" s="334" t="s">
        <v>1842</v>
      </c>
    </row>
    <row r="218" spans="1:8">
      <c r="B218" s="259" t="s">
        <v>5</v>
      </c>
      <c r="C218" s="259" t="s">
        <v>6</v>
      </c>
      <c r="D218" s="327" t="s">
        <v>7</v>
      </c>
      <c r="E218" s="320" t="s">
        <v>817</v>
      </c>
      <c r="F218" s="320" t="s">
        <v>817</v>
      </c>
      <c r="G218" s="320" t="s">
        <v>1826</v>
      </c>
      <c r="H218" s="320" t="s">
        <v>1842</v>
      </c>
    </row>
    <row r="219" spans="1:8">
      <c r="B219" s="257"/>
      <c r="C219" s="257"/>
      <c r="D219" s="326"/>
      <c r="E219" s="320" t="s">
        <v>880</v>
      </c>
      <c r="F219" s="320" t="s">
        <v>10</v>
      </c>
      <c r="G219" s="320" t="s">
        <v>11</v>
      </c>
      <c r="H219" s="320" t="s">
        <v>11</v>
      </c>
    </row>
    <row r="220" spans="1:8" ht="16.5" customHeight="1">
      <c r="B220" s="247" t="s">
        <v>1853</v>
      </c>
      <c r="C220" s="247" t="s">
        <v>1852</v>
      </c>
      <c r="D220" s="304" t="s">
        <v>1851</v>
      </c>
      <c r="E220" s="247">
        <f>F220-4</f>
        <v>46201</v>
      </c>
      <c r="F220" s="247">
        <v>46205</v>
      </c>
      <c r="G220" s="247">
        <f>F220+26</f>
        <v>46231</v>
      </c>
      <c r="H220" s="247" t="s">
        <v>1844</v>
      </c>
    </row>
    <row r="221" spans="1:8">
      <c r="B221" s="247" t="s">
        <v>1850</v>
      </c>
      <c r="C221" s="247" t="s">
        <v>1846</v>
      </c>
      <c r="D221" s="301"/>
      <c r="E221" s="247">
        <f>F221-4</f>
        <v>46208</v>
      </c>
      <c r="F221" s="247">
        <f>F220+7</f>
        <v>46212</v>
      </c>
      <c r="G221" s="247">
        <f>F221+26</f>
        <v>46238</v>
      </c>
      <c r="H221" s="247" t="s">
        <v>1844</v>
      </c>
    </row>
    <row r="222" spans="1:8">
      <c r="B222" s="247" t="s">
        <v>1849</v>
      </c>
      <c r="C222" s="247" t="s">
        <v>1848</v>
      </c>
      <c r="D222" s="301"/>
      <c r="E222" s="247">
        <f>F222-4</f>
        <v>46215</v>
      </c>
      <c r="F222" s="247">
        <f>F221+7</f>
        <v>46219</v>
      </c>
      <c r="G222" s="247">
        <f>F222+26</f>
        <v>46245</v>
      </c>
      <c r="H222" s="247" t="s">
        <v>1844</v>
      </c>
    </row>
    <row r="223" spans="1:8">
      <c r="B223" s="247" t="s">
        <v>1847</v>
      </c>
      <c r="C223" s="247" t="s">
        <v>1846</v>
      </c>
      <c r="D223" s="301"/>
      <c r="E223" s="247">
        <f>F223-4</f>
        <v>46222</v>
      </c>
      <c r="F223" s="247">
        <f>F222+7</f>
        <v>46226</v>
      </c>
      <c r="G223" s="247">
        <f>F223+26</f>
        <v>46252</v>
      </c>
      <c r="H223" s="247" t="s">
        <v>1844</v>
      </c>
    </row>
    <row r="224" spans="1:8">
      <c r="B224" s="247" t="s">
        <v>1845</v>
      </c>
      <c r="C224" s="247" t="s">
        <v>1797</v>
      </c>
      <c r="D224" s="300"/>
      <c r="E224" s="247">
        <f>F224-4</f>
        <v>46229</v>
      </c>
      <c r="F224" s="247">
        <f>F223+7</f>
        <v>46233</v>
      </c>
      <c r="G224" s="247">
        <f>F224+26</f>
        <v>46259</v>
      </c>
      <c r="H224" s="247" t="s">
        <v>1844</v>
      </c>
    </row>
    <row r="225" spans="1:8">
      <c r="B225" s="331"/>
      <c r="C225" s="331"/>
      <c r="D225" s="307"/>
      <c r="E225" s="263"/>
      <c r="F225" s="263"/>
      <c r="G225" s="263"/>
      <c r="H225" s="263"/>
    </row>
    <row r="226" spans="1:8">
      <c r="B226" s="378" t="s">
        <v>1183</v>
      </c>
      <c r="C226" s="259" t="s">
        <v>6</v>
      </c>
      <c r="D226" s="327" t="s">
        <v>7</v>
      </c>
      <c r="E226" s="320" t="s">
        <v>817</v>
      </c>
      <c r="F226" s="320" t="s">
        <v>817</v>
      </c>
      <c r="G226" s="320" t="s">
        <v>1843</v>
      </c>
      <c r="H226" s="320" t="s">
        <v>1842</v>
      </c>
    </row>
    <row r="227" spans="1:8">
      <c r="B227" s="377"/>
      <c r="C227" s="257"/>
      <c r="D227" s="326"/>
      <c r="E227" s="320" t="s">
        <v>880</v>
      </c>
      <c r="F227" s="320" t="s">
        <v>10</v>
      </c>
      <c r="G227" s="320" t="s">
        <v>11</v>
      </c>
      <c r="H227" s="320" t="s">
        <v>11</v>
      </c>
    </row>
    <row r="228" spans="1:8" ht="16.5" customHeight="1">
      <c r="B228" s="247" t="s">
        <v>1798</v>
      </c>
      <c r="C228" s="247" t="s">
        <v>1797</v>
      </c>
      <c r="D228" s="364" t="s">
        <v>1796</v>
      </c>
      <c r="E228" s="247">
        <f>F228-4</f>
        <v>46203</v>
      </c>
      <c r="F228" s="247">
        <v>46207</v>
      </c>
      <c r="G228" s="247">
        <f>F228+38</f>
        <v>46245</v>
      </c>
      <c r="H228" s="247" t="s">
        <v>1799</v>
      </c>
    </row>
    <row r="229" spans="1:8">
      <c r="B229" s="247" t="s">
        <v>1795</v>
      </c>
      <c r="C229" s="247" t="s">
        <v>1791</v>
      </c>
      <c r="D229" s="363"/>
      <c r="E229" s="247">
        <f>F229-4</f>
        <v>46210</v>
      </c>
      <c r="F229" s="247">
        <f>F228+7</f>
        <v>46214</v>
      </c>
      <c r="G229" s="247">
        <f>F229+38</f>
        <v>46252</v>
      </c>
      <c r="H229" s="247" t="s">
        <v>1799</v>
      </c>
    </row>
    <row r="230" spans="1:8">
      <c r="B230" s="247" t="s">
        <v>1794</v>
      </c>
      <c r="C230" s="247" t="s">
        <v>1793</v>
      </c>
      <c r="D230" s="363"/>
      <c r="E230" s="247">
        <f>F230-4</f>
        <v>46217</v>
      </c>
      <c r="F230" s="247">
        <f>F229+7</f>
        <v>46221</v>
      </c>
      <c r="G230" s="247">
        <f>F230+38</f>
        <v>46259</v>
      </c>
      <c r="H230" s="247" t="s">
        <v>1799</v>
      </c>
    </row>
    <row r="231" spans="1:8">
      <c r="B231" s="247" t="s">
        <v>1792</v>
      </c>
      <c r="C231" s="247" t="s">
        <v>1791</v>
      </c>
      <c r="D231" s="363"/>
      <c r="E231" s="247">
        <f>F231-4</f>
        <v>46224</v>
      </c>
      <c r="F231" s="247">
        <f>F230+7</f>
        <v>46228</v>
      </c>
      <c r="G231" s="247">
        <f>F231+38</f>
        <v>46266</v>
      </c>
      <c r="H231" s="247" t="s">
        <v>1799</v>
      </c>
    </row>
    <row r="232" spans="1:8">
      <c r="B232" s="247" t="s">
        <v>954</v>
      </c>
      <c r="C232" s="247" t="s">
        <v>954</v>
      </c>
      <c r="D232" s="362"/>
      <c r="E232" s="247">
        <f>F232-4</f>
        <v>46231</v>
      </c>
      <c r="F232" s="247">
        <f>F231+7</f>
        <v>46235</v>
      </c>
      <c r="G232" s="247">
        <f>F232+38</f>
        <v>46273</v>
      </c>
      <c r="H232" s="247" t="s">
        <v>1799</v>
      </c>
    </row>
    <row r="233" spans="1:8">
      <c r="B233" s="334"/>
      <c r="C233" s="334"/>
      <c r="D233" s="352"/>
      <c r="E233" s="263"/>
      <c r="F233" s="263"/>
      <c r="G233" s="263"/>
    </row>
    <row r="234" spans="1:8">
      <c r="A234" s="334" t="s">
        <v>159</v>
      </c>
      <c r="B234" s="243"/>
      <c r="C234" s="243"/>
      <c r="E234" s="334"/>
      <c r="F234" s="334"/>
      <c r="G234" s="303"/>
    </row>
    <row r="235" spans="1:8">
      <c r="B235" s="259" t="s">
        <v>5</v>
      </c>
      <c r="C235" s="259" t="s">
        <v>6</v>
      </c>
      <c r="D235" s="327" t="s">
        <v>7</v>
      </c>
      <c r="E235" s="320" t="s">
        <v>817</v>
      </c>
      <c r="F235" s="320" t="s">
        <v>817</v>
      </c>
      <c r="G235" s="320" t="s">
        <v>825</v>
      </c>
    </row>
    <row r="236" spans="1:8">
      <c r="B236" s="257"/>
      <c r="C236" s="257"/>
      <c r="D236" s="326"/>
      <c r="E236" s="320" t="s">
        <v>880</v>
      </c>
      <c r="F236" s="320" t="s">
        <v>10</v>
      </c>
      <c r="G236" s="320" t="s">
        <v>11</v>
      </c>
    </row>
    <row r="237" spans="1:8" ht="16.5" customHeight="1">
      <c r="B237" s="247" t="s">
        <v>1824</v>
      </c>
      <c r="C237" s="247" t="s">
        <v>1823</v>
      </c>
      <c r="D237" s="304" t="s">
        <v>1822</v>
      </c>
      <c r="E237" s="247">
        <f>F237-4</f>
        <v>46204</v>
      </c>
      <c r="F237" s="247">
        <v>46208</v>
      </c>
      <c r="G237" s="247">
        <f>F237+22</f>
        <v>46230</v>
      </c>
    </row>
    <row r="238" spans="1:8">
      <c r="B238" s="247" t="s">
        <v>1821</v>
      </c>
      <c r="C238" s="247" t="s">
        <v>1820</v>
      </c>
      <c r="D238" s="301"/>
      <c r="E238" s="247">
        <f>F238-4</f>
        <v>46211</v>
      </c>
      <c r="F238" s="247">
        <f>F237+7</f>
        <v>46215</v>
      </c>
      <c r="G238" s="247">
        <f>F238+22</f>
        <v>46237</v>
      </c>
    </row>
    <row r="239" spans="1:8">
      <c r="B239" s="273" t="s">
        <v>1531</v>
      </c>
      <c r="C239" s="273"/>
      <c r="D239" s="301"/>
      <c r="E239" s="273">
        <f>F239-4</f>
        <v>46218</v>
      </c>
      <c r="F239" s="273">
        <f>F238+7</f>
        <v>46222</v>
      </c>
      <c r="G239" s="273">
        <f>F239+22</f>
        <v>46244</v>
      </c>
    </row>
    <row r="240" spans="1:8">
      <c r="B240" s="247" t="s">
        <v>1819</v>
      </c>
      <c r="C240" s="247" t="s">
        <v>1818</v>
      </c>
      <c r="D240" s="301"/>
      <c r="E240" s="247">
        <f>F240-4</f>
        <v>46225</v>
      </c>
      <c r="F240" s="247">
        <f>F239+7</f>
        <v>46229</v>
      </c>
      <c r="G240" s="247">
        <f>F240+22</f>
        <v>46251</v>
      </c>
    </row>
    <row r="241" spans="1:8">
      <c r="B241" s="247" t="s">
        <v>1817</v>
      </c>
      <c r="C241" s="247" t="s">
        <v>1816</v>
      </c>
      <c r="D241" s="300"/>
      <c r="E241" s="247">
        <f>F241-4</f>
        <v>46232</v>
      </c>
      <c r="F241" s="247">
        <f>F240+7</f>
        <v>46236</v>
      </c>
      <c r="G241" s="247">
        <f>F241+22</f>
        <v>46258</v>
      </c>
    </row>
    <row r="242" spans="1:8">
      <c r="B242" s="287"/>
      <c r="C242" s="287"/>
      <c r="D242" s="307"/>
      <c r="E242" s="263"/>
      <c r="F242" s="263"/>
      <c r="G242" s="263"/>
    </row>
    <row r="243" spans="1:8">
      <c r="A243" s="334" t="s">
        <v>1841</v>
      </c>
      <c r="B243" s="331"/>
      <c r="C243" s="296"/>
      <c r="D243" s="352"/>
      <c r="E243" s="334"/>
      <c r="F243" s="334"/>
      <c r="G243" s="303"/>
    </row>
    <row r="244" spans="1:8">
      <c r="A244" s="333"/>
      <c r="B244" s="259" t="s">
        <v>1840</v>
      </c>
      <c r="C244" s="259" t="s">
        <v>1302</v>
      </c>
      <c r="D244" s="327" t="s">
        <v>1161</v>
      </c>
      <c r="E244" s="320" t="s">
        <v>817</v>
      </c>
      <c r="F244" s="320" t="s">
        <v>817</v>
      </c>
      <c r="G244" s="320" t="s">
        <v>1839</v>
      </c>
    </row>
    <row r="245" spans="1:8">
      <c r="A245" s="333"/>
      <c r="B245" s="257"/>
      <c r="C245" s="257"/>
      <c r="D245" s="326"/>
      <c r="E245" s="320" t="s">
        <v>880</v>
      </c>
      <c r="F245" s="320" t="s">
        <v>10</v>
      </c>
      <c r="G245" s="320" t="s">
        <v>11</v>
      </c>
    </row>
    <row r="246" spans="1:8" ht="16.5" customHeight="1">
      <c r="A246" s="333"/>
      <c r="B246" s="247" t="s">
        <v>1838</v>
      </c>
      <c r="C246" s="247" t="s">
        <v>1837</v>
      </c>
      <c r="D246" s="304" t="s">
        <v>1836</v>
      </c>
      <c r="E246" s="247">
        <f>F246-6</f>
        <v>46201</v>
      </c>
      <c r="F246" s="247">
        <v>46207</v>
      </c>
      <c r="G246" s="247">
        <f>F246+30</f>
        <v>46237</v>
      </c>
    </row>
    <row r="247" spans="1:8">
      <c r="A247" s="333"/>
      <c r="B247" s="247" t="s">
        <v>1835</v>
      </c>
      <c r="C247" s="247" t="s">
        <v>1834</v>
      </c>
      <c r="D247" s="301"/>
      <c r="E247" s="247">
        <f>F247-6</f>
        <v>46208</v>
      </c>
      <c r="F247" s="247">
        <f>F246+7</f>
        <v>46214</v>
      </c>
      <c r="G247" s="247">
        <f>F247+30</f>
        <v>46244</v>
      </c>
    </row>
    <row r="248" spans="1:8">
      <c r="A248" s="333"/>
      <c r="B248" s="247" t="s">
        <v>1833</v>
      </c>
      <c r="C248" s="247" t="s">
        <v>1832</v>
      </c>
      <c r="D248" s="301"/>
      <c r="E248" s="247">
        <f>F248-6</f>
        <v>46215</v>
      </c>
      <c r="F248" s="247">
        <f>F247+7</f>
        <v>46221</v>
      </c>
      <c r="G248" s="247">
        <f>F248+30</f>
        <v>46251</v>
      </c>
    </row>
    <row r="249" spans="1:8">
      <c r="A249" s="333"/>
      <c r="B249" s="247" t="s">
        <v>1831</v>
      </c>
      <c r="C249" s="247" t="s">
        <v>1830</v>
      </c>
      <c r="D249" s="301"/>
      <c r="E249" s="247">
        <f>F249-6</f>
        <v>46222</v>
      </c>
      <c r="F249" s="247">
        <f>F248+7</f>
        <v>46228</v>
      </c>
      <c r="G249" s="247">
        <f>F249+30</f>
        <v>46258</v>
      </c>
    </row>
    <row r="250" spans="1:8">
      <c r="B250" s="247" t="s">
        <v>1829</v>
      </c>
      <c r="C250" s="247" t="s">
        <v>1828</v>
      </c>
      <c r="D250" s="300"/>
      <c r="E250" s="247">
        <f>F250-6</f>
        <v>46229</v>
      </c>
      <c r="F250" s="247">
        <f>F249+7</f>
        <v>46235</v>
      </c>
      <c r="G250" s="247">
        <f>F250+30</f>
        <v>46265</v>
      </c>
    </row>
    <row r="251" spans="1:8">
      <c r="B251" s="243"/>
      <c r="C251" s="243"/>
      <c r="F251" s="263"/>
      <c r="G251" s="263"/>
    </row>
    <row r="252" spans="1:8">
      <c r="A252" s="334" t="s">
        <v>829</v>
      </c>
      <c r="B252" s="243"/>
      <c r="C252" s="243"/>
      <c r="F252" s="334"/>
      <c r="G252" s="303"/>
    </row>
    <row r="253" spans="1:8">
      <c r="B253" s="259" t="s">
        <v>5</v>
      </c>
      <c r="C253" s="259" t="s">
        <v>6</v>
      </c>
      <c r="D253" s="327" t="s">
        <v>7</v>
      </c>
      <c r="E253" s="320" t="s">
        <v>817</v>
      </c>
      <c r="F253" s="320" t="s">
        <v>817</v>
      </c>
      <c r="G253" s="320" t="s">
        <v>159</v>
      </c>
      <c r="H253" s="320" t="s">
        <v>1827</v>
      </c>
    </row>
    <row r="254" spans="1:8">
      <c r="B254" s="257"/>
      <c r="C254" s="257"/>
      <c r="D254" s="326"/>
      <c r="E254" s="320" t="s">
        <v>880</v>
      </c>
      <c r="F254" s="320" t="s">
        <v>10</v>
      </c>
      <c r="G254" s="320" t="s">
        <v>11</v>
      </c>
      <c r="H254" s="320" t="s">
        <v>11</v>
      </c>
    </row>
    <row r="255" spans="1:8" ht="16.5" customHeight="1">
      <c r="B255" s="247" t="s">
        <v>1824</v>
      </c>
      <c r="C255" s="247" t="s">
        <v>1823</v>
      </c>
      <c r="D255" s="304" t="s">
        <v>1822</v>
      </c>
      <c r="E255" s="247">
        <f>F255-4</f>
        <v>46204</v>
      </c>
      <c r="F255" s="247">
        <v>46208</v>
      </c>
      <c r="G255" s="247">
        <f>F255+22</f>
        <v>46230</v>
      </c>
      <c r="H255" s="247" t="s">
        <v>1815</v>
      </c>
    </row>
    <row r="256" spans="1:8">
      <c r="B256" s="247" t="s">
        <v>1821</v>
      </c>
      <c r="C256" s="247" t="s">
        <v>1820</v>
      </c>
      <c r="D256" s="301"/>
      <c r="E256" s="247">
        <f>F256-4</f>
        <v>46211</v>
      </c>
      <c r="F256" s="247">
        <f>F255+7</f>
        <v>46215</v>
      </c>
      <c r="G256" s="247">
        <f>F256+22</f>
        <v>46237</v>
      </c>
      <c r="H256" s="247" t="s">
        <v>1815</v>
      </c>
    </row>
    <row r="257" spans="1:8">
      <c r="B257" s="273" t="s">
        <v>1531</v>
      </c>
      <c r="C257" s="273"/>
      <c r="D257" s="301"/>
      <c r="E257" s="273">
        <f>F257-4</f>
        <v>46218</v>
      </c>
      <c r="F257" s="273">
        <f>F256+7</f>
        <v>46222</v>
      </c>
      <c r="G257" s="273">
        <f>F257+22</f>
        <v>46244</v>
      </c>
      <c r="H257" s="273" t="s">
        <v>1815</v>
      </c>
    </row>
    <row r="258" spans="1:8">
      <c r="B258" s="247" t="s">
        <v>1819</v>
      </c>
      <c r="C258" s="247" t="s">
        <v>1818</v>
      </c>
      <c r="D258" s="301"/>
      <c r="E258" s="247">
        <f>F258-4</f>
        <v>46225</v>
      </c>
      <c r="F258" s="247">
        <f>F257+7</f>
        <v>46229</v>
      </c>
      <c r="G258" s="247">
        <f>F258+22</f>
        <v>46251</v>
      </c>
      <c r="H258" s="247" t="s">
        <v>1815</v>
      </c>
    </row>
    <row r="259" spans="1:8">
      <c r="B259" s="247" t="s">
        <v>1817</v>
      </c>
      <c r="C259" s="247" t="s">
        <v>1816</v>
      </c>
      <c r="D259" s="300"/>
      <c r="E259" s="247">
        <f>F259-4</f>
        <v>46232</v>
      </c>
      <c r="F259" s="247">
        <f>F258+7</f>
        <v>46236</v>
      </c>
      <c r="G259" s="247">
        <f>F259+22</f>
        <v>46258</v>
      </c>
      <c r="H259" s="247" t="s">
        <v>1815</v>
      </c>
    </row>
    <row r="260" spans="1:8">
      <c r="B260" s="243"/>
      <c r="C260" s="243"/>
      <c r="E260" s="263"/>
      <c r="F260" s="263"/>
      <c r="G260" s="263"/>
    </row>
    <row r="261" spans="1:8">
      <c r="A261" s="334" t="s">
        <v>830</v>
      </c>
      <c r="B261" s="243"/>
      <c r="C261" s="243"/>
    </row>
    <row r="262" spans="1:8">
      <c r="B262" s="259" t="s">
        <v>5</v>
      </c>
      <c r="C262" s="259" t="s">
        <v>6</v>
      </c>
      <c r="D262" s="327" t="s">
        <v>7</v>
      </c>
      <c r="E262" s="320" t="s">
        <v>817</v>
      </c>
      <c r="F262" s="320" t="s">
        <v>817</v>
      </c>
      <c r="G262" s="320" t="s">
        <v>1826</v>
      </c>
      <c r="H262" s="320" t="s">
        <v>1825</v>
      </c>
    </row>
    <row r="263" spans="1:8">
      <c r="B263" s="257"/>
      <c r="C263" s="257"/>
      <c r="D263" s="326"/>
      <c r="E263" s="320" t="s">
        <v>880</v>
      </c>
      <c r="F263" s="320" t="s">
        <v>10</v>
      </c>
      <c r="G263" s="320" t="s">
        <v>11</v>
      </c>
      <c r="H263" s="320" t="s">
        <v>11</v>
      </c>
    </row>
    <row r="264" spans="1:8" ht="16.5" customHeight="1">
      <c r="B264" s="247" t="s">
        <v>1824</v>
      </c>
      <c r="C264" s="247" t="s">
        <v>1823</v>
      </c>
      <c r="D264" s="304" t="s">
        <v>1822</v>
      </c>
      <c r="E264" s="247">
        <f>F264-4</f>
        <v>46204</v>
      </c>
      <c r="F264" s="247">
        <v>46208</v>
      </c>
      <c r="G264" s="247">
        <f>F264+22</f>
        <v>46230</v>
      </c>
      <c r="H264" s="247" t="s">
        <v>1815</v>
      </c>
    </row>
    <row r="265" spans="1:8">
      <c r="B265" s="247" t="s">
        <v>1821</v>
      </c>
      <c r="C265" s="247" t="s">
        <v>1820</v>
      </c>
      <c r="D265" s="301"/>
      <c r="E265" s="247">
        <f>F265-4</f>
        <v>46211</v>
      </c>
      <c r="F265" s="247">
        <f>F264+7</f>
        <v>46215</v>
      </c>
      <c r="G265" s="247">
        <f>F265+22</f>
        <v>46237</v>
      </c>
      <c r="H265" s="247" t="s">
        <v>1815</v>
      </c>
    </row>
    <row r="266" spans="1:8">
      <c r="B266" s="273" t="s">
        <v>1531</v>
      </c>
      <c r="C266" s="273"/>
      <c r="D266" s="301"/>
      <c r="E266" s="273">
        <f>F266-4</f>
        <v>46218</v>
      </c>
      <c r="F266" s="273">
        <f>F265+7</f>
        <v>46222</v>
      </c>
      <c r="G266" s="273">
        <f>F266+22</f>
        <v>46244</v>
      </c>
      <c r="H266" s="273" t="s">
        <v>1815</v>
      </c>
    </row>
    <row r="267" spans="1:8">
      <c r="B267" s="247" t="s">
        <v>1819</v>
      </c>
      <c r="C267" s="247" t="s">
        <v>1818</v>
      </c>
      <c r="D267" s="301"/>
      <c r="E267" s="247">
        <f>F267-4</f>
        <v>46225</v>
      </c>
      <c r="F267" s="247">
        <f>F266+7</f>
        <v>46229</v>
      </c>
      <c r="G267" s="247">
        <f>F267+22</f>
        <v>46251</v>
      </c>
      <c r="H267" s="247" t="s">
        <v>1815</v>
      </c>
    </row>
    <row r="268" spans="1:8">
      <c r="B268" s="247" t="s">
        <v>1817</v>
      </c>
      <c r="C268" s="247" t="s">
        <v>1816</v>
      </c>
      <c r="D268" s="300"/>
      <c r="E268" s="247">
        <f>F268-4</f>
        <v>46232</v>
      </c>
      <c r="F268" s="247">
        <f>F267+7</f>
        <v>46236</v>
      </c>
      <c r="G268" s="247">
        <f>F268+22</f>
        <v>46258</v>
      </c>
      <c r="H268" s="247" t="s">
        <v>1815</v>
      </c>
    </row>
    <row r="269" spans="1:8">
      <c r="B269" s="287"/>
      <c r="C269" s="287"/>
      <c r="D269" s="307"/>
      <c r="E269" s="263"/>
      <c r="F269" s="263"/>
      <c r="G269" s="263"/>
      <c r="H269" s="263"/>
    </row>
    <row r="270" spans="1:8">
      <c r="A270" s="334" t="s">
        <v>827</v>
      </c>
      <c r="B270" s="243"/>
      <c r="C270" s="243"/>
      <c r="E270" s="334"/>
      <c r="F270" s="334"/>
      <c r="G270" s="303"/>
    </row>
    <row r="271" spans="1:8">
      <c r="B271" s="259" t="s">
        <v>5</v>
      </c>
      <c r="C271" s="259" t="s">
        <v>6</v>
      </c>
      <c r="D271" s="327" t="s">
        <v>7</v>
      </c>
      <c r="E271" s="320" t="s">
        <v>817</v>
      </c>
      <c r="F271" s="320" t="s">
        <v>817</v>
      </c>
      <c r="G271" s="320" t="s">
        <v>1814</v>
      </c>
    </row>
    <row r="272" spans="1:8">
      <c r="B272" s="257"/>
      <c r="C272" s="257"/>
      <c r="D272" s="326"/>
      <c r="E272" s="320" t="s">
        <v>880</v>
      </c>
      <c r="F272" s="320" t="s">
        <v>10</v>
      </c>
      <c r="G272" s="320" t="s">
        <v>11</v>
      </c>
    </row>
    <row r="273" spans="1:7" ht="16.5" customHeight="1">
      <c r="B273" s="247" t="s">
        <v>1809</v>
      </c>
      <c r="C273" s="247" t="s">
        <v>1808</v>
      </c>
      <c r="D273" s="304" t="s">
        <v>1807</v>
      </c>
      <c r="E273" s="247">
        <f>F273-5</f>
        <v>46205</v>
      </c>
      <c r="F273" s="247">
        <v>46210</v>
      </c>
      <c r="G273" s="247">
        <f>F273+25</f>
        <v>46235</v>
      </c>
    </row>
    <row r="274" spans="1:7">
      <c r="B274" s="247" t="s">
        <v>1806</v>
      </c>
      <c r="C274" s="247" t="s">
        <v>1805</v>
      </c>
      <c r="D274" s="301"/>
      <c r="E274" s="247">
        <f>F274-5</f>
        <v>46212</v>
      </c>
      <c r="F274" s="247">
        <f>F273+7</f>
        <v>46217</v>
      </c>
      <c r="G274" s="247">
        <f>F274+25</f>
        <v>46242</v>
      </c>
    </row>
    <row r="275" spans="1:7">
      <c r="B275" s="247" t="s">
        <v>1804</v>
      </c>
      <c r="C275" s="247" t="s">
        <v>846</v>
      </c>
      <c r="D275" s="301"/>
      <c r="E275" s="247">
        <f>F275-5</f>
        <v>46219</v>
      </c>
      <c r="F275" s="247">
        <f>F274+7</f>
        <v>46224</v>
      </c>
      <c r="G275" s="247">
        <f>F275+25</f>
        <v>46249</v>
      </c>
    </row>
    <row r="276" spans="1:7">
      <c r="B276" s="273" t="s">
        <v>1531</v>
      </c>
      <c r="C276" s="273"/>
      <c r="D276" s="301"/>
      <c r="E276" s="273">
        <f>F276-5</f>
        <v>46226</v>
      </c>
      <c r="F276" s="273">
        <f>F275+7</f>
        <v>46231</v>
      </c>
      <c r="G276" s="273">
        <f>F276+25</f>
        <v>46256</v>
      </c>
    </row>
    <row r="277" spans="1:7">
      <c r="B277" s="247" t="s">
        <v>1803</v>
      </c>
      <c r="C277" s="247" t="s">
        <v>1802</v>
      </c>
      <c r="D277" s="300"/>
      <c r="E277" s="247">
        <f>F277-5</f>
        <v>46233</v>
      </c>
      <c r="F277" s="247">
        <f>F276+7</f>
        <v>46238</v>
      </c>
      <c r="G277" s="247">
        <f>F277+25</f>
        <v>46263</v>
      </c>
    </row>
    <row r="278" spans="1:7">
      <c r="B278" s="351"/>
      <c r="C278" s="351"/>
      <c r="E278" s="263"/>
      <c r="F278" s="263"/>
      <c r="G278" s="263"/>
    </row>
    <row r="279" spans="1:7">
      <c r="A279" s="334" t="s">
        <v>1813</v>
      </c>
      <c r="B279" s="243"/>
      <c r="C279" s="243"/>
      <c r="F279" s="334"/>
      <c r="G279" s="303"/>
    </row>
    <row r="280" spans="1:7">
      <c r="B280" s="259" t="s">
        <v>5</v>
      </c>
      <c r="C280" s="259" t="s">
        <v>6</v>
      </c>
      <c r="D280" s="327" t="s">
        <v>7</v>
      </c>
      <c r="E280" s="320" t="s">
        <v>817</v>
      </c>
      <c r="F280" s="320" t="s">
        <v>817</v>
      </c>
      <c r="G280" s="320" t="s">
        <v>1812</v>
      </c>
    </row>
    <row r="281" spans="1:7">
      <c r="B281" s="257"/>
      <c r="C281" s="257"/>
      <c r="D281" s="326"/>
      <c r="E281" s="320" t="s">
        <v>880</v>
      </c>
      <c r="F281" s="320" t="s">
        <v>10</v>
      </c>
      <c r="G281" s="320" t="s">
        <v>11</v>
      </c>
    </row>
    <row r="282" spans="1:7" ht="16.5" customHeight="1">
      <c r="B282" s="247" t="s">
        <v>1809</v>
      </c>
      <c r="C282" s="247" t="s">
        <v>1808</v>
      </c>
      <c r="D282" s="304" t="s">
        <v>1807</v>
      </c>
      <c r="E282" s="247">
        <f>F282-5</f>
        <v>46205</v>
      </c>
      <c r="F282" s="247">
        <v>46210</v>
      </c>
      <c r="G282" s="247">
        <f>F282+33</f>
        <v>46243</v>
      </c>
    </row>
    <row r="283" spans="1:7">
      <c r="B283" s="247" t="s">
        <v>1806</v>
      </c>
      <c r="C283" s="247" t="s">
        <v>1805</v>
      </c>
      <c r="D283" s="301"/>
      <c r="E283" s="247">
        <f>F283-5</f>
        <v>46212</v>
      </c>
      <c r="F283" s="247">
        <f>F282+7</f>
        <v>46217</v>
      </c>
      <c r="G283" s="247">
        <f>F283+33</f>
        <v>46250</v>
      </c>
    </row>
    <row r="284" spans="1:7">
      <c r="B284" s="247" t="s">
        <v>1804</v>
      </c>
      <c r="C284" s="247" t="s">
        <v>846</v>
      </c>
      <c r="D284" s="301"/>
      <c r="E284" s="247">
        <f>F284-5</f>
        <v>46219</v>
      </c>
      <c r="F284" s="247">
        <f>F283+7</f>
        <v>46224</v>
      </c>
      <c r="G284" s="247">
        <f>F284+33</f>
        <v>46257</v>
      </c>
    </row>
    <row r="285" spans="1:7">
      <c r="B285" s="273" t="s">
        <v>1531</v>
      </c>
      <c r="C285" s="273"/>
      <c r="D285" s="301"/>
      <c r="E285" s="273">
        <f>F285-5</f>
        <v>46226</v>
      </c>
      <c r="F285" s="273">
        <f>F284+7</f>
        <v>46231</v>
      </c>
      <c r="G285" s="273">
        <f>F285+33</f>
        <v>46264</v>
      </c>
    </row>
    <row r="286" spans="1:7">
      <c r="B286" s="247" t="s">
        <v>1803</v>
      </c>
      <c r="C286" s="247" t="s">
        <v>1802</v>
      </c>
      <c r="D286" s="300"/>
      <c r="E286" s="247">
        <f>F286-5</f>
        <v>46233</v>
      </c>
      <c r="F286" s="247">
        <f>F285+7</f>
        <v>46238</v>
      </c>
      <c r="G286" s="247">
        <f>F286+33</f>
        <v>46271</v>
      </c>
    </row>
    <row r="287" spans="1:7">
      <c r="A287" s="334" t="s">
        <v>1811</v>
      </c>
      <c r="B287" s="331"/>
      <c r="C287" s="331"/>
      <c r="D287" s="307"/>
      <c r="E287" s="263"/>
      <c r="F287" s="263"/>
      <c r="G287" s="376"/>
    </row>
    <row r="288" spans="1:7">
      <c r="B288" s="259" t="s">
        <v>5</v>
      </c>
      <c r="C288" s="259" t="s">
        <v>6</v>
      </c>
      <c r="D288" s="327" t="s">
        <v>7</v>
      </c>
      <c r="E288" s="320" t="s">
        <v>817</v>
      </c>
      <c r="F288" s="320" t="s">
        <v>817</v>
      </c>
      <c r="G288" s="320" t="s">
        <v>1810</v>
      </c>
    </row>
    <row r="289" spans="1:8">
      <c r="B289" s="257"/>
      <c r="C289" s="257"/>
      <c r="D289" s="326"/>
      <c r="E289" s="320" t="s">
        <v>880</v>
      </c>
      <c r="F289" s="320" t="s">
        <v>10</v>
      </c>
      <c r="G289" s="320" t="s">
        <v>11</v>
      </c>
    </row>
    <row r="290" spans="1:8" ht="16.5" customHeight="1">
      <c r="B290" s="247" t="s">
        <v>1809</v>
      </c>
      <c r="C290" s="247" t="s">
        <v>1808</v>
      </c>
      <c r="D290" s="304" t="s">
        <v>1807</v>
      </c>
      <c r="E290" s="247">
        <f>F290-5</f>
        <v>46205</v>
      </c>
      <c r="F290" s="247">
        <v>46210</v>
      </c>
      <c r="G290" s="247">
        <f>F290+35</f>
        <v>46245</v>
      </c>
    </row>
    <row r="291" spans="1:8">
      <c r="B291" s="247" t="s">
        <v>1806</v>
      </c>
      <c r="C291" s="247" t="s">
        <v>1805</v>
      </c>
      <c r="D291" s="301"/>
      <c r="E291" s="247">
        <f>F291-5</f>
        <v>46212</v>
      </c>
      <c r="F291" s="247">
        <f>F290+7</f>
        <v>46217</v>
      </c>
      <c r="G291" s="247">
        <f>F291+35</f>
        <v>46252</v>
      </c>
    </row>
    <row r="292" spans="1:8">
      <c r="B292" s="247" t="s">
        <v>1804</v>
      </c>
      <c r="C292" s="247" t="s">
        <v>846</v>
      </c>
      <c r="D292" s="301"/>
      <c r="E292" s="247">
        <f>F292-5</f>
        <v>46219</v>
      </c>
      <c r="F292" s="247">
        <f>F291+7</f>
        <v>46224</v>
      </c>
      <c r="G292" s="247">
        <f>F292+35</f>
        <v>46259</v>
      </c>
    </row>
    <row r="293" spans="1:8">
      <c r="B293" s="273" t="s">
        <v>1531</v>
      </c>
      <c r="C293" s="273"/>
      <c r="D293" s="301"/>
      <c r="E293" s="273">
        <f>F293-5</f>
        <v>46226</v>
      </c>
      <c r="F293" s="273">
        <f>F292+7</f>
        <v>46231</v>
      </c>
      <c r="G293" s="273">
        <f>F293+35</f>
        <v>46266</v>
      </c>
    </row>
    <row r="294" spans="1:8">
      <c r="B294" s="247" t="s">
        <v>1803</v>
      </c>
      <c r="C294" s="247" t="s">
        <v>1802</v>
      </c>
      <c r="D294" s="300"/>
      <c r="E294" s="247">
        <f>F294-5</f>
        <v>46233</v>
      </c>
      <c r="F294" s="247">
        <f>F293+7</f>
        <v>46238</v>
      </c>
      <c r="G294" s="247">
        <f>F294+35</f>
        <v>46273</v>
      </c>
    </row>
    <row r="295" spans="1:8">
      <c r="B295" s="287"/>
      <c r="C295" s="287"/>
      <c r="D295" s="307"/>
      <c r="E295" s="263"/>
      <c r="F295" s="263"/>
      <c r="G295" s="263"/>
    </row>
    <row r="296" spans="1:8">
      <c r="A296" s="334" t="s">
        <v>820</v>
      </c>
      <c r="B296" s="243"/>
      <c r="C296" s="243"/>
    </row>
    <row r="297" spans="1:8">
      <c r="B297" s="259" t="s">
        <v>5</v>
      </c>
      <c r="C297" s="259" t="s">
        <v>6</v>
      </c>
      <c r="D297" s="327" t="s">
        <v>7</v>
      </c>
      <c r="E297" s="320" t="s">
        <v>817</v>
      </c>
      <c r="F297" s="320" t="s">
        <v>817</v>
      </c>
      <c r="G297" s="320" t="s">
        <v>1801</v>
      </c>
      <c r="H297" s="320" t="s">
        <v>1800</v>
      </c>
    </row>
    <row r="298" spans="1:8">
      <c r="B298" s="257"/>
      <c r="C298" s="257"/>
      <c r="D298" s="326"/>
      <c r="E298" s="320" t="s">
        <v>880</v>
      </c>
      <c r="F298" s="320" t="s">
        <v>10</v>
      </c>
      <c r="G298" s="320" t="s">
        <v>11</v>
      </c>
      <c r="H298" s="320" t="s">
        <v>11</v>
      </c>
    </row>
    <row r="299" spans="1:8" ht="16.5" customHeight="1">
      <c r="B299" s="247" t="s">
        <v>1798</v>
      </c>
      <c r="C299" s="247" t="s">
        <v>1797</v>
      </c>
      <c r="D299" s="364" t="s">
        <v>1796</v>
      </c>
      <c r="E299" s="247">
        <f>F299-4</f>
        <v>46203</v>
      </c>
      <c r="F299" s="247">
        <v>46207</v>
      </c>
      <c r="G299" s="247">
        <f>F299+28</f>
        <v>46235</v>
      </c>
      <c r="H299" s="247" t="s">
        <v>1799</v>
      </c>
    </row>
    <row r="300" spans="1:8">
      <c r="B300" s="247" t="s">
        <v>1795</v>
      </c>
      <c r="C300" s="247" t="s">
        <v>1791</v>
      </c>
      <c r="D300" s="363"/>
      <c r="E300" s="247">
        <f>F300-4</f>
        <v>46210</v>
      </c>
      <c r="F300" s="247">
        <f>F299+7</f>
        <v>46214</v>
      </c>
      <c r="G300" s="247">
        <f>F300+28</f>
        <v>46242</v>
      </c>
      <c r="H300" s="247" t="s">
        <v>1799</v>
      </c>
    </row>
    <row r="301" spans="1:8">
      <c r="B301" s="247" t="s">
        <v>1794</v>
      </c>
      <c r="C301" s="247" t="s">
        <v>1793</v>
      </c>
      <c r="D301" s="363"/>
      <c r="E301" s="247">
        <f>F301-4</f>
        <v>46217</v>
      </c>
      <c r="F301" s="247">
        <f>F300+7</f>
        <v>46221</v>
      </c>
      <c r="G301" s="247">
        <f>F301+28</f>
        <v>46249</v>
      </c>
      <c r="H301" s="247" t="s">
        <v>1799</v>
      </c>
    </row>
    <row r="302" spans="1:8">
      <c r="B302" s="247" t="s">
        <v>1792</v>
      </c>
      <c r="C302" s="247" t="s">
        <v>1791</v>
      </c>
      <c r="D302" s="363"/>
      <c r="E302" s="247">
        <f>F302-4</f>
        <v>46224</v>
      </c>
      <c r="F302" s="247">
        <f>F301+7</f>
        <v>46228</v>
      </c>
      <c r="G302" s="247">
        <f>F302+28</f>
        <v>46256</v>
      </c>
      <c r="H302" s="247" t="s">
        <v>1799</v>
      </c>
    </row>
    <row r="303" spans="1:8">
      <c r="B303" s="247" t="s">
        <v>954</v>
      </c>
      <c r="C303" s="247" t="s">
        <v>954</v>
      </c>
      <c r="D303" s="362"/>
      <c r="E303" s="247">
        <f>F303-4</f>
        <v>46231</v>
      </c>
      <c r="F303" s="247">
        <f>F302+7</f>
        <v>46235</v>
      </c>
      <c r="G303" s="247">
        <f>F303+28</f>
        <v>46263</v>
      </c>
      <c r="H303" s="247" t="s">
        <v>1799</v>
      </c>
    </row>
    <row r="304" spans="1:8">
      <c r="B304" s="266"/>
      <c r="C304" s="331"/>
      <c r="D304" s="307"/>
      <c r="E304" s="263"/>
      <c r="F304" s="263"/>
    </row>
    <row r="305" spans="1:10">
      <c r="A305" s="334" t="s">
        <v>178</v>
      </c>
    </row>
    <row r="306" spans="1:10">
      <c r="A306" s="333"/>
      <c r="B306" s="259" t="s">
        <v>5</v>
      </c>
      <c r="C306" s="259" t="s">
        <v>6</v>
      </c>
      <c r="D306" s="327" t="s">
        <v>7</v>
      </c>
      <c r="E306" s="320" t="s">
        <v>817</v>
      </c>
      <c r="F306" s="320" t="s">
        <v>817</v>
      </c>
      <c r="G306" s="320" t="s">
        <v>178</v>
      </c>
    </row>
    <row r="307" spans="1:10">
      <c r="A307" s="333"/>
      <c r="B307" s="257"/>
      <c r="C307" s="257"/>
      <c r="D307" s="326"/>
      <c r="E307" s="320" t="s">
        <v>880</v>
      </c>
      <c r="F307" s="320" t="s">
        <v>10</v>
      </c>
      <c r="G307" s="320" t="s">
        <v>11</v>
      </c>
    </row>
    <row r="308" spans="1:10">
      <c r="A308" s="333"/>
      <c r="B308" s="247" t="s">
        <v>1798</v>
      </c>
      <c r="C308" s="247" t="s">
        <v>1797</v>
      </c>
      <c r="D308" s="364" t="s">
        <v>1796</v>
      </c>
      <c r="E308" s="247">
        <f>F308-4</f>
        <v>46203</v>
      </c>
      <c r="F308" s="247">
        <v>46207</v>
      </c>
      <c r="G308" s="247">
        <f>F308+23</f>
        <v>46230</v>
      </c>
    </row>
    <row r="309" spans="1:10">
      <c r="A309" s="333"/>
      <c r="B309" s="247" t="s">
        <v>1795</v>
      </c>
      <c r="C309" s="247" t="s">
        <v>1791</v>
      </c>
      <c r="D309" s="363"/>
      <c r="E309" s="247">
        <f>F309-4</f>
        <v>46210</v>
      </c>
      <c r="F309" s="247">
        <f>F308+7</f>
        <v>46214</v>
      </c>
      <c r="G309" s="247">
        <f>F309+23</f>
        <v>46237</v>
      </c>
    </row>
    <row r="310" spans="1:10">
      <c r="A310" s="333"/>
      <c r="B310" s="247" t="s">
        <v>1794</v>
      </c>
      <c r="C310" s="247" t="s">
        <v>1793</v>
      </c>
      <c r="D310" s="363"/>
      <c r="E310" s="247">
        <f>F310-4</f>
        <v>46217</v>
      </c>
      <c r="F310" s="247">
        <f>F309+7</f>
        <v>46221</v>
      </c>
      <c r="G310" s="247">
        <f>F310+23</f>
        <v>46244</v>
      </c>
    </row>
    <row r="311" spans="1:10">
      <c r="A311" s="333"/>
      <c r="B311" s="247" t="s">
        <v>1792</v>
      </c>
      <c r="C311" s="247" t="s">
        <v>1791</v>
      </c>
      <c r="D311" s="363"/>
      <c r="E311" s="247">
        <f>F311-4</f>
        <v>46224</v>
      </c>
      <c r="F311" s="247">
        <f>F310+7</f>
        <v>46228</v>
      </c>
      <c r="G311" s="247">
        <f>F311+23</f>
        <v>46251</v>
      </c>
    </row>
    <row r="312" spans="1:10">
      <c r="A312" s="333"/>
      <c r="B312" s="247" t="s">
        <v>954</v>
      </c>
      <c r="C312" s="247" t="s">
        <v>954</v>
      </c>
      <c r="D312" s="362"/>
      <c r="E312" s="247">
        <f>F312-4</f>
        <v>46231</v>
      </c>
      <c r="F312" s="247">
        <f>F311+7</f>
        <v>46235</v>
      </c>
      <c r="G312" s="247">
        <f>F312+23</f>
        <v>46258</v>
      </c>
    </row>
    <row r="313" spans="1:10">
      <c r="A313" s="333"/>
    </row>
    <row r="314" spans="1:10">
      <c r="B314" s="331"/>
      <c r="C314" s="331"/>
      <c r="D314" s="307"/>
      <c r="E314" s="263"/>
      <c r="F314" s="263"/>
      <c r="G314" s="263"/>
    </row>
    <row r="315" spans="1:10" s="306" customFormat="1">
      <c r="A315" s="298" t="s">
        <v>1790</v>
      </c>
      <c r="B315" s="298"/>
      <c r="C315" s="298"/>
      <c r="D315" s="298"/>
      <c r="E315" s="298"/>
      <c r="F315" s="298"/>
      <c r="G315" s="298"/>
      <c r="H315" s="303"/>
      <c r="J315" s="243"/>
    </row>
    <row r="316" spans="1:10">
      <c r="A316" s="334" t="s">
        <v>1786</v>
      </c>
      <c r="F316" s="375"/>
    </row>
    <row r="317" spans="1:10">
      <c r="B317" s="259" t="s">
        <v>1200</v>
      </c>
      <c r="C317" s="259" t="s">
        <v>6</v>
      </c>
      <c r="D317" s="327" t="s">
        <v>1182</v>
      </c>
      <c r="E317" s="320" t="s">
        <v>817</v>
      </c>
      <c r="F317" s="320" t="s">
        <v>817</v>
      </c>
      <c r="G317" s="320" t="s">
        <v>1786</v>
      </c>
    </row>
    <row r="318" spans="1:10">
      <c r="B318" s="257"/>
      <c r="C318" s="257"/>
      <c r="D318" s="326"/>
      <c r="E318" s="320" t="s">
        <v>880</v>
      </c>
      <c r="F318" s="320" t="s">
        <v>10</v>
      </c>
      <c r="G318" s="320" t="s">
        <v>11</v>
      </c>
    </row>
    <row r="319" spans="1:10">
      <c r="B319" s="247" t="s">
        <v>1787</v>
      </c>
      <c r="C319" s="247" t="s">
        <v>1632</v>
      </c>
      <c r="D319" s="319" t="s">
        <v>1789</v>
      </c>
      <c r="E319" s="247">
        <f>F319-5</f>
        <v>46203</v>
      </c>
      <c r="F319" s="247">
        <v>46208</v>
      </c>
      <c r="G319" s="247">
        <f>F319+4</f>
        <v>46212</v>
      </c>
    </row>
    <row r="320" spans="1:10">
      <c r="B320" s="247" t="s">
        <v>1269</v>
      </c>
      <c r="C320" s="247" t="s">
        <v>1788</v>
      </c>
      <c r="D320" s="319"/>
      <c r="E320" s="247">
        <f>E319+7</f>
        <v>46210</v>
      </c>
      <c r="F320" s="247">
        <f>F319+7</f>
        <v>46215</v>
      </c>
      <c r="G320" s="247">
        <f>F320+4</f>
        <v>46219</v>
      </c>
    </row>
    <row r="321" spans="1:7">
      <c r="B321" s="247" t="s">
        <v>1260</v>
      </c>
      <c r="C321" s="247" t="s">
        <v>1656</v>
      </c>
      <c r="D321" s="319"/>
      <c r="E321" s="247">
        <f>E320+7</f>
        <v>46217</v>
      </c>
      <c r="F321" s="247">
        <f>F320+7</f>
        <v>46222</v>
      </c>
      <c r="G321" s="247">
        <f>F321+4</f>
        <v>46226</v>
      </c>
    </row>
    <row r="322" spans="1:7">
      <c r="B322" s="247" t="s">
        <v>1787</v>
      </c>
      <c r="C322" s="247" t="s">
        <v>1628</v>
      </c>
      <c r="D322" s="319"/>
      <c r="E322" s="247">
        <f>E321+7</f>
        <v>46224</v>
      </c>
      <c r="F322" s="247">
        <f>F321+7</f>
        <v>46229</v>
      </c>
      <c r="G322" s="247">
        <f>F322+4</f>
        <v>46233</v>
      </c>
    </row>
    <row r="323" spans="1:7">
      <c r="B323" s="247"/>
      <c r="C323" s="247"/>
      <c r="D323" s="319"/>
      <c r="E323" s="247">
        <f>E322+7</f>
        <v>46231</v>
      </c>
      <c r="F323" s="247">
        <f>F322+7</f>
        <v>46236</v>
      </c>
      <c r="G323" s="247">
        <f>F323+4</f>
        <v>46240</v>
      </c>
    </row>
    <row r="324" spans="1:7">
      <c r="F324" s="375"/>
    </row>
    <row r="325" spans="1:7">
      <c r="B325" s="259" t="s">
        <v>1200</v>
      </c>
      <c r="C325" s="259" t="s">
        <v>6</v>
      </c>
      <c r="D325" s="327" t="s">
        <v>1182</v>
      </c>
      <c r="E325" s="320" t="s">
        <v>817</v>
      </c>
      <c r="F325" s="320" t="s">
        <v>817</v>
      </c>
      <c r="G325" s="320" t="s">
        <v>1786</v>
      </c>
    </row>
    <row r="326" spans="1:7">
      <c r="B326" s="257"/>
      <c r="C326" s="257"/>
      <c r="D326" s="326"/>
      <c r="E326" s="320" t="s">
        <v>880</v>
      </c>
      <c r="F326" s="320" t="s">
        <v>10</v>
      </c>
      <c r="G326" s="320" t="s">
        <v>11</v>
      </c>
    </row>
    <row r="327" spans="1:7">
      <c r="B327" s="247" t="s">
        <v>1781</v>
      </c>
      <c r="C327" s="247" t="s">
        <v>1785</v>
      </c>
      <c r="D327" s="364" t="s">
        <v>1784</v>
      </c>
      <c r="E327" s="247">
        <f>F327-3</f>
        <v>46203</v>
      </c>
      <c r="F327" s="247">
        <v>46206</v>
      </c>
      <c r="G327" s="247">
        <f>F327+3</f>
        <v>46209</v>
      </c>
    </row>
    <row r="328" spans="1:7">
      <c r="B328" s="247" t="s">
        <v>1782</v>
      </c>
      <c r="C328" s="247" t="s">
        <v>1632</v>
      </c>
      <c r="D328" s="363"/>
      <c r="E328" s="247">
        <f>F328-3</f>
        <v>46210</v>
      </c>
      <c r="F328" s="247">
        <f>F327+7</f>
        <v>46213</v>
      </c>
      <c r="G328" s="247">
        <f>F328+3</f>
        <v>46216</v>
      </c>
    </row>
    <row r="329" spans="1:7">
      <c r="B329" s="247" t="s">
        <v>1781</v>
      </c>
      <c r="C329" s="247" t="s">
        <v>1783</v>
      </c>
      <c r="D329" s="363"/>
      <c r="E329" s="247">
        <f>F329-3</f>
        <v>46217</v>
      </c>
      <c r="F329" s="247">
        <f>F328+7</f>
        <v>46220</v>
      </c>
      <c r="G329" s="247">
        <f>F329+3</f>
        <v>46223</v>
      </c>
    </row>
    <row r="330" spans="1:7">
      <c r="B330" s="247" t="s">
        <v>1782</v>
      </c>
      <c r="C330" s="247" t="s">
        <v>1656</v>
      </c>
      <c r="D330" s="363"/>
      <c r="E330" s="247">
        <f>F330-3</f>
        <v>46224</v>
      </c>
      <c r="F330" s="247">
        <f>F329+7</f>
        <v>46227</v>
      </c>
      <c r="G330" s="247">
        <f>F330+3</f>
        <v>46230</v>
      </c>
    </row>
    <row r="331" spans="1:7">
      <c r="B331" s="247" t="s">
        <v>1781</v>
      </c>
      <c r="C331" s="247" t="s">
        <v>1632</v>
      </c>
      <c r="D331" s="362"/>
      <c r="E331" s="247">
        <f>F331-3</f>
        <v>46231</v>
      </c>
      <c r="F331" s="247">
        <f>F330+7</f>
        <v>46234</v>
      </c>
      <c r="G331" s="247">
        <f>F331+3</f>
        <v>46237</v>
      </c>
    </row>
    <row r="333" spans="1:7">
      <c r="B333" s="287"/>
      <c r="C333" s="287"/>
      <c r="D333" s="307"/>
      <c r="E333" s="263"/>
      <c r="F333" s="263"/>
      <c r="G333" s="263"/>
    </row>
    <row r="334" spans="1:7">
      <c r="B334" s="243"/>
      <c r="C334" s="243"/>
    </row>
    <row r="335" spans="1:7">
      <c r="A335" s="337" t="s">
        <v>1780</v>
      </c>
      <c r="B335" s="337"/>
      <c r="C335" s="337"/>
      <c r="E335" s="263"/>
      <c r="F335" s="263"/>
      <c r="G335" s="263"/>
    </row>
    <row r="336" spans="1:7">
      <c r="B336" s="259" t="s">
        <v>1200</v>
      </c>
      <c r="C336" s="259" t="s">
        <v>6</v>
      </c>
      <c r="D336" s="327" t="s">
        <v>1182</v>
      </c>
      <c r="E336" s="320" t="s">
        <v>817</v>
      </c>
      <c r="F336" s="320" t="s">
        <v>817</v>
      </c>
      <c r="G336" s="320" t="s">
        <v>1779</v>
      </c>
    </row>
    <row r="337" spans="1:8">
      <c r="B337" s="257"/>
      <c r="C337" s="257"/>
      <c r="D337" s="326"/>
      <c r="E337" s="320" t="s">
        <v>880</v>
      </c>
      <c r="F337" s="320" t="s">
        <v>10</v>
      </c>
      <c r="G337" s="320" t="s">
        <v>11</v>
      </c>
    </row>
    <row r="338" spans="1:8">
      <c r="B338" s="247" t="s">
        <v>1776</v>
      </c>
      <c r="C338" s="247" t="s">
        <v>1778</v>
      </c>
      <c r="D338" s="364" t="s">
        <v>1777</v>
      </c>
      <c r="E338" s="247">
        <f>F338-3</f>
        <v>46205</v>
      </c>
      <c r="F338" s="247">
        <v>46208</v>
      </c>
      <c r="G338" s="247">
        <f>F338+3</f>
        <v>46211</v>
      </c>
    </row>
    <row r="339" spans="1:8">
      <c r="B339" s="247" t="s">
        <v>1776</v>
      </c>
      <c r="C339" s="247" t="s">
        <v>338</v>
      </c>
      <c r="D339" s="363"/>
      <c r="E339" s="247">
        <f>F339-3</f>
        <v>46212</v>
      </c>
      <c r="F339" s="247">
        <f>F338+7</f>
        <v>46215</v>
      </c>
      <c r="G339" s="247">
        <f>F339+3</f>
        <v>46218</v>
      </c>
    </row>
    <row r="340" spans="1:8">
      <c r="B340" s="247" t="s">
        <v>1776</v>
      </c>
      <c r="C340" s="247" t="s">
        <v>379</v>
      </c>
      <c r="D340" s="363"/>
      <c r="E340" s="247">
        <f>F340-3</f>
        <v>46219</v>
      </c>
      <c r="F340" s="247">
        <f>F339+7</f>
        <v>46222</v>
      </c>
      <c r="G340" s="247">
        <f>F340+3</f>
        <v>46225</v>
      </c>
    </row>
    <row r="341" spans="1:8">
      <c r="B341" s="247" t="s">
        <v>1776</v>
      </c>
      <c r="C341" s="247" t="s">
        <v>335</v>
      </c>
      <c r="D341" s="363"/>
      <c r="E341" s="247">
        <f>F341-3</f>
        <v>46226</v>
      </c>
      <c r="F341" s="247">
        <f>F340+7</f>
        <v>46229</v>
      </c>
      <c r="G341" s="247">
        <f>F341+3</f>
        <v>46232</v>
      </c>
    </row>
    <row r="342" spans="1:8">
      <c r="B342" s="247" t="s">
        <v>1776</v>
      </c>
      <c r="C342" s="247" t="s">
        <v>455</v>
      </c>
      <c r="D342" s="362"/>
      <c r="E342" s="247">
        <f>F342-3</f>
        <v>46233</v>
      </c>
      <c r="F342" s="247">
        <f>F341+7</f>
        <v>46236</v>
      </c>
      <c r="G342" s="247">
        <f>F342+3</f>
        <v>46239</v>
      </c>
    </row>
    <row r="343" spans="1:8">
      <c r="B343" s="243"/>
      <c r="C343" s="243"/>
    </row>
    <row r="344" spans="1:8">
      <c r="A344" s="298" t="s">
        <v>272</v>
      </c>
      <c r="B344" s="298"/>
      <c r="C344" s="298"/>
      <c r="D344" s="298"/>
      <c r="E344" s="298"/>
      <c r="F344" s="298"/>
      <c r="G344" s="298"/>
      <c r="H344" s="303"/>
    </row>
    <row r="345" spans="1:8">
      <c r="A345" s="334" t="s">
        <v>1775</v>
      </c>
    </row>
    <row r="346" spans="1:8">
      <c r="B346" s="259" t="s">
        <v>1200</v>
      </c>
      <c r="C346" s="259" t="s">
        <v>1302</v>
      </c>
      <c r="D346" s="327" t="s">
        <v>1182</v>
      </c>
      <c r="E346" s="320" t="s">
        <v>1655</v>
      </c>
      <c r="F346" s="320" t="s">
        <v>1655</v>
      </c>
      <c r="G346" s="320" t="s">
        <v>1696</v>
      </c>
    </row>
    <row r="347" spans="1:8">
      <c r="B347" s="257"/>
      <c r="C347" s="257"/>
      <c r="D347" s="326"/>
      <c r="E347" s="320" t="s">
        <v>1653</v>
      </c>
      <c r="F347" s="320" t="s">
        <v>1099</v>
      </c>
      <c r="G347" s="320" t="s">
        <v>1109</v>
      </c>
    </row>
    <row r="348" spans="1:8" ht="16.5" customHeight="1">
      <c r="B348" s="247" t="s">
        <v>1774</v>
      </c>
      <c r="C348" s="247" t="s">
        <v>1692</v>
      </c>
      <c r="D348" s="319" t="s">
        <v>1773</v>
      </c>
      <c r="E348" s="247">
        <f>F348-3</f>
        <v>46202</v>
      </c>
      <c r="F348" s="247">
        <v>46205</v>
      </c>
      <c r="G348" s="247">
        <f>F348+10</f>
        <v>46215</v>
      </c>
    </row>
    <row r="349" spans="1:8">
      <c r="B349" s="273" t="s">
        <v>1531</v>
      </c>
      <c r="C349" s="273" t="s">
        <v>971</v>
      </c>
      <c r="D349" s="319"/>
      <c r="E349" s="247">
        <f>F349-3</f>
        <v>46209</v>
      </c>
      <c r="F349" s="247">
        <f>F348+7</f>
        <v>46212</v>
      </c>
      <c r="G349" s="247">
        <f>F349+10</f>
        <v>46222</v>
      </c>
    </row>
    <row r="350" spans="1:8">
      <c r="B350" s="247" t="s">
        <v>1772</v>
      </c>
      <c r="C350" s="247" t="s">
        <v>353</v>
      </c>
      <c r="D350" s="319"/>
      <c r="E350" s="247">
        <f>F350-3</f>
        <v>46216</v>
      </c>
      <c r="F350" s="247">
        <f>F349+7</f>
        <v>46219</v>
      </c>
      <c r="G350" s="247">
        <f>F350+10</f>
        <v>46229</v>
      </c>
    </row>
    <row r="351" spans="1:8">
      <c r="B351" s="247" t="s">
        <v>1771</v>
      </c>
      <c r="C351" s="247" t="s">
        <v>1770</v>
      </c>
      <c r="D351" s="319"/>
      <c r="E351" s="247">
        <f>F351-3</f>
        <v>46223</v>
      </c>
      <c r="F351" s="247">
        <f>F350+7</f>
        <v>46226</v>
      </c>
      <c r="G351" s="247">
        <f>F351+10</f>
        <v>46236</v>
      </c>
    </row>
    <row r="352" spans="1:8">
      <c r="B352" s="247" t="s">
        <v>1769</v>
      </c>
      <c r="C352" s="247" t="s">
        <v>1768</v>
      </c>
      <c r="D352" s="319"/>
      <c r="E352" s="247">
        <f>F352-3</f>
        <v>46230</v>
      </c>
      <c r="F352" s="247">
        <f>F351+7</f>
        <v>46233</v>
      </c>
      <c r="G352" s="247">
        <f>F352+10</f>
        <v>46243</v>
      </c>
    </row>
    <row r="353" spans="2:7">
      <c r="B353" s="243"/>
      <c r="C353" s="243"/>
    </row>
    <row r="354" spans="2:7">
      <c r="B354" s="259" t="s">
        <v>1200</v>
      </c>
      <c r="C354" s="259" t="s">
        <v>1302</v>
      </c>
      <c r="D354" s="327" t="s">
        <v>1182</v>
      </c>
      <c r="E354" s="320" t="s">
        <v>1655</v>
      </c>
      <c r="F354" s="320" t="s">
        <v>1655</v>
      </c>
      <c r="G354" s="320" t="s">
        <v>1696</v>
      </c>
    </row>
    <row r="355" spans="2:7">
      <c r="B355" s="257"/>
      <c r="C355" s="257"/>
      <c r="D355" s="326"/>
      <c r="E355" s="320" t="s">
        <v>1653</v>
      </c>
      <c r="F355" s="320" t="s">
        <v>1099</v>
      </c>
      <c r="G355" s="320" t="s">
        <v>1109</v>
      </c>
    </row>
    <row r="356" spans="2:7">
      <c r="B356" s="273" t="s">
        <v>1531</v>
      </c>
      <c r="C356" s="273" t="s">
        <v>971</v>
      </c>
      <c r="D356" s="319" t="s">
        <v>1767</v>
      </c>
      <c r="E356" s="273">
        <f>F356-3</f>
        <v>46204</v>
      </c>
      <c r="F356" s="273">
        <v>46207</v>
      </c>
      <c r="G356" s="273">
        <f>F356+7</f>
        <v>46214</v>
      </c>
    </row>
    <row r="357" spans="2:7">
      <c r="B357" s="247" t="s">
        <v>1743</v>
      </c>
      <c r="C357" s="247" t="s">
        <v>353</v>
      </c>
      <c r="D357" s="319"/>
      <c r="E357" s="247">
        <f>F357-3</f>
        <v>46211</v>
      </c>
      <c r="F357" s="247">
        <f>F356+7</f>
        <v>46214</v>
      </c>
      <c r="G357" s="247">
        <f>F357+7</f>
        <v>46221</v>
      </c>
    </row>
    <row r="358" spans="2:7">
      <c r="B358" s="247" t="s">
        <v>1766</v>
      </c>
      <c r="C358" s="247" t="s">
        <v>353</v>
      </c>
      <c r="D358" s="319"/>
      <c r="E358" s="247">
        <f>F358-3</f>
        <v>46218</v>
      </c>
      <c r="F358" s="247">
        <f>F357+7</f>
        <v>46221</v>
      </c>
      <c r="G358" s="247">
        <f>F358+7</f>
        <v>46228</v>
      </c>
    </row>
    <row r="359" spans="2:7">
      <c r="B359" s="273" t="s">
        <v>1531</v>
      </c>
      <c r="C359" s="273" t="s">
        <v>971</v>
      </c>
      <c r="D359" s="319"/>
      <c r="E359" s="273">
        <f>F359-3</f>
        <v>46225</v>
      </c>
      <c r="F359" s="273">
        <f>F358+7</f>
        <v>46228</v>
      </c>
      <c r="G359" s="273">
        <f>F359+7</f>
        <v>46235</v>
      </c>
    </row>
    <row r="360" spans="2:7">
      <c r="B360" s="247" t="s">
        <v>1741</v>
      </c>
      <c r="C360" s="247" t="s">
        <v>353</v>
      </c>
      <c r="D360" s="319"/>
      <c r="E360" s="247">
        <f>F360-3</f>
        <v>46232</v>
      </c>
      <c r="F360" s="247">
        <f>F359+7</f>
        <v>46235</v>
      </c>
      <c r="G360" s="247">
        <f>F360+7</f>
        <v>46242</v>
      </c>
    </row>
    <row r="361" spans="2:7">
      <c r="B361" s="266"/>
      <c r="C361" s="266"/>
      <c r="D361" s="307"/>
      <c r="E361" s="263"/>
      <c r="F361" s="263"/>
      <c r="G361" s="263"/>
    </row>
    <row r="362" spans="2:7">
      <c r="B362" s="259" t="s">
        <v>1200</v>
      </c>
      <c r="C362" s="259" t="s">
        <v>1302</v>
      </c>
      <c r="D362" s="327" t="s">
        <v>1182</v>
      </c>
      <c r="E362" s="320" t="s">
        <v>1655</v>
      </c>
      <c r="F362" s="320" t="s">
        <v>1655</v>
      </c>
      <c r="G362" s="320" t="s">
        <v>1696</v>
      </c>
    </row>
    <row r="363" spans="2:7">
      <c r="B363" s="257"/>
      <c r="C363" s="257"/>
      <c r="D363" s="326"/>
      <c r="E363" s="320" t="s">
        <v>1653</v>
      </c>
      <c r="F363" s="320" t="s">
        <v>1099</v>
      </c>
      <c r="G363" s="320" t="s">
        <v>1109</v>
      </c>
    </row>
    <row r="364" spans="2:7" ht="18.75" customHeight="1">
      <c r="B364" s="247" t="s">
        <v>1765</v>
      </c>
      <c r="C364" s="247" t="s">
        <v>1764</v>
      </c>
      <c r="D364" s="304" t="s">
        <v>1177</v>
      </c>
      <c r="E364" s="247">
        <f>F364-3</f>
        <v>46204</v>
      </c>
      <c r="F364" s="247">
        <v>46207</v>
      </c>
      <c r="G364" s="247">
        <f>F364+9</f>
        <v>46216</v>
      </c>
    </row>
    <row r="365" spans="2:7" ht="18.75" customHeight="1">
      <c r="B365" s="247" t="s">
        <v>1176</v>
      </c>
      <c r="C365" s="247" t="s">
        <v>200</v>
      </c>
      <c r="D365" s="301"/>
      <c r="E365" s="247">
        <f>F365-3</f>
        <v>46211</v>
      </c>
      <c r="F365" s="247">
        <f>F364+7</f>
        <v>46214</v>
      </c>
      <c r="G365" s="247">
        <f>F365+9</f>
        <v>46223</v>
      </c>
    </row>
    <row r="366" spans="2:7">
      <c r="B366" s="247" t="s">
        <v>1763</v>
      </c>
      <c r="C366" s="247" t="s">
        <v>1174</v>
      </c>
      <c r="D366" s="301"/>
      <c r="E366" s="247">
        <f>F366-3</f>
        <v>46218</v>
      </c>
      <c r="F366" s="247">
        <f>F365+7</f>
        <v>46221</v>
      </c>
      <c r="G366" s="247">
        <f>F366+9</f>
        <v>46230</v>
      </c>
    </row>
    <row r="367" spans="2:7">
      <c r="B367" s="247" t="s">
        <v>1762</v>
      </c>
      <c r="C367" s="247" t="s">
        <v>1172</v>
      </c>
      <c r="D367" s="301"/>
      <c r="E367" s="247">
        <f>F367-3</f>
        <v>46225</v>
      </c>
      <c r="F367" s="247">
        <f>F366+7</f>
        <v>46228</v>
      </c>
      <c r="G367" s="247">
        <f>F367+9</f>
        <v>46237</v>
      </c>
    </row>
    <row r="368" spans="2:7">
      <c r="B368" s="247" t="s">
        <v>1761</v>
      </c>
      <c r="C368" s="247" t="s">
        <v>1170</v>
      </c>
      <c r="D368" s="300"/>
      <c r="E368" s="247">
        <f>F368-3</f>
        <v>46232</v>
      </c>
      <c r="F368" s="247">
        <f>F367+7</f>
        <v>46235</v>
      </c>
      <c r="G368" s="247">
        <f>F368+9</f>
        <v>46244</v>
      </c>
    </row>
    <row r="369" spans="1:7">
      <c r="B369" s="266"/>
      <c r="C369" s="266"/>
      <c r="D369" s="307"/>
      <c r="E369" s="263"/>
      <c r="F369" s="263"/>
      <c r="G369" s="263"/>
    </row>
    <row r="370" spans="1:7">
      <c r="B370" s="259" t="s">
        <v>1200</v>
      </c>
      <c r="C370" s="259" t="s">
        <v>1302</v>
      </c>
      <c r="D370" s="327" t="s">
        <v>1182</v>
      </c>
      <c r="E370" s="320" t="s">
        <v>1655</v>
      </c>
      <c r="F370" s="320" t="s">
        <v>1655</v>
      </c>
      <c r="G370" s="320" t="s">
        <v>1696</v>
      </c>
    </row>
    <row r="371" spans="1:7">
      <c r="B371" s="257"/>
      <c r="C371" s="257"/>
      <c r="D371" s="326"/>
      <c r="E371" s="320" t="s">
        <v>1653</v>
      </c>
      <c r="F371" s="320" t="s">
        <v>1099</v>
      </c>
      <c r="G371" s="320" t="s">
        <v>1109</v>
      </c>
    </row>
    <row r="372" spans="1:7">
      <c r="B372" s="247" t="s">
        <v>1760</v>
      </c>
      <c r="C372" s="247" t="s">
        <v>1759</v>
      </c>
      <c r="D372" s="374" t="s">
        <v>1758</v>
      </c>
      <c r="E372" s="247">
        <f>F372-3</f>
        <v>46207</v>
      </c>
      <c r="F372" s="247">
        <v>46210</v>
      </c>
      <c r="G372" s="247">
        <f>F372+8</f>
        <v>46218</v>
      </c>
    </row>
    <row r="373" spans="1:7">
      <c r="B373" s="247" t="s">
        <v>1757</v>
      </c>
      <c r="C373" s="247" t="s">
        <v>1756</v>
      </c>
      <c r="D373" s="373"/>
      <c r="E373" s="247">
        <f>F373-3</f>
        <v>46214</v>
      </c>
      <c r="F373" s="247">
        <f>F372+7</f>
        <v>46217</v>
      </c>
      <c r="G373" s="247">
        <f>F373+8</f>
        <v>46225</v>
      </c>
    </row>
    <row r="374" spans="1:7">
      <c r="B374" s="247" t="s">
        <v>1755</v>
      </c>
      <c r="C374" s="247" t="s">
        <v>1754</v>
      </c>
      <c r="D374" s="373"/>
      <c r="E374" s="247">
        <f>F374-3</f>
        <v>46221</v>
      </c>
      <c r="F374" s="247">
        <f>F373+7</f>
        <v>46224</v>
      </c>
      <c r="G374" s="247">
        <f>F374+8</f>
        <v>46232</v>
      </c>
    </row>
    <row r="375" spans="1:7">
      <c r="B375" s="247" t="s">
        <v>1753</v>
      </c>
      <c r="C375" s="247" t="s">
        <v>1752</v>
      </c>
      <c r="D375" s="373"/>
      <c r="E375" s="247">
        <f>F375-3</f>
        <v>46228</v>
      </c>
      <c r="F375" s="247">
        <f>F374+7</f>
        <v>46231</v>
      </c>
      <c r="G375" s="247">
        <f>F375+8</f>
        <v>46239</v>
      </c>
    </row>
    <row r="376" spans="1:7">
      <c r="B376" s="247" t="s">
        <v>971</v>
      </c>
      <c r="C376" s="247" t="s">
        <v>971</v>
      </c>
      <c r="D376" s="372"/>
      <c r="E376" s="247">
        <f>F376-3</f>
        <v>46235</v>
      </c>
      <c r="F376" s="247">
        <f>F375+7</f>
        <v>46238</v>
      </c>
      <c r="G376" s="247">
        <f>F376+8</f>
        <v>46246</v>
      </c>
    </row>
    <row r="377" spans="1:7">
      <c r="B377" s="266"/>
      <c r="C377" s="266"/>
      <c r="D377" s="307"/>
      <c r="E377" s="263"/>
      <c r="F377" s="263"/>
      <c r="G377" s="263"/>
    </row>
    <row r="378" spans="1:7">
      <c r="A378" s="334" t="s">
        <v>834</v>
      </c>
      <c r="B378" s="296"/>
      <c r="C378" s="296"/>
      <c r="D378" s="297"/>
      <c r="E378" s="296"/>
      <c r="F378" s="334"/>
      <c r="G378" s="334"/>
    </row>
    <row r="379" spans="1:7">
      <c r="A379" s="333"/>
      <c r="B379" s="259" t="s">
        <v>1200</v>
      </c>
      <c r="C379" s="259" t="s">
        <v>1302</v>
      </c>
      <c r="D379" s="327" t="s">
        <v>1182</v>
      </c>
      <c r="E379" s="320" t="s">
        <v>1655</v>
      </c>
      <c r="F379" s="320" t="s">
        <v>1655</v>
      </c>
      <c r="G379" s="320" t="s">
        <v>1751</v>
      </c>
    </row>
    <row r="380" spans="1:7" ht="16.5" customHeight="1">
      <c r="A380" s="333"/>
      <c r="B380" s="257"/>
      <c r="C380" s="257"/>
      <c r="D380" s="326"/>
      <c r="E380" s="320" t="s">
        <v>1653</v>
      </c>
      <c r="F380" s="320" t="s">
        <v>1099</v>
      </c>
      <c r="G380" s="320" t="s">
        <v>11</v>
      </c>
    </row>
    <row r="381" spans="1:7" ht="16.5" customHeight="1">
      <c r="A381" s="333"/>
      <c r="B381" s="247" t="s">
        <v>1688</v>
      </c>
      <c r="C381" s="247" t="s">
        <v>1692</v>
      </c>
      <c r="D381" s="319" t="s">
        <v>1694</v>
      </c>
      <c r="E381" s="247">
        <f>F381-3</f>
        <v>46202</v>
      </c>
      <c r="F381" s="247">
        <v>46205</v>
      </c>
      <c r="G381" s="247">
        <f>F381+8</f>
        <v>46213</v>
      </c>
    </row>
    <row r="382" spans="1:7" ht="16.5" customHeight="1">
      <c r="A382" s="333"/>
      <c r="B382" s="247" t="s">
        <v>1693</v>
      </c>
      <c r="C382" s="247" t="s">
        <v>353</v>
      </c>
      <c r="D382" s="319"/>
      <c r="E382" s="247">
        <f>F382-3</f>
        <v>46209</v>
      </c>
      <c r="F382" s="247">
        <f>F381+7</f>
        <v>46212</v>
      </c>
      <c r="G382" s="247">
        <f>F382+8</f>
        <v>46220</v>
      </c>
    </row>
    <row r="383" spans="1:7">
      <c r="A383" s="333"/>
      <c r="B383" s="247" t="s">
        <v>1690</v>
      </c>
      <c r="C383" s="247" t="s">
        <v>358</v>
      </c>
      <c r="D383" s="319"/>
      <c r="E383" s="247">
        <f>F383-3</f>
        <v>46216</v>
      </c>
      <c r="F383" s="247">
        <f>F382+7</f>
        <v>46219</v>
      </c>
      <c r="G383" s="247">
        <f>F383+8</f>
        <v>46227</v>
      </c>
    </row>
    <row r="384" spans="1:7">
      <c r="A384" s="333"/>
      <c r="B384" s="247" t="s">
        <v>1750</v>
      </c>
      <c r="C384" s="247" t="s">
        <v>358</v>
      </c>
      <c r="D384" s="319"/>
      <c r="E384" s="247">
        <f>F384-3</f>
        <v>46223</v>
      </c>
      <c r="F384" s="247">
        <f>F383+7</f>
        <v>46226</v>
      </c>
      <c r="G384" s="247">
        <f>F384+8</f>
        <v>46234</v>
      </c>
    </row>
    <row r="385" spans="1:13">
      <c r="A385" s="333"/>
      <c r="B385" s="247" t="s">
        <v>1688</v>
      </c>
      <c r="C385" s="247" t="s">
        <v>1687</v>
      </c>
      <c r="D385" s="319"/>
      <c r="E385" s="247">
        <f>F385-3</f>
        <v>46230</v>
      </c>
      <c r="F385" s="247">
        <f>F384+7</f>
        <v>46233</v>
      </c>
      <c r="G385" s="247">
        <f>F385+8</f>
        <v>46241</v>
      </c>
    </row>
    <row r="386" spans="1:13">
      <c r="A386" s="333"/>
      <c r="B386" s="243"/>
      <c r="C386" s="243"/>
    </row>
    <row r="387" spans="1:13">
      <c r="B387" s="259" t="s">
        <v>1200</v>
      </c>
      <c r="C387" s="259" t="s">
        <v>1302</v>
      </c>
      <c r="D387" s="327" t="s">
        <v>1182</v>
      </c>
      <c r="E387" s="320" t="s">
        <v>1655</v>
      </c>
      <c r="F387" s="320" t="s">
        <v>1655</v>
      </c>
      <c r="G387" s="320" t="s">
        <v>835</v>
      </c>
    </row>
    <row r="388" spans="1:13" ht="16.5" customHeight="1">
      <c r="B388" s="257"/>
      <c r="C388" s="257"/>
      <c r="D388" s="326"/>
      <c r="E388" s="320" t="s">
        <v>1653</v>
      </c>
      <c r="F388" s="320" t="s">
        <v>1099</v>
      </c>
      <c r="G388" s="320" t="s">
        <v>11</v>
      </c>
    </row>
    <row r="389" spans="1:13" ht="16.5" customHeight="1">
      <c r="B389" s="247" t="s">
        <v>1749</v>
      </c>
      <c r="C389" s="247" t="s">
        <v>1692</v>
      </c>
      <c r="D389" s="319" t="s">
        <v>1748</v>
      </c>
      <c r="E389" s="247">
        <f>F389-3</f>
        <v>46205</v>
      </c>
      <c r="F389" s="247">
        <v>46208</v>
      </c>
      <c r="G389" s="247">
        <f>F389+8</f>
        <v>46216</v>
      </c>
    </row>
    <row r="390" spans="1:13" ht="16.5" customHeight="1">
      <c r="B390" s="247" t="s">
        <v>1747</v>
      </c>
      <c r="C390" s="247" t="s">
        <v>353</v>
      </c>
      <c r="D390" s="319"/>
      <c r="E390" s="247">
        <f>F390-3</f>
        <v>46212</v>
      </c>
      <c r="F390" s="247">
        <f>F389+7</f>
        <v>46215</v>
      </c>
      <c r="G390" s="247">
        <f>F390+8</f>
        <v>46223</v>
      </c>
      <c r="M390" s="244"/>
    </row>
    <row r="391" spans="1:13" ht="16.5" customHeight="1">
      <c r="B391" s="247" t="s">
        <v>1746</v>
      </c>
      <c r="C391" s="247" t="s">
        <v>358</v>
      </c>
      <c r="D391" s="319"/>
      <c r="E391" s="247">
        <f>F391-3</f>
        <v>46219</v>
      </c>
      <c r="F391" s="247">
        <f>F390+7</f>
        <v>46222</v>
      </c>
      <c r="G391" s="247">
        <f>F391+8</f>
        <v>46230</v>
      </c>
    </row>
    <row r="392" spans="1:13">
      <c r="B392" s="247" t="s">
        <v>1745</v>
      </c>
      <c r="C392" s="247" t="s">
        <v>358</v>
      </c>
      <c r="D392" s="319"/>
      <c r="E392" s="247">
        <f>F392-3</f>
        <v>46226</v>
      </c>
      <c r="F392" s="247">
        <f>F391+7</f>
        <v>46229</v>
      </c>
      <c r="G392" s="247">
        <f>F392+8</f>
        <v>46237</v>
      </c>
    </row>
    <row r="393" spans="1:13">
      <c r="B393" s="247" t="s">
        <v>971</v>
      </c>
      <c r="C393" s="247" t="s">
        <v>971</v>
      </c>
      <c r="D393" s="319"/>
      <c r="E393" s="247">
        <f>F393-3</f>
        <v>46233</v>
      </c>
      <c r="F393" s="247">
        <f>F392+7</f>
        <v>46236</v>
      </c>
      <c r="G393" s="247">
        <f>F393+8</f>
        <v>46244</v>
      </c>
    </row>
    <row r="394" spans="1:13">
      <c r="A394" s="334" t="s">
        <v>273</v>
      </c>
      <c r="D394" s="307"/>
      <c r="E394" s="263"/>
      <c r="F394" s="263"/>
      <c r="G394" s="263"/>
    </row>
    <row r="395" spans="1:13">
      <c r="B395" s="259" t="s">
        <v>1200</v>
      </c>
      <c r="C395" s="259" t="s">
        <v>1302</v>
      </c>
      <c r="D395" s="327" t="s">
        <v>1182</v>
      </c>
      <c r="E395" s="320" t="s">
        <v>1655</v>
      </c>
      <c r="F395" s="320" t="s">
        <v>1655</v>
      </c>
      <c r="G395" s="320" t="s">
        <v>273</v>
      </c>
    </row>
    <row r="396" spans="1:13">
      <c r="B396" s="257"/>
      <c r="C396" s="257"/>
      <c r="D396" s="326"/>
      <c r="E396" s="320" t="s">
        <v>1653</v>
      </c>
      <c r="F396" s="320" t="s">
        <v>1732</v>
      </c>
      <c r="G396" s="320" t="s">
        <v>11</v>
      </c>
    </row>
    <row r="397" spans="1:13" ht="16.5" customHeight="1">
      <c r="B397" s="273" t="s">
        <v>1531</v>
      </c>
      <c r="C397" s="273" t="s">
        <v>971</v>
      </c>
      <c r="D397" s="319" t="s">
        <v>1744</v>
      </c>
      <c r="E397" s="273">
        <f>F397-3</f>
        <v>46204</v>
      </c>
      <c r="F397" s="273">
        <v>46207</v>
      </c>
      <c r="G397" s="273">
        <f>F397+9</f>
        <v>46216</v>
      </c>
    </row>
    <row r="398" spans="1:13">
      <c r="B398" s="247" t="s">
        <v>1743</v>
      </c>
      <c r="C398" s="247" t="s">
        <v>353</v>
      </c>
      <c r="D398" s="319"/>
      <c r="E398" s="247">
        <f>F398-3</f>
        <v>46211</v>
      </c>
      <c r="F398" s="247">
        <f>F397+7</f>
        <v>46214</v>
      </c>
      <c r="G398" s="247">
        <f>F398+9</f>
        <v>46223</v>
      </c>
    </row>
    <row r="399" spans="1:13" ht="16.5" customHeight="1">
      <c r="B399" s="247" t="s">
        <v>1742</v>
      </c>
      <c r="C399" s="247" t="s">
        <v>353</v>
      </c>
      <c r="D399" s="319"/>
      <c r="E399" s="247">
        <f>F399-3</f>
        <v>46218</v>
      </c>
      <c r="F399" s="247">
        <f>F398+7</f>
        <v>46221</v>
      </c>
      <c r="G399" s="247">
        <f>F399+9</f>
        <v>46230</v>
      </c>
    </row>
    <row r="400" spans="1:13">
      <c r="B400" s="273" t="s">
        <v>1531</v>
      </c>
      <c r="C400" s="273" t="s">
        <v>971</v>
      </c>
      <c r="D400" s="319"/>
      <c r="E400" s="273">
        <f>F400-3</f>
        <v>46225</v>
      </c>
      <c r="F400" s="273">
        <f>F399+7</f>
        <v>46228</v>
      </c>
      <c r="G400" s="273">
        <f>F400+9</f>
        <v>46237</v>
      </c>
    </row>
    <row r="401" spans="1:7">
      <c r="B401" s="247" t="s">
        <v>1741</v>
      </c>
      <c r="C401" s="247" t="s">
        <v>353</v>
      </c>
      <c r="D401" s="319"/>
      <c r="E401" s="247">
        <f>F401-3</f>
        <v>46232</v>
      </c>
      <c r="F401" s="247">
        <f>F400+7</f>
        <v>46235</v>
      </c>
      <c r="G401" s="247">
        <f>F401+9</f>
        <v>46244</v>
      </c>
    </row>
    <row r="402" spans="1:7">
      <c r="B402" s="287"/>
      <c r="C402" s="287"/>
      <c r="D402" s="307"/>
      <c r="E402" s="263"/>
      <c r="F402" s="263"/>
      <c r="G402" s="282"/>
    </row>
    <row r="403" spans="1:7">
      <c r="A403" s="334" t="s">
        <v>351</v>
      </c>
      <c r="B403" s="243"/>
    </row>
    <row r="404" spans="1:7">
      <c r="B404" s="259" t="s">
        <v>1200</v>
      </c>
      <c r="C404" s="259" t="s">
        <v>1302</v>
      </c>
      <c r="D404" s="327" t="s">
        <v>1451</v>
      </c>
      <c r="E404" s="320" t="s">
        <v>1655</v>
      </c>
      <c r="F404" s="320" t="s">
        <v>1655</v>
      </c>
      <c r="G404" s="320" t="s">
        <v>1734</v>
      </c>
    </row>
    <row r="405" spans="1:7">
      <c r="B405" s="257"/>
      <c r="C405" s="257"/>
      <c r="D405" s="326"/>
      <c r="E405" s="320" t="s">
        <v>1653</v>
      </c>
      <c r="F405" s="320" t="s">
        <v>1099</v>
      </c>
      <c r="G405" s="320" t="s">
        <v>1109</v>
      </c>
    </row>
    <row r="406" spans="1:7">
      <c r="B406" s="247" t="s">
        <v>1736</v>
      </c>
      <c r="C406" s="247" t="s">
        <v>1692</v>
      </c>
      <c r="D406" s="319" t="s">
        <v>1740</v>
      </c>
      <c r="E406" s="247">
        <f>F406-5</f>
        <v>46199</v>
      </c>
      <c r="F406" s="247">
        <v>46204</v>
      </c>
      <c r="G406" s="247">
        <f>F406+11</f>
        <v>46215</v>
      </c>
    </row>
    <row r="407" spans="1:7">
      <c r="B407" s="247" t="s">
        <v>1739</v>
      </c>
      <c r="C407" s="247" t="s">
        <v>353</v>
      </c>
      <c r="D407" s="319"/>
      <c r="E407" s="247">
        <f>F407-5</f>
        <v>46206</v>
      </c>
      <c r="F407" s="247">
        <f>F406+7</f>
        <v>46211</v>
      </c>
      <c r="G407" s="247">
        <f>F407+11</f>
        <v>46222</v>
      </c>
    </row>
    <row r="408" spans="1:7">
      <c r="B408" s="247" t="s">
        <v>1738</v>
      </c>
      <c r="C408" s="247" t="s">
        <v>353</v>
      </c>
      <c r="D408" s="319"/>
      <c r="E408" s="247">
        <f>F408-5</f>
        <v>46213</v>
      </c>
      <c r="F408" s="247">
        <f>F407+7</f>
        <v>46218</v>
      </c>
      <c r="G408" s="247">
        <f>F408+11</f>
        <v>46229</v>
      </c>
    </row>
    <row r="409" spans="1:7">
      <c r="B409" s="247" t="s">
        <v>1737</v>
      </c>
      <c r="C409" s="247" t="s">
        <v>353</v>
      </c>
      <c r="D409" s="319"/>
      <c r="E409" s="247">
        <f>F409-5</f>
        <v>46220</v>
      </c>
      <c r="F409" s="247">
        <f>F408+7</f>
        <v>46225</v>
      </c>
      <c r="G409" s="247">
        <f>F409+11</f>
        <v>46236</v>
      </c>
    </row>
    <row r="410" spans="1:7">
      <c r="B410" s="247" t="s">
        <v>1736</v>
      </c>
      <c r="C410" s="247" t="s">
        <v>1735</v>
      </c>
      <c r="D410" s="319"/>
      <c r="E410" s="247">
        <f>F410-5</f>
        <v>46227</v>
      </c>
      <c r="F410" s="247">
        <f>F409+7</f>
        <v>46232</v>
      </c>
      <c r="G410" s="247">
        <f>F410+11</f>
        <v>46243</v>
      </c>
    </row>
    <row r="411" spans="1:7">
      <c r="B411" s="243"/>
      <c r="C411" s="243"/>
    </row>
    <row r="412" spans="1:7">
      <c r="B412" s="259" t="s">
        <v>1183</v>
      </c>
      <c r="C412" s="259" t="s">
        <v>1302</v>
      </c>
      <c r="D412" s="327" t="s">
        <v>1182</v>
      </c>
      <c r="E412" s="320" t="s">
        <v>1655</v>
      </c>
      <c r="F412" s="320" t="s">
        <v>1710</v>
      </c>
      <c r="G412" s="320" t="s">
        <v>1734</v>
      </c>
    </row>
    <row r="413" spans="1:7">
      <c r="B413" s="371"/>
      <c r="C413" s="371"/>
      <c r="D413" s="326"/>
      <c r="E413" s="320" t="s">
        <v>1733</v>
      </c>
      <c r="F413" s="320" t="s">
        <v>1732</v>
      </c>
      <c r="G413" s="320" t="s">
        <v>1109</v>
      </c>
    </row>
    <row r="414" spans="1:7">
      <c r="B414" s="247" t="s">
        <v>1731</v>
      </c>
      <c r="C414" s="247" t="s">
        <v>1692</v>
      </c>
      <c r="D414" s="304" t="s">
        <v>1728</v>
      </c>
      <c r="E414" s="247">
        <f>F414-4</f>
        <v>46204</v>
      </c>
      <c r="F414" s="247">
        <v>46208</v>
      </c>
      <c r="G414" s="247">
        <f>F414+8</f>
        <v>46216</v>
      </c>
    </row>
    <row r="415" spans="1:7">
      <c r="B415" s="247" t="s">
        <v>1727</v>
      </c>
      <c r="C415" s="247" t="s">
        <v>358</v>
      </c>
      <c r="D415" s="301"/>
      <c r="E415" s="247">
        <f>F415-4</f>
        <v>46211</v>
      </c>
      <c r="F415" s="247">
        <f>F414+7</f>
        <v>46215</v>
      </c>
      <c r="G415" s="247">
        <f>F415+8</f>
        <v>46223</v>
      </c>
    </row>
    <row r="416" spans="1:7">
      <c r="B416" s="273" t="s">
        <v>913</v>
      </c>
      <c r="C416" s="273" t="s">
        <v>971</v>
      </c>
      <c r="D416" s="301"/>
      <c r="E416" s="273">
        <f>F416-4</f>
        <v>46218</v>
      </c>
      <c r="F416" s="273">
        <f>F415+7</f>
        <v>46222</v>
      </c>
      <c r="G416" s="273">
        <f>F416+8</f>
        <v>46230</v>
      </c>
    </row>
    <row r="417" spans="1:9">
      <c r="B417" s="247" t="s">
        <v>1726</v>
      </c>
      <c r="C417" s="247" t="s">
        <v>1687</v>
      </c>
      <c r="D417" s="301"/>
      <c r="E417" s="247">
        <f>F417-4</f>
        <v>46225</v>
      </c>
      <c r="F417" s="247">
        <f>F416+7</f>
        <v>46229</v>
      </c>
      <c r="G417" s="247">
        <f>F417+8</f>
        <v>46237</v>
      </c>
    </row>
    <row r="418" spans="1:9">
      <c r="B418" s="247"/>
      <c r="C418" s="247"/>
      <c r="D418" s="300"/>
      <c r="E418" s="247">
        <f>F418-4</f>
        <v>46232</v>
      </c>
      <c r="F418" s="247">
        <f>F417+7</f>
        <v>46236</v>
      </c>
      <c r="G418" s="247">
        <f>F418+8</f>
        <v>46244</v>
      </c>
    </row>
    <row r="419" spans="1:9">
      <c r="B419" s="369"/>
      <c r="C419" s="369"/>
      <c r="D419" s="307"/>
      <c r="E419" s="263"/>
      <c r="F419" s="263"/>
      <c r="G419" s="263"/>
    </row>
    <row r="420" spans="1:9">
      <c r="A420" s="334" t="s">
        <v>1730</v>
      </c>
      <c r="B420" s="243"/>
      <c r="C420" s="243"/>
    </row>
    <row r="421" spans="1:9">
      <c r="B421" s="259" t="s">
        <v>1200</v>
      </c>
      <c r="C421" s="259" t="s">
        <v>1302</v>
      </c>
      <c r="D421" s="327" t="s">
        <v>1182</v>
      </c>
      <c r="E421" s="320" t="s">
        <v>1655</v>
      </c>
      <c r="F421" s="320" t="s">
        <v>1655</v>
      </c>
      <c r="G421" s="320" t="s">
        <v>840</v>
      </c>
    </row>
    <row r="422" spans="1:9">
      <c r="B422" s="257"/>
      <c r="C422" s="257"/>
      <c r="D422" s="326"/>
      <c r="E422" s="320" t="s">
        <v>1065</v>
      </c>
      <c r="F422" s="320" t="s">
        <v>1099</v>
      </c>
      <c r="G422" s="320" t="s">
        <v>11</v>
      </c>
    </row>
    <row r="423" spans="1:9">
      <c r="B423" s="247" t="s">
        <v>1729</v>
      </c>
      <c r="C423" s="247" t="s">
        <v>1692</v>
      </c>
      <c r="D423" s="304" t="s">
        <v>1728</v>
      </c>
      <c r="E423" s="247">
        <f>F423-4</f>
        <v>46204</v>
      </c>
      <c r="F423" s="247">
        <v>46208</v>
      </c>
      <c r="G423" s="247">
        <f>F423+11</f>
        <v>46219</v>
      </c>
    </row>
    <row r="424" spans="1:9">
      <c r="B424" s="247" t="s">
        <v>1727</v>
      </c>
      <c r="C424" s="247" t="s">
        <v>358</v>
      </c>
      <c r="D424" s="301"/>
      <c r="E424" s="247">
        <f>F424-4</f>
        <v>46211</v>
      </c>
      <c r="F424" s="247">
        <f>F423+7</f>
        <v>46215</v>
      </c>
      <c r="G424" s="247">
        <f>F424+11</f>
        <v>46226</v>
      </c>
    </row>
    <row r="425" spans="1:9">
      <c r="B425" s="273" t="s">
        <v>1531</v>
      </c>
      <c r="C425" s="273" t="s">
        <v>971</v>
      </c>
      <c r="D425" s="301"/>
      <c r="E425" s="273">
        <f>F425-4</f>
        <v>46218</v>
      </c>
      <c r="F425" s="273">
        <f>F424+7</f>
        <v>46222</v>
      </c>
      <c r="G425" s="273">
        <f>F425+11</f>
        <v>46233</v>
      </c>
    </row>
    <row r="426" spans="1:9">
      <c r="B426" s="247" t="s">
        <v>1726</v>
      </c>
      <c r="C426" s="247" t="s">
        <v>1687</v>
      </c>
      <c r="D426" s="301"/>
      <c r="E426" s="247">
        <f>F426-4</f>
        <v>46225</v>
      </c>
      <c r="F426" s="247">
        <f>F425+7</f>
        <v>46229</v>
      </c>
      <c r="G426" s="247">
        <f>F426+11</f>
        <v>46240</v>
      </c>
    </row>
    <row r="427" spans="1:9">
      <c r="B427" s="247"/>
      <c r="C427" s="247"/>
      <c r="D427" s="300"/>
      <c r="E427" s="247">
        <f>F427-4</f>
        <v>46232</v>
      </c>
      <c r="F427" s="247">
        <f>F426+7</f>
        <v>46236</v>
      </c>
      <c r="G427" s="247">
        <f>F427+11</f>
        <v>46247</v>
      </c>
    </row>
    <row r="428" spans="1:9">
      <c r="B428" s="369"/>
      <c r="C428" s="369"/>
      <c r="E428" s="263"/>
      <c r="F428" s="263"/>
    </row>
    <row r="429" spans="1:9">
      <c r="A429" s="334" t="s">
        <v>1724</v>
      </c>
      <c r="B429" s="331"/>
      <c r="C429" s="331"/>
      <c r="D429" s="307"/>
      <c r="E429" s="263"/>
      <c r="F429" s="263"/>
      <c r="G429" s="282"/>
    </row>
    <row r="430" spans="1:9">
      <c r="A430" s="333"/>
      <c r="B430" s="259" t="s">
        <v>1200</v>
      </c>
      <c r="C430" s="259" t="s">
        <v>1725</v>
      </c>
      <c r="D430" s="327" t="s">
        <v>1451</v>
      </c>
      <c r="E430" s="320" t="s">
        <v>1655</v>
      </c>
      <c r="F430" s="320" t="s">
        <v>1655</v>
      </c>
      <c r="G430" s="320" t="s">
        <v>1724</v>
      </c>
      <c r="I430" s="243" t="s">
        <v>1723</v>
      </c>
    </row>
    <row r="431" spans="1:9">
      <c r="A431" s="333"/>
      <c r="B431" s="257"/>
      <c r="C431" s="257"/>
      <c r="D431" s="326"/>
      <c r="E431" s="320" t="s">
        <v>1065</v>
      </c>
      <c r="F431" s="320" t="s">
        <v>1064</v>
      </c>
      <c r="G431" s="320" t="s">
        <v>1098</v>
      </c>
    </row>
    <row r="432" spans="1:9">
      <c r="A432" s="333"/>
      <c r="B432" s="252" t="s">
        <v>1722</v>
      </c>
      <c r="C432" s="252" t="s">
        <v>1361</v>
      </c>
      <c r="D432" s="319" t="s">
        <v>1721</v>
      </c>
      <c r="E432" s="247">
        <f>F432-4</f>
        <v>46203</v>
      </c>
      <c r="F432" s="247">
        <v>46207</v>
      </c>
      <c r="G432" s="247">
        <f>F432+4</f>
        <v>46211</v>
      </c>
    </row>
    <row r="433" spans="1:8">
      <c r="A433" s="333"/>
      <c r="B433" s="247" t="s">
        <v>1359</v>
      </c>
      <c r="C433" s="247" t="s">
        <v>1720</v>
      </c>
      <c r="D433" s="319"/>
      <c r="E433" s="247">
        <f>F433-4</f>
        <v>46210</v>
      </c>
      <c r="F433" s="247">
        <f>F432+7</f>
        <v>46214</v>
      </c>
      <c r="G433" s="247">
        <f>G432+7</f>
        <v>46218</v>
      </c>
    </row>
    <row r="434" spans="1:8">
      <c r="A434" s="333"/>
      <c r="B434" s="271" t="s">
        <v>1357</v>
      </c>
      <c r="C434" s="252" t="s">
        <v>1719</v>
      </c>
      <c r="D434" s="319"/>
      <c r="E434" s="247">
        <f>F434-4</f>
        <v>46217</v>
      </c>
      <c r="F434" s="247">
        <f>F433+7</f>
        <v>46221</v>
      </c>
      <c r="G434" s="247">
        <f>G433+7</f>
        <v>46225</v>
      </c>
    </row>
    <row r="435" spans="1:8">
      <c r="A435" s="333"/>
      <c r="B435" s="252" t="s">
        <v>1718</v>
      </c>
      <c r="C435" s="252" t="s">
        <v>1717</v>
      </c>
      <c r="D435" s="319"/>
      <c r="E435" s="247">
        <f>F435-4</f>
        <v>46224</v>
      </c>
      <c r="F435" s="247">
        <f>F434+7</f>
        <v>46228</v>
      </c>
      <c r="G435" s="247">
        <f>G434+7</f>
        <v>46232</v>
      </c>
    </row>
    <row r="436" spans="1:8">
      <c r="A436" s="333"/>
      <c r="B436" s="252" t="s">
        <v>1716</v>
      </c>
      <c r="C436" s="252" t="s">
        <v>1715</v>
      </c>
      <c r="D436" s="319"/>
      <c r="E436" s="247">
        <f>F436-4</f>
        <v>46231</v>
      </c>
      <c r="F436" s="247">
        <f>F435+7</f>
        <v>46235</v>
      </c>
      <c r="G436" s="247">
        <f>G435+7</f>
        <v>46239</v>
      </c>
    </row>
    <row r="437" spans="1:8">
      <c r="A437" s="333"/>
      <c r="B437" s="370"/>
      <c r="C437" s="369"/>
      <c r="D437" s="307"/>
      <c r="E437" s="263"/>
      <c r="F437" s="263"/>
      <c r="G437" s="282"/>
    </row>
    <row r="438" spans="1:8">
      <c r="A438" s="333"/>
      <c r="B438" s="259" t="s">
        <v>1200</v>
      </c>
      <c r="C438" s="259" t="s">
        <v>1302</v>
      </c>
      <c r="D438" s="327" t="s">
        <v>1182</v>
      </c>
      <c r="E438" s="320" t="s">
        <v>1655</v>
      </c>
      <c r="F438" s="320" t="s">
        <v>1655</v>
      </c>
      <c r="G438" s="320" t="s">
        <v>1714</v>
      </c>
    </row>
    <row r="439" spans="1:8">
      <c r="A439" s="333"/>
      <c r="B439" s="257"/>
      <c r="C439" s="257"/>
      <c r="D439" s="326"/>
      <c r="E439" s="320" t="s">
        <v>1653</v>
      </c>
      <c r="F439" s="320" t="s">
        <v>1099</v>
      </c>
      <c r="G439" s="320" t="s">
        <v>11</v>
      </c>
    </row>
    <row r="440" spans="1:8" ht="16.5" customHeight="1">
      <c r="A440" s="333"/>
      <c r="B440" s="252" t="s">
        <v>1713</v>
      </c>
      <c r="C440" s="252" t="s">
        <v>1692</v>
      </c>
      <c r="D440" s="319" t="s">
        <v>1694</v>
      </c>
      <c r="E440" s="247">
        <f>F440-3</f>
        <v>46202</v>
      </c>
      <c r="F440" s="247">
        <v>46205</v>
      </c>
      <c r="G440" s="247">
        <f>F440+10</f>
        <v>46215</v>
      </c>
    </row>
    <row r="441" spans="1:8">
      <c r="A441" s="333"/>
      <c r="B441" s="247" t="s">
        <v>1712</v>
      </c>
      <c r="C441" s="247" t="s">
        <v>1692</v>
      </c>
      <c r="D441" s="319"/>
      <c r="E441" s="247">
        <f>F441-3</f>
        <v>46209</v>
      </c>
      <c r="F441" s="247">
        <f>F440+7</f>
        <v>46212</v>
      </c>
      <c r="G441" s="247">
        <f>F441+10</f>
        <v>46222</v>
      </c>
    </row>
    <row r="442" spans="1:8">
      <c r="A442" s="333"/>
      <c r="B442" s="271" t="s">
        <v>1690</v>
      </c>
      <c r="C442" s="252" t="s">
        <v>1687</v>
      </c>
      <c r="D442" s="319"/>
      <c r="E442" s="247">
        <f>F442-3</f>
        <v>46216</v>
      </c>
      <c r="F442" s="247">
        <f>F441+7</f>
        <v>46219</v>
      </c>
      <c r="G442" s="247">
        <f>F442+10</f>
        <v>46229</v>
      </c>
    </row>
    <row r="443" spans="1:8">
      <c r="A443" s="333"/>
      <c r="B443" s="252" t="s">
        <v>1689</v>
      </c>
      <c r="C443" s="252" t="s">
        <v>1711</v>
      </c>
      <c r="D443" s="319"/>
      <c r="E443" s="247">
        <f>F443-3</f>
        <v>46223</v>
      </c>
      <c r="F443" s="247">
        <f>F442+7</f>
        <v>46226</v>
      </c>
      <c r="G443" s="247">
        <f>F443+10</f>
        <v>46236</v>
      </c>
    </row>
    <row r="444" spans="1:8">
      <c r="A444" s="333"/>
      <c r="B444" s="252" t="s">
        <v>1688</v>
      </c>
      <c r="C444" s="252" t="s">
        <v>1687</v>
      </c>
      <c r="D444" s="319"/>
      <c r="E444" s="247">
        <f>F444-3</f>
        <v>46230</v>
      </c>
      <c r="F444" s="247">
        <f>F443+7</f>
        <v>46233</v>
      </c>
      <c r="G444" s="247">
        <f>F444+10</f>
        <v>46243</v>
      </c>
    </row>
    <row r="445" spans="1:8">
      <c r="A445" s="333"/>
      <c r="B445" s="370"/>
      <c r="C445" s="369"/>
      <c r="D445" s="307"/>
      <c r="E445" s="263"/>
      <c r="F445" s="263"/>
      <c r="G445" s="282"/>
    </row>
    <row r="446" spans="1:8">
      <c r="A446" s="334" t="s">
        <v>1708</v>
      </c>
      <c r="B446" s="368"/>
      <c r="C446" s="368"/>
      <c r="D446" s="307"/>
      <c r="E446" s="263"/>
      <c r="F446" s="263"/>
      <c r="G446" s="263"/>
    </row>
    <row r="447" spans="1:8">
      <c r="B447" s="259" t="s">
        <v>1200</v>
      </c>
      <c r="C447" s="259" t="s">
        <v>1302</v>
      </c>
      <c r="D447" s="327" t="s">
        <v>1182</v>
      </c>
      <c r="E447" s="320" t="s">
        <v>1710</v>
      </c>
      <c r="F447" s="320" t="s">
        <v>1710</v>
      </c>
      <c r="G447" s="320" t="s">
        <v>1709</v>
      </c>
      <c r="H447" s="320" t="s">
        <v>1708</v>
      </c>
    </row>
    <row r="448" spans="1:8">
      <c r="B448" s="257"/>
      <c r="C448" s="257"/>
      <c r="D448" s="326"/>
      <c r="E448" s="320" t="s">
        <v>1653</v>
      </c>
      <c r="F448" s="320" t="s">
        <v>1099</v>
      </c>
      <c r="G448" s="320" t="s">
        <v>1109</v>
      </c>
      <c r="H448" s="320" t="s">
        <v>1109</v>
      </c>
    </row>
    <row r="449" spans="1:8">
      <c r="B449" s="252" t="s">
        <v>1707</v>
      </c>
      <c r="C449" s="252" t="s">
        <v>1706</v>
      </c>
      <c r="D449" s="319" t="s">
        <v>1705</v>
      </c>
      <c r="E449" s="247">
        <f>F449-4</f>
        <v>46203</v>
      </c>
      <c r="F449" s="247">
        <v>46207</v>
      </c>
      <c r="G449" s="247">
        <f>F449+13</f>
        <v>46220</v>
      </c>
      <c r="H449" s="320" t="s">
        <v>1704</v>
      </c>
    </row>
    <row r="450" spans="1:8">
      <c r="B450" s="247" t="s">
        <v>1703</v>
      </c>
      <c r="C450" s="247" t="s">
        <v>1702</v>
      </c>
      <c r="D450" s="319"/>
      <c r="E450" s="247">
        <f>F450-4</f>
        <v>46210</v>
      </c>
      <c r="F450" s="247">
        <f>F449+7</f>
        <v>46214</v>
      </c>
      <c r="G450" s="247">
        <f>F450+13</f>
        <v>46227</v>
      </c>
      <c r="H450" s="320" t="s">
        <v>1697</v>
      </c>
    </row>
    <row r="451" spans="1:8">
      <c r="B451" s="271" t="s">
        <v>1701</v>
      </c>
      <c r="C451" s="252" t="s">
        <v>1700</v>
      </c>
      <c r="D451" s="319"/>
      <c r="E451" s="247">
        <f>F451-4</f>
        <v>46217</v>
      </c>
      <c r="F451" s="247">
        <f>F450+7</f>
        <v>46221</v>
      </c>
      <c r="G451" s="247">
        <f>F451+13</f>
        <v>46234</v>
      </c>
      <c r="H451" s="320" t="s">
        <v>1697</v>
      </c>
    </row>
    <row r="452" spans="1:8">
      <c r="B452" s="252" t="s">
        <v>1699</v>
      </c>
      <c r="C452" s="252" t="s">
        <v>1698</v>
      </c>
      <c r="D452" s="319"/>
      <c r="E452" s="247">
        <f>F452-4</f>
        <v>46224</v>
      </c>
      <c r="F452" s="247">
        <f>F451+7</f>
        <v>46228</v>
      </c>
      <c r="G452" s="247">
        <f>F452+13</f>
        <v>46241</v>
      </c>
      <c r="H452" s="320" t="s">
        <v>1697</v>
      </c>
    </row>
    <row r="453" spans="1:8">
      <c r="B453" s="252"/>
      <c r="C453" s="249"/>
      <c r="D453" s="319"/>
      <c r="E453" s="247">
        <f>F453-4</f>
        <v>46231</v>
      </c>
      <c r="F453" s="247">
        <f>F452+7</f>
        <v>46235</v>
      </c>
      <c r="G453" s="247">
        <f>F453+13</f>
        <v>46248</v>
      </c>
      <c r="H453" s="320" t="s">
        <v>1697</v>
      </c>
    </row>
    <row r="454" spans="1:8">
      <c r="B454" s="368"/>
      <c r="C454" s="368"/>
      <c r="D454" s="307"/>
      <c r="E454" s="263"/>
      <c r="F454" s="263"/>
      <c r="G454" s="263"/>
    </row>
    <row r="455" spans="1:8">
      <c r="B455" s="259" t="s">
        <v>1200</v>
      </c>
      <c r="C455" s="259" t="s">
        <v>1302</v>
      </c>
      <c r="D455" s="327" t="s">
        <v>1182</v>
      </c>
      <c r="E455" s="320" t="s">
        <v>1655</v>
      </c>
      <c r="F455" s="320" t="s">
        <v>1655</v>
      </c>
      <c r="G455" s="320" t="s">
        <v>1696</v>
      </c>
      <c r="H455" s="320" t="s">
        <v>1695</v>
      </c>
    </row>
    <row r="456" spans="1:8">
      <c r="B456" s="257"/>
      <c r="C456" s="257"/>
      <c r="D456" s="326"/>
      <c r="E456" s="320" t="s">
        <v>1653</v>
      </c>
      <c r="F456" s="320" t="s">
        <v>1064</v>
      </c>
      <c r="G456" s="320" t="s">
        <v>1098</v>
      </c>
      <c r="H456" s="320" t="s">
        <v>1109</v>
      </c>
    </row>
    <row r="457" spans="1:8" ht="18" customHeight="1">
      <c r="B457" s="252" t="s">
        <v>1688</v>
      </c>
      <c r="C457" s="252" t="s">
        <v>1692</v>
      </c>
      <c r="D457" s="319" t="s">
        <v>1694</v>
      </c>
      <c r="E457" s="247">
        <f>F457-3</f>
        <v>46202</v>
      </c>
      <c r="F457" s="247">
        <v>46205</v>
      </c>
      <c r="G457" s="247">
        <f>F457+9</f>
        <v>46214</v>
      </c>
      <c r="H457" s="320" t="s">
        <v>1686</v>
      </c>
    </row>
    <row r="458" spans="1:8" ht="19.5" customHeight="1">
      <c r="B458" s="247" t="s">
        <v>1693</v>
      </c>
      <c r="C458" s="247" t="s">
        <v>1692</v>
      </c>
      <c r="D458" s="319"/>
      <c r="E458" s="247">
        <f>F458-3</f>
        <v>46209</v>
      </c>
      <c r="F458" s="247">
        <f>F457+7</f>
        <v>46212</v>
      </c>
      <c r="G458" s="247">
        <f>F458+9</f>
        <v>46221</v>
      </c>
      <c r="H458" s="320" t="s">
        <v>1691</v>
      </c>
    </row>
    <row r="459" spans="1:8">
      <c r="B459" s="271" t="s">
        <v>1690</v>
      </c>
      <c r="C459" s="252" t="s">
        <v>1687</v>
      </c>
      <c r="D459" s="319"/>
      <c r="E459" s="247">
        <f>F459-3</f>
        <v>46216</v>
      </c>
      <c r="F459" s="247">
        <f>F458+7</f>
        <v>46219</v>
      </c>
      <c r="G459" s="247">
        <f>F459+9</f>
        <v>46228</v>
      </c>
      <c r="H459" s="320" t="s">
        <v>1686</v>
      </c>
    </row>
    <row r="460" spans="1:8">
      <c r="B460" s="252" t="s">
        <v>1689</v>
      </c>
      <c r="C460" s="252" t="s">
        <v>1687</v>
      </c>
      <c r="D460" s="319"/>
      <c r="E460" s="247">
        <f>F460-3</f>
        <v>46223</v>
      </c>
      <c r="F460" s="247">
        <f>F459+7</f>
        <v>46226</v>
      </c>
      <c r="G460" s="247">
        <f>F460+9</f>
        <v>46235</v>
      </c>
      <c r="H460" s="320" t="s">
        <v>1686</v>
      </c>
    </row>
    <row r="461" spans="1:8">
      <c r="B461" s="252" t="s">
        <v>1688</v>
      </c>
      <c r="C461" s="252" t="s">
        <v>1687</v>
      </c>
      <c r="D461" s="319"/>
      <c r="E461" s="247">
        <f>F461-3</f>
        <v>46230</v>
      </c>
      <c r="F461" s="247">
        <f>F460+7</f>
        <v>46233</v>
      </c>
      <c r="G461" s="247">
        <f>F461+9</f>
        <v>46242</v>
      </c>
      <c r="H461" s="320" t="s">
        <v>1686</v>
      </c>
    </row>
    <row r="462" spans="1:8">
      <c r="B462" s="287"/>
      <c r="C462" s="287"/>
      <c r="D462" s="307"/>
      <c r="E462" s="263"/>
      <c r="F462" s="263"/>
      <c r="G462" s="263"/>
    </row>
    <row r="463" spans="1:8">
      <c r="A463" s="334" t="s">
        <v>1685</v>
      </c>
      <c r="B463" s="296"/>
      <c r="C463" s="296"/>
    </row>
    <row r="464" spans="1:8">
      <c r="A464" s="243"/>
      <c r="B464" s="266"/>
      <c r="C464" s="287"/>
      <c r="D464" s="307"/>
      <c r="E464" s="263"/>
      <c r="F464" s="263"/>
      <c r="G464" s="263"/>
    </row>
    <row r="465" spans="1:7">
      <c r="A465" s="243"/>
      <c r="B465" s="259" t="s">
        <v>1200</v>
      </c>
      <c r="C465" s="259" t="s">
        <v>1302</v>
      </c>
      <c r="D465" s="327" t="s">
        <v>1182</v>
      </c>
      <c r="E465" s="320" t="s">
        <v>1655</v>
      </c>
      <c r="F465" s="320" t="s">
        <v>1655</v>
      </c>
      <c r="G465" s="320" t="s">
        <v>1685</v>
      </c>
    </row>
    <row r="466" spans="1:7">
      <c r="A466" s="243"/>
      <c r="B466" s="257"/>
      <c r="C466" s="257"/>
      <c r="D466" s="326"/>
      <c r="E466" s="320" t="s">
        <v>1653</v>
      </c>
      <c r="F466" s="320" t="s">
        <v>1099</v>
      </c>
      <c r="G466" s="320" t="s">
        <v>1109</v>
      </c>
    </row>
    <row r="467" spans="1:7">
      <c r="A467" s="243"/>
      <c r="B467" s="252" t="s">
        <v>1679</v>
      </c>
      <c r="C467" s="252" t="s">
        <v>1684</v>
      </c>
      <c r="D467" s="364" t="s">
        <v>1683</v>
      </c>
      <c r="E467" s="247">
        <f>F467-3</f>
        <v>46202</v>
      </c>
      <c r="F467" s="247">
        <v>46205</v>
      </c>
      <c r="G467" s="247">
        <f>F467+9</f>
        <v>46214</v>
      </c>
    </row>
    <row r="468" spans="1:7">
      <c r="A468" s="243"/>
      <c r="B468" s="247" t="s">
        <v>1677</v>
      </c>
      <c r="C468" s="247" t="s">
        <v>1682</v>
      </c>
      <c r="D468" s="363"/>
      <c r="E468" s="247">
        <f>F468-3</f>
        <v>46209</v>
      </c>
      <c r="F468" s="247">
        <f>F467+7</f>
        <v>46212</v>
      </c>
      <c r="G468" s="247">
        <f>F468+9</f>
        <v>46221</v>
      </c>
    </row>
    <row r="469" spans="1:7">
      <c r="A469" s="243"/>
      <c r="B469" s="271" t="s">
        <v>1681</v>
      </c>
      <c r="C469" s="252" t="s">
        <v>1680</v>
      </c>
      <c r="D469" s="363"/>
      <c r="E469" s="247">
        <f>F469-3</f>
        <v>46216</v>
      </c>
      <c r="F469" s="247">
        <f>F468+7</f>
        <v>46219</v>
      </c>
      <c r="G469" s="247">
        <f>F469+9</f>
        <v>46228</v>
      </c>
    </row>
    <row r="470" spans="1:7">
      <c r="A470" s="243"/>
      <c r="B470" s="252" t="s">
        <v>1679</v>
      </c>
      <c r="C470" s="252" t="s">
        <v>1678</v>
      </c>
      <c r="D470" s="363"/>
      <c r="E470" s="247">
        <f>F470-3</f>
        <v>46223</v>
      </c>
      <c r="F470" s="247">
        <f>F469+7</f>
        <v>46226</v>
      </c>
      <c r="G470" s="247">
        <f>F470+9</f>
        <v>46235</v>
      </c>
    </row>
    <row r="471" spans="1:7">
      <c r="A471" s="243"/>
      <c r="B471" s="252" t="s">
        <v>1677</v>
      </c>
      <c r="C471" s="252" t="s">
        <v>1676</v>
      </c>
      <c r="D471" s="362"/>
      <c r="E471" s="247">
        <f>F471-3</f>
        <v>46230</v>
      </c>
      <c r="F471" s="247">
        <f>F470+7</f>
        <v>46233</v>
      </c>
      <c r="G471" s="247">
        <f>F471+9</f>
        <v>46242</v>
      </c>
    </row>
    <row r="472" spans="1:7">
      <c r="A472" s="243"/>
      <c r="B472" s="266"/>
      <c r="C472" s="287"/>
      <c r="D472" s="307"/>
      <c r="E472" s="263"/>
      <c r="F472" s="263"/>
      <c r="G472" s="263"/>
    </row>
    <row r="473" spans="1:7">
      <c r="A473" s="243"/>
      <c r="B473" s="266"/>
      <c r="C473" s="287"/>
      <c r="D473" s="307"/>
      <c r="E473" s="263"/>
      <c r="F473" s="263"/>
      <c r="G473" s="263"/>
    </row>
    <row r="474" spans="1:7">
      <c r="A474" s="334" t="s">
        <v>1675</v>
      </c>
      <c r="B474" s="296"/>
      <c r="C474" s="296"/>
      <c r="D474" s="352"/>
      <c r="E474" s="334"/>
      <c r="F474" s="334"/>
      <c r="G474" s="303"/>
    </row>
    <row r="475" spans="1:7">
      <c r="B475" s="243"/>
      <c r="C475" s="243"/>
    </row>
    <row r="476" spans="1:7">
      <c r="B476" s="259" t="s">
        <v>1200</v>
      </c>
      <c r="C476" s="259" t="s">
        <v>1302</v>
      </c>
      <c r="D476" s="327" t="s">
        <v>1182</v>
      </c>
      <c r="E476" s="320" t="s">
        <v>1067</v>
      </c>
      <c r="F476" s="320" t="s">
        <v>1655</v>
      </c>
      <c r="G476" s="320" t="s">
        <v>1668</v>
      </c>
    </row>
    <row r="477" spans="1:7">
      <c r="B477" s="257"/>
      <c r="C477" s="257"/>
      <c r="D477" s="326"/>
      <c r="E477" s="320" t="s">
        <v>1653</v>
      </c>
      <c r="F477" s="320" t="s">
        <v>1099</v>
      </c>
      <c r="G477" s="320" t="s">
        <v>1109</v>
      </c>
    </row>
    <row r="478" spans="1:7">
      <c r="B478" s="252" t="s">
        <v>1674</v>
      </c>
      <c r="C478" s="252" t="s">
        <v>1673</v>
      </c>
      <c r="D478" s="319" t="s">
        <v>1666</v>
      </c>
      <c r="E478" s="247">
        <f>F478-4</f>
        <v>46203</v>
      </c>
      <c r="F478" s="247">
        <v>46207</v>
      </c>
      <c r="G478" s="247">
        <f>F478+7</f>
        <v>46214</v>
      </c>
    </row>
    <row r="479" spans="1:7">
      <c r="B479" s="247" t="s">
        <v>1672</v>
      </c>
      <c r="C479" s="247" t="s">
        <v>1671</v>
      </c>
      <c r="D479" s="319" t="s">
        <v>1664</v>
      </c>
      <c r="E479" s="247">
        <f>F479-4</f>
        <v>46210</v>
      </c>
      <c r="F479" s="247">
        <f>F478+7</f>
        <v>46214</v>
      </c>
      <c r="G479" s="247">
        <f>F479+7</f>
        <v>46221</v>
      </c>
    </row>
    <row r="480" spans="1:7">
      <c r="B480" s="271" t="s">
        <v>1663</v>
      </c>
      <c r="C480" s="252" t="s">
        <v>1662</v>
      </c>
      <c r="D480" s="319" t="s">
        <v>1661</v>
      </c>
      <c r="E480" s="247">
        <f>F480-4</f>
        <v>46217</v>
      </c>
      <c r="F480" s="247">
        <f>F479+7</f>
        <v>46221</v>
      </c>
      <c r="G480" s="247">
        <f>F480+7</f>
        <v>46228</v>
      </c>
    </row>
    <row r="481" spans="1:7">
      <c r="B481" s="252" t="s">
        <v>1660</v>
      </c>
      <c r="C481" s="252" t="s">
        <v>1670</v>
      </c>
      <c r="D481" s="319" t="s">
        <v>1669</v>
      </c>
      <c r="E481" s="247">
        <f>F481-4</f>
        <v>46224</v>
      </c>
      <c r="F481" s="247">
        <f>F480+7</f>
        <v>46228</v>
      </c>
      <c r="G481" s="247">
        <f>F481+7</f>
        <v>46235</v>
      </c>
    </row>
    <row r="482" spans="1:7">
      <c r="B482" s="252" t="s">
        <v>1657</v>
      </c>
      <c r="C482" s="252" t="s">
        <v>1656</v>
      </c>
      <c r="D482" s="319"/>
      <c r="E482" s="247">
        <f>F482-4</f>
        <v>46231</v>
      </c>
      <c r="F482" s="247">
        <f>F481+7</f>
        <v>46235</v>
      </c>
      <c r="G482" s="247">
        <f>F482+7</f>
        <v>46242</v>
      </c>
    </row>
    <row r="483" spans="1:7">
      <c r="B483" s="287"/>
      <c r="C483" s="287"/>
      <c r="D483" s="307"/>
      <c r="E483" s="263"/>
      <c r="F483" s="263"/>
      <c r="G483" s="263"/>
    </row>
    <row r="484" spans="1:7">
      <c r="B484" s="259" t="s">
        <v>1200</v>
      </c>
      <c r="C484" s="259" t="s">
        <v>1302</v>
      </c>
      <c r="D484" s="327" t="s">
        <v>1451</v>
      </c>
      <c r="E484" s="320" t="s">
        <v>1655</v>
      </c>
      <c r="F484" s="320" t="s">
        <v>1655</v>
      </c>
      <c r="G484" s="320" t="s">
        <v>1668</v>
      </c>
    </row>
    <row r="485" spans="1:7">
      <c r="B485" s="257"/>
      <c r="C485" s="257"/>
      <c r="D485" s="326"/>
      <c r="E485" s="320" t="s">
        <v>1065</v>
      </c>
      <c r="F485" s="320" t="s">
        <v>1099</v>
      </c>
      <c r="G485" s="320" t="s">
        <v>1109</v>
      </c>
    </row>
    <row r="486" spans="1:7">
      <c r="B486" s="252" t="s">
        <v>1647</v>
      </c>
      <c r="C486" s="252" t="s">
        <v>1652</v>
      </c>
      <c r="D486" s="364" t="s">
        <v>1651</v>
      </c>
      <c r="E486" s="247">
        <f>F486-3</f>
        <v>46202</v>
      </c>
      <c r="F486" s="247">
        <v>46205</v>
      </c>
      <c r="G486" s="247">
        <f>F486+7</f>
        <v>46212</v>
      </c>
    </row>
    <row r="487" spans="1:7">
      <c r="B487" s="247" t="s">
        <v>1650</v>
      </c>
      <c r="C487" s="247" t="s">
        <v>1495</v>
      </c>
      <c r="D487" s="363"/>
      <c r="E487" s="247">
        <f>F487-3</f>
        <v>46209</v>
      </c>
      <c r="F487" s="247">
        <f>F486+7</f>
        <v>46212</v>
      </c>
      <c r="G487" s="247">
        <f>F487+7</f>
        <v>46219</v>
      </c>
    </row>
    <row r="488" spans="1:7">
      <c r="B488" s="271" t="s">
        <v>1649</v>
      </c>
      <c r="C488" s="252" t="s">
        <v>1648</v>
      </c>
      <c r="D488" s="363"/>
      <c r="E488" s="247">
        <f>F488-3</f>
        <v>46216</v>
      </c>
      <c r="F488" s="247">
        <f>F487+7</f>
        <v>46219</v>
      </c>
      <c r="G488" s="247">
        <f>F488+7</f>
        <v>46226</v>
      </c>
    </row>
    <row r="489" spans="1:7">
      <c r="B489" s="252" t="s">
        <v>1647</v>
      </c>
      <c r="C489" s="252" t="s">
        <v>1646</v>
      </c>
      <c r="D489" s="363"/>
      <c r="E489" s="247">
        <f>F489-3</f>
        <v>46223</v>
      </c>
      <c r="F489" s="247">
        <f>F488+7</f>
        <v>46226</v>
      </c>
      <c r="G489" s="247">
        <f>F489+7</f>
        <v>46233</v>
      </c>
    </row>
    <row r="490" spans="1:7">
      <c r="B490" s="252" t="s">
        <v>1650</v>
      </c>
      <c r="C490" s="252" t="s">
        <v>1489</v>
      </c>
      <c r="D490" s="362"/>
      <c r="E490" s="247">
        <f>F490-3</f>
        <v>46230</v>
      </c>
      <c r="F490" s="247">
        <f>F489+7</f>
        <v>46233</v>
      </c>
      <c r="G490" s="247">
        <f>F490+7</f>
        <v>46240</v>
      </c>
    </row>
    <row r="491" spans="1:7">
      <c r="B491" s="287"/>
      <c r="C491" s="287"/>
      <c r="D491" s="307"/>
      <c r="E491" s="263"/>
      <c r="F491" s="263"/>
      <c r="G491" s="263"/>
    </row>
    <row r="492" spans="1:7">
      <c r="B492" s="367"/>
      <c r="C492" s="367"/>
      <c r="D492" s="366"/>
      <c r="E492" s="263"/>
      <c r="F492" s="263"/>
      <c r="G492" s="365"/>
    </row>
    <row r="493" spans="1:7">
      <c r="A493" s="334" t="s">
        <v>374</v>
      </c>
      <c r="D493" s="352"/>
      <c r="E493" s="334"/>
    </row>
    <row r="494" spans="1:7">
      <c r="B494" s="259" t="s">
        <v>1183</v>
      </c>
      <c r="C494" s="259" t="s">
        <v>1302</v>
      </c>
      <c r="D494" s="258" t="s">
        <v>1182</v>
      </c>
      <c r="E494" s="255" t="s">
        <v>1067</v>
      </c>
      <c r="F494" s="255" t="s">
        <v>1067</v>
      </c>
      <c r="G494" s="320" t="s">
        <v>1654</v>
      </c>
    </row>
    <row r="495" spans="1:7">
      <c r="B495" s="257"/>
      <c r="C495" s="257"/>
      <c r="D495" s="256"/>
      <c r="E495" s="255" t="s">
        <v>1653</v>
      </c>
      <c r="F495" s="255" t="s">
        <v>1099</v>
      </c>
      <c r="G495" s="320" t="s">
        <v>1109</v>
      </c>
    </row>
    <row r="496" spans="1:7">
      <c r="B496" s="252" t="s">
        <v>1660</v>
      </c>
      <c r="C496" s="252" t="s">
        <v>1667</v>
      </c>
      <c r="D496" s="319" t="s">
        <v>1666</v>
      </c>
      <c r="E496" s="247">
        <f>F496-4</f>
        <v>46203</v>
      </c>
      <c r="F496" s="247">
        <v>46207</v>
      </c>
      <c r="G496" s="247">
        <f>F496+6</f>
        <v>46213</v>
      </c>
    </row>
    <row r="497" spans="1:16">
      <c r="B497" s="247" t="s">
        <v>1657</v>
      </c>
      <c r="C497" s="247" t="s">
        <v>1665</v>
      </c>
      <c r="D497" s="319" t="s">
        <v>1664</v>
      </c>
      <c r="E497" s="247">
        <f>F497-4</f>
        <v>46210</v>
      </c>
      <c r="F497" s="247">
        <f>F496+7</f>
        <v>46214</v>
      </c>
      <c r="G497" s="247">
        <f>F497+6</f>
        <v>46220</v>
      </c>
    </row>
    <row r="498" spans="1:16">
      <c r="B498" s="271" t="s">
        <v>1663</v>
      </c>
      <c r="C498" s="252" t="s">
        <v>1662</v>
      </c>
      <c r="D498" s="319" t="s">
        <v>1661</v>
      </c>
      <c r="E498" s="247">
        <f>F498-4</f>
        <v>46217</v>
      </c>
      <c r="F498" s="247">
        <f>F497+7</f>
        <v>46221</v>
      </c>
      <c r="G498" s="247">
        <f>F498+6</f>
        <v>46227</v>
      </c>
    </row>
    <row r="499" spans="1:16">
      <c r="B499" s="252" t="s">
        <v>1660</v>
      </c>
      <c r="C499" s="252" t="s">
        <v>1659</v>
      </c>
      <c r="D499" s="319" t="s">
        <v>1658</v>
      </c>
      <c r="E499" s="247">
        <f>F499-4</f>
        <v>46224</v>
      </c>
      <c r="F499" s="247">
        <f>F498+7</f>
        <v>46228</v>
      </c>
      <c r="G499" s="247">
        <f>F499+6</f>
        <v>46234</v>
      </c>
    </row>
    <row r="500" spans="1:16">
      <c r="B500" s="252" t="s">
        <v>1657</v>
      </c>
      <c r="C500" s="252" t="s">
        <v>1656</v>
      </c>
      <c r="D500" s="319"/>
      <c r="E500" s="247">
        <f>F500-4</f>
        <v>46231</v>
      </c>
      <c r="F500" s="247">
        <f>F499+7</f>
        <v>46235</v>
      </c>
      <c r="G500" s="247">
        <f>F500+6</f>
        <v>46241</v>
      </c>
    </row>
    <row r="501" spans="1:16" s="306" customFormat="1">
      <c r="A501" s="246"/>
      <c r="B501" s="287"/>
      <c r="C501" s="287"/>
      <c r="D501" s="307"/>
      <c r="E501" s="263"/>
      <c r="F501" s="263"/>
      <c r="G501" s="243"/>
      <c r="H501" s="243"/>
    </row>
    <row r="502" spans="1:16" s="306" customFormat="1">
      <c r="A502" s="246"/>
      <c r="B502" s="259" t="s">
        <v>1200</v>
      </c>
      <c r="C502" s="259" t="s">
        <v>1302</v>
      </c>
      <c r="D502" s="327" t="s">
        <v>1190</v>
      </c>
      <c r="E502" s="320" t="s">
        <v>1655</v>
      </c>
      <c r="F502" s="320" t="s">
        <v>1655</v>
      </c>
      <c r="G502" s="320" t="s">
        <v>1654</v>
      </c>
      <c r="H502" s="243"/>
    </row>
    <row r="503" spans="1:16" s="306" customFormat="1">
      <c r="A503" s="246"/>
      <c r="B503" s="257"/>
      <c r="C503" s="257"/>
      <c r="D503" s="326"/>
      <c r="E503" s="320" t="s">
        <v>1653</v>
      </c>
      <c r="F503" s="320" t="s">
        <v>1099</v>
      </c>
      <c r="G503" s="320" t="s">
        <v>11</v>
      </c>
      <c r="H503" s="243"/>
    </row>
    <row r="504" spans="1:16" s="306" customFormat="1">
      <c r="A504" s="246"/>
      <c r="B504" s="252" t="s">
        <v>1647</v>
      </c>
      <c r="C504" s="252" t="s">
        <v>1652</v>
      </c>
      <c r="D504" s="364" t="s">
        <v>1651</v>
      </c>
      <c r="E504" s="247">
        <f>F504-3</f>
        <v>46202</v>
      </c>
      <c r="F504" s="247">
        <v>46205</v>
      </c>
      <c r="G504" s="247">
        <f>F504+10</f>
        <v>46215</v>
      </c>
      <c r="H504" s="243"/>
    </row>
    <row r="505" spans="1:16" s="306" customFormat="1">
      <c r="A505" s="246"/>
      <c r="B505" s="247" t="s">
        <v>1650</v>
      </c>
      <c r="C505" s="247" t="s">
        <v>1495</v>
      </c>
      <c r="D505" s="363"/>
      <c r="E505" s="247">
        <f>F505-3</f>
        <v>46209</v>
      </c>
      <c r="F505" s="247">
        <f>F504+7</f>
        <v>46212</v>
      </c>
      <c r="G505" s="247">
        <f>F505+10</f>
        <v>46222</v>
      </c>
      <c r="H505" s="243"/>
    </row>
    <row r="506" spans="1:16" s="306" customFormat="1">
      <c r="A506" s="246"/>
      <c r="B506" s="271" t="s">
        <v>1649</v>
      </c>
      <c r="C506" s="252" t="s">
        <v>1648</v>
      </c>
      <c r="D506" s="363"/>
      <c r="E506" s="247">
        <f>F506-3</f>
        <v>46216</v>
      </c>
      <c r="F506" s="247">
        <f>F505+7</f>
        <v>46219</v>
      </c>
      <c r="G506" s="247">
        <f>F506+10</f>
        <v>46229</v>
      </c>
      <c r="H506" s="243"/>
    </row>
    <row r="507" spans="1:16" s="306" customFormat="1">
      <c r="A507" s="246"/>
      <c r="B507" s="252" t="s">
        <v>1647</v>
      </c>
      <c r="C507" s="252" t="s">
        <v>1646</v>
      </c>
      <c r="D507" s="363"/>
      <c r="E507" s="247">
        <f>F507-3</f>
        <v>46223</v>
      </c>
      <c r="F507" s="247">
        <f>F506+7</f>
        <v>46226</v>
      </c>
      <c r="G507" s="247">
        <f>F507+10</f>
        <v>46236</v>
      </c>
      <c r="H507" s="243"/>
    </row>
    <row r="508" spans="1:16" s="306" customFormat="1">
      <c r="A508" s="246"/>
      <c r="B508" s="252" t="s">
        <v>1645</v>
      </c>
      <c r="C508" s="252" t="s">
        <v>1489</v>
      </c>
      <c r="D508" s="362"/>
      <c r="E508" s="247">
        <f>F508-3</f>
        <v>46230</v>
      </c>
      <c r="F508" s="247">
        <f>F507+7</f>
        <v>46233</v>
      </c>
      <c r="G508" s="247">
        <f>F508+10</f>
        <v>46243</v>
      </c>
      <c r="H508" s="243"/>
    </row>
    <row r="509" spans="1:16" s="306" customFormat="1">
      <c r="A509" s="246"/>
      <c r="B509" s="266"/>
      <c r="C509" s="287"/>
      <c r="D509" s="307"/>
      <c r="E509" s="263"/>
      <c r="F509" s="263"/>
      <c r="G509" s="243"/>
      <c r="H509" s="243"/>
    </row>
    <row r="510" spans="1:16" s="306" customFormat="1">
      <c r="A510" s="334" t="s">
        <v>1644</v>
      </c>
      <c r="B510" s="245"/>
      <c r="C510" s="245"/>
      <c r="D510" s="244"/>
      <c r="E510" s="243"/>
      <c r="F510" s="243"/>
      <c r="G510" s="243"/>
      <c r="H510" s="243"/>
      <c r="I510" s="243"/>
      <c r="J510" s="243"/>
      <c r="K510" s="243"/>
      <c r="L510" s="243"/>
      <c r="M510" s="243"/>
      <c r="N510" s="243"/>
      <c r="O510" s="243"/>
      <c r="P510" s="243"/>
    </row>
    <row r="511" spans="1:16" s="306" customFormat="1">
      <c r="A511" s="333"/>
      <c r="B511" s="259" t="s">
        <v>5</v>
      </c>
      <c r="C511" s="259" t="s">
        <v>6</v>
      </c>
      <c r="D511" s="258" t="s">
        <v>7</v>
      </c>
      <c r="E511" s="255" t="s">
        <v>817</v>
      </c>
      <c r="F511" s="255" t="s">
        <v>817</v>
      </c>
      <c r="G511" s="320" t="s">
        <v>1634</v>
      </c>
      <c r="H511" s="243"/>
      <c r="I511" s="243"/>
      <c r="J511" s="243"/>
      <c r="K511" s="243"/>
      <c r="L511" s="243"/>
      <c r="M511" s="243"/>
      <c r="N511" s="243"/>
      <c r="O511" s="243"/>
      <c r="P511" s="243"/>
    </row>
    <row r="512" spans="1:16" s="306" customFormat="1">
      <c r="A512" s="333"/>
      <c r="B512" s="257"/>
      <c r="C512" s="257"/>
      <c r="D512" s="256"/>
      <c r="E512" s="255" t="s">
        <v>880</v>
      </c>
      <c r="F512" s="255" t="s">
        <v>10</v>
      </c>
      <c r="G512" s="320" t="s">
        <v>11</v>
      </c>
      <c r="H512" s="243"/>
      <c r="I512" s="243"/>
      <c r="J512" s="243"/>
      <c r="K512" s="243"/>
      <c r="L512" s="243"/>
      <c r="M512" s="243"/>
      <c r="N512" s="243"/>
      <c r="O512" s="243"/>
      <c r="P512" s="243"/>
    </row>
    <row r="513" spans="1:16" s="306" customFormat="1" ht="16.5" customHeight="1">
      <c r="A513" s="333"/>
      <c r="B513" s="252" t="s">
        <v>1254</v>
      </c>
      <c r="C513" s="252" t="s">
        <v>1558</v>
      </c>
      <c r="D513" s="319" t="s">
        <v>1643</v>
      </c>
      <c r="E513" s="247">
        <f>F513-5</f>
        <v>46200</v>
      </c>
      <c r="F513" s="247">
        <v>46205</v>
      </c>
      <c r="G513" s="247">
        <f>F513+6</f>
        <v>46211</v>
      </c>
      <c r="H513" s="243"/>
      <c r="I513" s="243"/>
      <c r="J513" s="243"/>
      <c r="K513" s="243"/>
      <c r="L513" s="243"/>
      <c r="M513" s="243"/>
      <c r="N513" s="243"/>
      <c r="O513" s="243"/>
      <c r="P513" s="243"/>
    </row>
    <row r="514" spans="1:16" s="306" customFormat="1">
      <c r="A514" s="333"/>
      <c r="B514" s="247" t="s">
        <v>1642</v>
      </c>
      <c r="C514" s="247" t="s">
        <v>1556</v>
      </c>
      <c r="D514" s="319"/>
      <c r="E514" s="247">
        <f>F514-5</f>
        <v>46207</v>
      </c>
      <c r="F514" s="247">
        <f>F513+7</f>
        <v>46212</v>
      </c>
      <c r="G514" s="247">
        <f>F514+6</f>
        <v>46218</v>
      </c>
      <c r="H514" s="243"/>
      <c r="I514" s="243"/>
      <c r="J514" s="243"/>
      <c r="K514" s="243"/>
      <c r="L514" s="243"/>
      <c r="M514" s="243"/>
      <c r="N514" s="243"/>
      <c r="O514" s="243"/>
      <c r="P514" s="243"/>
    </row>
    <row r="515" spans="1:16" s="306" customFormat="1" ht="16.5" customHeight="1">
      <c r="A515" s="333"/>
      <c r="B515" s="271" t="s">
        <v>1250</v>
      </c>
      <c r="C515" s="252" t="s">
        <v>1556</v>
      </c>
      <c r="D515" s="319"/>
      <c r="E515" s="247">
        <f>F515-5</f>
        <v>46214</v>
      </c>
      <c r="F515" s="247">
        <f>F514+7</f>
        <v>46219</v>
      </c>
      <c r="G515" s="247">
        <f>F515+6</f>
        <v>46225</v>
      </c>
      <c r="H515" s="243"/>
      <c r="I515" s="243"/>
      <c r="J515" s="243"/>
      <c r="K515" s="243"/>
      <c r="L515" s="243"/>
      <c r="M515" s="243"/>
      <c r="N515" s="243"/>
      <c r="O515" s="243"/>
      <c r="P515" s="243"/>
    </row>
    <row r="516" spans="1:16" s="306" customFormat="1">
      <c r="A516" s="246"/>
      <c r="B516" s="252" t="s">
        <v>1641</v>
      </c>
      <c r="C516" s="252" t="s">
        <v>1603</v>
      </c>
      <c r="D516" s="319"/>
      <c r="E516" s="247">
        <f>F516-5</f>
        <v>46221</v>
      </c>
      <c r="F516" s="247">
        <f>F515+7</f>
        <v>46226</v>
      </c>
      <c r="G516" s="247">
        <f>F516+6</f>
        <v>46232</v>
      </c>
      <c r="H516" s="243"/>
      <c r="I516" s="243"/>
      <c r="J516" s="243"/>
      <c r="K516" s="243"/>
      <c r="L516" s="243"/>
      <c r="M516" s="243"/>
      <c r="N516" s="243"/>
      <c r="O516" s="243"/>
      <c r="P516" s="243"/>
    </row>
    <row r="517" spans="1:16" s="306" customFormat="1">
      <c r="A517" s="246"/>
      <c r="B517" s="252" t="s">
        <v>1254</v>
      </c>
      <c r="C517" s="252" t="s">
        <v>1556</v>
      </c>
      <c r="D517" s="319"/>
      <c r="E517" s="247">
        <f>F517-5</f>
        <v>46228</v>
      </c>
      <c r="F517" s="247">
        <f>F516+7</f>
        <v>46233</v>
      </c>
      <c r="G517" s="247">
        <f>F517+6</f>
        <v>46239</v>
      </c>
      <c r="H517" s="243"/>
      <c r="I517" s="243"/>
      <c r="J517" s="243"/>
      <c r="K517" s="243"/>
      <c r="L517" s="243"/>
      <c r="M517" s="243"/>
      <c r="N517" s="243"/>
      <c r="O517" s="243"/>
      <c r="P517" s="243"/>
    </row>
    <row r="518" spans="1:16" s="306" customFormat="1">
      <c r="A518" s="246"/>
      <c r="B518" s="352"/>
      <c r="C518" s="334"/>
      <c r="D518" s="352"/>
      <c r="E518" s="334"/>
      <c r="F518" s="334"/>
      <c r="G518" s="334"/>
      <c r="H518" s="243"/>
      <c r="I518" s="243"/>
      <c r="J518" s="243"/>
      <c r="K518" s="243"/>
      <c r="L518" s="243"/>
      <c r="M518" s="243"/>
      <c r="N518" s="243"/>
      <c r="O518" s="243"/>
      <c r="P518" s="243"/>
    </row>
    <row r="519" spans="1:16">
      <c r="B519" s="259" t="s">
        <v>914</v>
      </c>
      <c r="C519" s="259" t="s">
        <v>6</v>
      </c>
      <c r="D519" s="327" t="s">
        <v>1182</v>
      </c>
      <c r="E519" s="320" t="s">
        <v>817</v>
      </c>
      <c r="F519" s="320" t="s">
        <v>817</v>
      </c>
      <c r="G519" s="320" t="s">
        <v>1634</v>
      </c>
    </row>
    <row r="520" spans="1:16" ht="16.5" customHeight="1">
      <c r="B520" s="257"/>
      <c r="C520" s="257"/>
      <c r="D520" s="326"/>
      <c r="E520" s="320" t="s">
        <v>880</v>
      </c>
      <c r="F520" s="320" t="s">
        <v>10</v>
      </c>
      <c r="G520" s="320" t="s">
        <v>11</v>
      </c>
    </row>
    <row r="521" spans="1:16" ht="16.5" customHeight="1">
      <c r="B521" s="252" t="s">
        <v>1636</v>
      </c>
      <c r="C521" s="252" t="s">
        <v>1603</v>
      </c>
      <c r="D521" s="364" t="s">
        <v>1640</v>
      </c>
      <c r="E521" s="247">
        <f>F521-3</f>
        <v>46204</v>
      </c>
      <c r="F521" s="247">
        <v>46207</v>
      </c>
      <c r="G521" s="247">
        <f>F521+6</f>
        <v>46213</v>
      </c>
    </row>
    <row r="522" spans="1:16">
      <c r="B522" s="247" t="s">
        <v>1639</v>
      </c>
      <c r="C522" s="247" t="s">
        <v>1552</v>
      </c>
      <c r="D522" s="363"/>
      <c r="E522" s="247">
        <f>F522-3</f>
        <v>46211</v>
      </c>
      <c r="F522" s="247">
        <f>F521+7</f>
        <v>46214</v>
      </c>
      <c r="G522" s="247">
        <f>F522+6</f>
        <v>46220</v>
      </c>
    </row>
    <row r="523" spans="1:16" ht="16.5" customHeight="1">
      <c r="B523" s="271" t="s">
        <v>1638</v>
      </c>
      <c r="C523" s="252" t="s">
        <v>1556</v>
      </c>
      <c r="D523" s="363"/>
      <c r="E523" s="247">
        <f>F523-3</f>
        <v>46218</v>
      </c>
      <c r="F523" s="247">
        <f>F522+7</f>
        <v>46221</v>
      </c>
      <c r="G523" s="247">
        <f>F523+6</f>
        <v>46227</v>
      </c>
    </row>
    <row r="524" spans="1:16" ht="16.5" customHeight="1">
      <c r="B524" s="252" t="s">
        <v>1637</v>
      </c>
      <c r="C524" s="252" t="s">
        <v>1554</v>
      </c>
      <c r="D524" s="363"/>
      <c r="E524" s="247">
        <f>F524-3</f>
        <v>46225</v>
      </c>
      <c r="F524" s="247">
        <f>F523+7</f>
        <v>46228</v>
      </c>
      <c r="G524" s="247">
        <f>F524+6</f>
        <v>46234</v>
      </c>
    </row>
    <row r="525" spans="1:16" ht="16.5" customHeight="1">
      <c r="B525" s="252" t="s">
        <v>1636</v>
      </c>
      <c r="C525" s="252" t="s">
        <v>1635</v>
      </c>
      <c r="D525" s="362"/>
      <c r="E525" s="247">
        <f>F525-3</f>
        <v>46232</v>
      </c>
      <c r="F525" s="247">
        <f>F524+7</f>
        <v>46235</v>
      </c>
      <c r="G525" s="247">
        <f>F525+6</f>
        <v>46241</v>
      </c>
    </row>
    <row r="526" spans="1:16">
      <c r="B526" s="287"/>
      <c r="C526" s="287"/>
      <c r="D526" s="307"/>
      <c r="E526" s="263"/>
      <c r="F526" s="263"/>
      <c r="G526" s="263"/>
    </row>
    <row r="527" spans="1:16">
      <c r="B527" s="259" t="s">
        <v>1183</v>
      </c>
      <c r="C527" s="259" t="s">
        <v>1480</v>
      </c>
      <c r="D527" s="327" t="s">
        <v>1182</v>
      </c>
      <c r="E527" s="320" t="s">
        <v>1462</v>
      </c>
      <c r="F527" s="320" t="s">
        <v>1462</v>
      </c>
      <c r="G527" s="320" t="s">
        <v>1634</v>
      </c>
    </row>
    <row r="528" spans="1:16">
      <c r="B528" s="257"/>
      <c r="C528" s="257"/>
      <c r="D528" s="326"/>
      <c r="E528" s="320" t="s">
        <v>1135</v>
      </c>
      <c r="F528" s="320" t="s">
        <v>1633</v>
      </c>
      <c r="G528" s="320" t="s">
        <v>1474</v>
      </c>
    </row>
    <row r="529" spans="1:10" ht="16.5" customHeight="1">
      <c r="B529" s="252" t="s">
        <v>1299</v>
      </c>
      <c r="C529" s="252" t="s">
        <v>1632</v>
      </c>
      <c r="D529" s="364" t="s">
        <v>1631</v>
      </c>
      <c r="E529" s="247">
        <f>F529-3</f>
        <v>46204</v>
      </c>
      <c r="F529" s="247">
        <v>46207</v>
      </c>
      <c r="G529" s="247">
        <f>F529+6</f>
        <v>46213</v>
      </c>
    </row>
    <row r="530" spans="1:10">
      <c r="B530" s="247" t="s">
        <v>1627</v>
      </c>
      <c r="C530" s="247" t="s">
        <v>1630</v>
      </c>
      <c r="D530" s="363"/>
      <c r="E530" s="247">
        <f>F530-3</f>
        <v>46211</v>
      </c>
      <c r="F530" s="247">
        <f>F529+7</f>
        <v>46214</v>
      </c>
      <c r="G530" s="247">
        <f>F530+6</f>
        <v>46220</v>
      </c>
    </row>
    <row r="531" spans="1:10">
      <c r="B531" s="271" t="s">
        <v>1296</v>
      </c>
      <c r="C531" s="252" t="s">
        <v>1629</v>
      </c>
      <c r="D531" s="363"/>
      <c r="E531" s="247">
        <f>F531-3</f>
        <v>46218</v>
      </c>
      <c r="F531" s="247">
        <f>F530+7</f>
        <v>46221</v>
      </c>
      <c r="G531" s="247">
        <f>F531+6</f>
        <v>46227</v>
      </c>
    </row>
    <row r="532" spans="1:10">
      <c r="B532" s="252" t="s">
        <v>1299</v>
      </c>
      <c r="C532" s="252" t="s">
        <v>1628</v>
      </c>
      <c r="D532" s="363"/>
      <c r="E532" s="247">
        <f>F532-3</f>
        <v>46225</v>
      </c>
      <c r="F532" s="247">
        <f>F531+7</f>
        <v>46228</v>
      </c>
      <c r="G532" s="247">
        <f>F532+6</f>
        <v>46234</v>
      </c>
    </row>
    <row r="533" spans="1:10">
      <c r="B533" s="252" t="s">
        <v>1627</v>
      </c>
      <c r="C533" s="252" t="s">
        <v>1626</v>
      </c>
      <c r="D533" s="362"/>
      <c r="E533" s="247">
        <f>F533-3</f>
        <v>46232</v>
      </c>
      <c r="F533" s="247">
        <f>F532+7</f>
        <v>46235</v>
      </c>
      <c r="G533" s="247">
        <f>F533+6</f>
        <v>46241</v>
      </c>
    </row>
    <row r="534" spans="1:10">
      <c r="B534" s="287"/>
      <c r="C534" s="287"/>
      <c r="D534" s="307"/>
      <c r="E534" s="263"/>
      <c r="F534" s="263"/>
      <c r="G534" s="263"/>
    </row>
    <row r="535" spans="1:10">
      <c r="B535" s="287"/>
      <c r="C535" s="287"/>
      <c r="D535" s="307"/>
      <c r="E535" s="263"/>
      <c r="F535" s="263"/>
      <c r="G535" s="263"/>
    </row>
    <row r="536" spans="1:10">
      <c r="A536" s="334" t="s">
        <v>838</v>
      </c>
    </row>
    <row r="537" spans="1:10" s="306" customFormat="1">
      <c r="A537" s="243"/>
      <c r="B537" s="259" t="s">
        <v>1183</v>
      </c>
      <c r="C537" s="259" t="s">
        <v>1480</v>
      </c>
      <c r="D537" s="327" t="s">
        <v>1190</v>
      </c>
      <c r="E537" s="320" t="s">
        <v>1462</v>
      </c>
      <c r="F537" s="320" t="s">
        <v>1462</v>
      </c>
      <c r="G537" s="320" t="s">
        <v>1616</v>
      </c>
      <c r="H537" s="243"/>
      <c r="I537" s="243"/>
      <c r="J537" s="243"/>
    </row>
    <row r="538" spans="1:10">
      <c r="A538" s="243"/>
      <c r="B538" s="257"/>
      <c r="C538" s="257"/>
      <c r="D538" s="326"/>
      <c r="E538" s="320" t="s">
        <v>1448</v>
      </c>
      <c r="F538" s="247" t="s">
        <v>1180</v>
      </c>
      <c r="G538" s="320" t="s">
        <v>1474</v>
      </c>
    </row>
    <row r="539" spans="1:10">
      <c r="A539" s="243"/>
      <c r="B539" s="252" t="s">
        <v>1623</v>
      </c>
      <c r="C539" s="252" t="s">
        <v>1606</v>
      </c>
      <c r="D539" s="364" t="s">
        <v>1625</v>
      </c>
      <c r="E539" s="247">
        <f>F539-3</f>
        <v>46202</v>
      </c>
      <c r="F539" s="247">
        <v>46205</v>
      </c>
      <c r="G539" s="247">
        <f>F539+5</f>
        <v>46210</v>
      </c>
    </row>
    <row r="540" spans="1:10">
      <c r="A540" s="243"/>
      <c r="B540" s="247" t="s">
        <v>1621</v>
      </c>
      <c r="C540" s="247" t="s">
        <v>1606</v>
      </c>
      <c r="D540" s="363"/>
      <c r="E540" s="247">
        <f>F540-3</f>
        <v>46209</v>
      </c>
      <c r="F540" s="247">
        <f>F539+7</f>
        <v>46212</v>
      </c>
      <c r="G540" s="247">
        <f>F540+5</f>
        <v>46217</v>
      </c>
    </row>
    <row r="541" spans="1:10">
      <c r="A541" s="243"/>
      <c r="B541" s="271" t="s">
        <v>1624</v>
      </c>
      <c r="C541" s="252" t="s">
        <v>1606</v>
      </c>
      <c r="D541" s="363"/>
      <c r="E541" s="247">
        <f>F541-3</f>
        <v>46216</v>
      </c>
      <c r="F541" s="247">
        <f>F540+7</f>
        <v>46219</v>
      </c>
      <c r="G541" s="247">
        <f>F541+5</f>
        <v>46224</v>
      </c>
    </row>
    <row r="542" spans="1:10">
      <c r="A542" s="243"/>
      <c r="B542" s="252" t="s">
        <v>1623</v>
      </c>
      <c r="C542" s="252" t="s">
        <v>1622</v>
      </c>
      <c r="D542" s="363"/>
      <c r="E542" s="247">
        <f>F542-3</f>
        <v>46223</v>
      </c>
      <c r="F542" s="247">
        <f>F541+7</f>
        <v>46226</v>
      </c>
      <c r="G542" s="247">
        <f>F542+5</f>
        <v>46231</v>
      </c>
    </row>
    <row r="543" spans="1:10">
      <c r="A543" s="243"/>
      <c r="B543" s="252" t="s">
        <v>1621</v>
      </c>
      <c r="C543" s="252" t="s">
        <v>1617</v>
      </c>
      <c r="D543" s="362"/>
      <c r="E543" s="247">
        <f>F543-3</f>
        <v>46230</v>
      </c>
      <c r="F543" s="247">
        <f>F542+7</f>
        <v>46233</v>
      </c>
      <c r="G543" s="247">
        <f>F543+5</f>
        <v>46238</v>
      </c>
    </row>
    <row r="544" spans="1:10">
      <c r="A544" s="243"/>
      <c r="B544" s="266"/>
      <c r="C544" s="266"/>
      <c r="D544" s="361"/>
      <c r="E544" s="266"/>
    </row>
    <row r="545" spans="1:8">
      <c r="A545" s="243"/>
      <c r="B545" s="259" t="s">
        <v>1183</v>
      </c>
      <c r="C545" s="259" t="s">
        <v>1480</v>
      </c>
      <c r="D545" s="327" t="s">
        <v>1182</v>
      </c>
      <c r="E545" s="320" t="s">
        <v>1462</v>
      </c>
      <c r="F545" s="320" t="s">
        <v>1462</v>
      </c>
      <c r="G545" s="320" t="s">
        <v>1616</v>
      </c>
    </row>
    <row r="546" spans="1:8">
      <c r="A546" s="243"/>
      <c r="B546" s="257"/>
      <c r="C546" s="257"/>
      <c r="D546" s="326"/>
      <c r="E546" s="320" t="s">
        <v>1448</v>
      </c>
      <c r="F546" s="320" t="s">
        <v>1180</v>
      </c>
      <c r="G546" s="320" t="s">
        <v>1460</v>
      </c>
    </row>
    <row r="547" spans="1:8" s="306" customFormat="1">
      <c r="A547" s="243"/>
      <c r="B547" s="252" t="s">
        <v>1619</v>
      </c>
      <c r="C547" s="252" t="s">
        <v>1552</v>
      </c>
      <c r="D547" s="304" t="s">
        <v>1620</v>
      </c>
      <c r="E547" s="247">
        <f>F547-3</f>
        <v>46204</v>
      </c>
      <c r="F547" s="247">
        <v>46207</v>
      </c>
      <c r="G547" s="247">
        <f>F547+4</f>
        <v>46211</v>
      </c>
      <c r="H547" s="243"/>
    </row>
    <row r="548" spans="1:8">
      <c r="A548" s="243"/>
      <c r="B548" s="247" t="s">
        <v>1618</v>
      </c>
      <c r="C548" s="247" t="s">
        <v>1606</v>
      </c>
      <c r="D548" s="301"/>
      <c r="E548" s="247">
        <f>F548-3</f>
        <v>46211</v>
      </c>
      <c r="F548" s="247">
        <f>F547+7</f>
        <v>46214</v>
      </c>
      <c r="G548" s="247">
        <f>F548+4</f>
        <v>46218</v>
      </c>
    </row>
    <row r="549" spans="1:8">
      <c r="A549" s="243"/>
      <c r="B549" s="271" t="s">
        <v>1290</v>
      </c>
      <c r="C549" s="252" t="s">
        <v>1606</v>
      </c>
      <c r="D549" s="301"/>
      <c r="E549" s="247">
        <f>F549-3</f>
        <v>46218</v>
      </c>
      <c r="F549" s="247">
        <f>F548+7</f>
        <v>46221</v>
      </c>
      <c r="G549" s="247">
        <f>F549+4</f>
        <v>46225</v>
      </c>
    </row>
    <row r="550" spans="1:8">
      <c r="A550" s="243"/>
      <c r="B550" s="252" t="s">
        <v>1619</v>
      </c>
      <c r="C550" s="252" t="s">
        <v>1606</v>
      </c>
      <c r="D550" s="301"/>
      <c r="E550" s="247">
        <f>F550-3</f>
        <v>46225</v>
      </c>
      <c r="F550" s="247">
        <f>F549+7</f>
        <v>46228</v>
      </c>
      <c r="G550" s="247">
        <f>F550+4</f>
        <v>46232</v>
      </c>
    </row>
    <row r="551" spans="1:8">
      <c r="A551" s="243"/>
      <c r="B551" s="252" t="s">
        <v>1618</v>
      </c>
      <c r="C551" s="252" t="s">
        <v>1617</v>
      </c>
      <c r="D551" s="300"/>
      <c r="E551" s="247">
        <f>F551-3</f>
        <v>46232</v>
      </c>
      <c r="F551" s="247">
        <f>F550+7</f>
        <v>46235</v>
      </c>
      <c r="G551" s="247">
        <f>F551+4</f>
        <v>46239</v>
      </c>
    </row>
    <row r="552" spans="1:8">
      <c r="A552" s="243"/>
      <c r="B552" s="243"/>
      <c r="C552" s="243"/>
      <c r="E552" s="263"/>
      <c r="F552" s="263"/>
      <c r="G552" s="263"/>
    </row>
    <row r="553" spans="1:8">
      <c r="A553" s="243"/>
      <c r="B553" s="259" t="s">
        <v>1200</v>
      </c>
      <c r="C553" s="259" t="s">
        <v>6</v>
      </c>
      <c r="D553" s="327" t="s">
        <v>1182</v>
      </c>
      <c r="E553" s="320" t="s">
        <v>817</v>
      </c>
      <c r="F553" s="320" t="s">
        <v>817</v>
      </c>
      <c r="G553" s="320" t="s">
        <v>1616</v>
      </c>
    </row>
    <row r="554" spans="1:8">
      <c r="A554" s="243"/>
      <c r="B554" s="257"/>
      <c r="C554" s="257"/>
      <c r="D554" s="326"/>
      <c r="E554" s="320" t="s">
        <v>880</v>
      </c>
      <c r="F554" s="320" t="s">
        <v>10</v>
      </c>
      <c r="G554" s="320" t="s">
        <v>1460</v>
      </c>
    </row>
    <row r="555" spans="1:8">
      <c r="A555" s="243"/>
      <c r="B555" s="252" t="s">
        <v>1611</v>
      </c>
      <c r="C555" s="252" t="s">
        <v>1589</v>
      </c>
      <c r="D555" s="319" t="s">
        <v>1615</v>
      </c>
      <c r="E555" s="247">
        <f>F555-3</f>
        <v>46203</v>
      </c>
      <c r="F555" s="247">
        <v>46206</v>
      </c>
      <c r="G555" s="247">
        <f>F555+5</f>
        <v>46211</v>
      </c>
    </row>
    <row r="556" spans="1:8">
      <c r="A556" s="243"/>
      <c r="B556" s="247" t="s">
        <v>1612</v>
      </c>
      <c r="C556" s="247" t="s">
        <v>1614</v>
      </c>
      <c r="D556" s="319"/>
      <c r="E556" s="247">
        <f>F556-3</f>
        <v>46210</v>
      </c>
      <c r="F556" s="247">
        <f>F555+7</f>
        <v>46213</v>
      </c>
      <c r="G556" s="247">
        <f>F556+5</f>
        <v>46218</v>
      </c>
    </row>
    <row r="557" spans="1:8">
      <c r="A557" s="243"/>
      <c r="B557" s="271" t="s">
        <v>1611</v>
      </c>
      <c r="C557" s="252" t="s">
        <v>1613</v>
      </c>
      <c r="D557" s="319"/>
      <c r="E557" s="247">
        <f>F557-3</f>
        <v>46217</v>
      </c>
      <c r="F557" s="247">
        <f>F556+7</f>
        <v>46220</v>
      </c>
      <c r="G557" s="247">
        <f>F557+5</f>
        <v>46225</v>
      </c>
    </row>
    <row r="558" spans="1:8">
      <c r="A558" s="243"/>
      <c r="B558" s="252" t="s">
        <v>1612</v>
      </c>
      <c r="C558" s="252" t="s">
        <v>1610</v>
      </c>
      <c r="D558" s="319"/>
      <c r="E558" s="247">
        <f>F558-3</f>
        <v>46224</v>
      </c>
      <c r="F558" s="247">
        <f>F557+7</f>
        <v>46227</v>
      </c>
      <c r="G558" s="247">
        <f>F558+5</f>
        <v>46232</v>
      </c>
    </row>
    <row r="559" spans="1:8">
      <c r="A559" s="243"/>
      <c r="B559" s="252" t="s">
        <v>1611</v>
      </c>
      <c r="C559" s="252" t="s">
        <v>1610</v>
      </c>
      <c r="D559" s="319"/>
      <c r="E559" s="247">
        <f>F559-3</f>
        <v>46231</v>
      </c>
      <c r="F559" s="247">
        <f>F558+7</f>
        <v>46234</v>
      </c>
      <c r="G559" s="247">
        <f>F559+5</f>
        <v>46239</v>
      </c>
    </row>
    <row r="560" spans="1:8">
      <c r="A560" s="243"/>
      <c r="B560" s="243"/>
      <c r="C560" s="243"/>
      <c r="E560" s="263"/>
      <c r="F560" s="263"/>
      <c r="G560" s="263"/>
    </row>
    <row r="561" spans="1:7">
      <c r="A561" s="334" t="s">
        <v>1609</v>
      </c>
      <c r="B561" s="263"/>
      <c r="C561" s="263"/>
      <c r="D561" s="360"/>
      <c r="E561" s="263"/>
      <c r="F561" s="263"/>
      <c r="G561" s="263"/>
    </row>
    <row r="562" spans="1:7">
      <c r="B562" s="259" t="s">
        <v>1183</v>
      </c>
      <c r="C562" s="259" t="s">
        <v>1480</v>
      </c>
      <c r="D562" s="327" t="s">
        <v>1182</v>
      </c>
      <c r="E562" s="320" t="s">
        <v>1138</v>
      </c>
      <c r="F562" s="320" t="s">
        <v>1462</v>
      </c>
      <c r="G562" s="320" t="s">
        <v>1602</v>
      </c>
    </row>
    <row r="563" spans="1:7">
      <c r="B563" s="257"/>
      <c r="C563" s="257"/>
      <c r="D563" s="326"/>
      <c r="E563" s="320" t="s">
        <v>1135</v>
      </c>
      <c r="F563" s="320" t="s">
        <v>1180</v>
      </c>
      <c r="G563" s="320" t="s">
        <v>1474</v>
      </c>
    </row>
    <row r="564" spans="1:7">
      <c r="B564" s="252" t="s">
        <v>1605</v>
      </c>
      <c r="C564" s="252" t="s">
        <v>1554</v>
      </c>
      <c r="D564" s="319" t="s">
        <v>1608</v>
      </c>
      <c r="E564" s="247">
        <f>F564-5</f>
        <v>46199</v>
      </c>
      <c r="F564" s="247">
        <v>46204</v>
      </c>
      <c r="G564" s="247">
        <f>F564+11</f>
        <v>46215</v>
      </c>
    </row>
    <row r="565" spans="1:7">
      <c r="B565" s="247" t="s">
        <v>1604</v>
      </c>
      <c r="C565" s="247" t="s">
        <v>1556</v>
      </c>
      <c r="D565" s="319"/>
      <c r="E565" s="247">
        <f>F565-5</f>
        <v>46206</v>
      </c>
      <c r="F565" s="247">
        <f>F564+7</f>
        <v>46211</v>
      </c>
      <c r="G565" s="247">
        <f>F565+11</f>
        <v>46222</v>
      </c>
    </row>
    <row r="566" spans="1:7">
      <c r="B566" s="271" t="s">
        <v>1607</v>
      </c>
      <c r="C566" s="252" t="s">
        <v>1606</v>
      </c>
      <c r="D566" s="319"/>
      <c r="E566" s="247">
        <f>F566-5</f>
        <v>46213</v>
      </c>
      <c r="F566" s="247">
        <f>F565+7</f>
        <v>46218</v>
      </c>
      <c r="G566" s="247">
        <f>F566+11</f>
        <v>46229</v>
      </c>
    </row>
    <row r="567" spans="1:7">
      <c r="B567" s="252" t="s">
        <v>1605</v>
      </c>
      <c r="C567" s="252" t="s">
        <v>1603</v>
      </c>
      <c r="D567" s="319"/>
      <c r="E567" s="247">
        <f>F567-5</f>
        <v>46220</v>
      </c>
      <c r="F567" s="247">
        <f>F566+7</f>
        <v>46225</v>
      </c>
      <c r="G567" s="247">
        <f>F567+11</f>
        <v>46236</v>
      </c>
    </row>
    <row r="568" spans="1:7">
      <c r="B568" s="252" t="s">
        <v>1604</v>
      </c>
      <c r="C568" s="252" t="s">
        <v>1603</v>
      </c>
      <c r="D568" s="319"/>
      <c r="E568" s="247">
        <f>F568-5</f>
        <v>46227</v>
      </c>
      <c r="F568" s="247">
        <f>F567+7</f>
        <v>46232</v>
      </c>
      <c r="G568" s="247">
        <f>F568+11</f>
        <v>46243</v>
      </c>
    </row>
    <row r="569" spans="1:7">
      <c r="B569" s="244" t="s">
        <v>971</v>
      </c>
      <c r="C569" s="263" t="s">
        <v>971</v>
      </c>
      <c r="E569" s="263"/>
      <c r="F569" s="263"/>
    </row>
    <row r="570" spans="1:7">
      <c r="B570" s="259" t="s">
        <v>914</v>
      </c>
      <c r="C570" s="259" t="s">
        <v>1480</v>
      </c>
      <c r="D570" s="327" t="s">
        <v>1182</v>
      </c>
      <c r="E570" s="320" t="s">
        <v>1138</v>
      </c>
      <c r="F570" s="320" t="s">
        <v>1138</v>
      </c>
      <c r="G570" s="320" t="s">
        <v>1602</v>
      </c>
    </row>
    <row r="571" spans="1:7">
      <c r="B571" s="257"/>
      <c r="C571" s="257"/>
      <c r="D571" s="326"/>
      <c r="E571" s="320" t="s">
        <v>1448</v>
      </c>
      <c r="F571" s="320" t="s">
        <v>1134</v>
      </c>
      <c r="G571" s="320" t="s">
        <v>1474</v>
      </c>
    </row>
    <row r="572" spans="1:7">
      <c r="B572" s="252" t="s">
        <v>1601</v>
      </c>
      <c r="C572" s="252" t="s">
        <v>1600</v>
      </c>
      <c r="D572" s="319" t="s">
        <v>1599</v>
      </c>
      <c r="E572" s="247">
        <f>F572-3</f>
        <v>46207</v>
      </c>
      <c r="F572" s="247">
        <v>46210</v>
      </c>
      <c r="G572" s="247">
        <f>F572+8</f>
        <v>46218</v>
      </c>
    </row>
    <row r="573" spans="1:7">
      <c r="B573" s="247" t="s">
        <v>1598</v>
      </c>
      <c r="C573" s="247" t="s">
        <v>1597</v>
      </c>
      <c r="D573" s="319"/>
      <c r="E573" s="247">
        <f>F573-3</f>
        <v>46214</v>
      </c>
      <c r="F573" s="247">
        <f>F572+7</f>
        <v>46217</v>
      </c>
      <c r="G573" s="247">
        <f>F573+8</f>
        <v>46225</v>
      </c>
    </row>
    <row r="574" spans="1:7">
      <c r="B574" s="271" t="s">
        <v>1596</v>
      </c>
      <c r="C574" s="252" t="s">
        <v>1595</v>
      </c>
      <c r="D574" s="319"/>
      <c r="E574" s="247">
        <f>F574-3</f>
        <v>46221</v>
      </c>
      <c r="F574" s="247">
        <f>F573+7</f>
        <v>46224</v>
      </c>
      <c r="G574" s="247">
        <f>F574+8</f>
        <v>46232</v>
      </c>
    </row>
    <row r="575" spans="1:7">
      <c r="B575" s="252" t="s">
        <v>1594</v>
      </c>
      <c r="C575" s="252" t="s">
        <v>1593</v>
      </c>
      <c r="D575" s="319"/>
      <c r="E575" s="247">
        <f>F575-3</f>
        <v>46228</v>
      </c>
      <c r="F575" s="247">
        <f>F574+7</f>
        <v>46231</v>
      </c>
      <c r="G575" s="247">
        <f>F575+8</f>
        <v>46239</v>
      </c>
    </row>
    <row r="576" spans="1:7">
      <c r="B576" s="252" t="s">
        <v>971</v>
      </c>
      <c r="C576" s="252" t="s">
        <v>954</v>
      </c>
      <c r="D576" s="319"/>
      <c r="E576" s="247">
        <f>F576-3</f>
        <v>46235</v>
      </c>
      <c r="F576" s="247">
        <f>F575+7</f>
        <v>46238</v>
      </c>
      <c r="G576" s="247">
        <f>F576+8</f>
        <v>46246</v>
      </c>
    </row>
    <row r="577" spans="1:7">
      <c r="B577" s="243"/>
      <c r="C577" s="243"/>
      <c r="E577" s="263"/>
      <c r="F577" s="263"/>
    </row>
    <row r="578" spans="1:7">
      <c r="A578" s="334" t="s">
        <v>1592</v>
      </c>
      <c r="B578" s="331"/>
      <c r="C578" s="331"/>
      <c r="D578" s="307"/>
      <c r="E578" s="263"/>
      <c r="F578" s="263"/>
      <c r="G578" s="282"/>
    </row>
    <row r="579" spans="1:7">
      <c r="A579" s="243"/>
      <c r="B579" s="243"/>
      <c r="C579" s="243"/>
      <c r="E579" s="263"/>
      <c r="F579" s="263"/>
      <c r="G579" s="263"/>
    </row>
    <row r="580" spans="1:7">
      <c r="A580" s="243"/>
      <c r="B580" s="259" t="s">
        <v>1183</v>
      </c>
      <c r="C580" s="259" t="s">
        <v>1480</v>
      </c>
      <c r="D580" s="327" t="s">
        <v>1190</v>
      </c>
      <c r="E580" s="320" t="s">
        <v>1138</v>
      </c>
      <c r="F580" s="320" t="s">
        <v>1138</v>
      </c>
      <c r="G580" s="320" t="s">
        <v>1591</v>
      </c>
    </row>
    <row r="581" spans="1:7">
      <c r="A581" s="243"/>
      <c r="B581" s="257"/>
      <c r="C581" s="257"/>
      <c r="D581" s="326"/>
      <c r="E581" s="320" t="s">
        <v>1478</v>
      </c>
      <c r="F581" s="320" t="s">
        <v>1180</v>
      </c>
      <c r="G581" s="320" t="s">
        <v>1474</v>
      </c>
    </row>
    <row r="582" spans="1:7">
      <c r="A582" s="243"/>
      <c r="B582" s="252" t="s">
        <v>1590</v>
      </c>
      <c r="C582" s="252" t="s">
        <v>1589</v>
      </c>
      <c r="D582" s="304" t="s">
        <v>1588</v>
      </c>
      <c r="E582" s="247">
        <f>F582-3</f>
        <v>46204</v>
      </c>
      <c r="F582" s="247">
        <v>46207</v>
      </c>
      <c r="G582" s="247">
        <f>F582+7</f>
        <v>46214</v>
      </c>
    </row>
    <row r="583" spans="1:7">
      <c r="A583" s="243"/>
      <c r="B583" s="247" t="s">
        <v>1587</v>
      </c>
      <c r="C583" s="247" t="s">
        <v>1586</v>
      </c>
      <c r="D583" s="301"/>
      <c r="E583" s="247">
        <f>F583-3</f>
        <v>46211</v>
      </c>
      <c r="F583" s="247">
        <f>F582+7</f>
        <v>46214</v>
      </c>
      <c r="G583" s="247">
        <f>F583+7</f>
        <v>46221</v>
      </c>
    </row>
    <row r="584" spans="1:7">
      <c r="A584" s="243"/>
      <c r="B584" s="271" t="s">
        <v>1582</v>
      </c>
      <c r="C584" s="252" t="s">
        <v>1585</v>
      </c>
      <c r="D584" s="301"/>
      <c r="E584" s="247">
        <f>F584-3</f>
        <v>46218</v>
      </c>
      <c r="F584" s="247">
        <f>F583+7</f>
        <v>46221</v>
      </c>
      <c r="G584" s="247">
        <f>F584+7</f>
        <v>46228</v>
      </c>
    </row>
    <row r="585" spans="1:7">
      <c r="A585" s="243"/>
      <c r="B585" s="252" t="s">
        <v>1584</v>
      </c>
      <c r="C585" s="252" t="s">
        <v>1583</v>
      </c>
      <c r="D585" s="301"/>
      <c r="E585" s="247">
        <f>F585-3</f>
        <v>46225</v>
      </c>
      <c r="F585" s="247">
        <f>F584+7</f>
        <v>46228</v>
      </c>
      <c r="G585" s="247">
        <f>F585+7</f>
        <v>46235</v>
      </c>
    </row>
    <row r="586" spans="1:7">
      <c r="A586" s="243"/>
      <c r="B586" s="252" t="s">
        <v>1582</v>
      </c>
      <c r="C586" s="252" t="s">
        <v>1581</v>
      </c>
      <c r="D586" s="300"/>
      <c r="E586" s="247">
        <f>F586-3</f>
        <v>46232</v>
      </c>
      <c r="F586" s="247">
        <f>F585+7</f>
        <v>46235</v>
      </c>
      <c r="G586" s="247">
        <f>F586+7</f>
        <v>46242</v>
      </c>
    </row>
    <row r="587" spans="1:7">
      <c r="A587" s="243"/>
      <c r="B587" s="243"/>
      <c r="C587" s="243"/>
      <c r="E587" s="263"/>
      <c r="F587" s="263"/>
      <c r="G587" s="263"/>
    </row>
    <row r="588" spans="1:7">
      <c r="A588" s="334" t="s">
        <v>1580</v>
      </c>
      <c r="B588" s="331"/>
      <c r="C588" s="331"/>
      <c r="D588" s="307"/>
      <c r="E588" s="263"/>
      <c r="F588" s="263"/>
      <c r="G588" s="282"/>
    </row>
    <row r="589" spans="1:7">
      <c r="A589" s="243"/>
      <c r="B589" s="259" t="s">
        <v>914</v>
      </c>
      <c r="C589" s="259" t="s">
        <v>1139</v>
      </c>
      <c r="D589" s="327" t="s">
        <v>1190</v>
      </c>
      <c r="E589" s="320" t="s">
        <v>1462</v>
      </c>
      <c r="F589" s="320" t="s">
        <v>1462</v>
      </c>
      <c r="G589" s="320" t="s">
        <v>1579</v>
      </c>
    </row>
    <row r="590" spans="1:7">
      <c r="A590" s="243"/>
      <c r="B590" s="257"/>
      <c r="C590" s="257"/>
      <c r="D590" s="326"/>
      <c r="E590" s="320" t="s">
        <v>1135</v>
      </c>
      <c r="F590" s="320" t="s">
        <v>1134</v>
      </c>
      <c r="G590" s="320" t="s">
        <v>1063</v>
      </c>
    </row>
    <row r="591" spans="1:7">
      <c r="A591" s="243"/>
      <c r="B591" s="247" t="s">
        <v>1578</v>
      </c>
      <c r="C591" s="252" t="s">
        <v>1338</v>
      </c>
      <c r="D591" s="319" t="s">
        <v>1577</v>
      </c>
      <c r="E591" s="247">
        <f>F591-6</f>
        <v>46204</v>
      </c>
      <c r="F591" s="247">
        <v>46210</v>
      </c>
      <c r="G591" s="247">
        <f>F591+12</f>
        <v>46222</v>
      </c>
    </row>
    <row r="592" spans="1:7" ht="16.5" customHeight="1">
      <c r="A592" s="243"/>
      <c r="B592" s="252" t="s">
        <v>1576</v>
      </c>
      <c r="C592" s="252" t="s">
        <v>96</v>
      </c>
      <c r="D592" s="319"/>
      <c r="E592" s="247">
        <f>F592-6</f>
        <v>46211</v>
      </c>
      <c r="F592" s="247">
        <f>F591+7</f>
        <v>46217</v>
      </c>
      <c r="G592" s="247">
        <f>F592+12</f>
        <v>46229</v>
      </c>
    </row>
    <row r="593" spans="1:7">
      <c r="A593" s="243"/>
      <c r="B593" s="252" t="s">
        <v>1575</v>
      </c>
      <c r="C593" s="252" t="s">
        <v>98</v>
      </c>
      <c r="D593" s="319"/>
      <c r="E593" s="247">
        <f>F593-6</f>
        <v>46218</v>
      </c>
      <c r="F593" s="247">
        <f>F592+7</f>
        <v>46224</v>
      </c>
      <c r="G593" s="247">
        <f>F593+12</f>
        <v>46236</v>
      </c>
    </row>
    <row r="594" spans="1:7">
      <c r="A594" s="243"/>
      <c r="B594" s="252" t="s">
        <v>1574</v>
      </c>
      <c r="C594" s="252" t="s">
        <v>100</v>
      </c>
      <c r="D594" s="319"/>
      <c r="E594" s="247">
        <f>F594-6</f>
        <v>46225</v>
      </c>
      <c r="F594" s="247">
        <f>F593+7</f>
        <v>46231</v>
      </c>
      <c r="G594" s="247">
        <f>F594+12</f>
        <v>46243</v>
      </c>
    </row>
    <row r="595" spans="1:7">
      <c r="A595" s="243"/>
      <c r="B595" s="247" t="s">
        <v>1573</v>
      </c>
      <c r="C595" s="252" t="s">
        <v>102</v>
      </c>
      <c r="D595" s="319"/>
      <c r="E595" s="247">
        <f>F595-6</f>
        <v>46232</v>
      </c>
      <c r="F595" s="247">
        <f>F594+7</f>
        <v>46238</v>
      </c>
      <c r="G595" s="247">
        <f>F595+12</f>
        <v>46250</v>
      </c>
    </row>
    <row r="596" spans="1:7">
      <c r="A596" s="243"/>
      <c r="B596" s="359"/>
      <c r="C596" s="358"/>
      <c r="D596" s="307"/>
      <c r="E596" s="263"/>
      <c r="F596" s="263"/>
      <c r="G596" s="282"/>
    </row>
    <row r="597" spans="1:7">
      <c r="A597" s="334" t="s">
        <v>1572</v>
      </c>
      <c r="B597" s="331"/>
      <c r="C597" s="331"/>
      <c r="D597" s="307"/>
      <c r="E597" s="263"/>
      <c r="F597" s="263"/>
      <c r="G597" s="282"/>
    </row>
    <row r="598" spans="1:7">
      <c r="B598" s="259" t="s">
        <v>914</v>
      </c>
      <c r="C598" s="259" t="s">
        <v>1480</v>
      </c>
      <c r="D598" s="327" t="s">
        <v>1182</v>
      </c>
      <c r="E598" s="320" t="s">
        <v>1462</v>
      </c>
      <c r="F598" s="320" t="s">
        <v>1138</v>
      </c>
      <c r="G598" s="320" t="s">
        <v>1571</v>
      </c>
    </row>
    <row r="599" spans="1:7">
      <c r="B599" s="257"/>
      <c r="C599" s="257"/>
      <c r="D599" s="326"/>
      <c r="E599" s="320" t="s">
        <v>1135</v>
      </c>
      <c r="F599" s="320" t="s">
        <v>1134</v>
      </c>
      <c r="G599" s="320" t="s">
        <v>1063</v>
      </c>
    </row>
    <row r="600" spans="1:7">
      <c r="B600" s="247" t="s">
        <v>1570</v>
      </c>
      <c r="C600" s="252" t="s">
        <v>1569</v>
      </c>
      <c r="D600" s="319" t="s">
        <v>1568</v>
      </c>
      <c r="E600" s="247">
        <f>F600-4</f>
        <v>46204</v>
      </c>
      <c r="F600" s="247">
        <v>46208</v>
      </c>
      <c r="G600" s="247">
        <f>F600+11</f>
        <v>46219</v>
      </c>
    </row>
    <row r="601" spans="1:7">
      <c r="B601" s="252" t="s">
        <v>1567</v>
      </c>
      <c r="C601" s="247" t="s">
        <v>1566</v>
      </c>
      <c r="D601" s="319"/>
      <c r="E601" s="247">
        <f>F601-4</f>
        <v>46211</v>
      </c>
      <c r="F601" s="247">
        <f>F600+7</f>
        <v>46215</v>
      </c>
      <c r="G601" s="247">
        <f>F601+11</f>
        <v>46226</v>
      </c>
    </row>
    <row r="602" spans="1:7">
      <c r="B602" s="247" t="s">
        <v>1565</v>
      </c>
      <c r="C602" s="252" t="s">
        <v>1564</v>
      </c>
      <c r="D602" s="319"/>
      <c r="E602" s="247">
        <f>F602-4</f>
        <v>46218</v>
      </c>
      <c r="F602" s="247">
        <f>F601+7</f>
        <v>46222</v>
      </c>
      <c r="G602" s="247">
        <f>F602+11</f>
        <v>46233</v>
      </c>
    </row>
    <row r="603" spans="1:7">
      <c r="B603" s="357" t="s">
        <v>1563</v>
      </c>
      <c r="C603" s="247" t="s">
        <v>1562</v>
      </c>
      <c r="D603" s="319"/>
      <c r="E603" s="247">
        <f>F603-4</f>
        <v>46225</v>
      </c>
      <c r="F603" s="247">
        <f>F602+7</f>
        <v>46229</v>
      </c>
      <c r="G603" s="247">
        <f>F603+11</f>
        <v>46240</v>
      </c>
    </row>
    <row r="604" spans="1:7">
      <c r="B604" s="357" t="s">
        <v>964</v>
      </c>
      <c r="C604" s="247" t="s">
        <v>954</v>
      </c>
      <c r="D604" s="319"/>
      <c r="E604" s="247">
        <f>F604-4</f>
        <v>46232</v>
      </c>
      <c r="F604" s="247">
        <f>F603+7</f>
        <v>46236</v>
      </c>
      <c r="G604" s="247">
        <f>F604+11</f>
        <v>46247</v>
      </c>
    </row>
    <row r="605" spans="1:7">
      <c r="B605" s="243"/>
      <c r="C605" s="243"/>
      <c r="D605" s="243"/>
    </row>
    <row r="606" spans="1:7">
      <c r="B606" s="259" t="s">
        <v>1183</v>
      </c>
      <c r="C606" s="259" t="s">
        <v>1139</v>
      </c>
      <c r="D606" s="327" t="s">
        <v>1190</v>
      </c>
      <c r="E606" s="247" t="s">
        <v>1067</v>
      </c>
      <c r="F606" s="247" t="s">
        <v>1067</v>
      </c>
      <c r="G606" s="247" t="s">
        <v>1561</v>
      </c>
    </row>
    <row r="607" spans="1:7">
      <c r="B607" s="257"/>
      <c r="C607" s="257"/>
      <c r="D607" s="326"/>
      <c r="E607" s="247" t="s">
        <v>1065</v>
      </c>
      <c r="F607" s="247" t="s">
        <v>1064</v>
      </c>
      <c r="G607" s="247" t="s">
        <v>1098</v>
      </c>
    </row>
    <row r="608" spans="1:7">
      <c r="B608" s="247" t="s">
        <v>1553</v>
      </c>
      <c r="C608" s="252" t="s">
        <v>1554</v>
      </c>
      <c r="D608" s="319" t="s">
        <v>1560</v>
      </c>
      <c r="E608" s="247">
        <f>F608-4</f>
        <v>46201</v>
      </c>
      <c r="F608" s="247">
        <v>46205</v>
      </c>
      <c r="G608" s="247">
        <f>F608+11</f>
        <v>46216</v>
      </c>
    </row>
    <row r="609" spans="1:8">
      <c r="B609" s="252" t="s">
        <v>1559</v>
      </c>
      <c r="C609" s="247" t="s">
        <v>1558</v>
      </c>
      <c r="D609" s="319"/>
      <c r="E609" s="247">
        <f>F609-4</f>
        <v>46208</v>
      </c>
      <c r="F609" s="247">
        <f>F608+7</f>
        <v>46212</v>
      </c>
      <c r="G609" s="247">
        <f>F609+11</f>
        <v>46223</v>
      </c>
    </row>
    <row r="610" spans="1:8">
      <c r="B610" s="247" t="s">
        <v>1557</v>
      </c>
      <c r="C610" s="252" t="s">
        <v>1556</v>
      </c>
      <c r="D610" s="319"/>
      <c r="E610" s="247">
        <f>F610-4</f>
        <v>46215</v>
      </c>
      <c r="F610" s="247">
        <f>F609+7</f>
        <v>46219</v>
      </c>
      <c r="G610" s="247">
        <f>F610+11</f>
        <v>46230</v>
      </c>
    </row>
    <row r="611" spans="1:8">
      <c r="B611" s="357" t="s">
        <v>1555</v>
      </c>
      <c r="C611" s="247" t="s">
        <v>1554</v>
      </c>
      <c r="D611" s="319"/>
      <c r="E611" s="247">
        <f>F611-4</f>
        <v>46222</v>
      </c>
      <c r="F611" s="247">
        <f>F610+7</f>
        <v>46226</v>
      </c>
      <c r="G611" s="247">
        <f>F611+11</f>
        <v>46237</v>
      </c>
    </row>
    <row r="612" spans="1:8">
      <c r="B612" s="247" t="s">
        <v>1553</v>
      </c>
      <c r="C612" s="252" t="s">
        <v>1552</v>
      </c>
      <c r="D612" s="319"/>
      <c r="E612" s="247">
        <f>F612-4</f>
        <v>46229</v>
      </c>
      <c r="F612" s="247">
        <f>F611+7</f>
        <v>46233</v>
      </c>
      <c r="G612" s="247">
        <f>F612+11</f>
        <v>46244</v>
      </c>
    </row>
    <row r="613" spans="1:8">
      <c r="A613" s="356" t="s">
        <v>831</v>
      </c>
      <c r="B613" s="316"/>
      <c r="C613" s="316"/>
      <c r="D613" s="315"/>
      <c r="E613" s="314"/>
      <c r="F613" s="314"/>
      <c r="G613" s="314"/>
      <c r="H613" s="303"/>
    </row>
    <row r="614" spans="1:8">
      <c r="A614" s="334" t="s">
        <v>1551</v>
      </c>
    </row>
    <row r="615" spans="1:8">
      <c r="A615" s="243"/>
      <c r="B615" s="259" t="s">
        <v>1183</v>
      </c>
      <c r="C615" s="259" t="s">
        <v>1139</v>
      </c>
      <c r="D615" s="327" t="s">
        <v>1190</v>
      </c>
      <c r="E615" s="320" t="s">
        <v>1138</v>
      </c>
      <c r="F615" s="320" t="s">
        <v>1138</v>
      </c>
      <c r="G615" s="320" t="s">
        <v>1551</v>
      </c>
    </row>
    <row r="616" spans="1:8">
      <c r="A616" s="243"/>
      <c r="B616" s="257"/>
      <c r="C616" s="257"/>
      <c r="D616" s="326"/>
      <c r="E616" s="320" t="s">
        <v>1448</v>
      </c>
      <c r="F616" s="320" t="s">
        <v>1134</v>
      </c>
      <c r="G616" s="320" t="s">
        <v>1063</v>
      </c>
    </row>
    <row r="617" spans="1:8">
      <c r="A617" s="243"/>
      <c r="B617" s="247" t="s">
        <v>1543</v>
      </c>
      <c r="C617" s="252" t="s">
        <v>1550</v>
      </c>
      <c r="D617" s="304" t="s">
        <v>1549</v>
      </c>
      <c r="E617" s="247">
        <f>F617-6</f>
        <v>46199</v>
      </c>
      <c r="F617" s="247">
        <v>46205</v>
      </c>
      <c r="G617" s="247">
        <f>F617+27</f>
        <v>46232</v>
      </c>
    </row>
    <row r="618" spans="1:8">
      <c r="A618" s="243"/>
      <c r="B618" s="247" t="s">
        <v>1548</v>
      </c>
      <c r="C618" s="247" t="s">
        <v>1539</v>
      </c>
      <c r="D618" s="301"/>
      <c r="E618" s="247">
        <f>F618-6</f>
        <v>46206</v>
      </c>
      <c r="F618" s="247">
        <f>F617+7</f>
        <v>46212</v>
      </c>
      <c r="G618" s="247">
        <f>F618+27</f>
        <v>46239</v>
      </c>
    </row>
    <row r="619" spans="1:8">
      <c r="A619" s="243"/>
      <c r="B619" s="252" t="s">
        <v>1538</v>
      </c>
      <c r="C619" s="252" t="s">
        <v>1547</v>
      </c>
      <c r="D619" s="301"/>
      <c r="E619" s="247">
        <f>F619-6</f>
        <v>46213</v>
      </c>
      <c r="F619" s="247">
        <f>F618+7</f>
        <v>46219</v>
      </c>
      <c r="G619" s="247">
        <f>F619+27</f>
        <v>46246</v>
      </c>
    </row>
    <row r="620" spans="1:8">
      <c r="A620" s="243"/>
      <c r="B620" s="247" t="s">
        <v>1536</v>
      </c>
      <c r="C620" s="247" t="s">
        <v>1546</v>
      </c>
      <c r="D620" s="301"/>
      <c r="E620" s="247">
        <f>F620-6</f>
        <v>46220</v>
      </c>
      <c r="F620" s="247">
        <f>F619+7</f>
        <v>46226</v>
      </c>
      <c r="G620" s="247">
        <f>F620+27</f>
        <v>46253</v>
      </c>
    </row>
    <row r="621" spans="1:8">
      <c r="A621" s="243"/>
      <c r="B621" s="247" t="s">
        <v>1534</v>
      </c>
      <c r="C621" s="252" t="s">
        <v>1533</v>
      </c>
      <c r="D621" s="300"/>
      <c r="E621" s="247">
        <f>F621-6</f>
        <v>46227</v>
      </c>
      <c r="F621" s="247">
        <f>F620+7</f>
        <v>46233</v>
      </c>
      <c r="G621" s="247">
        <f>F621+27</f>
        <v>46260</v>
      </c>
    </row>
    <row r="622" spans="1:8">
      <c r="A622" s="243"/>
      <c r="B622" s="243"/>
      <c r="C622" s="243"/>
    </row>
    <row r="623" spans="1:8">
      <c r="A623" s="334" t="s">
        <v>1545</v>
      </c>
      <c r="B623" s="243"/>
      <c r="C623" s="243"/>
    </row>
    <row r="624" spans="1:8">
      <c r="A624" s="243"/>
      <c r="B624" s="259" t="s">
        <v>1420</v>
      </c>
      <c r="C624" s="259" t="s">
        <v>1139</v>
      </c>
      <c r="D624" s="327" t="s">
        <v>1190</v>
      </c>
      <c r="E624" s="320" t="s">
        <v>1138</v>
      </c>
      <c r="F624" s="320" t="s">
        <v>1462</v>
      </c>
      <c r="G624" s="320" t="s">
        <v>1544</v>
      </c>
    </row>
    <row r="625" spans="1:8">
      <c r="A625" s="243"/>
      <c r="B625" s="257"/>
      <c r="C625" s="257"/>
      <c r="D625" s="326"/>
      <c r="E625" s="320" t="s">
        <v>1448</v>
      </c>
      <c r="F625" s="320" t="s">
        <v>1180</v>
      </c>
      <c r="G625" s="320" t="s">
        <v>1063</v>
      </c>
    </row>
    <row r="626" spans="1:8">
      <c r="A626" s="243"/>
      <c r="B626" s="247" t="s">
        <v>1543</v>
      </c>
      <c r="C626" s="252" t="s">
        <v>1542</v>
      </c>
      <c r="D626" s="304" t="s">
        <v>1541</v>
      </c>
      <c r="E626" s="247">
        <f>F626-6</f>
        <v>46199</v>
      </c>
      <c r="F626" s="247">
        <v>46205</v>
      </c>
      <c r="G626" s="247">
        <f>F626+22</f>
        <v>46227</v>
      </c>
    </row>
    <row r="627" spans="1:8">
      <c r="A627" s="243"/>
      <c r="B627" s="247" t="s">
        <v>1540</v>
      </c>
      <c r="C627" s="247" t="s">
        <v>1539</v>
      </c>
      <c r="D627" s="301"/>
      <c r="E627" s="247">
        <f>F627-6</f>
        <v>46206</v>
      </c>
      <c r="F627" s="247">
        <f>F626+7</f>
        <v>46212</v>
      </c>
      <c r="G627" s="247">
        <f>F627+22</f>
        <v>46234</v>
      </c>
    </row>
    <row r="628" spans="1:8">
      <c r="A628" s="243"/>
      <c r="B628" s="252" t="s">
        <v>1538</v>
      </c>
      <c r="C628" s="252" t="s">
        <v>1537</v>
      </c>
      <c r="D628" s="301"/>
      <c r="E628" s="247">
        <f>F628-6</f>
        <v>46213</v>
      </c>
      <c r="F628" s="247">
        <f>F627+7</f>
        <v>46219</v>
      </c>
      <c r="G628" s="247">
        <f>F628+22</f>
        <v>46241</v>
      </c>
    </row>
    <row r="629" spans="1:8">
      <c r="A629" s="243"/>
      <c r="B629" s="247" t="s">
        <v>1536</v>
      </c>
      <c r="C629" s="247" t="s">
        <v>1535</v>
      </c>
      <c r="D629" s="301"/>
      <c r="E629" s="247">
        <f>F629-6</f>
        <v>46220</v>
      </c>
      <c r="F629" s="247">
        <f>F628+7</f>
        <v>46226</v>
      </c>
      <c r="G629" s="247">
        <f>F629+22</f>
        <v>46248</v>
      </c>
    </row>
    <row r="630" spans="1:8">
      <c r="A630" s="243"/>
      <c r="B630" s="247" t="s">
        <v>1534</v>
      </c>
      <c r="C630" s="252" t="s">
        <v>1533</v>
      </c>
      <c r="D630" s="300"/>
      <c r="E630" s="247">
        <f>F630-6</f>
        <v>46227</v>
      </c>
      <c r="F630" s="247">
        <f>F629+7</f>
        <v>46233</v>
      </c>
      <c r="G630" s="247">
        <f>F630+22</f>
        <v>46255</v>
      </c>
    </row>
    <row r="631" spans="1:8">
      <c r="A631" s="243"/>
      <c r="B631" s="266"/>
      <c r="C631" s="287"/>
      <c r="D631" s="307"/>
      <c r="E631" s="263"/>
      <c r="F631" s="263"/>
    </row>
    <row r="632" spans="1:8">
      <c r="A632" s="334" t="s">
        <v>1532</v>
      </c>
      <c r="B632" s="296"/>
      <c r="C632" s="296"/>
      <c r="E632" s="296"/>
      <c r="F632" s="334"/>
      <c r="G632" s="334"/>
      <c r="H632" s="303"/>
    </row>
    <row r="633" spans="1:8">
      <c r="A633" s="243"/>
      <c r="B633" s="259" t="s">
        <v>914</v>
      </c>
      <c r="C633" s="259" t="s">
        <v>1480</v>
      </c>
      <c r="D633" s="327" t="s">
        <v>1451</v>
      </c>
      <c r="E633" s="320" t="s">
        <v>1462</v>
      </c>
      <c r="F633" s="320" t="s">
        <v>1138</v>
      </c>
      <c r="G633" s="320" t="s">
        <v>1532</v>
      </c>
    </row>
    <row r="634" spans="1:8">
      <c r="A634" s="243"/>
      <c r="B634" s="257"/>
      <c r="C634" s="257"/>
      <c r="D634" s="326"/>
      <c r="E634" s="320" t="s">
        <v>1135</v>
      </c>
      <c r="F634" s="320" t="s">
        <v>1180</v>
      </c>
      <c r="G634" s="320" t="s">
        <v>1063</v>
      </c>
    </row>
    <row r="635" spans="1:8">
      <c r="A635" s="243"/>
      <c r="B635" s="273" t="s">
        <v>1531</v>
      </c>
      <c r="C635" s="274"/>
      <c r="D635" s="319" t="s">
        <v>1530</v>
      </c>
      <c r="E635" s="273">
        <f>F635-4</f>
        <v>46204</v>
      </c>
      <c r="F635" s="273">
        <v>46208</v>
      </c>
      <c r="G635" s="273">
        <f>F635+23</f>
        <v>46231</v>
      </c>
    </row>
    <row r="636" spans="1:8">
      <c r="A636" s="243"/>
      <c r="B636" s="247" t="s">
        <v>1529</v>
      </c>
      <c r="C636" s="247" t="s">
        <v>1086</v>
      </c>
      <c r="D636" s="319"/>
      <c r="E636" s="247">
        <f>F636-4</f>
        <v>46211</v>
      </c>
      <c r="F636" s="247">
        <f>F635+7</f>
        <v>46215</v>
      </c>
      <c r="G636" s="247">
        <f>F636+23</f>
        <v>46238</v>
      </c>
    </row>
    <row r="637" spans="1:8">
      <c r="A637" s="355"/>
      <c r="B637" s="252" t="s">
        <v>1528</v>
      </c>
      <c r="C637" s="252" t="s">
        <v>1527</v>
      </c>
      <c r="D637" s="319"/>
      <c r="E637" s="247">
        <f>F637-4</f>
        <v>46218</v>
      </c>
      <c r="F637" s="247">
        <f>F636+7</f>
        <v>46222</v>
      </c>
      <c r="G637" s="247">
        <f>F637+23</f>
        <v>46245</v>
      </c>
    </row>
    <row r="638" spans="1:8">
      <c r="A638" s="243"/>
      <c r="B638" s="247" t="s">
        <v>1526</v>
      </c>
      <c r="C638" s="247" t="s">
        <v>1525</v>
      </c>
      <c r="D638" s="319"/>
      <c r="E638" s="247">
        <f>F638-4</f>
        <v>46225</v>
      </c>
      <c r="F638" s="247">
        <f>F637+7</f>
        <v>46229</v>
      </c>
      <c r="G638" s="247">
        <f>F638+23</f>
        <v>46252</v>
      </c>
    </row>
    <row r="639" spans="1:8">
      <c r="A639" s="243"/>
      <c r="B639" s="247" t="s">
        <v>1524</v>
      </c>
      <c r="C639" s="252" t="s">
        <v>1523</v>
      </c>
      <c r="D639" s="319"/>
      <c r="E639" s="247">
        <f>F639-4</f>
        <v>46232</v>
      </c>
      <c r="F639" s="247">
        <f>F638+7</f>
        <v>46236</v>
      </c>
      <c r="G639" s="247">
        <f>F639+23</f>
        <v>46259</v>
      </c>
    </row>
    <row r="640" spans="1:8">
      <c r="A640" s="243"/>
      <c r="B640" s="243"/>
      <c r="C640" s="243"/>
      <c r="F640" s="263"/>
      <c r="G640" s="263"/>
    </row>
    <row r="641" spans="1:7">
      <c r="A641" s="334" t="s">
        <v>1522</v>
      </c>
      <c r="B641" s="243"/>
      <c r="C641" s="243"/>
      <c r="F641" s="354"/>
      <c r="G641" s="354"/>
    </row>
    <row r="642" spans="1:7">
      <c r="B642" s="259" t="s">
        <v>1183</v>
      </c>
      <c r="C642" s="259" t="s">
        <v>1139</v>
      </c>
      <c r="D642" s="327" t="s">
        <v>1182</v>
      </c>
      <c r="E642" s="320" t="s">
        <v>1138</v>
      </c>
      <c r="F642" s="320" t="s">
        <v>1138</v>
      </c>
      <c r="G642" s="320" t="s">
        <v>1521</v>
      </c>
    </row>
    <row r="643" spans="1:7">
      <c r="B643" s="257"/>
      <c r="C643" s="257"/>
      <c r="D643" s="326"/>
      <c r="E643" s="320" t="s">
        <v>1448</v>
      </c>
      <c r="F643" s="320" t="s">
        <v>1180</v>
      </c>
      <c r="G643" s="320" t="s">
        <v>1063</v>
      </c>
    </row>
    <row r="644" spans="1:7">
      <c r="B644" s="247" t="s">
        <v>1520</v>
      </c>
      <c r="C644" s="252" t="s">
        <v>1519</v>
      </c>
      <c r="D644" s="319" t="s">
        <v>1518</v>
      </c>
      <c r="E644" s="247">
        <f>F644-5</f>
        <v>46202</v>
      </c>
      <c r="F644" s="247">
        <v>46207</v>
      </c>
      <c r="G644" s="247">
        <f>F644+45</f>
        <v>46252</v>
      </c>
    </row>
    <row r="645" spans="1:7">
      <c r="B645" s="247" t="s">
        <v>1509</v>
      </c>
      <c r="C645" s="247" t="s">
        <v>1517</v>
      </c>
      <c r="D645" s="319"/>
      <c r="E645" s="247">
        <f>F645-5</f>
        <v>46209</v>
      </c>
      <c r="F645" s="247">
        <f>F644+7</f>
        <v>46214</v>
      </c>
      <c r="G645" s="247">
        <f>F645+45</f>
        <v>46259</v>
      </c>
    </row>
    <row r="646" spans="1:7">
      <c r="B646" s="252" t="s">
        <v>1507</v>
      </c>
      <c r="C646" s="252" t="s">
        <v>1516</v>
      </c>
      <c r="D646" s="319"/>
      <c r="E646" s="247">
        <f>F646-5</f>
        <v>46216</v>
      </c>
      <c r="F646" s="247">
        <f>F645+7</f>
        <v>46221</v>
      </c>
      <c r="G646" s="247">
        <f>F646+45</f>
        <v>46266</v>
      </c>
    </row>
    <row r="647" spans="1:7">
      <c r="B647" s="247" t="s">
        <v>1505</v>
      </c>
      <c r="C647" s="247" t="s">
        <v>1331</v>
      </c>
      <c r="D647" s="319"/>
      <c r="E647" s="247">
        <f>F647-5</f>
        <v>46223</v>
      </c>
      <c r="F647" s="247">
        <f>F646+7</f>
        <v>46228</v>
      </c>
      <c r="G647" s="247">
        <f>F647+45</f>
        <v>46273</v>
      </c>
    </row>
    <row r="648" spans="1:7">
      <c r="B648" s="247" t="s">
        <v>1515</v>
      </c>
      <c r="C648" s="252" t="s">
        <v>1086</v>
      </c>
      <c r="D648" s="319"/>
      <c r="E648" s="247">
        <f>F648-5</f>
        <v>46230</v>
      </c>
      <c r="F648" s="247">
        <f>F647+7</f>
        <v>46235</v>
      </c>
      <c r="G648" s="247">
        <f>F648+45</f>
        <v>46280</v>
      </c>
    </row>
    <row r="649" spans="1:7">
      <c r="B649" s="263"/>
      <c r="C649" s="263"/>
      <c r="F649" s="263"/>
    </row>
    <row r="650" spans="1:7">
      <c r="A650" s="334" t="s">
        <v>1514</v>
      </c>
      <c r="B650" s="243"/>
      <c r="C650" s="243"/>
      <c r="F650" s="354"/>
    </row>
    <row r="651" spans="1:7">
      <c r="A651" s="243"/>
      <c r="B651" s="259" t="s">
        <v>914</v>
      </c>
      <c r="C651" s="259" t="s">
        <v>1139</v>
      </c>
      <c r="D651" s="327" t="s">
        <v>1182</v>
      </c>
      <c r="E651" s="320" t="s">
        <v>1138</v>
      </c>
      <c r="F651" s="320" t="s">
        <v>1138</v>
      </c>
      <c r="G651" s="320" t="s">
        <v>1513</v>
      </c>
    </row>
    <row r="652" spans="1:7">
      <c r="A652" s="243"/>
      <c r="B652" s="257"/>
      <c r="C652" s="257"/>
      <c r="D652" s="326"/>
      <c r="E652" s="320" t="s">
        <v>1478</v>
      </c>
      <c r="F652" s="320" t="s">
        <v>1134</v>
      </c>
      <c r="G652" s="320" t="s">
        <v>1460</v>
      </c>
    </row>
    <row r="653" spans="1:7">
      <c r="A653" s="243"/>
      <c r="B653" s="247" t="s">
        <v>1512</v>
      </c>
      <c r="C653" s="252" t="s">
        <v>1511</v>
      </c>
      <c r="D653" s="319" t="s">
        <v>1510</v>
      </c>
      <c r="E653" s="247">
        <f>F653-5</f>
        <v>46202</v>
      </c>
      <c r="F653" s="247">
        <v>46207</v>
      </c>
      <c r="G653" s="247">
        <f>F653+42</f>
        <v>46249</v>
      </c>
    </row>
    <row r="654" spans="1:7">
      <c r="A654" s="243"/>
      <c r="B654" s="247" t="s">
        <v>1509</v>
      </c>
      <c r="C654" s="247" t="s">
        <v>1508</v>
      </c>
      <c r="D654" s="319"/>
      <c r="E654" s="247">
        <f>F654-5</f>
        <v>46209</v>
      </c>
      <c r="F654" s="247">
        <f>F653+7</f>
        <v>46214</v>
      </c>
      <c r="G654" s="247">
        <f>F654+42</f>
        <v>46256</v>
      </c>
    </row>
    <row r="655" spans="1:7">
      <c r="A655" s="243"/>
      <c r="B655" s="252" t="s">
        <v>1507</v>
      </c>
      <c r="C655" s="252" t="s">
        <v>1506</v>
      </c>
      <c r="D655" s="319"/>
      <c r="E655" s="247">
        <f>F655-5</f>
        <v>46216</v>
      </c>
      <c r="F655" s="247">
        <f>F654+7</f>
        <v>46221</v>
      </c>
      <c r="G655" s="247">
        <f>F655+42</f>
        <v>46263</v>
      </c>
    </row>
    <row r="656" spans="1:7">
      <c r="A656" s="243"/>
      <c r="B656" s="247" t="s">
        <v>1505</v>
      </c>
      <c r="C656" s="247" t="s">
        <v>1504</v>
      </c>
      <c r="D656" s="319"/>
      <c r="E656" s="247">
        <f>F656-5</f>
        <v>46223</v>
      </c>
      <c r="F656" s="247">
        <f>F655+7</f>
        <v>46228</v>
      </c>
      <c r="G656" s="247">
        <f>F656+42</f>
        <v>46270</v>
      </c>
    </row>
    <row r="657" spans="1:8">
      <c r="A657" s="243"/>
      <c r="B657" s="247" t="s">
        <v>1503</v>
      </c>
      <c r="C657" s="252" t="s">
        <v>1502</v>
      </c>
      <c r="D657" s="319"/>
      <c r="E657" s="247">
        <f>F657-5</f>
        <v>46230</v>
      </c>
      <c r="F657" s="247">
        <f>F656+7</f>
        <v>46235</v>
      </c>
      <c r="G657" s="247">
        <f>F657+42</f>
        <v>46277</v>
      </c>
    </row>
    <row r="658" spans="1:8">
      <c r="A658" s="243"/>
      <c r="B658" s="243"/>
      <c r="C658" s="243"/>
      <c r="D658" s="307"/>
      <c r="E658" s="263"/>
      <c r="F658" s="263"/>
    </row>
    <row r="659" spans="1:8">
      <c r="A659" s="334" t="s">
        <v>1501</v>
      </c>
      <c r="B659" s="243"/>
      <c r="C659" s="243"/>
    </row>
    <row r="660" spans="1:8">
      <c r="B660" s="259" t="s">
        <v>914</v>
      </c>
      <c r="C660" s="259" t="s">
        <v>1452</v>
      </c>
      <c r="D660" s="327" t="s">
        <v>1190</v>
      </c>
      <c r="E660" s="320" t="s">
        <v>1138</v>
      </c>
      <c r="F660" s="320" t="s">
        <v>1462</v>
      </c>
      <c r="G660" s="320" t="s">
        <v>1500</v>
      </c>
    </row>
    <row r="661" spans="1:8">
      <c r="B661" s="257"/>
      <c r="C661" s="257"/>
      <c r="D661" s="326"/>
      <c r="E661" s="320" t="s">
        <v>1448</v>
      </c>
      <c r="F661" s="320" t="s">
        <v>1180</v>
      </c>
      <c r="G661" s="320" t="s">
        <v>1460</v>
      </c>
    </row>
    <row r="662" spans="1:8">
      <c r="B662" s="247" t="s">
        <v>1499</v>
      </c>
      <c r="C662" s="247" t="s">
        <v>1498</v>
      </c>
      <c r="D662" s="319" t="s">
        <v>1497</v>
      </c>
      <c r="E662" s="247">
        <f>F662-4</f>
        <v>46202</v>
      </c>
      <c r="F662" s="247">
        <v>46206</v>
      </c>
      <c r="G662" s="247">
        <f>F662+20</f>
        <v>46226</v>
      </c>
    </row>
    <row r="663" spans="1:8">
      <c r="B663" s="343" t="s">
        <v>1496</v>
      </c>
      <c r="C663" s="247" t="s">
        <v>1495</v>
      </c>
      <c r="D663" s="319"/>
      <c r="E663" s="247">
        <f>F663-4</f>
        <v>46209</v>
      </c>
      <c r="F663" s="247">
        <f>F662+7</f>
        <v>46213</v>
      </c>
      <c r="G663" s="247">
        <f>F663+20</f>
        <v>46233</v>
      </c>
    </row>
    <row r="664" spans="1:8">
      <c r="B664" s="249" t="s">
        <v>1494</v>
      </c>
      <c r="C664" s="247" t="s">
        <v>1493</v>
      </c>
      <c r="D664" s="319"/>
      <c r="E664" s="247">
        <f>F664-4</f>
        <v>46216</v>
      </c>
      <c r="F664" s="247">
        <f>F663+7</f>
        <v>46220</v>
      </c>
      <c r="G664" s="247">
        <f>F664+20</f>
        <v>46240</v>
      </c>
    </row>
    <row r="665" spans="1:8">
      <c r="B665" s="249" t="s">
        <v>1492</v>
      </c>
      <c r="C665" s="247" t="s">
        <v>1491</v>
      </c>
      <c r="D665" s="319"/>
      <c r="E665" s="247">
        <f>F665-4</f>
        <v>46223</v>
      </c>
      <c r="F665" s="247">
        <f>F664+7</f>
        <v>46227</v>
      </c>
      <c r="G665" s="247">
        <f>F665+20</f>
        <v>46247</v>
      </c>
    </row>
    <row r="666" spans="1:8">
      <c r="B666" s="249" t="s">
        <v>1490</v>
      </c>
      <c r="C666" s="247" t="s">
        <v>1489</v>
      </c>
      <c r="D666" s="319"/>
      <c r="E666" s="247">
        <f>F666-4</f>
        <v>46230</v>
      </c>
      <c r="F666" s="247">
        <f>F665+7</f>
        <v>46234</v>
      </c>
      <c r="G666" s="247">
        <f>F666+20</f>
        <v>46254</v>
      </c>
    </row>
    <row r="667" spans="1:8">
      <c r="B667" s="330"/>
      <c r="C667" s="330"/>
      <c r="E667" s="263"/>
      <c r="F667" s="263"/>
      <c r="G667" s="263"/>
    </row>
    <row r="668" spans="1:8" s="306" customFormat="1">
      <c r="A668" s="298" t="s">
        <v>832</v>
      </c>
      <c r="B668" s="298"/>
      <c r="C668" s="298"/>
      <c r="D668" s="298"/>
      <c r="E668" s="298"/>
      <c r="F668" s="298"/>
      <c r="G668" s="298"/>
      <c r="H668" s="303"/>
    </row>
    <row r="669" spans="1:8">
      <c r="A669" s="334" t="s">
        <v>270</v>
      </c>
      <c r="B669" s="243"/>
      <c r="C669" s="243"/>
    </row>
    <row r="670" spans="1:8">
      <c r="A670" s="243"/>
      <c r="B670" s="259" t="s">
        <v>914</v>
      </c>
      <c r="C670" s="259" t="s">
        <v>1480</v>
      </c>
      <c r="D670" s="327" t="s">
        <v>1451</v>
      </c>
      <c r="E670" s="320" t="s">
        <v>1462</v>
      </c>
      <c r="F670" s="320" t="s">
        <v>1462</v>
      </c>
      <c r="G670" s="320" t="s">
        <v>1479</v>
      </c>
    </row>
    <row r="671" spans="1:8">
      <c r="A671" s="243"/>
      <c r="B671" s="257"/>
      <c r="C671" s="257"/>
      <c r="D671" s="326"/>
      <c r="E671" s="320" t="s">
        <v>1448</v>
      </c>
      <c r="F671" s="320" t="s">
        <v>1134</v>
      </c>
      <c r="G671" s="320" t="s">
        <v>1460</v>
      </c>
    </row>
    <row r="672" spans="1:8" ht="16.5" customHeight="1">
      <c r="A672" s="243"/>
      <c r="B672" s="247" t="s">
        <v>1488</v>
      </c>
      <c r="C672" s="247" t="s">
        <v>1487</v>
      </c>
      <c r="D672" s="304" t="s">
        <v>1486</v>
      </c>
      <c r="E672" s="247">
        <f>F672-4</f>
        <v>46202</v>
      </c>
      <c r="F672" s="247">
        <v>46206</v>
      </c>
      <c r="G672" s="247">
        <f>F672+13</f>
        <v>46219</v>
      </c>
    </row>
    <row r="673" spans="1:7">
      <c r="A673" s="243"/>
      <c r="B673" s="343" t="s">
        <v>1485</v>
      </c>
      <c r="C673" s="247" t="s">
        <v>1484</v>
      </c>
      <c r="D673" s="301"/>
      <c r="E673" s="247">
        <f>F673-4</f>
        <v>46209</v>
      </c>
      <c r="F673" s="247">
        <f>F672+7</f>
        <v>46213</v>
      </c>
      <c r="G673" s="247">
        <f>F673+13</f>
        <v>46226</v>
      </c>
    </row>
    <row r="674" spans="1:7">
      <c r="A674" s="243"/>
      <c r="B674" s="249" t="s">
        <v>1483</v>
      </c>
      <c r="C674" s="247" t="s">
        <v>1467</v>
      </c>
      <c r="D674" s="301"/>
      <c r="E674" s="247">
        <f>F674-4</f>
        <v>46216</v>
      </c>
      <c r="F674" s="247">
        <f>F673+7</f>
        <v>46220</v>
      </c>
      <c r="G674" s="247">
        <f>F674+13</f>
        <v>46233</v>
      </c>
    </row>
    <row r="675" spans="1:7">
      <c r="A675" s="243"/>
      <c r="B675" s="249" t="s">
        <v>1466</v>
      </c>
      <c r="C675" s="247" t="s">
        <v>1482</v>
      </c>
      <c r="D675" s="301"/>
      <c r="E675" s="247">
        <f>F675-4</f>
        <v>46223</v>
      </c>
      <c r="F675" s="247">
        <f>F674+7</f>
        <v>46227</v>
      </c>
      <c r="G675" s="247">
        <f>F675+13</f>
        <v>46240</v>
      </c>
    </row>
    <row r="676" spans="1:7">
      <c r="A676" s="243"/>
      <c r="B676" s="247" t="s">
        <v>1481</v>
      </c>
      <c r="C676" s="247" t="s">
        <v>1463</v>
      </c>
      <c r="D676" s="300"/>
      <c r="E676" s="247">
        <f>F676-4</f>
        <v>46230</v>
      </c>
      <c r="F676" s="247">
        <f>F675+7</f>
        <v>46234</v>
      </c>
      <c r="G676" s="247">
        <f>F676+13</f>
        <v>46247</v>
      </c>
    </row>
    <row r="677" spans="1:7">
      <c r="A677" s="243"/>
      <c r="B677" s="243"/>
      <c r="C677" s="243"/>
    </row>
    <row r="678" spans="1:7">
      <c r="A678" s="334"/>
      <c r="B678" s="259" t="s">
        <v>1183</v>
      </c>
      <c r="C678" s="259" t="s">
        <v>1480</v>
      </c>
      <c r="D678" s="327" t="s">
        <v>1182</v>
      </c>
      <c r="E678" s="320" t="s">
        <v>1462</v>
      </c>
      <c r="F678" s="320" t="s">
        <v>1462</v>
      </c>
      <c r="G678" s="320" t="s">
        <v>1479</v>
      </c>
    </row>
    <row r="679" spans="1:7">
      <c r="A679" s="334"/>
      <c r="B679" s="257"/>
      <c r="C679" s="257"/>
      <c r="D679" s="326"/>
      <c r="E679" s="320" t="s">
        <v>1478</v>
      </c>
      <c r="F679" s="320" t="s">
        <v>1180</v>
      </c>
      <c r="G679" s="320" t="s">
        <v>1474</v>
      </c>
    </row>
    <row r="680" spans="1:7" ht="16.5" customHeight="1">
      <c r="A680" s="334"/>
      <c r="B680" s="247" t="s">
        <v>1459</v>
      </c>
      <c r="C680" s="247" t="s">
        <v>1453</v>
      </c>
      <c r="D680" s="304" t="s">
        <v>1458</v>
      </c>
      <c r="E680" s="247">
        <f>F680-5</f>
        <v>46204</v>
      </c>
      <c r="F680" s="247">
        <v>46209</v>
      </c>
      <c r="G680" s="247">
        <f>F680+17</f>
        <v>46226</v>
      </c>
    </row>
    <row r="681" spans="1:7">
      <c r="A681" s="334"/>
      <c r="B681" s="343" t="s">
        <v>1477</v>
      </c>
      <c r="C681" s="247" t="s">
        <v>1476</v>
      </c>
      <c r="D681" s="301"/>
      <c r="E681" s="247">
        <f>F681-5</f>
        <v>46211</v>
      </c>
      <c r="F681" s="247">
        <f>F680+7</f>
        <v>46216</v>
      </c>
      <c r="G681" s="247">
        <f>F681+17</f>
        <v>46233</v>
      </c>
    </row>
    <row r="682" spans="1:7">
      <c r="A682" s="334"/>
      <c r="B682" s="249" t="s">
        <v>1475</v>
      </c>
      <c r="C682" s="247" t="s">
        <v>1453</v>
      </c>
      <c r="D682" s="301"/>
      <c r="E682" s="247">
        <f>F682-5</f>
        <v>46218</v>
      </c>
      <c r="F682" s="247">
        <f>F681+7</f>
        <v>46223</v>
      </c>
      <c r="G682" s="247">
        <f>F682+17</f>
        <v>46240</v>
      </c>
    </row>
    <row r="683" spans="1:7">
      <c r="A683" s="334"/>
      <c r="B683" s="249" t="s">
        <v>1454</v>
      </c>
      <c r="C683" s="247" t="s">
        <v>1453</v>
      </c>
      <c r="D683" s="301"/>
      <c r="E683" s="247">
        <f>F683-5</f>
        <v>46225</v>
      </c>
      <c r="F683" s="247">
        <f>F682+7</f>
        <v>46230</v>
      </c>
      <c r="G683" s="247">
        <f>F683+17</f>
        <v>46247</v>
      </c>
    </row>
    <row r="684" spans="1:7">
      <c r="A684" s="334"/>
      <c r="B684" s="247" t="s">
        <v>954</v>
      </c>
      <c r="C684" s="247" t="s">
        <v>971</v>
      </c>
      <c r="D684" s="300"/>
      <c r="E684" s="247">
        <f>F684-5</f>
        <v>46232</v>
      </c>
      <c r="F684" s="247">
        <f>F683+7</f>
        <v>46237</v>
      </c>
      <c r="G684" s="247">
        <f>F684+17</f>
        <v>46254</v>
      </c>
    </row>
    <row r="685" spans="1:7">
      <c r="A685" s="243"/>
      <c r="B685" s="243"/>
      <c r="C685" s="353"/>
    </row>
    <row r="686" spans="1:7">
      <c r="A686" s="263"/>
      <c r="B686" s="263"/>
      <c r="C686" s="263"/>
      <c r="D686" s="263"/>
      <c r="E686" s="263"/>
      <c r="F686" s="263"/>
      <c r="G686" s="263"/>
    </row>
    <row r="687" spans="1:7">
      <c r="A687" s="334" t="s">
        <v>268</v>
      </c>
    </row>
    <row r="688" spans="1:7">
      <c r="A688" s="243"/>
      <c r="B688" s="259" t="s">
        <v>914</v>
      </c>
      <c r="C688" s="259" t="s">
        <v>1139</v>
      </c>
      <c r="D688" s="327" t="s">
        <v>1182</v>
      </c>
      <c r="E688" s="320" t="s">
        <v>1462</v>
      </c>
      <c r="F688" s="320" t="s">
        <v>1462</v>
      </c>
      <c r="G688" s="320" t="s">
        <v>1461</v>
      </c>
    </row>
    <row r="689" spans="1:7">
      <c r="A689" s="243"/>
      <c r="B689" s="257"/>
      <c r="C689" s="257"/>
      <c r="D689" s="326"/>
      <c r="E689" s="320" t="s">
        <v>1135</v>
      </c>
      <c r="F689" s="320" t="s">
        <v>1180</v>
      </c>
      <c r="G689" s="320" t="s">
        <v>1474</v>
      </c>
    </row>
    <row r="690" spans="1:7" ht="16.5" customHeight="1">
      <c r="A690" s="243"/>
      <c r="B690" s="247" t="s">
        <v>1473</v>
      </c>
      <c r="C690" s="247" t="s">
        <v>1472</v>
      </c>
      <c r="D690" s="304" t="s">
        <v>1471</v>
      </c>
      <c r="E690" s="247">
        <f>F690-4</f>
        <v>46202</v>
      </c>
      <c r="F690" s="247">
        <v>46206</v>
      </c>
      <c r="G690" s="247">
        <f>F690+17</f>
        <v>46223</v>
      </c>
    </row>
    <row r="691" spans="1:7" ht="16.5" customHeight="1">
      <c r="B691" s="343" t="s">
        <v>1470</v>
      </c>
      <c r="C691" s="247" t="s">
        <v>1469</v>
      </c>
      <c r="D691" s="301"/>
      <c r="E691" s="247">
        <f>F691-4</f>
        <v>46209</v>
      </c>
      <c r="F691" s="247">
        <f>F690+7</f>
        <v>46213</v>
      </c>
      <c r="G691" s="247">
        <f>F691+17</f>
        <v>46230</v>
      </c>
    </row>
    <row r="692" spans="1:7">
      <c r="B692" s="249" t="s">
        <v>1468</v>
      </c>
      <c r="C692" s="247" t="s">
        <v>1467</v>
      </c>
      <c r="D692" s="301"/>
      <c r="E692" s="247">
        <f>F692-4</f>
        <v>46216</v>
      </c>
      <c r="F692" s="247">
        <f>F691+7</f>
        <v>46220</v>
      </c>
      <c r="G692" s="247">
        <f>F692+17</f>
        <v>46237</v>
      </c>
    </row>
    <row r="693" spans="1:7">
      <c r="B693" s="249" t="s">
        <v>1466</v>
      </c>
      <c r="C693" s="247" t="s">
        <v>1465</v>
      </c>
      <c r="D693" s="301"/>
      <c r="E693" s="247">
        <f>F693-4</f>
        <v>46223</v>
      </c>
      <c r="F693" s="247">
        <f>F692+7</f>
        <v>46227</v>
      </c>
      <c r="G693" s="247">
        <f>F693+17</f>
        <v>46244</v>
      </c>
    </row>
    <row r="694" spans="1:7">
      <c r="B694" s="247" t="s">
        <v>1464</v>
      </c>
      <c r="C694" s="247" t="s">
        <v>1463</v>
      </c>
      <c r="D694" s="300"/>
      <c r="E694" s="247">
        <f>F694-4</f>
        <v>46230</v>
      </c>
      <c r="F694" s="247">
        <f>F693+7</f>
        <v>46234</v>
      </c>
      <c r="G694" s="247">
        <f>F694+17</f>
        <v>46251</v>
      </c>
    </row>
    <row r="695" spans="1:7">
      <c r="B695" s="243"/>
      <c r="C695" s="243"/>
    </row>
    <row r="696" spans="1:7">
      <c r="B696" s="259" t="s">
        <v>1183</v>
      </c>
      <c r="C696" s="259" t="s">
        <v>1139</v>
      </c>
      <c r="D696" s="327" t="s">
        <v>1190</v>
      </c>
      <c r="E696" s="320" t="s">
        <v>1462</v>
      </c>
      <c r="F696" s="320" t="s">
        <v>1462</v>
      </c>
      <c r="G696" s="320" t="s">
        <v>1461</v>
      </c>
    </row>
    <row r="697" spans="1:7">
      <c r="B697" s="257"/>
      <c r="C697" s="257"/>
      <c r="D697" s="326"/>
      <c r="E697" s="320" t="s">
        <v>1448</v>
      </c>
      <c r="F697" s="320" t="s">
        <v>1180</v>
      </c>
      <c r="G697" s="320" t="s">
        <v>1460</v>
      </c>
    </row>
    <row r="698" spans="1:7" ht="16.5" customHeight="1">
      <c r="B698" s="247" t="s">
        <v>1459</v>
      </c>
      <c r="C698" s="247" t="s">
        <v>1453</v>
      </c>
      <c r="D698" s="304" t="s">
        <v>1458</v>
      </c>
      <c r="E698" s="247">
        <f>F698-5</f>
        <v>46204</v>
      </c>
      <c r="F698" s="247">
        <v>46209</v>
      </c>
      <c r="G698" s="247">
        <f>F698+14</f>
        <v>46223</v>
      </c>
    </row>
    <row r="699" spans="1:7">
      <c r="B699" s="343" t="s">
        <v>1457</v>
      </c>
      <c r="C699" s="247" t="s">
        <v>1456</v>
      </c>
      <c r="D699" s="301"/>
      <c r="E699" s="247">
        <f>F699-5</f>
        <v>46211</v>
      </c>
      <c r="F699" s="247">
        <f>F698+7</f>
        <v>46216</v>
      </c>
      <c r="G699" s="247">
        <f>F699+14</f>
        <v>46230</v>
      </c>
    </row>
    <row r="700" spans="1:7">
      <c r="B700" s="249" t="s">
        <v>1455</v>
      </c>
      <c r="C700" s="247" t="s">
        <v>1453</v>
      </c>
      <c r="D700" s="301"/>
      <c r="E700" s="247">
        <f>F700-5</f>
        <v>46218</v>
      </c>
      <c r="F700" s="247">
        <f>F699+7</f>
        <v>46223</v>
      </c>
      <c r="G700" s="247">
        <f>F700+14</f>
        <v>46237</v>
      </c>
    </row>
    <row r="701" spans="1:7">
      <c r="B701" s="249" t="s">
        <v>1454</v>
      </c>
      <c r="C701" s="247" t="s">
        <v>1453</v>
      </c>
      <c r="D701" s="301"/>
      <c r="E701" s="247">
        <f>F701-5</f>
        <v>46225</v>
      </c>
      <c r="F701" s="247">
        <f>F700+7</f>
        <v>46230</v>
      </c>
      <c r="G701" s="247">
        <f>F701+14</f>
        <v>46244</v>
      </c>
    </row>
    <row r="702" spans="1:7">
      <c r="B702" s="247" t="s">
        <v>971</v>
      </c>
      <c r="C702" s="247" t="s">
        <v>954</v>
      </c>
      <c r="D702" s="300"/>
      <c r="E702" s="247">
        <f>F702-5</f>
        <v>46232</v>
      </c>
      <c r="F702" s="247">
        <f>F701+7</f>
        <v>46237</v>
      </c>
      <c r="G702" s="247">
        <f>F702+14</f>
        <v>46251</v>
      </c>
    </row>
    <row r="703" spans="1:7">
      <c r="B703" s="331"/>
      <c r="C703" s="331"/>
      <c r="D703" s="307"/>
      <c r="E703" s="263"/>
      <c r="F703" s="263"/>
      <c r="G703" s="263"/>
    </row>
    <row r="704" spans="1:7">
      <c r="A704" s="334" t="s">
        <v>254</v>
      </c>
      <c r="B704" s="296"/>
      <c r="C704" s="296"/>
      <c r="D704" s="352"/>
      <c r="E704" s="334"/>
      <c r="F704" s="334"/>
      <c r="G704" s="303"/>
    </row>
    <row r="705" spans="1:10" ht="16.5" customHeight="1">
      <c r="A705" s="243"/>
      <c r="B705" s="259" t="s">
        <v>1183</v>
      </c>
      <c r="C705" s="259" t="s">
        <v>1452</v>
      </c>
      <c r="D705" s="327" t="s">
        <v>1451</v>
      </c>
      <c r="E705" s="320" t="s">
        <v>1138</v>
      </c>
      <c r="F705" s="320" t="s">
        <v>1450</v>
      </c>
      <c r="G705" s="320" t="s">
        <v>1449</v>
      </c>
    </row>
    <row r="706" spans="1:10">
      <c r="A706" s="243"/>
      <c r="B706" s="257"/>
      <c r="C706" s="257"/>
      <c r="D706" s="326"/>
      <c r="E706" s="320" t="s">
        <v>1448</v>
      </c>
      <c r="F706" s="320" t="s">
        <v>1180</v>
      </c>
      <c r="G706" s="320" t="s">
        <v>1063</v>
      </c>
    </row>
    <row r="707" spans="1:10" ht="16.5" customHeight="1">
      <c r="A707" s="243"/>
      <c r="B707" s="273" t="s">
        <v>913</v>
      </c>
      <c r="C707" s="273"/>
      <c r="D707" s="304" t="s">
        <v>1443</v>
      </c>
      <c r="E707" s="273">
        <f>F707-5</f>
        <v>46202</v>
      </c>
      <c r="F707" s="273">
        <v>46207</v>
      </c>
      <c r="G707" s="273">
        <f>F707+15</f>
        <v>46222</v>
      </c>
    </row>
    <row r="708" spans="1:10">
      <c r="A708" s="243"/>
      <c r="B708" s="343" t="s">
        <v>1447</v>
      </c>
      <c r="C708" s="247" t="s">
        <v>1441</v>
      </c>
      <c r="D708" s="301"/>
      <c r="E708" s="247">
        <f>F708-5</f>
        <v>46209</v>
      </c>
      <c r="F708" s="247">
        <f>F707+7</f>
        <v>46214</v>
      </c>
      <c r="G708" s="247">
        <f>F708+15</f>
        <v>46229</v>
      </c>
    </row>
    <row r="709" spans="1:10">
      <c r="A709" s="243"/>
      <c r="B709" s="249" t="s">
        <v>1446</v>
      </c>
      <c r="C709" s="247" t="s">
        <v>1439</v>
      </c>
      <c r="D709" s="301"/>
      <c r="E709" s="247">
        <f>F709-5</f>
        <v>46216</v>
      </c>
      <c r="F709" s="247">
        <f>F708+7</f>
        <v>46221</v>
      </c>
      <c r="G709" s="247">
        <f>F709+15</f>
        <v>46236</v>
      </c>
    </row>
    <row r="710" spans="1:10">
      <c r="A710" s="243"/>
      <c r="B710" s="249" t="s">
        <v>1438</v>
      </c>
      <c r="C710" s="247" t="s">
        <v>1437</v>
      </c>
      <c r="D710" s="301"/>
      <c r="E710" s="247">
        <f>F710-5</f>
        <v>46223</v>
      </c>
      <c r="F710" s="247">
        <f>F709+7</f>
        <v>46228</v>
      </c>
      <c r="G710" s="247">
        <f>F710+15</f>
        <v>46243</v>
      </c>
    </row>
    <row r="711" spans="1:10">
      <c r="A711" s="243"/>
      <c r="B711" s="247" t="s">
        <v>1445</v>
      </c>
      <c r="C711" s="247" t="s">
        <v>1444</v>
      </c>
      <c r="D711" s="300"/>
      <c r="E711" s="247">
        <f>F711-5</f>
        <v>46230</v>
      </c>
      <c r="F711" s="247">
        <f>F710+7</f>
        <v>46235</v>
      </c>
      <c r="G711" s="247">
        <f>F711+15</f>
        <v>46250</v>
      </c>
    </row>
    <row r="712" spans="1:10">
      <c r="A712" s="243"/>
      <c r="B712" s="351"/>
      <c r="C712" s="351"/>
      <c r="D712" s="307"/>
      <c r="E712" s="263"/>
      <c r="G712" s="263"/>
    </row>
    <row r="713" spans="1:10">
      <c r="A713" s="334" t="s">
        <v>242</v>
      </c>
      <c r="B713" s="243"/>
      <c r="C713" s="243"/>
      <c r="D713" s="297"/>
      <c r="E713" s="296"/>
      <c r="F713" s="334"/>
      <c r="G713" s="334"/>
      <c r="H713" s="303"/>
      <c r="I713" s="306"/>
      <c r="J713" s="306"/>
    </row>
    <row r="714" spans="1:10" ht="16.5" customHeight="1">
      <c r="B714" s="259" t="s">
        <v>5</v>
      </c>
      <c r="C714" s="259" t="s">
        <v>6</v>
      </c>
      <c r="D714" s="327" t="s">
        <v>7</v>
      </c>
      <c r="E714" s="320" t="s">
        <v>817</v>
      </c>
      <c r="F714" s="320" t="s">
        <v>817</v>
      </c>
      <c r="G714" s="320" t="s">
        <v>242</v>
      </c>
    </row>
    <row r="715" spans="1:10">
      <c r="B715" s="257"/>
      <c r="C715" s="257"/>
      <c r="D715" s="326"/>
      <c r="E715" s="320" t="s">
        <v>880</v>
      </c>
      <c r="F715" s="320" t="s">
        <v>10</v>
      </c>
      <c r="G715" s="320" t="s">
        <v>11</v>
      </c>
    </row>
    <row r="716" spans="1:10" ht="16.5" customHeight="1">
      <c r="B716" s="273" t="s">
        <v>913</v>
      </c>
      <c r="C716" s="273"/>
      <c r="D716" s="304" t="s">
        <v>1443</v>
      </c>
      <c r="E716" s="273">
        <f>F716-5</f>
        <v>46202</v>
      </c>
      <c r="F716" s="273">
        <v>46207</v>
      </c>
      <c r="G716" s="273">
        <f>F716+20</f>
        <v>46227</v>
      </c>
    </row>
    <row r="717" spans="1:10">
      <c r="B717" s="343" t="s">
        <v>1442</v>
      </c>
      <c r="C717" s="247" t="s">
        <v>1441</v>
      </c>
      <c r="D717" s="301"/>
      <c r="E717" s="247">
        <f>F717-5</f>
        <v>46209</v>
      </c>
      <c r="F717" s="247">
        <f>F716+7</f>
        <v>46214</v>
      </c>
      <c r="G717" s="247">
        <f>F717+20</f>
        <v>46234</v>
      </c>
    </row>
    <row r="718" spans="1:10">
      <c r="B718" s="249" t="s">
        <v>1440</v>
      </c>
      <c r="C718" s="247" t="s">
        <v>1439</v>
      </c>
      <c r="D718" s="301"/>
      <c r="E718" s="247">
        <f>F718-5</f>
        <v>46216</v>
      </c>
      <c r="F718" s="247">
        <f>F717+7</f>
        <v>46221</v>
      </c>
      <c r="G718" s="247">
        <f>F718+20</f>
        <v>46241</v>
      </c>
    </row>
    <row r="719" spans="1:10">
      <c r="B719" s="249" t="s">
        <v>1438</v>
      </c>
      <c r="C719" s="247" t="s">
        <v>1437</v>
      </c>
      <c r="D719" s="301"/>
      <c r="E719" s="247">
        <f>F719-5</f>
        <v>46223</v>
      </c>
      <c r="F719" s="247">
        <f>F718+7</f>
        <v>46228</v>
      </c>
      <c r="G719" s="247">
        <f>F719+20</f>
        <v>46248</v>
      </c>
    </row>
    <row r="720" spans="1:10">
      <c r="B720" s="247" t="s">
        <v>1436</v>
      </c>
      <c r="C720" s="247" t="s">
        <v>1435</v>
      </c>
      <c r="D720" s="300"/>
      <c r="E720" s="247">
        <f>F720-5</f>
        <v>46230</v>
      </c>
      <c r="F720" s="247">
        <f>F719+7</f>
        <v>46235</v>
      </c>
      <c r="G720" s="247">
        <f>F720+20</f>
        <v>46255</v>
      </c>
    </row>
    <row r="721" spans="1:10">
      <c r="B721" s="243"/>
      <c r="C721" s="243"/>
    </row>
    <row r="722" spans="1:10">
      <c r="A722" s="350"/>
      <c r="B722" s="263"/>
      <c r="C722" s="263"/>
      <c r="D722" s="263"/>
      <c r="E722" s="263"/>
      <c r="F722" s="263"/>
      <c r="G722" s="263"/>
    </row>
    <row r="723" spans="1:10">
      <c r="A723" s="298" t="s">
        <v>554</v>
      </c>
      <c r="B723" s="298"/>
      <c r="C723" s="298"/>
      <c r="D723" s="298"/>
      <c r="E723" s="298"/>
      <c r="F723" s="298"/>
      <c r="G723" s="298"/>
      <c r="H723" s="303"/>
      <c r="I723" s="306"/>
      <c r="J723" s="306"/>
    </row>
    <row r="724" spans="1:10">
      <c r="A724" s="349"/>
      <c r="B724" s="314"/>
      <c r="C724" s="314"/>
      <c r="D724" s="314"/>
      <c r="E724" s="314"/>
      <c r="F724" s="314"/>
      <c r="G724" s="314"/>
      <c r="H724" s="303"/>
      <c r="I724" s="306"/>
      <c r="J724" s="306"/>
    </row>
    <row r="725" spans="1:10">
      <c r="A725" s="280" t="s">
        <v>1434</v>
      </c>
      <c r="B725" s="348"/>
      <c r="C725" s="347"/>
      <c r="D725" s="264"/>
      <c r="E725" s="346"/>
      <c r="F725" s="263"/>
      <c r="G725" s="263"/>
      <c r="H725" s="302"/>
    </row>
    <row r="726" spans="1:10">
      <c r="A726" s="272"/>
      <c r="B726" s="265"/>
      <c r="C726" s="286"/>
      <c r="D726" s="264"/>
      <c r="E726" s="263"/>
      <c r="F726" s="263"/>
      <c r="G726" s="263"/>
      <c r="H726" s="302"/>
    </row>
    <row r="727" spans="1:10">
      <c r="A727" s="272"/>
      <c r="B727" s="259" t="s">
        <v>1420</v>
      </c>
      <c r="C727" s="259" t="s">
        <v>6</v>
      </c>
      <c r="D727" s="327" t="s">
        <v>7</v>
      </c>
      <c r="E727" s="320" t="s">
        <v>817</v>
      </c>
      <c r="F727" s="320" t="s">
        <v>817</v>
      </c>
      <c r="G727" s="320" t="s">
        <v>1434</v>
      </c>
      <c r="H727" s="302"/>
    </row>
    <row r="728" spans="1:10">
      <c r="A728" s="272"/>
      <c r="B728" s="257"/>
      <c r="C728" s="257"/>
      <c r="D728" s="326"/>
      <c r="E728" s="320" t="s">
        <v>880</v>
      </c>
      <c r="F728" s="320" t="s">
        <v>10</v>
      </c>
      <c r="G728" s="320" t="s">
        <v>11</v>
      </c>
      <c r="H728" s="302"/>
    </row>
    <row r="729" spans="1:10" ht="16.5" customHeight="1">
      <c r="A729" s="272"/>
      <c r="B729" s="247" t="s">
        <v>1389</v>
      </c>
      <c r="C729" s="247" t="s">
        <v>1433</v>
      </c>
      <c r="D729" s="304" t="s">
        <v>1432</v>
      </c>
      <c r="E729" s="247">
        <f>F729-5</f>
        <v>46203</v>
      </c>
      <c r="F729" s="247">
        <v>46208</v>
      </c>
      <c r="G729" s="247">
        <f>F729+38</f>
        <v>46246</v>
      </c>
      <c r="H729" s="302"/>
    </row>
    <row r="730" spans="1:10">
      <c r="A730" s="272"/>
      <c r="B730" s="343" t="s">
        <v>1386</v>
      </c>
      <c r="C730" s="247" t="s">
        <v>1431</v>
      </c>
      <c r="D730" s="301"/>
      <c r="E730" s="247">
        <f>F730-5</f>
        <v>46210</v>
      </c>
      <c r="F730" s="247">
        <f>F729+7</f>
        <v>46215</v>
      </c>
      <c r="G730" s="247">
        <f>F730+38</f>
        <v>46253</v>
      </c>
      <c r="H730" s="302"/>
    </row>
    <row r="731" spans="1:10">
      <c r="A731" s="272"/>
      <c r="B731" s="249" t="s">
        <v>1384</v>
      </c>
      <c r="C731" s="247" t="s">
        <v>1383</v>
      </c>
      <c r="D731" s="301"/>
      <c r="E731" s="247">
        <f>F731-5</f>
        <v>46217</v>
      </c>
      <c r="F731" s="247">
        <f>F730+7</f>
        <v>46222</v>
      </c>
      <c r="G731" s="247">
        <f>F731+38</f>
        <v>46260</v>
      </c>
      <c r="H731" s="302"/>
    </row>
    <row r="732" spans="1:10">
      <c r="A732" s="272"/>
      <c r="B732" s="249" t="s">
        <v>1430</v>
      </c>
      <c r="C732" s="247" t="s">
        <v>1429</v>
      </c>
      <c r="D732" s="301"/>
      <c r="E732" s="247">
        <f>F732-5</f>
        <v>46224</v>
      </c>
      <c r="F732" s="247">
        <f>F731+7</f>
        <v>46229</v>
      </c>
      <c r="G732" s="247">
        <f>F732+38</f>
        <v>46267</v>
      </c>
      <c r="H732" s="302"/>
    </row>
    <row r="733" spans="1:10">
      <c r="A733" s="272"/>
      <c r="B733" s="247"/>
      <c r="C733" s="247"/>
      <c r="D733" s="300"/>
      <c r="E733" s="247">
        <f>F733-5</f>
        <v>46231</v>
      </c>
      <c r="F733" s="247">
        <f>F732+7</f>
        <v>46236</v>
      </c>
      <c r="G733" s="247">
        <f>F733+38</f>
        <v>46274</v>
      </c>
      <c r="H733" s="302"/>
    </row>
    <row r="734" spans="1:10">
      <c r="A734" s="272"/>
      <c r="B734" s="265"/>
      <c r="C734" s="286"/>
      <c r="D734" s="264"/>
      <c r="E734" s="263"/>
      <c r="F734" s="263"/>
      <c r="G734" s="263"/>
      <c r="H734" s="302"/>
    </row>
    <row r="735" spans="1:10">
      <c r="A735" s="270"/>
      <c r="B735" s="260"/>
      <c r="C735" s="260"/>
      <c r="D735" s="261"/>
      <c r="E735" s="260"/>
      <c r="F735" s="260"/>
      <c r="G735" s="260"/>
      <c r="H735" s="260"/>
    </row>
    <row r="736" spans="1:10">
      <c r="A736" s="280" t="s">
        <v>1428</v>
      </c>
      <c r="B736" s="296"/>
      <c r="C736" s="296"/>
      <c r="D736" s="318"/>
      <c r="E736" s="280"/>
      <c r="F736" s="280"/>
      <c r="G736" s="302"/>
      <c r="H736" s="260"/>
    </row>
    <row r="737" spans="1:8">
      <c r="A737" s="270"/>
      <c r="B737" s="260"/>
      <c r="C737" s="260"/>
      <c r="D737" s="261"/>
      <c r="E737" s="260"/>
      <c r="F737" s="260"/>
      <c r="G737" s="260"/>
      <c r="H737" s="260"/>
    </row>
    <row r="738" spans="1:8">
      <c r="A738" s="270"/>
      <c r="B738" s="259" t="s">
        <v>1183</v>
      </c>
      <c r="C738" s="259" t="s">
        <v>6</v>
      </c>
      <c r="D738" s="327" t="s">
        <v>7</v>
      </c>
      <c r="E738" s="320" t="s">
        <v>817</v>
      </c>
      <c r="F738" s="320" t="s">
        <v>817</v>
      </c>
      <c r="G738" s="320" t="s">
        <v>1427</v>
      </c>
      <c r="H738" s="260"/>
    </row>
    <row r="739" spans="1:8">
      <c r="A739" s="270"/>
      <c r="B739" s="257"/>
      <c r="C739" s="257"/>
      <c r="D739" s="326"/>
      <c r="E739" s="320" t="s">
        <v>880</v>
      </c>
      <c r="F739" s="320" t="s">
        <v>10</v>
      </c>
      <c r="G739" s="320" t="s">
        <v>11</v>
      </c>
      <c r="H739" s="260"/>
    </row>
    <row r="740" spans="1:8" ht="16.5" customHeight="1">
      <c r="A740" s="270"/>
      <c r="B740" s="247" t="s">
        <v>1426</v>
      </c>
      <c r="C740" s="247" t="s">
        <v>1425</v>
      </c>
      <c r="D740" s="304" t="s">
        <v>1410</v>
      </c>
      <c r="E740" s="247">
        <f>F740-5</f>
        <v>46202</v>
      </c>
      <c r="F740" s="247">
        <v>46207</v>
      </c>
      <c r="G740" s="247">
        <f>F740+25</f>
        <v>46232</v>
      </c>
      <c r="H740" s="260"/>
    </row>
    <row r="741" spans="1:8">
      <c r="A741" s="270"/>
      <c r="B741" s="343" t="s">
        <v>1424</v>
      </c>
      <c r="C741" s="247" t="s">
        <v>1417</v>
      </c>
      <c r="D741" s="301"/>
      <c r="E741" s="247">
        <f>F741-5</f>
        <v>46209</v>
      </c>
      <c r="F741" s="247">
        <f>F740+7</f>
        <v>46214</v>
      </c>
      <c r="G741" s="247">
        <f>F741+25</f>
        <v>46239</v>
      </c>
      <c r="H741" s="260"/>
    </row>
    <row r="742" spans="1:8">
      <c r="A742" s="270"/>
      <c r="B742" s="249" t="s">
        <v>1423</v>
      </c>
      <c r="C742" s="247" t="s">
        <v>934</v>
      </c>
      <c r="D742" s="301"/>
      <c r="E742" s="247">
        <f>F742-5</f>
        <v>46216</v>
      </c>
      <c r="F742" s="247">
        <f>F741+7</f>
        <v>46221</v>
      </c>
      <c r="G742" s="247">
        <f>F742+25</f>
        <v>46246</v>
      </c>
      <c r="H742" s="260"/>
    </row>
    <row r="743" spans="1:8">
      <c r="A743" s="270"/>
      <c r="B743" s="249" t="s">
        <v>1422</v>
      </c>
      <c r="C743" s="247" t="s">
        <v>1405</v>
      </c>
      <c r="D743" s="301"/>
      <c r="E743" s="247">
        <f>F743-5</f>
        <v>46223</v>
      </c>
      <c r="F743" s="247">
        <f>F742+7</f>
        <v>46228</v>
      </c>
      <c r="G743" s="247">
        <f>F743+25</f>
        <v>46253</v>
      </c>
      <c r="H743" s="260"/>
    </row>
    <row r="744" spans="1:8">
      <c r="A744" s="270"/>
      <c r="B744" s="247" t="s">
        <v>971</v>
      </c>
      <c r="C744" s="247" t="s">
        <v>971</v>
      </c>
      <c r="D744" s="300"/>
      <c r="E744" s="247">
        <f>F744-5</f>
        <v>46230</v>
      </c>
      <c r="F744" s="247">
        <f>F743+7</f>
        <v>46235</v>
      </c>
      <c r="G744" s="247">
        <f>F744+25</f>
        <v>46260</v>
      </c>
      <c r="H744" s="260"/>
    </row>
    <row r="745" spans="1:8">
      <c r="A745" s="270"/>
      <c r="B745" s="265"/>
      <c r="C745" s="286"/>
      <c r="D745" s="264"/>
      <c r="E745" s="263"/>
      <c r="F745" s="263"/>
      <c r="G745" s="263"/>
      <c r="H745" s="260"/>
    </row>
    <row r="746" spans="1:8">
      <c r="A746" s="280" t="s">
        <v>1421</v>
      </c>
      <c r="B746" s="260"/>
      <c r="C746" s="260"/>
      <c r="D746" s="318"/>
      <c r="E746" s="280"/>
      <c r="F746" s="280"/>
      <c r="G746" s="302"/>
      <c r="H746" s="260"/>
    </row>
    <row r="747" spans="1:8">
      <c r="A747" s="260"/>
      <c r="B747" s="259" t="s">
        <v>1420</v>
      </c>
      <c r="C747" s="259" t="s">
        <v>6</v>
      </c>
      <c r="D747" s="327" t="s">
        <v>7</v>
      </c>
      <c r="E747" s="320" t="s">
        <v>817</v>
      </c>
      <c r="F747" s="320" t="s">
        <v>817</v>
      </c>
      <c r="G747" s="320" t="s">
        <v>855</v>
      </c>
      <c r="H747" s="260"/>
    </row>
    <row r="748" spans="1:8">
      <c r="A748" s="260"/>
      <c r="B748" s="257"/>
      <c r="C748" s="257"/>
      <c r="D748" s="326"/>
      <c r="E748" s="320" t="s">
        <v>880</v>
      </c>
      <c r="F748" s="320" t="s">
        <v>10</v>
      </c>
      <c r="G748" s="320" t="s">
        <v>11</v>
      </c>
      <c r="H748" s="260"/>
    </row>
    <row r="749" spans="1:8" ht="16.5" customHeight="1">
      <c r="A749" s="260"/>
      <c r="B749" s="247" t="s">
        <v>1419</v>
      </c>
      <c r="C749" s="247" t="s">
        <v>1411</v>
      </c>
      <c r="D749" s="304" t="s">
        <v>1418</v>
      </c>
      <c r="E749" s="247">
        <f>F749-5</f>
        <v>46202</v>
      </c>
      <c r="F749" s="247">
        <v>46207</v>
      </c>
      <c r="G749" s="247">
        <f>F749+39</f>
        <v>46246</v>
      </c>
      <c r="H749" s="260"/>
    </row>
    <row r="750" spans="1:8">
      <c r="A750" s="260"/>
      <c r="B750" s="343" t="s">
        <v>1409</v>
      </c>
      <c r="C750" s="247" t="s">
        <v>1417</v>
      </c>
      <c r="D750" s="301"/>
      <c r="E750" s="247">
        <f>F750-5</f>
        <v>46209</v>
      </c>
      <c r="F750" s="247">
        <f>F749+7</f>
        <v>46214</v>
      </c>
      <c r="G750" s="247">
        <f>F750+39</f>
        <v>46253</v>
      </c>
      <c r="H750" s="260"/>
    </row>
    <row r="751" spans="1:8">
      <c r="A751" s="260"/>
      <c r="B751" s="249" t="s">
        <v>1416</v>
      </c>
      <c r="C751" s="247" t="s">
        <v>1415</v>
      </c>
      <c r="D751" s="301"/>
      <c r="E751" s="247">
        <f>F751-5</f>
        <v>46216</v>
      </c>
      <c r="F751" s="247">
        <f>F750+7</f>
        <v>46221</v>
      </c>
      <c r="G751" s="247">
        <f>F751+39</f>
        <v>46260</v>
      </c>
      <c r="H751" s="260"/>
    </row>
    <row r="752" spans="1:8" ht="18" customHeight="1">
      <c r="A752" s="260"/>
      <c r="B752" s="249" t="s">
        <v>1406</v>
      </c>
      <c r="C752" s="247" t="s">
        <v>1414</v>
      </c>
      <c r="D752" s="301"/>
      <c r="E752" s="247">
        <f>F752-5</f>
        <v>46223</v>
      </c>
      <c r="F752" s="247">
        <f>F751+7</f>
        <v>46228</v>
      </c>
      <c r="G752" s="247">
        <f>F752+39</f>
        <v>46267</v>
      </c>
      <c r="H752" s="260"/>
    </row>
    <row r="753" spans="1:9">
      <c r="A753" s="260"/>
      <c r="B753" s="247" t="s">
        <v>971</v>
      </c>
      <c r="C753" s="247" t="s">
        <v>964</v>
      </c>
      <c r="D753" s="300"/>
      <c r="E753" s="247">
        <f>F753-5</f>
        <v>46230</v>
      </c>
      <c r="F753" s="247">
        <f>F752+7</f>
        <v>46235</v>
      </c>
      <c r="G753" s="247">
        <f>F753+39</f>
        <v>46274</v>
      </c>
      <c r="H753" s="260"/>
    </row>
    <row r="754" spans="1:9">
      <c r="A754" s="260"/>
      <c r="B754" s="345"/>
      <c r="C754" s="344"/>
      <c r="D754" s="264"/>
      <c r="E754" s="263"/>
      <c r="F754" s="263"/>
      <c r="G754" s="263"/>
      <c r="H754" s="260"/>
    </row>
    <row r="755" spans="1:9">
      <c r="A755" s="280" t="s">
        <v>1413</v>
      </c>
      <c r="B755" s="265"/>
      <c r="C755" s="286"/>
      <c r="D755" s="264"/>
      <c r="E755" s="289"/>
      <c r="F755" s="263"/>
      <c r="G755" s="281"/>
      <c r="H755" s="260"/>
    </row>
    <row r="756" spans="1:9">
      <c r="A756" s="272"/>
      <c r="B756" s="259" t="s">
        <v>1183</v>
      </c>
      <c r="C756" s="259" t="s">
        <v>6</v>
      </c>
      <c r="D756" s="327" t="s">
        <v>7</v>
      </c>
      <c r="E756" s="320" t="s">
        <v>817</v>
      </c>
      <c r="F756" s="320" t="s">
        <v>817</v>
      </c>
      <c r="G756" s="320" t="s">
        <v>616</v>
      </c>
      <c r="H756" s="260"/>
    </row>
    <row r="757" spans="1:9">
      <c r="A757" s="272"/>
      <c r="B757" s="257"/>
      <c r="C757" s="257"/>
      <c r="D757" s="326"/>
      <c r="E757" s="320" t="s">
        <v>880</v>
      </c>
      <c r="F757" s="320" t="s">
        <v>10</v>
      </c>
      <c r="G757" s="320" t="s">
        <v>11</v>
      </c>
      <c r="H757" s="260"/>
    </row>
    <row r="758" spans="1:9" ht="16.5" customHeight="1">
      <c r="A758" s="272"/>
      <c r="B758" s="247" t="s">
        <v>1412</v>
      </c>
      <c r="C758" s="247" t="s">
        <v>1411</v>
      </c>
      <c r="D758" s="304" t="s">
        <v>1410</v>
      </c>
      <c r="E758" s="247">
        <f>F758-5</f>
        <v>46202</v>
      </c>
      <c r="F758" s="247">
        <v>46207</v>
      </c>
      <c r="G758" s="247">
        <f>F758+31</f>
        <v>46238</v>
      </c>
      <c r="H758" s="260"/>
    </row>
    <row r="759" spans="1:9">
      <c r="A759" s="272"/>
      <c r="B759" s="343" t="s">
        <v>1409</v>
      </c>
      <c r="C759" s="247" t="s">
        <v>1408</v>
      </c>
      <c r="D759" s="301"/>
      <c r="E759" s="247">
        <f>F759-5</f>
        <v>46209</v>
      </c>
      <c r="F759" s="247">
        <f>F758+7</f>
        <v>46214</v>
      </c>
      <c r="G759" s="247">
        <f>F759+31</f>
        <v>46245</v>
      </c>
      <c r="H759" s="260"/>
    </row>
    <row r="760" spans="1:9">
      <c r="A760" s="272"/>
      <c r="B760" s="249" t="s">
        <v>1407</v>
      </c>
      <c r="C760" s="247" t="s">
        <v>934</v>
      </c>
      <c r="D760" s="301"/>
      <c r="E760" s="247">
        <f>F760-5</f>
        <v>46216</v>
      </c>
      <c r="F760" s="247">
        <f>F759+7</f>
        <v>46221</v>
      </c>
      <c r="G760" s="247">
        <f>F760+31</f>
        <v>46252</v>
      </c>
      <c r="H760" s="260"/>
    </row>
    <row r="761" spans="1:9">
      <c r="A761" s="272"/>
      <c r="B761" s="249" t="s">
        <v>1406</v>
      </c>
      <c r="C761" s="247" t="s">
        <v>1405</v>
      </c>
      <c r="D761" s="301"/>
      <c r="E761" s="247">
        <f>F761-5</f>
        <v>46223</v>
      </c>
      <c r="F761" s="247">
        <f>F760+7</f>
        <v>46228</v>
      </c>
      <c r="G761" s="247">
        <f>F761+31</f>
        <v>46259</v>
      </c>
      <c r="H761" s="260"/>
    </row>
    <row r="762" spans="1:9">
      <c r="A762" s="272"/>
      <c r="B762" s="247" t="s">
        <v>954</v>
      </c>
      <c r="C762" s="247" t="s">
        <v>954</v>
      </c>
      <c r="D762" s="300"/>
      <c r="E762" s="247">
        <f>F762-5</f>
        <v>46230</v>
      </c>
      <c r="F762" s="247">
        <f>F761+7</f>
        <v>46235</v>
      </c>
      <c r="G762" s="247">
        <f>F762+31</f>
        <v>46266</v>
      </c>
      <c r="H762" s="260"/>
    </row>
    <row r="763" spans="1:9">
      <c r="A763" s="270"/>
      <c r="B763" s="265"/>
      <c r="C763" s="265"/>
      <c r="D763" s="283"/>
      <c r="E763" s="263"/>
      <c r="F763" s="263"/>
      <c r="G763" s="263"/>
      <c r="H763" s="260"/>
    </row>
    <row r="764" spans="1:9">
      <c r="A764" s="280" t="s">
        <v>1404</v>
      </c>
      <c r="D764" s="261"/>
      <c r="E764" s="260"/>
      <c r="F764" s="260"/>
      <c r="G764" s="260"/>
      <c r="H764" s="260"/>
    </row>
    <row r="765" spans="1:9">
      <c r="A765" s="270"/>
      <c r="B765" s="259" t="s">
        <v>914</v>
      </c>
      <c r="C765" s="259" t="s">
        <v>1069</v>
      </c>
      <c r="D765" s="258" t="s">
        <v>1190</v>
      </c>
      <c r="E765" s="255" t="s">
        <v>1067</v>
      </c>
      <c r="F765" s="255" t="s">
        <v>1067</v>
      </c>
      <c r="G765" s="255" t="s">
        <v>1403</v>
      </c>
      <c r="H765" s="260"/>
      <c r="I765" s="306"/>
    </row>
    <row r="766" spans="1:9">
      <c r="A766" s="270"/>
      <c r="B766" s="257"/>
      <c r="C766" s="257"/>
      <c r="D766" s="256"/>
      <c r="E766" s="255" t="s">
        <v>1065</v>
      </c>
      <c r="F766" s="255" t="s">
        <v>1064</v>
      </c>
      <c r="G766" s="247" t="s">
        <v>1098</v>
      </c>
      <c r="H766" s="260"/>
    </row>
    <row r="767" spans="1:9" ht="16.5" customHeight="1">
      <c r="A767" s="270"/>
      <c r="B767" s="343" t="s">
        <v>1402</v>
      </c>
      <c r="C767" s="247" t="s">
        <v>1401</v>
      </c>
      <c r="D767" s="304" t="s">
        <v>1400</v>
      </c>
      <c r="E767" s="342">
        <f>F767-5</f>
        <v>46201</v>
      </c>
      <c r="F767" s="342">
        <v>46206</v>
      </c>
      <c r="G767" s="342">
        <f>F767+33</f>
        <v>46239</v>
      </c>
      <c r="H767" s="260"/>
    </row>
    <row r="768" spans="1:9">
      <c r="A768" s="270"/>
      <c r="B768" s="249" t="s">
        <v>1399</v>
      </c>
      <c r="C768" s="247" t="s">
        <v>1398</v>
      </c>
      <c r="D768" s="301"/>
      <c r="E768" s="247">
        <f>F768-5</f>
        <v>46208</v>
      </c>
      <c r="F768" s="247">
        <f>F767+7</f>
        <v>46213</v>
      </c>
      <c r="G768" s="247">
        <f>F768+33</f>
        <v>46246</v>
      </c>
      <c r="H768" s="260"/>
    </row>
    <row r="769" spans="1:10">
      <c r="A769" s="270"/>
      <c r="B769" s="249" t="s">
        <v>1397</v>
      </c>
      <c r="C769" s="247" t="s">
        <v>1396</v>
      </c>
      <c r="D769" s="301"/>
      <c r="E769" s="247">
        <f>F769-5</f>
        <v>46215</v>
      </c>
      <c r="F769" s="247">
        <f>F768+7</f>
        <v>46220</v>
      </c>
      <c r="G769" s="247">
        <f>F769+33</f>
        <v>46253</v>
      </c>
      <c r="H769" s="260"/>
    </row>
    <row r="770" spans="1:10" ht="16.5" customHeight="1">
      <c r="A770" s="270"/>
      <c r="B770" s="343" t="s">
        <v>1395</v>
      </c>
      <c r="C770" s="247" t="s">
        <v>1394</v>
      </c>
      <c r="D770" s="301"/>
      <c r="E770" s="247">
        <f>F770-5</f>
        <v>46222</v>
      </c>
      <c r="F770" s="247">
        <f>F769+7</f>
        <v>46227</v>
      </c>
      <c r="G770" s="247">
        <f>F770+33</f>
        <v>46260</v>
      </c>
      <c r="H770" s="260"/>
    </row>
    <row r="771" spans="1:10">
      <c r="A771" s="270"/>
      <c r="B771" s="249" t="s">
        <v>1393</v>
      </c>
      <c r="C771" s="247" t="s">
        <v>1392</v>
      </c>
      <c r="D771" s="300"/>
      <c r="E771" s="247">
        <f>F771-5</f>
        <v>46229</v>
      </c>
      <c r="F771" s="247">
        <f>F770+7</f>
        <v>46234</v>
      </c>
      <c r="G771" s="247">
        <f>F771+33</f>
        <v>46267</v>
      </c>
      <c r="H771" s="260"/>
    </row>
    <row r="772" spans="1:10">
      <c r="A772" s="270"/>
      <c r="B772" s="265"/>
      <c r="C772" s="286"/>
      <c r="D772" s="307"/>
      <c r="E772" s="263"/>
      <c r="F772" s="263"/>
      <c r="G772" s="260"/>
      <c r="H772" s="260"/>
    </row>
    <row r="773" spans="1:10">
      <c r="A773" s="322" t="s">
        <v>1390</v>
      </c>
      <c r="B773" s="322"/>
      <c r="C773" s="286"/>
      <c r="D773" s="307"/>
      <c r="E773" s="263"/>
      <c r="F773" s="263"/>
      <c r="G773" s="263"/>
      <c r="H773" s="260"/>
    </row>
    <row r="774" spans="1:10">
      <c r="A774" s="270"/>
      <c r="B774" s="259" t="s">
        <v>5</v>
      </c>
      <c r="C774" s="259" t="s">
        <v>6</v>
      </c>
      <c r="D774" s="258" t="s">
        <v>7</v>
      </c>
      <c r="E774" s="255" t="s">
        <v>817</v>
      </c>
      <c r="F774" s="255" t="s">
        <v>817</v>
      </c>
      <c r="G774" s="255" t="s">
        <v>1391</v>
      </c>
      <c r="H774" s="255" t="s">
        <v>1390</v>
      </c>
    </row>
    <row r="775" spans="1:10">
      <c r="A775" s="270"/>
      <c r="B775" s="257"/>
      <c r="C775" s="257"/>
      <c r="D775" s="256"/>
      <c r="E775" s="255" t="s">
        <v>880</v>
      </c>
      <c r="F775" s="255" t="s">
        <v>10</v>
      </c>
      <c r="G775" s="255" t="s">
        <v>11</v>
      </c>
      <c r="H775" s="255" t="s">
        <v>11</v>
      </c>
      <c r="J775" s="306"/>
    </row>
    <row r="776" spans="1:10" ht="16.5" customHeight="1">
      <c r="A776" s="270"/>
      <c r="B776" s="247" t="s">
        <v>1389</v>
      </c>
      <c r="C776" s="247" t="s">
        <v>1003</v>
      </c>
      <c r="D776" s="304" t="s">
        <v>1388</v>
      </c>
      <c r="E776" s="247">
        <f>F776-5</f>
        <v>46203</v>
      </c>
      <c r="F776" s="247">
        <v>46208</v>
      </c>
      <c r="G776" s="247">
        <f>F776+26</f>
        <v>46234</v>
      </c>
      <c r="H776" s="338" t="s">
        <v>1387</v>
      </c>
    </row>
    <row r="777" spans="1:10">
      <c r="A777" s="270"/>
      <c r="B777" s="343" t="s">
        <v>1386</v>
      </c>
      <c r="C777" s="247" t="s">
        <v>1385</v>
      </c>
      <c r="D777" s="301"/>
      <c r="E777" s="247">
        <f>F777-5</f>
        <v>46210</v>
      </c>
      <c r="F777" s="247">
        <f>F776+7</f>
        <v>46215</v>
      </c>
      <c r="G777" s="247">
        <f>F777+26</f>
        <v>46241</v>
      </c>
      <c r="H777" s="338" t="s">
        <v>1380</v>
      </c>
    </row>
    <row r="778" spans="1:10">
      <c r="A778" s="270"/>
      <c r="B778" s="249" t="s">
        <v>1384</v>
      </c>
      <c r="C778" s="247" t="s">
        <v>1383</v>
      </c>
      <c r="D778" s="301"/>
      <c r="E778" s="247">
        <f>F778-5</f>
        <v>46217</v>
      </c>
      <c r="F778" s="247">
        <f>F777+7</f>
        <v>46222</v>
      </c>
      <c r="G778" s="247">
        <f>F778+26</f>
        <v>46248</v>
      </c>
      <c r="H778" s="338" t="s">
        <v>1380</v>
      </c>
    </row>
    <row r="779" spans="1:10">
      <c r="A779" s="270"/>
      <c r="B779" s="249" t="s">
        <v>1382</v>
      </c>
      <c r="C779" s="247" t="s">
        <v>1381</v>
      </c>
      <c r="D779" s="301"/>
      <c r="E779" s="247">
        <f>F779-5</f>
        <v>46224</v>
      </c>
      <c r="F779" s="247">
        <f>F778+7</f>
        <v>46229</v>
      </c>
      <c r="G779" s="247">
        <f>F779+26</f>
        <v>46255</v>
      </c>
      <c r="H779" s="338" t="s">
        <v>1380</v>
      </c>
    </row>
    <row r="780" spans="1:10">
      <c r="A780" s="270"/>
      <c r="B780" s="247"/>
      <c r="C780" s="247"/>
      <c r="D780" s="300"/>
      <c r="E780" s="247">
        <f>F780-5</f>
        <v>46231</v>
      </c>
      <c r="F780" s="247">
        <f>F779+7</f>
        <v>46236</v>
      </c>
      <c r="G780" s="247">
        <f>F780+26</f>
        <v>46262</v>
      </c>
      <c r="H780" s="338" t="s">
        <v>1380</v>
      </c>
    </row>
    <row r="781" spans="1:10">
      <c r="A781" s="270"/>
      <c r="B781" s="265"/>
      <c r="C781" s="286"/>
      <c r="D781" s="307"/>
      <c r="E781" s="263"/>
      <c r="F781" s="263"/>
      <c r="G781" s="263"/>
      <c r="H781" s="328"/>
    </row>
    <row r="782" spans="1:10">
      <c r="A782" s="280" t="s">
        <v>1379</v>
      </c>
      <c r="B782" s="296"/>
      <c r="C782" s="296"/>
      <c r="D782" s="318"/>
      <c r="E782" s="280"/>
      <c r="F782" s="280"/>
      <c r="G782" s="302"/>
      <c r="H782" s="260"/>
    </row>
    <row r="783" spans="1:10">
      <c r="A783" s="260"/>
      <c r="B783" s="259" t="s">
        <v>5</v>
      </c>
      <c r="C783" s="259" t="s">
        <v>6</v>
      </c>
      <c r="D783" s="258" t="s">
        <v>7</v>
      </c>
      <c r="E783" s="255" t="s">
        <v>817</v>
      </c>
      <c r="F783" s="255" t="s">
        <v>817</v>
      </c>
      <c r="G783" s="255" t="s">
        <v>1379</v>
      </c>
      <c r="H783" s="260"/>
    </row>
    <row r="784" spans="1:10">
      <c r="A784" s="260"/>
      <c r="B784" s="257"/>
      <c r="C784" s="257"/>
      <c r="D784" s="256"/>
      <c r="E784" s="255" t="s">
        <v>880</v>
      </c>
      <c r="F784" s="255" t="s">
        <v>10</v>
      </c>
      <c r="G784" s="255" t="s">
        <v>11</v>
      </c>
      <c r="H784" s="260"/>
    </row>
    <row r="785" spans="1:8" ht="16.5" customHeight="1">
      <c r="A785" s="260"/>
      <c r="B785" s="252" t="s">
        <v>1362</v>
      </c>
      <c r="C785" s="252" t="s">
        <v>1361</v>
      </c>
      <c r="D785" s="319" t="s">
        <v>1360</v>
      </c>
      <c r="E785" s="247">
        <f>F785-4</f>
        <v>46203</v>
      </c>
      <c r="F785" s="247">
        <v>46207</v>
      </c>
      <c r="G785" s="247">
        <f>F785+33</f>
        <v>46240</v>
      </c>
      <c r="H785" s="260"/>
    </row>
    <row r="786" spans="1:8">
      <c r="A786" s="260"/>
      <c r="B786" s="252" t="s">
        <v>1359</v>
      </c>
      <c r="C786" s="252" t="s">
        <v>1358</v>
      </c>
      <c r="D786" s="319"/>
      <c r="E786" s="247">
        <f>F786-4</f>
        <v>46210</v>
      </c>
      <c r="F786" s="247">
        <f>F785+7</f>
        <v>46214</v>
      </c>
      <c r="G786" s="247">
        <f>F786+33</f>
        <v>46247</v>
      </c>
      <c r="H786" s="260"/>
    </row>
    <row r="787" spans="1:8">
      <c r="A787" s="260"/>
      <c r="B787" s="252" t="s">
        <v>1357</v>
      </c>
      <c r="C787" s="252" t="s">
        <v>1356</v>
      </c>
      <c r="D787" s="319"/>
      <c r="E787" s="247">
        <f>F787-4</f>
        <v>46217</v>
      </c>
      <c r="F787" s="247">
        <f>F786+7</f>
        <v>46221</v>
      </c>
      <c r="G787" s="247">
        <f>F787+33</f>
        <v>46254</v>
      </c>
      <c r="H787" s="260"/>
    </row>
    <row r="788" spans="1:8">
      <c r="A788" s="260"/>
      <c r="B788" s="252" t="s">
        <v>1355</v>
      </c>
      <c r="C788" s="252" t="s">
        <v>572</v>
      </c>
      <c r="D788" s="319"/>
      <c r="E788" s="247">
        <f>F788-4</f>
        <v>46224</v>
      </c>
      <c r="F788" s="247">
        <f>F787+7</f>
        <v>46228</v>
      </c>
      <c r="G788" s="247">
        <f>F788+33</f>
        <v>46261</v>
      </c>
      <c r="H788" s="260"/>
    </row>
    <row r="789" spans="1:8">
      <c r="A789" s="260"/>
      <c r="B789" s="252" t="s">
        <v>1354</v>
      </c>
      <c r="C789" s="252" t="s">
        <v>574</v>
      </c>
      <c r="D789" s="319"/>
      <c r="E789" s="247">
        <f>F789-4</f>
        <v>46231</v>
      </c>
      <c r="F789" s="247">
        <f>F788+7</f>
        <v>46235</v>
      </c>
      <c r="G789" s="247">
        <f>F789+33</f>
        <v>46268</v>
      </c>
      <c r="H789" s="260"/>
    </row>
    <row r="790" spans="1:8">
      <c r="A790" s="260"/>
      <c r="B790" s="260"/>
      <c r="C790" s="260"/>
      <c r="D790" s="261"/>
      <c r="E790" s="263"/>
      <c r="F790" s="263"/>
      <c r="G790" s="263"/>
      <c r="H790" s="260"/>
    </row>
    <row r="791" spans="1:8">
      <c r="A791" s="280" t="s">
        <v>585</v>
      </c>
      <c r="B791" s="260"/>
      <c r="C791" s="260"/>
      <c r="D791" s="261"/>
      <c r="E791" s="280"/>
      <c r="F791" s="280"/>
      <c r="G791" s="302"/>
      <c r="H791" s="260"/>
    </row>
    <row r="792" spans="1:8">
      <c r="A792" s="272"/>
      <c r="B792" s="259" t="s">
        <v>5</v>
      </c>
      <c r="C792" s="259" t="s">
        <v>6</v>
      </c>
      <c r="D792" s="258" t="s">
        <v>7</v>
      </c>
      <c r="E792" s="255" t="s">
        <v>817</v>
      </c>
      <c r="F792" s="255" t="s">
        <v>817</v>
      </c>
      <c r="G792" s="255" t="s">
        <v>585</v>
      </c>
      <c r="H792" s="260"/>
    </row>
    <row r="793" spans="1:8">
      <c r="A793" s="272"/>
      <c r="B793" s="257"/>
      <c r="C793" s="257"/>
      <c r="D793" s="256"/>
      <c r="E793" s="255" t="s">
        <v>880</v>
      </c>
      <c r="F793" s="255" t="s">
        <v>10</v>
      </c>
      <c r="G793" s="247" t="s">
        <v>11</v>
      </c>
      <c r="H793" s="260"/>
    </row>
    <row r="794" spans="1:8" ht="16.5" customHeight="1">
      <c r="A794" s="272"/>
      <c r="B794" s="252" t="s">
        <v>1362</v>
      </c>
      <c r="C794" s="252" t="s">
        <v>1361</v>
      </c>
      <c r="D794" s="319" t="s">
        <v>1360</v>
      </c>
      <c r="E794" s="247">
        <f>F794-4</f>
        <v>46203</v>
      </c>
      <c r="F794" s="247">
        <v>46207</v>
      </c>
      <c r="G794" s="247">
        <f>F794+37</f>
        <v>46244</v>
      </c>
      <c r="H794" s="260"/>
    </row>
    <row r="795" spans="1:8">
      <c r="A795" s="272"/>
      <c r="B795" s="252" t="s">
        <v>1359</v>
      </c>
      <c r="C795" s="252" t="s">
        <v>1358</v>
      </c>
      <c r="D795" s="319"/>
      <c r="E795" s="247">
        <f>F795-4</f>
        <v>46210</v>
      </c>
      <c r="F795" s="247">
        <f>F794+7</f>
        <v>46214</v>
      </c>
      <c r="G795" s="247">
        <f>F795+37</f>
        <v>46251</v>
      </c>
      <c r="H795" s="260"/>
    </row>
    <row r="796" spans="1:8" ht="16.5" customHeight="1">
      <c r="A796" s="272"/>
      <c r="B796" s="252" t="s">
        <v>1357</v>
      </c>
      <c r="C796" s="252" t="s">
        <v>1356</v>
      </c>
      <c r="D796" s="319"/>
      <c r="E796" s="247">
        <f>F796-4</f>
        <v>46217</v>
      </c>
      <c r="F796" s="247">
        <f>F795+7</f>
        <v>46221</v>
      </c>
      <c r="G796" s="247">
        <f>F796+37</f>
        <v>46258</v>
      </c>
      <c r="H796" s="260"/>
    </row>
    <row r="797" spans="1:8">
      <c r="A797" s="272"/>
      <c r="B797" s="252" t="s">
        <v>1355</v>
      </c>
      <c r="C797" s="252" t="s">
        <v>572</v>
      </c>
      <c r="D797" s="319"/>
      <c r="E797" s="247">
        <f>F797-4</f>
        <v>46224</v>
      </c>
      <c r="F797" s="247">
        <f>F796+7</f>
        <v>46228</v>
      </c>
      <c r="G797" s="247">
        <f>F797+37</f>
        <v>46265</v>
      </c>
      <c r="H797" s="260"/>
    </row>
    <row r="798" spans="1:8">
      <c r="A798" s="272"/>
      <c r="B798" s="252" t="s">
        <v>1354</v>
      </c>
      <c r="C798" s="252" t="s">
        <v>574</v>
      </c>
      <c r="D798" s="319"/>
      <c r="E798" s="247">
        <f>F798-4</f>
        <v>46231</v>
      </c>
      <c r="F798" s="247">
        <f>F797+7</f>
        <v>46235</v>
      </c>
      <c r="G798" s="247">
        <f>F798+37</f>
        <v>46272</v>
      </c>
      <c r="H798" s="260"/>
    </row>
    <row r="799" spans="1:8">
      <c r="A799" s="272"/>
      <c r="B799" s="288"/>
      <c r="C799" s="286"/>
      <c r="D799" s="307"/>
      <c r="E799" s="263"/>
      <c r="F799" s="263"/>
      <c r="G799" s="263"/>
      <c r="H799" s="260"/>
    </row>
    <row r="800" spans="1:8">
      <c r="A800" s="280" t="s">
        <v>594</v>
      </c>
      <c r="B800" s="284"/>
      <c r="C800" s="284"/>
      <c r="D800" s="283"/>
      <c r="E800" s="282"/>
      <c r="F800" s="281"/>
      <c r="G800" s="281"/>
      <c r="H800" s="260"/>
    </row>
    <row r="801" spans="1:8">
      <c r="A801" s="272"/>
      <c r="B801" s="259" t="s">
        <v>5</v>
      </c>
      <c r="C801" s="259" t="s">
        <v>6</v>
      </c>
      <c r="D801" s="258" t="s">
        <v>7</v>
      </c>
      <c r="E801" s="255" t="s">
        <v>817</v>
      </c>
      <c r="F801" s="255" t="s">
        <v>817</v>
      </c>
      <c r="G801" s="255" t="s">
        <v>594</v>
      </c>
      <c r="H801" s="290"/>
    </row>
    <row r="802" spans="1:8">
      <c r="A802" s="272"/>
      <c r="B802" s="257"/>
      <c r="C802" s="257"/>
      <c r="D802" s="256"/>
      <c r="E802" s="255" t="s">
        <v>880</v>
      </c>
      <c r="F802" s="255" t="s">
        <v>10</v>
      </c>
      <c r="G802" s="255" t="s">
        <v>11</v>
      </c>
      <c r="H802" s="290"/>
    </row>
    <row r="803" spans="1:8" ht="16.5" customHeight="1">
      <c r="A803" s="272"/>
      <c r="B803" s="252" t="s">
        <v>1378</v>
      </c>
      <c r="C803" s="252" t="s">
        <v>1377</v>
      </c>
      <c r="D803" s="319" t="s">
        <v>1376</v>
      </c>
      <c r="E803" s="247">
        <f>F803-4</f>
        <v>46205</v>
      </c>
      <c r="F803" s="247">
        <v>46209</v>
      </c>
      <c r="G803" s="247">
        <f>F803+55</f>
        <v>46264</v>
      </c>
      <c r="H803" s="290"/>
    </row>
    <row r="804" spans="1:8">
      <c r="A804" s="272"/>
      <c r="B804" s="252" t="s">
        <v>1375</v>
      </c>
      <c r="C804" s="252" t="s">
        <v>1374</v>
      </c>
      <c r="D804" s="319"/>
      <c r="E804" s="247">
        <f>F804-4</f>
        <v>46212</v>
      </c>
      <c r="F804" s="247">
        <f>F803+7</f>
        <v>46216</v>
      </c>
      <c r="G804" s="247">
        <f>F804+55</f>
        <v>46271</v>
      </c>
      <c r="H804" s="328"/>
    </row>
    <row r="805" spans="1:8">
      <c r="A805" s="272"/>
      <c r="B805" s="252" t="s">
        <v>1373</v>
      </c>
      <c r="C805" s="252" t="s">
        <v>591</v>
      </c>
      <c r="D805" s="319"/>
      <c r="E805" s="247">
        <f>F805-4</f>
        <v>46219</v>
      </c>
      <c r="F805" s="247">
        <f>F804+7</f>
        <v>46223</v>
      </c>
      <c r="G805" s="247">
        <f>F805+55</f>
        <v>46278</v>
      </c>
      <c r="H805" s="328"/>
    </row>
    <row r="806" spans="1:8">
      <c r="A806" s="272"/>
      <c r="B806" s="252" t="s">
        <v>1372</v>
      </c>
      <c r="C806" s="252" t="s">
        <v>56</v>
      </c>
      <c r="D806" s="319"/>
      <c r="E806" s="247">
        <f>F806-4</f>
        <v>46226</v>
      </c>
      <c r="F806" s="247">
        <f>F805+7</f>
        <v>46230</v>
      </c>
      <c r="G806" s="247">
        <f>F806+55</f>
        <v>46285</v>
      </c>
      <c r="H806" s="328"/>
    </row>
    <row r="807" spans="1:8">
      <c r="A807" s="272"/>
      <c r="B807" s="252" t="s">
        <v>954</v>
      </c>
      <c r="C807" s="252" t="s">
        <v>954</v>
      </c>
      <c r="D807" s="319"/>
      <c r="E807" s="247">
        <f>F807-4</f>
        <v>46233</v>
      </c>
      <c r="F807" s="247">
        <f>F806+7</f>
        <v>46237</v>
      </c>
      <c r="G807" s="247">
        <f>F807+55</f>
        <v>46292</v>
      </c>
      <c r="H807" s="328"/>
    </row>
    <row r="808" spans="1:8">
      <c r="A808" s="272"/>
      <c r="B808" s="265"/>
      <c r="C808" s="286"/>
      <c r="D808" s="264"/>
      <c r="E808" s="263"/>
      <c r="F808" s="263"/>
      <c r="G808" s="260"/>
      <c r="H808" s="260"/>
    </row>
    <row r="809" spans="1:8">
      <c r="A809" s="280" t="s">
        <v>578</v>
      </c>
      <c r="D809" s="261"/>
      <c r="E809" s="260"/>
      <c r="F809" s="260"/>
      <c r="G809" s="260"/>
      <c r="H809" s="260"/>
    </row>
    <row r="810" spans="1:8">
      <c r="A810" s="270"/>
      <c r="B810" s="259" t="s">
        <v>5</v>
      </c>
      <c r="C810" s="259" t="s">
        <v>6</v>
      </c>
      <c r="D810" s="258" t="s">
        <v>7</v>
      </c>
      <c r="E810" s="255" t="s">
        <v>817</v>
      </c>
      <c r="F810" s="255" t="s">
        <v>817</v>
      </c>
      <c r="G810" s="255" t="s">
        <v>578</v>
      </c>
      <c r="H810" s="260"/>
    </row>
    <row r="811" spans="1:8">
      <c r="A811" s="270"/>
      <c r="B811" s="257"/>
      <c r="C811" s="257"/>
      <c r="D811" s="256"/>
      <c r="E811" s="255" t="s">
        <v>880</v>
      </c>
      <c r="F811" s="255" t="s">
        <v>10</v>
      </c>
      <c r="G811" s="247" t="s">
        <v>11</v>
      </c>
      <c r="H811" s="260"/>
    </row>
    <row r="812" spans="1:8" ht="16.5" customHeight="1">
      <c r="A812" s="270"/>
      <c r="B812" s="252" t="s">
        <v>1362</v>
      </c>
      <c r="C812" s="252" t="s">
        <v>1361</v>
      </c>
      <c r="D812" s="319" t="s">
        <v>1371</v>
      </c>
      <c r="E812" s="247">
        <f>F812-4</f>
        <v>46203</v>
      </c>
      <c r="F812" s="247">
        <v>46207</v>
      </c>
      <c r="G812" s="342">
        <f>F812+40</f>
        <v>46247</v>
      </c>
      <c r="H812" s="260"/>
    </row>
    <row r="813" spans="1:8">
      <c r="A813" s="270"/>
      <c r="B813" s="252" t="s">
        <v>1359</v>
      </c>
      <c r="C813" s="252" t="s">
        <v>1358</v>
      </c>
      <c r="D813" s="319"/>
      <c r="E813" s="247">
        <f>F813-4</f>
        <v>46210</v>
      </c>
      <c r="F813" s="247">
        <f>F812+7</f>
        <v>46214</v>
      </c>
      <c r="G813" s="247">
        <f>F813+40</f>
        <v>46254</v>
      </c>
      <c r="H813" s="260"/>
    </row>
    <row r="814" spans="1:8">
      <c r="A814" s="270"/>
      <c r="B814" s="252" t="s">
        <v>1357</v>
      </c>
      <c r="C814" s="252" t="s">
        <v>1356</v>
      </c>
      <c r="D814" s="319"/>
      <c r="E814" s="247">
        <f>F814-4</f>
        <v>46217</v>
      </c>
      <c r="F814" s="247">
        <f>F813+7</f>
        <v>46221</v>
      </c>
      <c r="G814" s="247">
        <f>F814+40</f>
        <v>46261</v>
      </c>
      <c r="H814" s="260"/>
    </row>
    <row r="815" spans="1:8">
      <c r="A815" s="270"/>
      <c r="B815" s="252" t="s">
        <v>1370</v>
      </c>
      <c r="C815" s="252" t="s">
        <v>572</v>
      </c>
      <c r="D815" s="319"/>
      <c r="E815" s="247">
        <f>F815-4</f>
        <v>46224</v>
      </c>
      <c r="F815" s="247">
        <f>F814+7</f>
        <v>46228</v>
      </c>
      <c r="G815" s="247">
        <f>F815+40</f>
        <v>46268</v>
      </c>
      <c r="H815" s="260"/>
    </row>
    <row r="816" spans="1:8">
      <c r="A816" s="270"/>
      <c r="B816" s="252" t="s">
        <v>1354</v>
      </c>
      <c r="C816" s="252" t="s">
        <v>574</v>
      </c>
      <c r="D816" s="319"/>
      <c r="E816" s="247">
        <f>F816-4</f>
        <v>46231</v>
      </c>
      <c r="F816" s="247">
        <f>F815+7</f>
        <v>46235</v>
      </c>
      <c r="G816" s="247">
        <f>F816+40</f>
        <v>46275</v>
      </c>
      <c r="H816" s="260"/>
    </row>
    <row r="817" spans="1:8">
      <c r="A817" s="270"/>
      <c r="B817" s="243"/>
      <c r="C817" s="243"/>
      <c r="E817" s="263"/>
      <c r="F817" s="263"/>
      <c r="G817" s="263"/>
      <c r="H817" s="260"/>
    </row>
    <row r="818" spans="1:8">
      <c r="A818" s="270"/>
      <c r="B818" s="259" t="s">
        <v>914</v>
      </c>
      <c r="C818" s="259" t="s">
        <v>6</v>
      </c>
      <c r="D818" s="258" t="s">
        <v>7</v>
      </c>
      <c r="E818" s="255" t="s">
        <v>817</v>
      </c>
      <c r="F818" s="255" t="s">
        <v>817</v>
      </c>
      <c r="G818" s="255" t="s">
        <v>578</v>
      </c>
      <c r="H818" s="260"/>
    </row>
    <row r="819" spans="1:8">
      <c r="A819" s="270"/>
      <c r="B819" s="257"/>
      <c r="C819" s="257"/>
      <c r="D819" s="256"/>
      <c r="E819" s="255" t="s">
        <v>880</v>
      </c>
      <c r="F819" s="255" t="s">
        <v>10</v>
      </c>
      <c r="G819" s="247" t="s">
        <v>11</v>
      </c>
      <c r="H819" s="260"/>
    </row>
    <row r="820" spans="1:8" ht="16.5" customHeight="1">
      <c r="A820" s="270"/>
      <c r="B820" s="252" t="s">
        <v>1369</v>
      </c>
      <c r="C820" s="252" t="s">
        <v>1368</v>
      </c>
      <c r="D820" s="304" t="s">
        <v>1367</v>
      </c>
      <c r="E820" s="247">
        <f>F820-5</f>
        <v>46203</v>
      </c>
      <c r="F820" s="247">
        <v>46208</v>
      </c>
      <c r="G820" s="247">
        <f>F820+40</f>
        <v>46248</v>
      </c>
      <c r="H820" s="260"/>
    </row>
    <row r="821" spans="1:8">
      <c r="A821" s="270"/>
      <c r="B821" s="274" t="s">
        <v>1036</v>
      </c>
      <c r="C821" s="274" t="s">
        <v>954</v>
      </c>
      <c r="D821" s="301"/>
      <c r="E821" s="273">
        <f>F821-5</f>
        <v>46210</v>
      </c>
      <c r="F821" s="273">
        <f>F820+7</f>
        <v>46215</v>
      </c>
      <c r="G821" s="273">
        <f>F821+40</f>
        <v>46255</v>
      </c>
      <c r="H821" s="260"/>
    </row>
    <row r="822" spans="1:8">
      <c r="A822" s="270"/>
      <c r="B822" s="252" t="s">
        <v>1366</v>
      </c>
      <c r="C822" s="252" t="s">
        <v>1365</v>
      </c>
      <c r="D822" s="301"/>
      <c r="E822" s="247">
        <f>F822-5</f>
        <v>46217</v>
      </c>
      <c r="F822" s="247">
        <f>F821+7</f>
        <v>46222</v>
      </c>
      <c r="G822" s="247">
        <f>F822+40</f>
        <v>46262</v>
      </c>
      <c r="H822" s="260"/>
    </row>
    <row r="823" spans="1:8">
      <c r="A823" s="270"/>
      <c r="B823" s="252" t="s">
        <v>1364</v>
      </c>
      <c r="C823" s="252" t="s">
        <v>1363</v>
      </c>
      <c r="D823" s="301"/>
      <c r="E823" s="247">
        <f>F823-5</f>
        <v>46224</v>
      </c>
      <c r="F823" s="247">
        <f>F822+7</f>
        <v>46229</v>
      </c>
      <c r="G823" s="247">
        <f>F823+40</f>
        <v>46269</v>
      </c>
      <c r="H823" s="260"/>
    </row>
    <row r="824" spans="1:8">
      <c r="A824" s="270"/>
      <c r="B824" s="252" t="s">
        <v>954</v>
      </c>
      <c r="C824" s="252" t="s">
        <v>971</v>
      </c>
      <c r="D824" s="300"/>
      <c r="E824" s="247">
        <f>F824-5</f>
        <v>46231</v>
      </c>
      <c r="F824" s="247">
        <f>F823+7</f>
        <v>46236</v>
      </c>
      <c r="G824" s="247">
        <f>F824+40</f>
        <v>46276</v>
      </c>
      <c r="H824" s="260"/>
    </row>
    <row r="825" spans="1:8">
      <c r="A825" s="270"/>
      <c r="B825" s="265"/>
      <c r="C825" s="286"/>
      <c r="D825" s="307"/>
      <c r="E825" s="263"/>
      <c r="F825" s="263"/>
      <c r="G825" s="263"/>
      <c r="H825" s="260"/>
    </row>
    <row r="826" spans="1:8">
      <c r="A826" s="280" t="s">
        <v>556</v>
      </c>
      <c r="B826" s="243"/>
      <c r="C826" s="243"/>
      <c r="E826" s="260"/>
      <c r="F826" s="260"/>
      <c r="G826" s="260"/>
      <c r="H826" s="260"/>
    </row>
    <row r="827" spans="1:8">
      <c r="A827" s="270"/>
      <c r="B827" s="259" t="s">
        <v>5</v>
      </c>
      <c r="C827" s="259" t="s">
        <v>6</v>
      </c>
      <c r="D827" s="258" t="s">
        <v>7</v>
      </c>
      <c r="E827" s="255" t="s">
        <v>817</v>
      </c>
      <c r="F827" s="255" t="s">
        <v>817</v>
      </c>
      <c r="G827" s="247" t="s">
        <v>556</v>
      </c>
      <c r="H827" s="260"/>
    </row>
    <row r="828" spans="1:8">
      <c r="A828" s="270"/>
      <c r="B828" s="257"/>
      <c r="C828" s="257"/>
      <c r="D828" s="256"/>
      <c r="E828" s="255" t="s">
        <v>880</v>
      </c>
      <c r="F828" s="255" t="s">
        <v>10</v>
      </c>
      <c r="G828" s="255" t="s">
        <v>11</v>
      </c>
      <c r="H828" s="260"/>
    </row>
    <row r="829" spans="1:8" ht="16.5" customHeight="1">
      <c r="A829" s="270"/>
      <c r="B829" s="252" t="s">
        <v>1362</v>
      </c>
      <c r="C829" s="252" t="s">
        <v>1361</v>
      </c>
      <c r="D829" s="319" t="s">
        <v>1360</v>
      </c>
      <c r="E829" s="247">
        <f>F829-4</f>
        <v>46203</v>
      </c>
      <c r="F829" s="247">
        <v>46207</v>
      </c>
      <c r="G829" s="247">
        <f>F829+40</f>
        <v>46247</v>
      </c>
      <c r="H829" s="260"/>
    </row>
    <row r="830" spans="1:8">
      <c r="A830" s="270"/>
      <c r="B830" s="252" t="s">
        <v>1359</v>
      </c>
      <c r="C830" s="252" t="s">
        <v>1358</v>
      </c>
      <c r="D830" s="319"/>
      <c r="E830" s="247">
        <f>F830-4</f>
        <v>46210</v>
      </c>
      <c r="F830" s="247">
        <f>F829+7</f>
        <v>46214</v>
      </c>
      <c r="G830" s="247">
        <f>F830+40</f>
        <v>46254</v>
      </c>
      <c r="H830" s="260"/>
    </row>
    <row r="831" spans="1:8">
      <c r="A831" s="270"/>
      <c r="B831" s="252" t="s">
        <v>1357</v>
      </c>
      <c r="C831" s="252" t="s">
        <v>1356</v>
      </c>
      <c r="D831" s="319"/>
      <c r="E831" s="247">
        <f>F831-4</f>
        <v>46217</v>
      </c>
      <c r="F831" s="247">
        <f>F830+7</f>
        <v>46221</v>
      </c>
      <c r="G831" s="247">
        <f>F831+40</f>
        <v>46261</v>
      </c>
      <c r="H831" s="260"/>
    </row>
    <row r="832" spans="1:8">
      <c r="A832" s="270"/>
      <c r="B832" s="252" t="s">
        <v>1355</v>
      </c>
      <c r="C832" s="252" t="s">
        <v>572</v>
      </c>
      <c r="D832" s="319"/>
      <c r="E832" s="247">
        <f>F832-4</f>
        <v>46224</v>
      </c>
      <c r="F832" s="247">
        <f>F831+7</f>
        <v>46228</v>
      </c>
      <c r="G832" s="247">
        <f>F832+40</f>
        <v>46268</v>
      </c>
      <c r="H832" s="260"/>
    </row>
    <row r="833" spans="1:8">
      <c r="A833" s="270"/>
      <c r="B833" s="252" t="s">
        <v>1354</v>
      </c>
      <c r="C833" s="252" t="s">
        <v>574</v>
      </c>
      <c r="D833" s="319"/>
      <c r="E833" s="247">
        <f>F833-4</f>
        <v>46231</v>
      </c>
      <c r="F833" s="247">
        <f>F832+7</f>
        <v>46235</v>
      </c>
      <c r="G833" s="247">
        <f>F833+40</f>
        <v>46275</v>
      </c>
      <c r="H833" s="260"/>
    </row>
    <row r="834" spans="1:8">
      <c r="A834" s="270"/>
      <c r="B834" s="287"/>
      <c r="C834" s="287"/>
      <c r="D834" s="307"/>
      <c r="E834" s="263"/>
      <c r="F834" s="263"/>
      <c r="G834" s="263"/>
      <c r="H834" s="260"/>
    </row>
    <row r="835" spans="1:8">
      <c r="A835" s="280" t="s">
        <v>1353</v>
      </c>
      <c r="B835" s="243"/>
      <c r="C835" s="243"/>
      <c r="E835" s="260"/>
      <c r="F835" s="260"/>
      <c r="G835" s="260"/>
      <c r="H835" s="260"/>
    </row>
    <row r="836" spans="1:8">
      <c r="A836" s="270"/>
      <c r="B836" s="259" t="s">
        <v>5</v>
      </c>
      <c r="C836" s="259" t="s">
        <v>6</v>
      </c>
      <c r="D836" s="258" t="s">
        <v>7</v>
      </c>
      <c r="E836" s="255" t="s">
        <v>817</v>
      </c>
      <c r="F836" s="255" t="s">
        <v>817</v>
      </c>
      <c r="G836" s="247" t="s">
        <v>1353</v>
      </c>
      <c r="H836" s="260"/>
    </row>
    <row r="837" spans="1:8">
      <c r="A837" s="270"/>
      <c r="B837" s="257"/>
      <c r="C837" s="257"/>
      <c r="D837" s="256"/>
      <c r="E837" s="255" t="s">
        <v>880</v>
      </c>
      <c r="F837" s="255" t="s">
        <v>10</v>
      </c>
      <c r="G837" s="255" t="s">
        <v>11</v>
      </c>
      <c r="H837" s="260"/>
    </row>
    <row r="838" spans="1:8" ht="16.5" customHeight="1">
      <c r="A838" s="270"/>
      <c r="B838" s="252" t="s">
        <v>1352</v>
      </c>
      <c r="C838" s="252" t="s">
        <v>1351</v>
      </c>
      <c r="D838" s="319" t="s">
        <v>1350</v>
      </c>
      <c r="E838" s="247">
        <f>F838-5</f>
        <v>46205</v>
      </c>
      <c r="F838" s="247">
        <v>46210</v>
      </c>
      <c r="G838" s="247">
        <f>F838+47</f>
        <v>46257</v>
      </c>
      <c r="H838" s="260"/>
    </row>
    <row r="839" spans="1:8">
      <c r="A839" s="270"/>
      <c r="B839" s="252" t="s">
        <v>1349</v>
      </c>
      <c r="C839" s="252" t="s">
        <v>1348</v>
      </c>
      <c r="D839" s="319"/>
      <c r="E839" s="247">
        <f>F839-5</f>
        <v>46212</v>
      </c>
      <c r="F839" s="247">
        <f>F838+7</f>
        <v>46217</v>
      </c>
      <c r="G839" s="247">
        <f>F839+47</f>
        <v>46264</v>
      </c>
      <c r="H839" s="260"/>
    </row>
    <row r="840" spans="1:8">
      <c r="A840" s="270"/>
      <c r="B840" s="252" t="s">
        <v>1347</v>
      </c>
      <c r="C840" s="252" t="s">
        <v>1346</v>
      </c>
      <c r="D840" s="319"/>
      <c r="E840" s="247">
        <f>F840-5</f>
        <v>46219</v>
      </c>
      <c r="F840" s="247">
        <f>F839+7</f>
        <v>46224</v>
      </c>
      <c r="G840" s="247">
        <f>F840+47</f>
        <v>46271</v>
      </c>
      <c r="H840" s="260"/>
    </row>
    <row r="841" spans="1:8">
      <c r="A841" s="270"/>
      <c r="B841" s="252" t="s">
        <v>1345</v>
      </c>
      <c r="C841" s="252" t="s">
        <v>1344</v>
      </c>
      <c r="D841" s="319"/>
      <c r="E841" s="247">
        <f>F841-5</f>
        <v>46226</v>
      </c>
      <c r="F841" s="247">
        <f>F840+7</f>
        <v>46231</v>
      </c>
      <c r="G841" s="247">
        <f>F841+47</f>
        <v>46278</v>
      </c>
      <c r="H841" s="260"/>
    </row>
    <row r="842" spans="1:8">
      <c r="A842" s="270"/>
      <c r="B842" s="252" t="s">
        <v>954</v>
      </c>
      <c r="C842" s="252" t="s">
        <v>954</v>
      </c>
      <c r="D842" s="319"/>
      <c r="E842" s="247">
        <f>F842-5</f>
        <v>46233</v>
      </c>
      <c r="F842" s="247">
        <f>F841+7</f>
        <v>46238</v>
      </c>
      <c r="G842" s="247">
        <f>F842+47</f>
        <v>46285</v>
      </c>
      <c r="H842" s="260"/>
    </row>
    <row r="843" spans="1:8">
      <c r="A843" s="270"/>
      <c r="B843" s="341"/>
      <c r="C843" s="341"/>
      <c r="D843" s="307"/>
      <c r="E843" s="263"/>
      <c r="F843" s="263"/>
      <c r="G843" s="263"/>
      <c r="H843" s="260"/>
    </row>
    <row r="844" spans="1:8">
      <c r="A844" s="280" t="s">
        <v>1343</v>
      </c>
      <c r="B844" s="243"/>
      <c r="C844" s="243"/>
      <c r="E844" s="260"/>
      <c r="F844" s="260"/>
      <c r="G844" s="260"/>
      <c r="H844" s="260"/>
    </row>
    <row r="845" spans="1:8">
      <c r="A845" s="280"/>
      <c r="B845" s="243"/>
      <c r="C845" s="243"/>
      <c r="E845" s="260"/>
      <c r="F845" s="260"/>
      <c r="G845" s="260"/>
      <c r="H845" s="260"/>
    </row>
    <row r="846" spans="1:8">
      <c r="A846" s="260"/>
      <c r="B846" s="259" t="s">
        <v>5</v>
      </c>
      <c r="C846" s="259" t="s">
        <v>6</v>
      </c>
      <c r="D846" s="258" t="s">
        <v>7</v>
      </c>
      <c r="E846" s="255" t="s">
        <v>817</v>
      </c>
      <c r="F846" s="255" t="s">
        <v>817</v>
      </c>
      <c r="G846" s="247" t="s">
        <v>1341</v>
      </c>
      <c r="H846" s="255" t="s">
        <v>1343</v>
      </c>
    </row>
    <row r="847" spans="1:8">
      <c r="A847" s="260"/>
      <c r="B847" s="257"/>
      <c r="C847" s="257"/>
      <c r="D847" s="256"/>
      <c r="E847" s="255" t="s">
        <v>880</v>
      </c>
      <c r="F847" s="255" t="s">
        <v>10</v>
      </c>
      <c r="G847" s="255" t="s">
        <v>11</v>
      </c>
      <c r="H847" s="255" t="s">
        <v>11</v>
      </c>
    </row>
    <row r="848" spans="1:8" ht="16.5" customHeight="1">
      <c r="A848" s="260"/>
      <c r="B848" s="252" t="s">
        <v>1339</v>
      </c>
      <c r="C848" s="252" t="s">
        <v>1338</v>
      </c>
      <c r="D848" s="319" t="s">
        <v>1337</v>
      </c>
      <c r="E848" s="247">
        <f>F848-5</f>
        <v>46200</v>
      </c>
      <c r="F848" s="247">
        <v>46205</v>
      </c>
      <c r="G848" s="247">
        <f>F848+38</f>
        <v>46243</v>
      </c>
      <c r="H848" s="338" t="s">
        <v>1328</v>
      </c>
    </row>
    <row r="849" spans="1:8">
      <c r="A849" s="260"/>
      <c r="B849" s="252" t="s">
        <v>1336</v>
      </c>
      <c r="C849" s="252" t="s">
        <v>1335</v>
      </c>
      <c r="D849" s="319"/>
      <c r="E849" s="247">
        <f>F849-5</f>
        <v>46207</v>
      </c>
      <c r="F849" s="247">
        <f>F848+7</f>
        <v>46212</v>
      </c>
      <c r="G849" s="247">
        <f>F849+45</f>
        <v>46257</v>
      </c>
      <c r="H849" s="338" t="s">
        <v>1328</v>
      </c>
    </row>
    <row r="850" spans="1:8" ht="16.5" customHeight="1">
      <c r="A850" s="260"/>
      <c r="B850" s="252" t="s">
        <v>1334</v>
      </c>
      <c r="C850" s="252" t="s">
        <v>1333</v>
      </c>
      <c r="D850" s="319"/>
      <c r="E850" s="247">
        <f>F850-5</f>
        <v>46214</v>
      </c>
      <c r="F850" s="247">
        <f>F849+7</f>
        <v>46219</v>
      </c>
      <c r="G850" s="247">
        <f>F850+45</f>
        <v>46264</v>
      </c>
      <c r="H850" s="338" t="s">
        <v>1328</v>
      </c>
    </row>
    <row r="851" spans="1:8">
      <c r="A851" s="260"/>
      <c r="B851" s="252" t="s">
        <v>1332</v>
      </c>
      <c r="C851" s="252" t="s">
        <v>1331</v>
      </c>
      <c r="D851" s="319"/>
      <c r="E851" s="247">
        <f>F851-5</f>
        <v>46221</v>
      </c>
      <c r="F851" s="247">
        <f>F850+7</f>
        <v>46226</v>
      </c>
      <c r="G851" s="247">
        <f>F851+45</f>
        <v>46271</v>
      </c>
      <c r="H851" s="338" t="s">
        <v>1328</v>
      </c>
    </row>
    <row r="852" spans="1:8">
      <c r="A852" s="260"/>
      <c r="B852" s="252" t="s">
        <v>1330</v>
      </c>
      <c r="C852" s="252" t="s">
        <v>1329</v>
      </c>
      <c r="D852" s="319"/>
      <c r="E852" s="247">
        <f>F852-5</f>
        <v>46228</v>
      </c>
      <c r="F852" s="247">
        <f>F851+7</f>
        <v>46233</v>
      </c>
      <c r="G852" s="247">
        <f>F852+45</f>
        <v>46278</v>
      </c>
      <c r="H852" s="338" t="s">
        <v>1328</v>
      </c>
    </row>
    <row r="853" spans="1:8">
      <c r="A853" s="260"/>
      <c r="B853" s="341"/>
      <c r="C853" s="341"/>
      <c r="D853" s="307"/>
      <c r="E853" s="263"/>
      <c r="F853" s="263"/>
      <c r="G853" s="263"/>
      <c r="H853" s="260"/>
    </row>
    <row r="854" spans="1:8">
      <c r="A854" s="280" t="s">
        <v>1340</v>
      </c>
      <c r="B854" s="243"/>
      <c r="C854" s="243"/>
      <c r="E854" s="260"/>
      <c r="F854" s="260"/>
      <c r="G854" s="260"/>
      <c r="H854" s="260"/>
    </row>
    <row r="855" spans="1:8">
      <c r="A855" s="270"/>
      <c r="B855" s="259" t="s">
        <v>1342</v>
      </c>
      <c r="C855" s="259" t="s">
        <v>1069</v>
      </c>
      <c r="D855" s="258" t="s">
        <v>7</v>
      </c>
      <c r="E855" s="255" t="s">
        <v>817</v>
      </c>
      <c r="F855" s="255" t="s">
        <v>817</v>
      </c>
      <c r="G855" s="247" t="s">
        <v>1341</v>
      </c>
      <c r="H855" s="255" t="s">
        <v>1340</v>
      </c>
    </row>
    <row r="856" spans="1:8">
      <c r="A856" s="270"/>
      <c r="B856" s="257"/>
      <c r="C856" s="257"/>
      <c r="D856" s="256"/>
      <c r="E856" s="255" t="s">
        <v>880</v>
      </c>
      <c r="F856" s="255" t="s">
        <v>10</v>
      </c>
      <c r="G856" s="255" t="s">
        <v>11</v>
      </c>
      <c r="H856" s="255" t="s">
        <v>11</v>
      </c>
    </row>
    <row r="857" spans="1:8">
      <c r="A857" s="270"/>
      <c r="B857" s="252" t="s">
        <v>1339</v>
      </c>
      <c r="C857" s="252" t="s">
        <v>1338</v>
      </c>
      <c r="D857" s="319" t="s">
        <v>1337</v>
      </c>
      <c r="E857" s="247">
        <f>F857-5</f>
        <v>46200</v>
      </c>
      <c r="F857" s="247">
        <v>46205</v>
      </c>
      <c r="G857" s="247">
        <f>F857+38</f>
        <v>46243</v>
      </c>
      <c r="H857" s="338" t="s">
        <v>1328</v>
      </c>
    </row>
    <row r="858" spans="1:8">
      <c r="A858" s="270"/>
      <c r="B858" s="252" t="s">
        <v>1336</v>
      </c>
      <c r="C858" s="252" t="s">
        <v>1335</v>
      </c>
      <c r="D858" s="319"/>
      <c r="E858" s="247">
        <f>F858-5</f>
        <v>46207</v>
      </c>
      <c r="F858" s="247">
        <f>F857+7</f>
        <v>46212</v>
      </c>
      <c r="G858" s="247">
        <f>F858+45</f>
        <v>46257</v>
      </c>
      <c r="H858" s="338" t="s">
        <v>1328</v>
      </c>
    </row>
    <row r="859" spans="1:8" ht="16.5" customHeight="1">
      <c r="A859" s="270"/>
      <c r="B859" s="252" t="s">
        <v>1334</v>
      </c>
      <c r="C859" s="252" t="s">
        <v>1333</v>
      </c>
      <c r="D859" s="319"/>
      <c r="E859" s="247">
        <f>F859-5</f>
        <v>46214</v>
      </c>
      <c r="F859" s="247">
        <f>F858+7</f>
        <v>46219</v>
      </c>
      <c r="G859" s="247">
        <f>F859+45</f>
        <v>46264</v>
      </c>
      <c r="H859" s="338" t="s">
        <v>1328</v>
      </c>
    </row>
    <row r="860" spans="1:8">
      <c r="A860" s="270"/>
      <c r="B860" s="252" t="s">
        <v>1332</v>
      </c>
      <c r="C860" s="252" t="s">
        <v>1331</v>
      </c>
      <c r="D860" s="319"/>
      <c r="E860" s="247">
        <f>F860-5</f>
        <v>46221</v>
      </c>
      <c r="F860" s="247">
        <f>F859+7</f>
        <v>46226</v>
      </c>
      <c r="G860" s="247">
        <f>F860+45</f>
        <v>46271</v>
      </c>
      <c r="H860" s="338" t="s">
        <v>1328</v>
      </c>
    </row>
    <row r="861" spans="1:8">
      <c r="A861" s="270"/>
      <c r="B861" s="252" t="s">
        <v>1330</v>
      </c>
      <c r="C861" s="252" t="s">
        <v>1329</v>
      </c>
      <c r="D861" s="319"/>
      <c r="E861" s="247">
        <f>F861-5</f>
        <v>46228</v>
      </c>
      <c r="F861" s="247">
        <f>F860+7</f>
        <v>46233</v>
      </c>
      <c r="G861" s="247">
        <f>F861+45</f>
        <v>46278</v>
      </c>
      <c r="H861" s="338" t="s">
        <v>1328</v>
      </c>
    </row>
    <row r="862" spans="1:8">
      <c r="A862" s="270"/>
      <c r="B862" s="265"/>
      <c r="C862" s="286"/>
      <c r="D862" s="307"/>
      <c r="E862" s="263"/>
      <c r="F862" s="263"/>
      <c r="G862" s="263"/>
      <c r="H862" s="302"/>
    </row>
    <row r="863" spans="1:8">
      <c r="A863" s="322" t="s">
        <v>1327</v>
      </c>
      <c r="B863" s="322"/>
      <c r="C863" s="284"/>
      <c r="D863" s="283"/>
      <c r="E863" s="282"/>
      <c r="F863" s="281"/>
      <c r="G863" s="281"/>
      <c r="H863" s="302"/>
    </row>
    <row r="864" spans="1:8">
      <c r="A864" s="260"/>
      <c r="B864" s="259" t="s">
        <v>914</v>
      </c>
      <c r="C864" s="259" t="s">
        <v>6</v>
      </c>
      <c r="D864" s="258" t="s">
        <v>7</v>
      </c>
      <c r="E864" s="255" t="s">
        <v>817</v>
      </c>
      <c r="F864" s="255" t="s">
        <v>817</v>
      </c>
      <c r="G864" s="247" t="s">
        <v>1327</v>
      </c>
      <c r="H864" s="260"/>
    </row>
    <row r="865" spans="1:8" s="306" customFormat="1">
      <c r="A865" s="260"/>
      <c r="B865" s="257"/>
      <c r="C865" s="257"/>
      <c r="D865" s="256"/>
      <c r="E865" s="255" t="s">
        <v>880</v>
      </c>
      <c r="F865" s="255" t="s">
        <v>10</v>
      </c>
      <c r="G865" s="255" t="s">
        <v>11</v>
      </c>
      <c r="H865" s="260"/>
    </row>
    <row r="866" spans="1:8">
      <c r="A866" s="260"/>
      <c r="B866" s="252" t="s">
        <v>1326</v>
      </c>
      <c r="C866" s="252" t="s">
        <v>1325</v>
      </c>
      <c r="D866" s="319" t="s">
        <v>1324</v>
      </c>
      <c r="E866" s="247">
        <f>F866-4</f>
        <v>46204</v>
      </c>
      <c r="F866" s="247">
        <v>46208</v>
      </c>
      <c r="G866" s="247">
        <f>F866+36</f>
        <v>46244</v>
      </c>
      <c r="H866" s="260"/>
    </row>
    <row r="867" spans="1:8">
      <c r="A867" s="260"/>
      <c r="B867" s="252" t="s">
        <v>1323</v>
      </c>
      <c r="C867" s="252" t="s">
        <v>1322</v>
      </c>
      <c r="D867" s="319"/>
      <c r="E867" s="247">
        <f>F867-4</f>
        <v>46211</v>
      </c>
      <c r="F867" s="247">
        <f>F866+7</f>
        <v>46215</v>
      </c>
      <c r="G867" s="247">
        <f>F867+36</f>
        <v>46251</v>
      </c>
      <c r="H867" s="260"/>
    </row>
    <row r="868" spans="1:8">
      <c r="A868" s="260"/>
      <c r="B868" s="252" t="s">
        <v>1321</v>
      </c>
      <c r="C868" s="252" t="s">
        <v>1320</v>
      </c>
      <c r="D868" s="319"/>
      <c r="E868" s="247">
        <f>F868-4</f>
        <v>46218</v>
      </c>
      <c r="F868" s="247">
        <f>F867+7</f>
        <v>46222</v>
      </c>
      <c r="G868" s="247">
        <f>F868+36</f>
        <v>46258</v>
      </c>
      <c r="H868" s="260"/>
    </row>
    <row r="869" spans="1:8" ht="16.5" customHeight="1">
      <c r="A869" s="260"/>
      <c r="B869" s="252" t="s">
        <v>1319</v>
      </c>
      <c r="C869" s="252" t="s">
        <v>1318</v>
      </c>
      <c r="D869" s="319"/>
      <c r="E869" s="247">
        <f>F869-4</f>
        <v>46225</v>
      </c>
      <c r="F869" s="247">
        <f>F868+7</f>
        <v>46229</v>
      </c>
      <c r="G869" s="247">
        <f>F869+36</f>
        <v>46265</v>
      </c>
      <c r="H869" s="260"/>
    </row>
    <row r="870" spans="1:8">
      <c r="A870" s="260"/>
      <c r="B870" s="252" t="s">
        <v>1317</v>
      </c>
      <c r="C870" s="252" t="s">
        <v>1316</v>
      </c>
      <c r="D870" s="319"/>
      <c r="E870" s="247">
        <f>F870-4</f>
        <v>46232</v>
      </c>
      <c r="F870" s="247">
        <f>F869+7</f>
        <v>46236</v>
      </c>
      <c r="G870" s="247">
        <f>F870+36</f>
        <v>46272</v>
      </c>
      <c r="H870" s="260"/>
    </row>
    <row r="871" spans="1:8">
      <c r="A871" s="260"/>
      <c r="B871" s="340"/>
      <c r="C871" s="339"/>
      <c r="D871" s="264"/>
      <c r="E871" s="263"/>
      <c r="F871" s="263"/>
      <c r="G871" s="263"/>
      <c r="H871" s="263" t="s">
        <v>954</v>
      </c>
    </row>
    <row r="872" spans="1:8">
      <c r="A872" s="322" t="s">
        <v>1315</v>
      </c>
      <c r="B872" s="322"/>
      <c r="D872" s="261"/>
      <c r="E872" s="260"/>
      <c r="F872" s="260"/>
      <c r="G872" s="260"/>
    </row>
    <row r="873" spans="1:8">
      <c r="A873" s="270"/>
      <c r="B873" s="259" t="s">
        <v>914</v>
      </c>
      <c r="C873" s="259" t="s">
        <v>6</v>
      </c>
      <c r="D873" s="258" t="s">
        <v>7</v>
      </c>
      <c r="E873" s="255" t="s">
        <v>817</v>
      </c>
      <c r="F873" s="255" t="s">
        <v>1067</v>
      </c>
      <c r="G873" s="247" t="s">
        <v>1314</v>
      </c>
      <c r="H873" s="255" t="s">
        <v>1313</v>
      </c>
    </row>
    <row r="874" spans="1:8">
      <c r="A874" s="270"/>
      <c r="B874" s="257"/>
      <c r="C874" s="257"/>
      <c r="D874" s="256"/>
      <c r="E874" s="255" t="s">
        <v>880</v>
      </c>
      <c r="F874" s="255" t="s">
        <v>10</v>
      </c>
      <c r="G874" s="255" t="s">
        <v>11</v>
      </c>
      <c r="H874" s="255" t="s">
        <v>11</v>
      </c>
    </row>
    <row r="875" spans="1:8">
      <c r="A875" s="270"/>
      <c r="B875" s="252" t="s">
        <v>1312</v>
      </c>
      <c r="C875" s="252" t="s">
        <v>1311</v>
      </c>
      <c r="D875" s="319" t="s">
        <v>1310</v>
      </c>
      <c r="E875" s="247">
        <f>F875-4</f>
        <v>46205</v>
      </c>
      <c r="F875" s="247">
        <v>46209</v>
      </c>
      <c r="G875" s="247">
        <f>F875+34</f>
        <v>46243</v>
      </c>
      <c r="H875" s="338" t="s">
        <v>1305</v>
      </c>
    </row>
    <row r="876" spans="1:8">
      <c r="A876" s="270"/>
      <c r="B876" s="252" t="s">
        <v>943</v>
      </c>
      <c r="C876" s="252" t="s">
        <v>1309</v>
      </c>
      <c r="D876" s="319"/>
      <c r="E876" s="247">
        <f>F876-4</f>
        <v>46212</v>
      </c>
      <c r="F876" s="247">
        <f>F875+7</f>
        <v>46216</v>
      </c>
      <c r="G876" s="247">
        <f>F876+34</f>
        <v>46250</v>
      </c>
      <c r="H876" s="338" t="s">
        <v>1305</v>
      </c>
    </row>
    <row r="877" spans="1:8">
      <c r="A877" s="270"/>
      <c r="B877" s="252" t="s">
        <v>1308</v>
      </c>
      <c r="C877" s="252" t="s">
        <v>1307</v>
      </c>
      <c r="D877" s="319"/>
      <c r="E877" s="247">
        <f>F877-4</f>
        <v>46219</v>
      </c>
      <c r="F877" s="247">
        <f>F876+7</f>
        <v>46223</v>
      </c>
      <c r="G877" s="247">
        <f>F877+34</f>
        <v>46257</v>
      </c>
      <c r="H877" s="338" t="s">
        <v>1305</v>
      </c>
    </row>
    <row r="878" spans="1:8">
      <c r="A878" s="270"/>
      <c r="B878" s="252" t="s">
        <v>939</v>
      </c>
      <c r="C878" s="252" t="s">
        <v>1306</v>
      </c>
      <c r="D878" s="319"/>
      <c r="E878" s="247">
        <f>F878-4</f>
        <v>46226</v>
      </c>
      <c r="F878" s="247">
        <f>F877+7</f>
        <v>46230</v>
      </c>
      <c r="G878" s="247">
        <f>F878+34</f>
        <v>46264</v>
      </c>
      <c r="H878" s="338" t="s">
        <v>1305</v>
      </c>
    </row>
    <row r="879" spans="1:8">
      <c r="A879" s="270"/>
      <c r="B879" s="252"/>
      <c r="C879" s="252" t="s">
        <v>954</v>
      </c>
      <c r="D879" s="319"/>
      <c r="E879" s="247">
        <f>F879-4</f>
        <v>46233</v>
      </c>
      <c r="F879" s="247">
        <f>F878+7</f>
        <v>46237</v>
      </c>
      <c r="G879" s="247">
        <f>F879+34</f>
        <v>46271</v>
      </c>
      <c r="H879" s="338" t="s">
        <v>1304</v>
      </c>
    </row>
    <row r="881" spans="1:7">
      <c r="A881" s="298" t="s">
        <v>864</v>
      </c>
      <c r="B881" s="298"/>
      <c r="C881" s="298"/>
      <c r="D881" s="298"/>
      <c r="E881" s="298"/>
      <c r="F881" s="298"/>
      <c r="G881" s="298"/>
    </row>
    <row r="882" spans="1:7">
      <c r="A882" s="334" t="s">
        <v>1303</v>
      </c>
    </row>
    <row r="883" spans="1:7">
      <c r="B883" s="259" t="s">
        <v>1183</v>
      </c>
      <c r="C883" s="259" t="s">
        <v>1302</v>
      </c>
      <c r="D883" s="327" t="s">
        <v>7</v>
      </c>
      <c r="E883" s="320" t="s">
        <v>817</v>
      </c>
      <c r="F883" s="320" t="s">
        <v>817</v>
      </c>
      <c r="G883" s="320" t="s">
        <v>1292</v>
      </c>
    </row>
    <row r="884" spans="1:7">
      <c r="B884" s="257"/>
      <c r="C884" s="257"/>
      <c r="D884" s="326"/>
      <c r="E884" s="320" t="s">
        <v>880</v>
      </c>
      <c r="F884" s="320" t="s">
        <v>10</v>
      </c>
      <c r="G884" s="320" t="s">
        <v>11</v>
      </c>
    </row>
    <row r="885" spans="1:7">
      <c r="B885" s="252" t="s">
        <v>1298</v>
      </c>
      <c r="C885" s="252" t="s">
        <v>1301</v>
      </c>
      <c r="D885" s="304" t="s">
        <v>1300</v>
      </c>
      <c r="E885" s="247">
        <f>F885-3</f>
        <v>46204</v>
      </c>
      <c r="F885" s="247">
        <v>46207</v>
      </c>
      <c r="G885" s="247">
        <f>F885+2</f>
        <v>46209</v>
      </c>
    </row>
    <row r="886" spans="1:7" ht="16.5" customHeight="1">
      <c r="B886" s="252" t="s">
        <v>1296</v>
      </c>
      <c r="C886" s="252" t="s">
        <v>1249</v>
      </c>
      <c r="D886" s="301"/>
      <c r="E886" s="247">
        <f>F886-3</f>
        <v>46211</v>
      </c>
      <c r="F886" s="247">
        <f>F885+7</f>
        <v>46214</v>
      </c>
      <c r="G886" s="247">
        <f>F886+2</f>
        <v>46216</v>
      </c>
    </row>
    <row r="887" spans="1:7">
      <c r="B887" s="252" t="s">
        <v>1299</v>
      </c>
      <c r="C887" s="252" t="s">
        <v>1263</v>
      </c>
      <c r="D887" s="301"/>
      <c r="E887" s="247">
        <f>F887-3</f>
        <v>46218</v>
      </c>
      <c r="F887" s="247">
        <f>F886+7</f>
        <v>46221</v>
      </c>
      <c r="G887" s="247">
        <f>F887+2</f>
        <v>46223</v>
      </c>
    </row>
    <row r="888" spans="1:7">
      <c r="B888" s="252" t="s">
        <v>1298</v>
      </c>
      <c r="C888" s="252" t="s">
        <v>1297</v>
      </c>
      <c r="D888" s="301"/>
      <c r="E888" s="247">
        <f>F888-3</f>
        <v>46225</v>
      </c>
      <c r="F888" s="247">
        <f>F887+7</f>
        <v>46228</v>
      </c>
      <c r="G888" s="247">
        <f>F888+2</f>
        <v>46230</v>
      </c>
    </row>
    <row r="889" spans="1:7">
      <c r="B889" s="252" t="s">
        <v>1296</v>
      </c>
      <c r="C889" s="252" t="s">
        <v>1295</v>
      </c>
      <c r="D889" s="300"/>
      <c r="E889" s="247">
        <f>F889-3</f>
        <v>46232</v>
      </c>
      <c r="F889" s="247">
        <f>F888+7</f>
        <v>46235</v>
      </c>
      <c r="G889" s="247">
        <f>F889+2</f>
        <v>46237</v>
      </c>
    </row>
    <row r="890" spans="1:7">
      <c r="B890" s="307" t="s">
        <v>1294</v>
      </c>
      <c r="C890" s="263" t="s">
        <v>1293</v>
      </c>
      <c r="D890" s="307"/>
      <c r="E890" s="263"/>
      <c r="F890" s="263"/>
      <c r="G890" s="263"/>
    </row>
    <row r="891" spans="1:7">
      <c r="B891" s="259" t="s">
        <v>914</v>
      </c>
      <c r="C891" s="259" t="s">
        <v>1069</v>
      </c>
      <c r="D891" s="327" t="s">
        <v>7</v>
      </c>
      <c r="E891" s="320" t="s">
        <v>817</v>
      </c>
      <c r="F891" s="320" t="s">
        <v>817</v>
      </c>
      <c r="G891" s="320" t="s">
        <v>1292</v>
      </c>
    </row>
    <row r="892" spans="1:7">
      <c r="B892" s="257"/>
      <c r="C892" s="257"/>
      <c r="D892" s="326"/>
      <c r="E892" s="320" t="s">
        <v>880</v>
      </c>
      <c r="F892" s="320" t="s">
        <v>10</v>
      </c>
      <c r="G892" s="320" t="s">
        <v>11</v>
      </c>
    </row>
    <row r="893" spans="1:7">
      <c r="B893" s="252" t="s">
        <v>1287</v>
      </c>
      <c r="C893" s="252" t="s">
        <v>1288</v>
      </c>
      <c r="D893" s="304" t="s">
        <v>1291</v>
      </c>
      <c r="E893" s="247">
        <f>F893-3</f>
        <v>46202</v>
      </c>
      <c r="F893" s="247">
        <v>46205</v>
      </c>
      <c r="G893" s="247">
        <f>F893+2</f>
        <v>46207</v>
      </c>
    </row>
    <row r="894" spans="1:7">
      <c r="B894" s="252" t="s">
        <v>1290</v>
      </c>
      <c r="C894" s="252" t="s">
        <v>1288</v>
      </c>
      <c r="D894" s="301"/>
      <c r="E894" s="247">
        <f>F894-3</f>
        <v>46209</v>
      </c>
      <c r="F894" s="247">
        <f>F893+7</f>
        <v>46212</v>
      </c>
      <c r="G894" s="247">
        <f>F894+2</f>
        <v>46214</v>
      </c>
    </row>
    <row r="895" spans="1:7" ht="16.5" customHeight="1">
      <c r="B895" s="252" t="s">
        <v>1289</v>
      </c>
      <c r="C895" s="252" t="s">
        <v>1288</v>
      </c>
      <c r="D895" s="301"/>
      <c r="E895" s="247">
        <f>F895-3</f>
        <v>46216</v>
      </c>
      <c r="F895" s="247">
        <f>F894+7</f>
        <v>46219</v>
      </c>
      <c r="G895" s="247">
        <f>F895+2</f>
        <v>46221</v>
      </c>
    </row>
    <row r="896" spans="1:7">
      <c r="B896" s="252" t="s">
        <v>1287</v>
      </c>
      <c r="C896" s="252" t="s">
        <v>1285</v>
      </c>
      <c r="D896" s="301"/>
      <c r="E896" s="247">
        <f>F896-3</f>
        <v>46223</v>
      </c>
      <c r="F896" s="247">
        <f>F895+7</f>
        <v>46226</v>
      </c>
      <c r="G896" s="247">
        <f>F896+2</f>
        <v>46228</v>
      </c>
    </row>
    <row r="897" spans="1:7">
      <c r="B897" s="252" t="s">
        <v>1286</v>
      </c>
      <c r="C897" s="252" t="s">
        <v>1285</v>
      </c>
      <c r="D897" s="300"/>
      <c r="E897" s="247">
        <f>F897-3</f>
        <v>46230</v>
      </c>
      <c r="F897" s="247">
        <f>F896+7</f>
        <v>46233</v>
      </c>
      <c r="G897" s="247">
        <f>F897+2</f>
        <v>46235</v>
      </c>
    </row>
    <row r="898" spans="1:7">
      <c r="B898" s="243"/>
      <c r="C898" s="243"/>
    </row>
    <row r="899" spans="1:7">
      <c r="A899" s="334" t="s">
        <v>1284</v>
      </c>
      <c r="C899" s="244"/>
    </row>
    <row r="900" spans="1:7">
      <c r="B900" s="259" t="s">
        <v>1191</v>
      </c>
      <c r="C900" s="259" t="s">
        <v>6</v>
      </c>
      <c r="D900" s="327" t="s">
        <v>7</v>
      </c>
      <c r="E900" s="320" t="s">
        <v>817</v>
      </c>
      <c r="F900" s="320" t="s">
        <v>817</v>
      </c>
      <c r="G900" s="320" t="s">
        <v>1284</v>
      </c>
    </row>
    <row r="901" spans="1:7">
      <c r="B901" s="257"/>
      <c r="C901" s="257"/>
      <c r="D901" s="326"/>
      <c r="E901" s="320" t="s">
        <v>880</v>
      </c>
      <c r="F901" s="320" t="s">
        <v>10</v>
      </c>
      <c r="G901" s="320" t="s">
        <v>11</v>
      </c>
    </row>
    <row r="902" spans="1:7">
      <c r="B902" s="252" t="s">
        <v>1280</v>
      </c>
      <c r="C902" s="252" t="s">
        <v>1247</v>
      </c>
      <c r="D902" s="304" t="s">
        <v>1282</v>
      </c>
      <c r="E902" s="247">
        <f>F902-4</f>
        <v>46203</v>
      </c>
      <c r="F902" s="247">
        <v>46207</v>
      </c>
      <c r="G902" s="247">
        <f>F902+3</f>
        <v>46210</v>
      </c>
    </row>
    <row r="903" spans="1:7">
      <c r="B903" s="252" t="s">
        <v>1281</v>
      </c>
      <c r="C903" s="252" t="s">
        <v>1247</v>
      </c>
      <c r="D903" s="301"/>
      <c r="E903" s="247">
        <f>F903-4</f>
        <v>46210</v>
      </c>
      <c r="F903" s="247">
        <f>F902+7</f>
        <v>46214</v>
      </c>
      <c r="G903" s="247">
        <f>F903+3</f>
        <v>46217</v>
      </c>
    </row>
    <row r="904" spans="1:7">
      <c r="B904" s="252" t="s">
        <v>1280</v>
      </c>
      <c r="C904" s="252" t="s">
        <v>1232</v>
      </c>
      <c r="D904" s="301"/>
      <c r="E904" s="247">
        <f>F904-4</f>
        <v>46217</v>
      </c>
      <c r="F904" s="247">
        <f>F903+7</f>
        <v>46221</v>
      </c>
      <c r="G904" s="247">
        <f>F904+3</f>
        <v>46224</v>
      </c>
    </row>
    <row r="905" spans="1:7">
      <c r="B905" s="252" t="s">
        <v>1281</v>
      </c>
      <c r="C905" s="252" t="s">
        <v>1232</v>
      </c>
      <c r="D905" s="301"/>
      <c r="E905" s="247">
        <f>F905-4</f>
        <v>46224</v>
      </c>
      <c r="F905" s="247">
        <f>F904+7</f>
        <v>46228</v>
      </c>
      <c r="G905" s="247">
        <f>F905+3</f>
        <v>46231</v>
      </c>
    </row>
    <row r="906" spans="1:7">
      <c r="B906" s="252" t="s">
        <v>1280</v>
      </c>
      <c r="C906" s="252" t="s">
        <v>1241</v>
      </c>
      <c r="D906" s="300"/>
      <c r="E906" s="247">
        <f>F906-4</f>
        <v>46231</v>
      </c>
      <c r="F906" s="247">
        <f>F905+7</f>
        <v>46235</v>
      </c>
      <c r="G906" s="247">
        <f>F906+3</f>
        <v>46238</v>
      </c>
    </row>
    <row r="907" spans="1:7">
      <c r="B907" s="266"/>
      <c r="C907" s="266"/>
      <c r="D907" s="307"/>
      <c r="E907" s="263"/>
      <c r="F907" s="263"/>
      <c r="G907" s="263"/>
    </row>
    <row r="908" spans="1:7">
      <c r="A908" s="334" t="s">
        <v>1283</v>
      </c>
      <c r="B908" s="243"/>
      <c r="C908" s="243"/>
    </row>
    <row r="909" spans="1:7">
      <c r="B909" s="259" t="s">
        <v>914</v>
      </c>
      <c r="C909" s="259" t="s">
        <v>6</v>
      </c>
      <c r="D909" s="327" t="s">
        <v>7</v>
      </c>
      <c r="E909" s="320" t="s">
        <v>817</v>
      </c>
      <c r="F909" s="320" t="s">
        <v>817</v>
      </c>
      <c r="G909" s="320" t="s">
        <v>1283</v>
      </c>
    </row>
    <row r="910" spans="1:7">
      <c r="B910" s="257"/>
      <c r="C910" s="257"/>
      <c r="D910" s="326"/>
      <c r="E910" s="320" t="s">
        <v>880</v>
      </c>
      <c r="F910" s="320" t="s">
        <v>10</v>
      </c>
      <c r="G910" s="320" t="s">
        <v>11</v>
      </c>
    </row>
    <row r="911" spans="1:7">
      <c r="B911" s="252" t="s">
        <v>1280</v>
      </c>
      <c r="C911" s="252" t="s">
        <v>1247</v>
      </c>
      <c r="D911" s="304" t="s">
        <v>1282</v>
      </c>
      <c r="E911" s="247">
        <f>F911-4</f>
        <v>46203</v>
      </c>
      <c r="F911" s="247">
        <v>46207</v>
      </c>
      <c r="G911" s="247">
        <f>F911+2</f>
        <v>46209</v>
      </c>
    </row>
    <row r="912" spans="1:7" ht="16.5" customHeight="1">
      <c r="B912" s="252" t="s">
        <v>1281</v>
      </c>
      <c r="C912" s="252" t="s">
        <v>1247</v>
      </c>
      <c r="D912" s="301"/>
      <c r="E912" s="247">
        <f>F912-4</f>
        <v>46210</v>
      </c>
      <c r="F912" s="247">
        <f>F911+7</f>
        <v>46214</v>
      </c>
      <c r="G912" s="247">
        <f>F912+2</f>
        <v>46216</v>
      </c>
    </row>
    <row r="913" spans="1:7">
      <c r="B913" s="252" t="s">
        <v>1280</v>
      </c>
      <c r="C913" s="252" t="s">
        <v>1232</v>
      </c>
      <c r="D913" s="301"/>
      <c r="E913" s="247">
        <f>F913-4</f>
        <v>46217</v>
      </c>
      <c r="F913" s="247">
        <f>F912+7</f>
        <v>46221</v>
      </c>
      <c r="G913" s="247">
        <f>F913+2</f>
        <v>46223</v>
      </c>
    </row>
    <row r="914" spans="1:7">
      <c r="B914" s="252" t="s">
        <v>1281</v>
      </c>
      <c r="C914" s="252" t="s">
        <v>1232</v>
      </c>
      <c r="D914" s="301"/>
      <c r="E914" s="247">
        <f>F914-4</f>
        <v>46224</v>
      </c>
      <c r="F914" s="247">
        <f>F913+7</f>
        <v>46228</v>
      </c>
      <c r="G914" s="247">
        <f>F914+2</f>
        <v>46230</v>
      </c>
    </row>
    <row r="915" spans="1:7">
      <c r="B915" s="252" t="s">
        <v>1280</v>
      </c>
      <c r="C915" s="252" t="s">
        <v>1241</v>
      </c>
      <c r="D915" s="300"/>
      <c r="E915" s="247">
        <f>F915-4</f>
        <v>46231</v>
      </c>
      <c r="F915" s="247">
        <f>F914+7</f>
        <v>46235</v>
      </c>
      <c r="G915" s="247">
        <f>F915+2</f>
        <v>46237</v>
      </c>
    </row>
    <row r="916" spans="1:7">
      <c r="B916" s="287"/>
      <c r="C916" s="266"/>
      <c r="D916" s="307"/>
      <c r="E916" s="263"/>
      <c r="F916" s="263"/>
      <c r="G916" s="263"/>
    </row>
    <row r="917" spans="1:7">
      <c r="A917" s="337" t="s">
        <v>1279</v>
      </c>
      <c r="B917" s="337"/>
    </row>
    <row r="918" spans="1:7">
      <c r="B918" s="259" t="s">
        <v>1191</v>
      </c>
      <c r="C918" s="259" t="s">
        <v>6</v>
      </c>
      <c r="D918" s="327" t="s">
        <v>7</v>
      </c>
      <c r="E918" s="320" t="s">
        <v>817</v>
      </c>
      <c r="F918" s="320" t="s">
        <v>817</v>
      </c>
      <c r="G918" s="320" t="s">
        <v>1278</v>
      </c>
    </row>
    <row r="919" spans="1:7">
      <c r="B919" s="257"/>
      <c r="C919" s="257"/>
      <c r="D919" s="326"/>
      <c r="E919" s="320" t="s">
        <v>880</v>
      </c>
      <c r="F919" s="320" t="s">
        <v>10</v>
      </c>
      <c r="G919" s="320" t="s">
        <v>11</v>
      </c>
    </row>
    <row r="920" spans="1:7">
      <c r="B920" s="252" t="s">
        <v>1276</v>
      </c>
      <c r="C920" s="252" t="s">
        <v>1247</v>
      </c>
      <c r="D920" s="319" t="s">
        <v>1277</v>
      </c>
      <c r="E920" s="247">
        <f>F920-4</f>
        <v>46201</v>
      </c>
      <c r="F920" s="247">
        <v>46205</v>
      </c>
      <c r="G920" s="247">
        <f>F920+2</f>
        <v>46207</v>
      </c>
    </row>
    <row r="921" spans="1:7">
      <c r="B921" s="252" t="s">
        <v>1276</v>
      </c>
      <c r="C921" s="252" t="s">
        <v>1273</v>
      </c>
      <c r="D921" s="319"/>
      <c r="E921" s="247">
        <f>F921-4</f>
        <v>46208</v>
      </c>
      <c r="F921" s="247">
        <f>F920+7</f>
        <v>46212</v>
      </c>
      <c r="G921" s="247">
        <f>G920+7</f>
        <v>46214</v>
      </c>
    </row>
    <row r="922" spans="1:7">
      <c r="B922" s="252" t="s">
        <v>1276</v>
      </c>
      <c r="C922" s="252" t="s">
        <v>1232</v>
      </c>
      <c r="D922" s="319"/>
      <c r="E922" s="247">
        <f>F922-4</f>
        <v>46215</v>
      </c>
      <c r="F922" s="247">
        <f>F921+7</f>
        <v>46219</v>
      </c>
      <c r="G922" s="247">
        <f>G921+7</f>
        <v>46221</v>
      </c>
    </row>
    <row r="923" spans="1:7">
      <c r="B923" s="252" t="s">
        <v>1276</v>
      </c>
      <c r="C923" s="252" t="s">
        <v>1243</v>
      </c>
      <c r="D923" s="319"/>
      <c r="E923" s="247">
        <f>F923-4</f>
        <v>46222</v>
      </c>
      <c r="F923" s="247">
        <f>F922+7</f>
        <v>46226</v>
      </c>
      <c r="G923" s="247">
        <f>G922+7</f>
        <v>46228</v>
      </c>
    </row>
    <row r="924" spans="1:7">
      <c r="B924" s="252" t="s">
        <v>1276</v>
      </c>
      <c r="C924" s="252" t="s">
        <v>1241</v>
      </c>
      <c r="D924" s="319"/>
      <c r="E924" s="247">
        <f>F924-4</f>
        <v>46229</v>
      </c>
      <c r="F924" s="247">
        <f>F923+7</f>
        <v>46233</v>
      </c>
      <c r="G924" s="247">
        <f>G923+7</f>
        <v>46235</v>
      </c>
    </row>
    <row r="925" spans="1:7">
      <c r="B925" s="287"/>
      <c r="C925" s="287"/>
      <c r="D925" s="307"/>
      <c r="E925" s="263"/>
      <c r="F925" s="263"/>
      <c r="G925" s="263"/>
    </row>
    <row r="926" spans="1:7">
      <c r="B926" s="259" t="s">
        <v>1200</v>
      </c>
      <c r="C926" s="259" t="s">
        <v>6</v>
      </c>
      <c r="D926" s="327" t="s">
        <v>7</v>
      </c>
      <c r="E926" s="320" t="s">
        <v>817</v>
      </c>
      <c r="F926" s="320" t="s">
        <v>817</v>
      </c>
      <c r="G926" s="320" t="s">
        <v>1270</v>
      </c>
    </row>
    <row r="927" spans="1:7">
      <c r="B927" s="257"/>
      <c r="C927" s="257"/>
      <c r="D927" s="326"/>
      <c r="E927" s="320" t="s">
        <v>880</v>
      </c>
      <c r="F927" s="320" t="s">
        <v>10</v>
      </c>
      <c r="G927" s="320" t="s">
        <v>11</v>
      </c>
    </row>
    <row r="928" spans="1:7">
      <c r="B928" s="252" t="s">
        <v>1271</v>
      </c>
      <c r="C928" s="252" t="s">
        <v>1247</v>
      </c>
      <c r="D928" s="319" t="s">
        <v>1275</v>
      </c>
      <c r="E928" s="247">
        <f>F928-4</f>
        <v>46202</v>
      </c>
      <c r="F928" s="247">
        <v>46206</v>
      </c>
      <c r="G928" s="247">
        <f>F928+3</f>
        <v>46209</v>
      </c>
    </row>
    <row r="929" spans="1:7">
      <c r="B929" s="252" t="s">
        <v>1274</v>
      </c>
      <c r="C929" s="252" t="s">
        <v>1273</v>
      </c>
      <c r="D929" s="319"/>
      <c r="E929" s="247">
        <f>E928+7</f>
        <v>46209</v>
      </c>
      <c r="F929" s="247">
        <f>F928+7</f>
        <v>46213</v>
      </c>
      <c r="G929" s="247">
        <f>F929+3</f>
        <v>46216</v>
      </c>
    </row>
    <row r="930" spans="1:7">
      <c r="B930" s="252" t="s">
        <v>1271</v>
      </c>
      <c r="C930" s="252" t="s">
        <v>1232</v>
      </c>
      <c r="D930" s="319"/>
      <c r="E930" s="247">
        <f>E929+7</f>
        <v>46216</v>
      </c>
      <c r="F930" s="247">
        <f>F929+7</f>
        <v>46220</v>
      </c>
      <c r="G930" s="247">
        <f>F930+3</f>
        <v>46223</v>
      </c>
    </row>
    <row r="931" spans="1:7">
      <c r="B931" s="252" t="s">
        <v>1272</v>
      </c>
      <c r="C931" s="252" t="s">
        <v>1243</v>
      </c>
      <c r="D931" s="319"/>
      <c r="E931" s="247">
        <f>E930+7</f>
        <v>46223</v>
      </c>
      <c r="F931" s="247">
        <f>F930+7</f>
        <v>46227</v>
      </c>
      <c r="G931" s="247">
        <f>F931+3</f>
        <v>46230</v>
      </c>
    </row>
    <row r="932" spans="1:7">
      <c r="B932" s="252" t="s">
        <v>1271</v>
      </c>
      <c r="C932" s="252" t="s">
        <v>1241</v>
      </c>
      <c r="D932" s="319"/>
      <c r="E932" s="247">
        <f>E931+7</f>
        <v>46230</v>
      </c>
      <c r="F932" s="247">
        <f>F931+7</f>
        <v>46234</v>
      </c>
      <c r="G932" s="247">
        <f>F932+3</f>
        <v>46237</v>
      </c>
    </row>
    <row r="934" spans="1:7">
      <c r="B934" s="259" t="s">
        <v>1200</v>
      </c>
      <c r="C934" s="259" t="s">
        <v>6</v>
      </c>
      <c r="D934" s="327" t="s">
        <v>7</v>
      </c>
      <c r="E934" s="320" t="s">
        <v>817</v>
      </c>
      <c r="F934" s="320" t="s">
        <v>817</v>
      </c>
      <c r="G934" s="320" t="s">
        <v>1270</v>
      </c>
    </row>
    <row r="935" spans="1:7">
      <c r="B935" s="257"/>
      <c r="C935" s="257"/>
      <c r="D935" s="326"/>
      <c r="E935" s="320" t="s">
        <v>880</v>
      </c>
      <c r="F935" s="320" t="s">
        <v>10</v>
      </c>
      <c r="G935" s="320" t="s">
        <v>11</v>
      </c>
    </row>
    <row r="936" spans="1:7">
      <c r="B936" s="252" t="s">
        <v>1269</v>
      </c>
      <c r="C936" s="252" t="s">
        <v>1268</v>
      </c>
      <c r="D936" s="319" t="s">
        <v>1267</v>
      </c>
      <c r="E936" s="247">
        <f>F936-4</f>
        <v>46204</v>
      </c>
      <c r="F936" s="247">
        <v>46208</v>
      </c>
      <c r="G936" s="247">
        <f>F936+3</f>
        <v>46211</v>
      </c>
    </row>
    <row r="937" spans="1:7">
      <c r="B937" s="252" t="s">
        <v>1266</v>
      </c>
      <c r="C937" s="252" t="s">
        <v>1265</v>
      </c>
      <c r="D937" s="319"/>
      <c r="E937" s="247">
        <f>E936+7</f>
        <v>46211</v>
      </c>
      <c r="F937" s="247">
        <f>F936+7</f>
        <v>46215</v>
      </c>
      <c r="G937" s="247">
        <f>G936+7</f>
        <v>46218</v>
      </c>
    </row>
    <row r="938" spans="1:7">
      <c r="B938" s="252" t="s">
        <v>1264</v>
      </c>
      <c r="C938" s="252" t="s">
        <v>1263</v>
      </c>
      <c r="D938" s="319"/>
      <c r="E938" s="247">
        <f>E937+7</f>
        <v>46218</v>
      </c>
      <c r="F938" s="247">
        <f>F937+7</f>
        <v>46222</v>
      </c>
      <c r="G938" s="247">
        <f>G937+7</f>
        <v>46225</v>
      </c>
    </row>
    <row r="939" spans="1:7">
      <c r="B939" s="252" t="s">
        <v>1262</v>
      </c>
      <c r="C939" s="252" t="s">
        <v>1261</v>
      </c>
      <c r="D939" s="319"/>
      <c r="E939" s="247">
        <f>E938+7</f>
        <v>46225</v>
      </c>
      <c r="F939" s="247">
        <f>F938+7</f>
        <v>46229</v>
      </c>
      <c r="G939" s="247">
        <f>G938+7</f>
        <v>46232</v>
      </c>
    </row>
    <row r="940" spans="1:7">
      <c r="B940" s="252" t="s">
        <v>1260</v>
      </c>
      <c r="C940" s="252" t="s">
        <v>1259</v>
      </c>
      <c r="D940" s="319"/>
      <c r="E940" s="247">
        <f>E939+7</f>
        <v>46232</v>
      </c>
      <c r="F940" s="247">
        <f>F939+7</f>
        <v>46236</v>
      </c>
      <c r="G940" s="247">
        <f>G939+7</f>
        <v>46239</v>
      </c>
    </row>
    <row r="941" spans="1:7">
      <c r="B941" s="243"/>
      <c r="C941" s="243"/>
    </row>
    <row r="942" spans="1:7">
      <c r="A942" s="334" t="s">
        <v>1240</v>
      </c>
    </row>
    <row r="943" spans="1:7">
      <c r="B943" s="259" t="s">
        <v>1258</v>
      </c>
      <c r="C943" s="259" t="s">
        <v>6</v>
      </c>
      <c r="D943" s="327" t="s">
        <v>7</v>
      </c>
      <c r="E943" s="320" t="s">
        <v>817</v>
      </c>
      <c r="F943" s="320" t="s">
        <v>817</v>
      </c>
      <c r="G943" s="320" t="s">
        <v>1248</v>
      </c>
    </row>
    <row r="944" spans="1:7">
      <c r="B944" s="257"/>
      <c r="C944" s="257"/>
      <c r="D944" s="326"/>
      <c r="E944" s="320" t="s">
        <v>880</v>
      </c>
      <c r="F944" s="320" t="s">
        <v>10</v>
      </c>
      <c r="G944" s="320" t="s">
        <v>11</v>
      </c>
    </row>
    <row r="945" spans="2:7">
      <c r="B945" s="252" t="s">
        <v>1257</v>
      </c>
      <c r="C945" s="252" t="s">
        <v>1253</v>
      </c>
      <c r="D945" s="319" t="s">
        <v>1256</v>
      </c>
      <c r="E945" s="247">
        <f>F945-5</f>
        <v>46205</v>
      </c>
      <c r="F945" s="247">
        <v>46210</v>
      </c>
      <c r="G945" s="247">
        <f>F945+3</f>
        <v>46213</v>
      </c>
    </row>
    <row r="946" spans="2:7">
      <c r="B946" s="252" t="s">
        <v>1255</v>
      </c>
      <c r="C946" s="252" t="s">
        <v>1249</v>
      </c>
      <c r="D946" s="319"/>
      <c r="E946" s="247">
        <f>F946-5</f>
        <v>46212</v>
      </c>
      <c r="F946" s="247">
        <f>F945+7</f>
        <v>46217</v>
      </c>
      <c r="G946" s="247">
        <f>F946+3</f>
        <v>46220</v>
      </c>
    </row>
    <row r="947" spans="2:7">
      <c r="B947" s="252" t="s">
        <v>1254</v>
      </c>
      <c r="C947" s="252" t="s">
        <v>1253</v>
      </c>
      <c r="D947" s="319"/>
      <c r="E947" s="247">
        <f>F947-5</f>
        <v>46219</v>
      </c>
      <c r="F947" s="247">
        <f>F946+7</f>
        <v>46224</v>
      </c>
      <c r="G947" s="247">
        <f>F947+3</f>
        <v>46227</v>
      </c>
    </row>
    <row r="948" spans="2:7">
      <c r="B948" s="252" t="s">
        <v>1252</v>
      </c>
      <c r="C948" s="252" t="s">
        <v>1251</v>
      </c>
      <c r="D948" s="319"/>
      <c r="E948" s="247">
        <f>F948-5</f>
        <v>46226</v>
      </c>
      <c r="F948" s="247">
        <f>F947+7</f>
        <v>46231</v>
      </c>
      <c r="G948" s="247">
        <f>F948+3</f>
        <v>46234</v>
      </c>
    </row>
    <row r="949" spans="2:7">
      <c r="B949" s="252" t="s">
        <v>1250</v>
      </c>
      <c r="C949" s="252" t="s">
        <v>1249</v>
      </c>
      <c r="D949" s="319"/>
      <c r="E949" s="247">
        <f>F949-5</f>
        <v>46233</v>
      </c>
      <c r="F949" s="247">
        <f>F948+7</f>
        <v>46238</v>
      </c>
      <c r="G949" s="247">
        <f>F949+3</f>
        <v>46241</v>
      </c>
    </row>
    <row r="950" spans="2:7">
      <c r="B950" s="243" t="s">
        <v>971</v>
      </c>
      <c r="C950" s="243"/>
      <c r="F950" s="263"/>
      <c r="G950" s="263"/>
    </row>
    <row r="951" spans="2:7">
      <c r="B951" s="259" t="s">
        <v>1191</v>
      </c>
      <c r="C951" s="259" t="s">
        <v>6</v>
      </c>
      <c r="D951" s="327" t="s">
        <v>7</v>
      </c>
      <c r="E951" s="320" t="s">
        <v>817</v>
      </c>
      <c r="F951" s="320" t="s">
        <v>817</v>
      </c>
      <c r="G951" s="320" t="s">
        <v>1248</v>
      </c>
    </row>
    <row r="952" spans="2:7">
      <c r="B952" s="257"/>
      <c r="C952" s="257"/>
      <c r="D952" s="326"/>
      <c r="E952" s="320" t="s">
        <v>880</v>
      </c>
      <c r="F952" s="320" t="s">
        <v>10</v>
      </c>
      <c r="G952" s="320" t="s">
        <v>11</v>
      </c>
    </row>
    <row r="953" spans="2:7">
      <c r="B953" s="252" t="s">
        <v>1242</v>
      </c>
      <c r="C953" s="252" t="s">
        <v>1247</v>
      </c>
      <c r="D953" s="319" t="s">
        <v>1246</v>
      </c>
      <c r="E953" s="247">
        <f>F953-4</f>
        <v>46202</v>
      </c>
      <c r="F953" s="247">
        <v>46206</v>
      </c>
      <c r="G953" s="247">
        <f>F953+2</f>
        <v>46208</v>
      </c>
    </row>
    <row r="954" spans="2:7">
      <c r="B954" s="252" t="s">
        <v>1242</v>
      </c>
      <c r="C954" s="252" t="s">
        <v>1245</v>
      </c>
      <c r="D954" s="319"/>
      <c r="E954" s="247">
        <f>F954-4</f>
        <v>46209</v>
      </c>
      <c r="F954" s="247">
        <f>F953+7</f>
        <v>46213</v>
      </c>
      <c r="G954" s="247">
        <f>F954+2</f>
        <v>46215</v>
      </c>
    </row>
    <row r="955" spans="2:7">
      <c r="B955" s="252" t="s">
        <v>1244</v>
      </c>
      <c r="C955" s="252" t="s">
        <v>1232</v>
      </c>
      <c r="D955" s="319"/>
      <c r="E955" s="247">
        <f>F955-4</f>
        <v>46216</v>
      </c>
      <c r="F955" s="247">
        <f>F954+7</f>
        <v>46220</v>
      </c>
      <c r="G955" s="247">
        <f>F955+2</f>
        <v>46222</v>
      </c>
    </row>
    <row r="956" spans="2:7">
      <c r="B956" s="252" t="s">
        <v>1242</v>
      </c>
      <c r="C956" s="252" t="s">
        <v>1243</v>
      </c>
      <c r="D956" s="319"/>
      <c r="E956" s="247">
        <f>F956-4</f>
        <v>46223</v>
      </c>
      <c r="F956" s="247">
        <f>F955+7</f>
        <v>46227</v>
      </c>
      <c r="G956" s="247">
        <f>F956+2</f>
        <v>46229</v>
      </c>
    </row>
    <row r="957" spans="2:7">
      <c r="B957" s="252" t="s">
        <v>1242</v>
      </c>
      <c r="C957" s="252" t="s">
        <v>1241</v>
      </c>
      <c r="D957" s="319"/>
      <c r="E957" s="247">
        <f>F957-4</f>
        <v>46230</v>
      </c>
      <c r="F957" s="247">
        <f>F956+7</f>
        <v>46234</v>
      </c>
      <c r="G957" s="247">
        <f>F957+2</f>
        <v>46236</v>
      </c>
    </row>
    <row r="958" spans="2:7">
      <c r="B958" s="287"/>
      <c r="C958" s="287"/>
      <c r="D958" s="307"/>
      <c r="E958" s="263"/>
      <c r="F958" s="263"/>
      <c r="G958" s="263"/>
    </row>
    <row r="959" spans="2:7">
      <c r="B959" s="259" t="s">
        <v>1191</v>
      </c>
      <c r="C959" s="259" t="s">
        <v>6</v>
      </c>
      <c r="D959" s="327" t="s">
        <v>7</v>
      </c>
      <c r="E959" s="320" t="s">
        <v>817</v>
      </c>
      <c r="F959" s="320" t="s">
        <v>817</v>
      </c>
      <c r="G959" s="320" t="s">
        <v>1240</v>
      </c>
    </row>
    <row r="960" spans="2:7">
      <c r="B960" s="257"/>
      <c r="C960" s="257"/>
      <c r="D960" s="326"/>
      <c r="E960" s="320" t="s">
        <v>880</v>
      </c>
      <c r="F960" s="320" t="s">
        <v>10</v>
      </c>
      <c r="G960" s="320" t="s">
        <v>11</v>
      </c>
    </row>
    <row r="961" spans="1:7">
      <c r="B961" s="252" t="s">
        <v>1239</v>
      </c>
      <c r="C961" s="252" t="s">
        <v>1238</v>
      </c>
      <c r="D961" s="304" t="s">
        <v>1237</v>
      </c>
      <c r="E961" s="247">
        <f>F961-4</f>
        <v>46203</v>
      </c>
      <c r="F961" s="247">
        <v>46207</v>
      </c>
      <c r="G961" s="247">
        <f>F961+2</f>
        <v>46209</v>
      </c>
    </row>
    <row r="962" spans="1:7">
      <c r="B962" s="252" t="s">
        <v>1236</v>
      </c>
      <c r="C962" s="252" t="s">
        <v>1235</v>
      </c>
      <c r="D962" s="301"/>
      <c r="E962" s="247">
        <f>E961+7</f>
        <v>46210</v>
      </c>
      <c r="F962" s="247">
        <f>F961+7</f>
        <v>46214</v>
      </c>
      <c r="G962" s="247">
        <f>F962+2</f>
        <v>46216</v>
      </c>
    </row>
    <row r="963" spans="1:7">
      <c r="B963" s="252" t="s">
        <v>1231</v>
      </c>
      <c r="C963" s="252" t="s">
        <v>1234</v>
      </c>
      <c r="D963" s="301"/>
      <c r="E963" s="247">
        <f>E962+7</f>
        <v>46217</v>
      </c>
      <c r="F963" s="247">
        <f>F962+7</f>
        <v>46221</v>
      </c>
      <c r="G963" s="247">
        <f>F963+2</f>
        <v>46223</v>
      </c>
    </row>
    <row r="964" spans="1:7">
      <c r="B964" s="252" t="s">
        <v>1233</v>
      </c>
      <c r="C964" s="252" t="s">
        <v>1232</v>
      </c>
      <c r="D964" s="301"/>
      <c r="E964" s="247">
        <f>E963+7</f>
        <v>46224</v>
      </c>
      <c r="F964" s="247">
        <f>F963+7</f>
        <v>46228</v>
      </c>
      <c r="G964" s="247">
        <f>F964+2</f>
        <v>46230</v>
      </c>
    </row>
    <row r="965" spans="1:7">
      <c r="B965" s="252" t="s">
        <v>1231</v>
      </c>
      <c r="C965" s="252" t="s">
        <v>1230</v>
      </c>
      <c r="D965" s="300"/>
      <c r="E965" s="247">
        <f>E964+7</f>
        <v>46231</v>
      </c>
      <c r="F965" s="247">
        <f>F964+7</f>
        <v>46235</v>
      </c>
      <c r="G965" s="247">
        <f>F965+2</f>
        <v>46237</v>
      </c>
    </row>
    <row r="966" spans="1:7">
      <c r="B966" s="336"/>
      <c r="C966" s="335"/>
    </row>
    <row r="967" spans="1:7">
      <c r="A967" s="334" t="s">
        <v>1222</v>
      </c>
      <c r="B967" s="244"/>
      <c r="C967" s="244" t="s">
        <v>954</v>
      </c>
    </row>
    <row r="968" spans="1:7">
      <c r="A968" s="333"/>
      <c r="B968" s="259" t="s">
        <v>1191</v>
      </c>
      <c r="C968" s="259" t="s">
        <v>6</v>
      </c>
      <c r="D968" s="327" t="s">
        <v>7</v>
      </c>
      <c r="E968" s="320" t="s">
        <v>817</v>
      </c>
      <c r="F968" s="320" t="s">
        <v>817</v>
      </c>
      <c r="G968" s="320" t="s">
        <v>1222</v>
      </c>
    </row>
    <row r="969" spans="1:7">
      <c r="B969" s="257"/>
      <c r="C969" s="257"/>
      <c r="D969" s="326"/>
      <c r="E969" s="320" t="s">
        <v>880</v>
      </c>
      <c r="F969" s="320" t="s">
        <v>10</v>
      </c>
      <c r="G969" s="320" t="s">
        <v>11</v>
      </c>
    </row>
    <row r="970" spans="1:7">
      <c r="B970" s="252" t="s">
        <v>1228</v>
      </c>
      <c r="C970" s="252" t="s">
        <v>450</v>
      </c>
      <c r="D970" s="319" t="s">
        <v>1229</v>
      </c>
      <c r="E970" s="247">
        <f>F970-4</f>
        <v>46204</v>
      </c>
      <c r="F970" s="247">
        <v>46208</v>
      </c>
      <c r="G970" s="247">
        <f>F970+1</f>
        <v>46209</v>
      </c>
    </row>
    <row r="971" spans="1:7">
      <c r="B971" s="252" t="s">
        <v>1228</v>
      </c>
      <c r="C971" s="252" t="s">
        <v>451</v>
      </c>
      <c r="D971" s="319"/>
      <c r="E971" s="247">
        <f>F971-4</f>
        <v>46211</v>
      </c>
      <c r="F971" s="247">
        <f>F970+7</f>
        <v>46215</v>
      </c>
      <c r="G971" s="247">
        <f>F971+1</f>
        <v>46216</v>
      </c>
    </row>
    <row r="972" spans="1:7">
      <c r="B972" s="252" t="s">
        <v>1228</v>
      </c>
      <c r="C972" s="252" t="s">
        <v>600</v>
      </c>
      <c r="D972" s="319"/>
      <c r="E972" s="247">
        <f>F972-4</f>
        <v>46218</v>
      </c>
      <c r="F972" s="247">
        <f>F971+7</f>
        <v>46222</v>
      </c>
      <c r="G972" s="247">
        <f>F972+1</f>
        <v>46223</v>
      </c>
    </row>
    <row r="973" spans="1:7">
      <c r="B973" s="252" t="s">
        <v>1228</v>
      </c>
      <c r="C973" s="252" t="s">
        <v>439</v>
      </c>
      <c r="D973" s="319"/>
      <c r="E973" s="247">
        <f>F973-4</f>
        <v>46225</v>
      </c>
      <c r="F973" s="247">
        <f>F972+7</f>
        <v>46229</v>
      </c>
      <c r="G973" s="247">
        <f>F973+1</f>
        <v>46230</v>
      </c>
    </row>
    <row r="974" spans="1:7">
      <c r="B974" s="252" t="s">
        <v>1227</v>
      </c>
      <c r="C974" s="252" t="s">
        <v>441</v>
      </c>
      <c r="D974" s="319"/>
      <c r="E974" s="247">
        <f>F974-4</f>
        <v>46232</v>
      </c>
      <c r="F974" s="247">
        <f>F973+7</f>
        <v>46236</v>
      </c>
      <c r="G974" s="247">
        <f>F974+1</f>
        <v>46237</v>
      </c>
    </row>
    <row r="975" spans="1:7">
      <c r="B975" s="243"/>
      <c r="C975" s="243"/>
    </row>
    <row r="976" spans="1:7">
      <c r="B976" s="259" t="s">
        <v>1191</v>
      </c>
      <c r="C976" s="259" t="s">
        <v>6</v>
      </c>
      <c r="D976" s="327" t="s">
        <v>7</v>
      </c>
      <c r="E976" s="320" t="s">
        <v>817</v>
      </c>
      <c r="F976" s="320" t="s">
        <v>817</v>
      </c>
      <c r="G976" s="320" t="s">
        <v>1222</v>
      </c>
    </row>
    <row r="977" spans="2:7">
      <c r="B977" s="257"/>
      <c r="C977" s="257"/>
      <c r="D977" s="326"/>
      <c r="E977" s="320" t="s">
        <v>880</v>
      </c>
      <c r="F977" s="320" t="s">
        <v>10</v>
      </c>
      <c r="G977" s="320" t="s">
        <v>11</v>
      </c>
    </row>
    <row r="978" spans="2:7">
      <c r="B978" s="274" t="s">
        <v>1036</v>
      </c>
      <c r="C978" s="274"/>
      <c r="D978" s="319" t="s">
        <v>1226</v>
      </c>
      <c r="E978" s="273">
        <f>F978-4</f>
        <v>46201</v>
      </c>
      <c r="F978" s="273">
        <v>46205</v>
      </c>
      <c r="G978" s="273">
        <f>F978+2</f>
        <v>46207</v>
      </c>
    </row>
    <row r="979" spans="2:7">
      <c r="B979" s="252" t="s">
        <v>1224</v>
      </c>
      <c r="C979" s="252" t="s">
        <v>432</v>
      </c>
      <c r="D979" s="319"/>
      <c r="E979" s="247">
        <f>F979-4</f>
        <v>46208</v>
      </c>
      <c r="F979" s="247">
        <f>F978+7</f>
        <v>46212</v>
      </c>
      <c r="G979" s="247">
        <f>F979+2</f>
        <v>46214</v>
      </c>
    </row>
    <row r="980" spans="2:7">
      <c r="B980" s="252" t="s">
        <v>1225</v>
      </c>
      <c r="C980" s="252" t="s">
        <v>435</v>
      </c>
      <c r="D980" s="319"/>
      <c r="E980" s="247">
        <f>F980-4</f>
        <v>46215</v>
      </c>
      <c r="F980" s="247">
        <f>F979+7</f>
        <v>46219</v>
      </c>
      <c r="G980" s="247">
        <f>F980+2</f>
        <v>46221</v>
      </c>
    </row>
    <row r="981" spans="2:7">
      <c r="B981" s="252" t="s">
        <v>1224</v>
      </c>
      <c r="C981" s="252" t="s">
        <v>435</v>
      </c>
      <c r="D981" s="319"/>
      <c r="E981" s="247">
        <f>F981-4</f>
        <v>46222</v>
      </c>
      <c r="F981" s="247">
        <f>F980+7</f>
        <v>46226</v>
      </c>
      <c r="G981" s="247">
        <f>F981+2</f>
        <v>46228</v>
      </c>
    </row>
    <row r="982" spans="2:7">
      <c r="B982" s="252" t="s">
        <v>1223</v>
      </c>
      <c r="C982" s="252" t="s">
        <v>436</v>
      </c>
      <c r="D982" s="319"/>
      <c r="E982" s="247">
        <f>F982-4</f>
        <v>46229</v>
      </c>
      <c r="F982" s="247">
        <f>F981+7</f>
        <v>46233</v>
      </c>
      <c r="G982" s="247">
        <f>F982+2</f>
        <v>46235</v>
      </c>
    </row>
    <row r="984" spans="2:7">
      <c r="B984" s="259" t="s">
        <v>1191</v>
      </c>
      <c r="C984" s="259" t="s">
        <v>6</v>
      </c>
      <c r="D984" s="327" t="s">
        <v>7</v>
      </c>
      <c r="E984" s="320" t="s">
        <v>817</v>
      </c>
      <c r="F984" s="320" t="s">
        <v>817</v>
      </c>
      <c r="G984" s="320" t="s">
        <v>1222</v>
      </c>
    </row>
    <row r="985" spans="2:7">
      <c r="B985" s="257"/>
      <c r="C985" s="257"/>
      <c r="D985" s="326"/>
      <c r="E985" s="320" t="s">
        <v>880</v>
      </c>
      <c r="F985" s="320" t="s">
        <v>10</v>
      </c>
      <c r="G985" s="320" t="s">
        <v>11</v>
      </c>
    </row>
    <row r="986" spans="2:7">
      <c r="B986" s="252" t="s">
        <v>1218</v>
      </c>
      <c r="C986" s="252" t="s">
        <v>1221</v>
      </c>
      <c r="D986" s="319" t="s">
        <v>1220</v>
      </c>
      <c r="E986" s="247">
        <f>F986-4</f>
        <v>46202</v>
      </c>
      <c r="F986" s="247">
        <v>46206</v>
      </c>
      <c r="G986" s="247">
        <f>F986+3</f>
        <v>46209</v>
      </c>
    </row>
    <row r="987" spans="2:7">
      <c r="B987" s="252" t="s">
        <v>1215</v>
      </c>
      <c r="C987" s="252" t="s">
        <v>1219</v>
      </c>
      <c r="D987" s="319"/>
      <c r="E987" s="247">
        <f>F987-4</f>
        <v>46209</v>
      </c>
      <c r="F987" s="247">
        <f>F986+7</f>
        <v>46213</v>
      </c>
      <c r="G987" s="247">
        <f>F987+3</f>
        <v>46216</v>
      </c>
    </row>
    <row r="988" spans="2:7">
      <c r="B988" s="252" t="s">
        <v>1218</v>
      </c>
      <c r="C988" s="252" t="s">
        <v>1217</v>
      </c>
      <c r="D988" s="319"/>
      <c r="E988" s="247">
        <f>F988-4</f>
        <v>46216</v>
      </c>
      <c r="F988" s="247">
        <f>F987+7</f>
        <v>46220</v>
      </c>
      <c r="G988" s="247">
        <f>F988+3</f>
        <v>46223</v>
      </c>
    </row>
    <row r="989" spans="2:7">
      <c r="B989" s="252" t="s">
        <v>1215</v>
      </c>
      <c r="C989" s="252" t="s">
        <v>1216</v>
      </c>
      <c r="D989" s="319"/>
      <c r="E989" s="247">
        <f>F989-4</f>
        <v>46223</v>
      </c>
      <c r="F989" s="247">
        <f>F988+7</f>
        <v>46227</v>
      </c>
      <c r="G989" s="247">
        <f>F989+3</f>
        <v>46230</v>
      </c>
    </row>
    <row r="990" spans="2:7">
      <c r="B990" s="252" t="s">
        <v>1215</v>
      </c>
      <c r="C990" s="252" t="s">
        <v>1214</v>
      </c>
      <c r="D990" s="319"/>
      <c r="E990" s="247">
        <f>F990-4</f>
        <v>46230</v>
      </c>
      <c r="F990" s="247">
        <f>F989+7</f>
        <v>46234</v>
      </c>
      <c r="G990" s="247">
        <f>F990+3</f>
        <v>46237</v>
      </c>
    </row>
    <row r="991" spans="2:7">
      <c r="C991" s="243"/>
    </row>
    <row r="992" spans="2:7">
      <c r="B992" s="287"/>
      <c r="C992" s="287"/>
      <c r="D992" s="307"/>
      <c r="E992" s="263"/>
      <c r="F992" s="263"/>
      <c r="G992" s="263"/>
    </row>
    <row r="993" spans="1:7">
      <c r="A993" s="334" t="s">
        <v>1213</v>
      </c>
    </row>
    <row r="994" spans="1:7">
      <c r="A994" s="333"/>
      <c r="B994" s="259" t="s">
        <v>1200</v>
      </c>
      <c r="C994" s="259" t="s">
        <v>6</v>
      </c>
      <c r="D994" s="327" t="s">
        <v>7</v>
      </c>
      <c r="E994" s="320" t="s">
        <v>817</v>
      </c>
      <c r="F994" s="320" t="s">
        <v>817</v>
      </c>
      <c r="G994" s="320" t="s">
        <v>1213</v>
      </c>
    </row>
    <row r="995" spans="1:7">
      <c r="A995" s="333"/>
      <c r="B995" s="257"/>
      <c r="C995" s="257"/>
      <c r="D995" s="326"/>
      <c r="E995" s="320" t="s">
        <v>880</v>
      </c>
      <c r="F995" s="320" t="s">
        <v>10</v>
      </c>
      <c r="G995" s="320" t="s">
        <v>11</v>
      </c>
    </row>
    <row r="996" spans="1:7">
      <c r="A996" s="333"/>
      <c r="B996" s="252" t="s">
        <v>1206</v>
      </c>
      <c r="C996" s="252" t="s">
        <v>1212</v>
      </c>
      <c r="D996" s="319" t="s">
        <v>1211</v>
      </c>
      <c r="E996" s="247">
        <f>F996-4</f>
        <v>46206</v>
      </c>
      <c r="F996" s="247">
        <v>46210</v>
      </c>
      <c r="G996" s="247">
        <f>F996+2</f>
        <v>46212</v>
      </c>
    </row>
    <row r="997" spans="1:7">
      <c r="A997" s="333"/>
      <c r="B997" s="252" t="s">
        <v>1206</v>
      </c>
      <c r="C997" s="252" t="s">
        <v>1210</v>
      </c>
      <c r="D997" s="319"/>
      <c r="E997" s="247">
        <f>F997-4</f>
        <v>46213</v>
      </c>
      <c r="F997" s="247">
        <f>F996+7</f>
        <v>46217</v>
      </c>
      <c r="G997" s="247">
        <f>F997+2</f>
        <v>46219</v>
      </c>
    </row>
    <row r="998" spans="1:7">
      <c r="A998" s="333"/>
      <c r="B998" s="252" t="s">
        <v>1206</v>
      </c>
      <c r="C998" s="252" t="s">
        <v>1209</v>
      </c>
      <c r="D998" s="319"/>
      <c r="E998" s="247">
        <f>F998-4</f>
        <v>46220</v>
      </c>
      <c r="F998" s="247">
        <f>F997+7</f>
        <v>46224</v>
      </c>
      <c r="G998" s="247">
        <f>F998+2</f>
        <v>46226</v>
      </c>
    </row>
    <row r="999" spans="1:7">
      <c r="A999" s="333"/>
      <c r="B999" s="252" t="s">
        <v>1208</v>
      </c>
      <c r="C999" s="252" t="s">
        <v>1207</v>
      </c>
      <c r="D999" s="319"/>
      <c r="E999" s="247">
        <f>F999-4</f>
        <v>46227</v>
      </c>
      <c r="F999" s="247">
        <f>F998+7</f>
        <v>46231</v>
      </c>
      <c r="G999" s="247">
        <f>F999+2</f>
        <v>46233</v>
      </c>
    </row>
    <row r="1000" spans="1:7">
      <c r="A1000" s="333"/>
      <c r="B1000" s="252" t="s">
        <v>1206</v>
      </c>
      <c r="C1000" s="252" t="s">
        <v>1205</v>
      </c>
      <c r="D1000" s="319"/>
      <c r="E1000" s="247">
        <f>F1000-4</f>
        <v>46234</v>
      </c>
      <c r="F1000" s="247">
        <f>F999+7</f>
        <v>46238</v>
      </c>
      <c r="G1000" s="247">
        <f>F1000+2</f>
        <v>46240</v>
      </c>
    </row>
    <row r="1001" spans="1:7">
      <c r="A1001" s="333"/>
      <c r="B1001" s="332"/>
      <c r="C1001" s="244"/>
    </row>
    <row r="1002" spans="1:7">
      <c r="B1002" s="259" t="s">
        <v>1191</v>
      </c>
      <c r="C1002" s="259" t="s">
        <v>6</v>
      </c>
      <c r="D1002" s="327" t="s">
        <v>7</v>
      </c>
      <c r="E1002" s="320" t="s">
        <v>817</v>
      </c>
      <c r="F1002" s="320" t="s">
        <v>817</v>
      </c>
      <c r="G1002" s="320" t="s">
        <v>1189</v>
      </c>
    </row>
    <row r="1003" spans="1:7">
      <c r="B1003" s="257"/>
      <c r="C1003" s="257"/>
      <c r="D1003" s="326"/>
      <c r="E1003" s="320" t="s">
        <v>880</v>
      </c>
      <c r="F1003" s="320" t="s">
        <v>10</v>
      </c>
      <c r="G1003" s="320" t="s">
        <v>11</v>
      </c>
    </row>
    <row r="1004" spans="1:7">
      <c r="B1004" s="252" t="s">
        <v>1202</v>
      </c>
      <c r="C1004" s="252" t="s">
        <v>1204</v>
      </c>
      <c r="D1004" s="319" t="s">
        <v>1203</v>
      </c>
      <c r="E1004" s="247">
        <f>F1004-4</f>
        <v>46201</v>
      </c>
      <c r="F1004" s="247">
        <v>46205</v>
      </c>
      <c r="G1004" s="247">
        <f>F1004+2</f>
        <v>46207</v>
      </c>
    </row>
    <row r="1005" spans="1:7">
      <c r="B1005" s="252" t="s">
        <v>1201</v>
      </c>
      <c r="C1005" s="252" t="s">
        <v>439</v>
      </c>
      <c r="D1005" s="319"/>
      <c r="E1005" s="247">
        <f>F1005-4</f>
        <v>46208</v>
      </c>
      <c r="F1005" s="247">
        <f>F1004+7</f>
        <v>46212</v>
      </c>
      <c r="G1005" s="247">
        <f>F1005+2</f>
        <v>46214</v>
      </c>
    </row>
    <row r="1006" spans="1:7">
      <c r="B1006" s="252" t="s">
        <v>1202</v>
      </c>
      <c r="C1006" s="252" t="s">
        <v>441</v>
      </c>
      <c r="D1006" s="319"/>
      <c r="E1006" s="247">
        <f>F1006-4</f>
        <v>46215</v>
      </c>
      <c r="F1006" s="247">
        <f>F1005+7</f>
        <v>46219</v>
      </c>
      <c r="G1006" s="247">
        <f>F1006+2</f>
        <v>46221</v>
      </c>
    </row>
    <row r="1007" spans="1:7">
      <c r="B1007" s="252" t="s">
        <v>1202</v>
      </c>
      <c r="C1007" s="252" t="s">
        <v>442</v>
      </c>
      <c r="D1007" s="319"/>
      <c r="E1007" s="247">
        <f>F1007-4</f>
        <v>46222</v>
      </c>
      <c r="F1007" s="247">
        <f>F1006+7</f>
        <v>46226</v>
      </c>
      <c r="G1007" s="247">
        <f>F1007+2</f>
        <v>46228</v>
      </c>
    </row>
    <row r="1008" spans="1:7">
      <c r="B1008" s="252" t="s">
        <v>1201</v>
      </c>
      <c r="C1008" s="252" t="s">
        <v>443</v>
      </c>
      <c r="D1008" s="319"/>
      <c r="E1008" s="247">
        <f>F1008-4</f>
        <v>46229</v>
      </c>
      <c r="F1008" s="247">
        <f>F1007+7</f>
        <v>46233</v>
      </c>
      <c r="G1008" s="247">
        <f>F1008+2</f>
        <v>46235</v>
      </c>
    </row>
    <row r="1009" spans="1:8">
      <c r="B1009" s="265"/>
      <c r="C1009" s="286"/>
      <c r="E1009" s="263"/>
      <c r="F1009" s="263"/>
      <c r="G1009" s="263"/>
    </row>
    <row r="1010" spans="1:8">
      <c r="B1010" s="259" t="s">
        <v>1200</v>
      </c>
      <c r="C1010" s="259" t="s">
        <v>6</v>
      </c>
      <c r="D1010" s="327" t="s">
        <v>7</v>
      </c>
      <c r="E1010" s="320" t="s">
        <v>817</v>
      </c>
      <c r="F1010" s="320" t="s">
        <v>817</v>
      </c>
      <c r="G1010" s="320" t="s">
        <v>1189</v>
      </c>
    </row>
    <row r="1011" spans="1:8">
      <c r="B1011" s="257"/>
      <c r="C1011" s="257"/>
      <c r="D1011" s="326"/>
      <c r="E1011" s="320" t="s">
        <v>880</v>
      </c>
      <c r="F1011" s="320" t="s">
        <v>10</v>
      </c>
      <c r="G1011" s="320" t="s">
        <v>11</v>
      </c>
    </row>
    <row r="1012" spans="1:8" s="306" customFormat="1">
      <c r="A1012" s="246"/>
      <c r="B1012" s="252" t="s">
        <v>1193</v>
      </c>
      <c r="C1012" s="252" t="s">
        <v>1199</v>
      </c>
      <c r="D1012" s="319" t="s">
        <v>1198</v>
      </c>
      <c r="E1012" s="247">
        <f>F1012-4</f>
        <v>46202</v>
      </c>
      <c r="F1012" s="247">
        <v>46206</v>
      </c>
      <c r="G1012" s="247">
        <f>F1012+2</f>
        <v>46208</v>
      </c>
      <c r="H1012" s="243"/>
    </row>
    <row r="1013" spans="1:8">
      <c r="B1013" s="252" t="s">
        <v>1193</v>
      </c>
      <c r="C1013" s="252" t="s">
        <v>1197</v>
      </c>
      <c r="D1013" s="319"/>
      <c r="E1013" s="247">
        <f>F1013-4</f>
        <v>46209</v>
      </c>
      <c r="F1013" s="247">
        <f>F1012+7</f>
        <v>46213</v>
      </c>
      <c r="G1013" s="247">
        <f>F1013+2</f>
        <v>46215</v>
      </c>
    </row>
    <row r="1014" spans="1:8">
      <c r="B1014" s="252" t="s">
        <v>1196</v>
      </c>
      <c r="C1014" s="252" t="s">
        <v>1195</v>
      </c>
      <c r="D1014" s="319"/>
      <c r="E1014" s="247">
        <f>F1014-4</f>
        <v>46216</v>
      </c>
      <c r="F1014" s="247">
        <f>F1013+7</f>
        <v>46220</v>
      </c>
      <c r="G1014" s="247">
        <f>F1014+2</f>
        <v>46222</v>
      </c>
    </row>
    <row r="1015" spans="1:8">
      <c r="B1015" s="252" t="s">
        <v>1193</v>
      </c>
      <c r="C1015" s="252" t="s">
        <v>1194</v>
      </c>
      <c r="D1015" s="319"/>
      <c r="E1015" s="247">
        <f>F1015-4</f>
        <v>46223</v>
      </c>
      <c r="F1015" s="247">
        <f>F1014+7</f>
        <v>46227</v>
      </c>
      <c r="G1015" s="247">
        <f>F1015+2</f>
        <v>46229</v>
      </c>
    </row>
    <row r="1016" spans="1:8" ht="17.25" customHeight="1">
      <c r="B1016" s="252" t="s">
        <v>1193</v>
      </c>
      <c r="C1016" s="252" t="s">
        <v>1192</v>
      </c>
      <c r="D1016" s="319"/>
      <c r="E1016" s="247">
        <f>F1016-4</f>
        <v>46230</v>
      </c>
      <c r="F1016" s="247">
        <f>F1015+7</f>
        <v>46234</v>
      </c>
      <c r="G1016" s="247">
        <f>F1016+2</f>
        <v>46236</v>
      </c>
    </row>
    <row r="1017" spans="1:8" ht="17.25" customHeight="1"/>
    <row r="1018" spans="1:8">
      <c r="B1018" s="259" t="s">
        <v>1191</v>
      </c>
      <c r="C1018" s="259" t="s">
        <v>6</v>
      </c>
      <c r="D1018" s="327" t="s">
        <v>1190</v>
      </c>
      <c r="E1018" s="320" t="s">
        <v>817</v>
      </c>
      <c r="F1018" s="320" t="s">
        <v>817</v>
      </c>
      <c r="G1018" s="320" t="s">
        <v>1189</v>
      </c>
    </row>
    <row r="1019" spans="1:8">
      <c r="B1019" s="257"/>
      <c r="C1019" s="257"/>
      <c r="D1019" s="326"/>
      <c r="E1019" s="320" t="s">
        <v>880</v>
      </c>
      <c r="F1019" s="320" t="s">
        <v>10</v>
      </c>
      <c r="G1019" s="320" t="s">
        <v>11</v>
      </c>
    </row>
    <row r="1020" spans="1:8">
      <c r="B1020" s="252" t="s">
        <v>1185</v>
      </c>
      <c r="C1020" s="252" t="s">
        <v>1188</v>
      </c>
      <c r="D1020" s="319" t="s">
        <v>1187</v>
      </c>
      <c r="E1020" s="247">
        <f>F1020-4</f>
        <v>46204</v>
      </c>
      <c r="F1020" s="247">
        <v>46208</v>
      </c>
      <c r="G1020" s="247">
        <f>F1020+2</f>
        <v>46210</v>
      </c>
      <c r="H1020" s="303"/>
    </row>
    <row r="1021" spans="1:8" ht="15" customHeight="1">
      <c r="B1021" s="252" t="s">
        <v>1185</v>
      </c>
      <c r="C1021" s="252" t="s">
        <v>1186</v>
      </c>
      <c r="D1021" s="319"/>
      <c r="E1021" s="247">
        <f>F1021-4</f>
        <v>46211</v>
      </c>
      <c r="F1021" s="247">
        <f>F1020+7</f>
        <v>46215</v>
      </c>
      <c r="G1021" s="247">
        <f>F1021+2</f>
        <v>46217</v>
      </c>
    </row>
    <row r="1022" spans="1:8">
      <c r="B1022" s="252" t="s">
        <v>1185</v>
      </c>
      <c r="C1022" s="252" t="s">
        <v>446</v>
      </c>
      <c r="D1022" s="319"/>
      <c r="E1022" s="247">
        <f>F1022-4</f>
        <v>46218</v>
      </c>
      <c r="F1022" s="247">
        <f>F1021+7</f>
        <v>46222</v>
      </c>
      <c r="G1022" s="247">
        <f>F1022+2</f>
        <v>46224</v>
      </c>
    </row>
    <row r="1023" spans="1:8">
      <c r="B1023" s="252" t="s">
        <v>1185</v>
      </c>
      <c r="C1023" s="252" t="s">
        <v>448</v>
      </c>
      <c r="D1023" s="319"/>
      <c r="E1023" s="247">
        <f>F1023-4</f>
        <v>46225</v>
      </c>
      <c r="F1023" s="247">
        <f>F1022+7</f>
        <v>46229</v>
      </c>
      <c r="G1023" s="247">
        <f>F1023+2</f>
        <v>46231</v>
      </c>
    </row>
    <row r="1024" spans="1:8" ht="16.5" customHeight="1">
      <c r="B1024" s="252" t="s">
        <v>1184</v>
      </c>
      <c r="C1024" s="252" t="s">
        <v>449</v>
      </c>
      <c r="D1024" s="319"/>
      <c r="E1024" s="247">
        <f>F1024-4</f>
        <v>46232</v>
      </c>
      <c r="F1024" s="247">
        <f>F1023+7</f>
        <v>46236</v>
      </c>
      <c r="G1024" s="247">
        <f>F1024+2</f>
        <v>46238</v>
      </c>
    </row>
    <row r="1025" spans="1:8">
      <c r="B1025" s="331"/>
      <c r="C1025" s="331"/>
      <c r="D1025" s="307"/>
      <c r="E1025" s="263"/>
      <c r="F1025" s="263"/>
      <c r="G1025" s="263"/>
    </row>
    <row r="1026" spans="1:8">
      <c r="B1026" s="330"/>
      <c r="C1026" s="330"/>
      <c r="E1026" s="263"/>
      <c r="F1026" s="263"/>
      <c r="G1026" s="263"/>
    </row>
    <row r="1027" spans="1:8">
      <c r="B1027" s="330"/>
      <c r="C1027" s="330"/>
      <c r="E1027" s="263"/>
      <c r="F1027" s="263"/>
      <c r="G1027" s="263"/>
    </row>
    <row r="1028" spans="1:8">
      <c r="A1028" s="314" t="s">
        <v>842</v>
      </c>
      <c r="B1028" s="316"/>
      <c r="C1028" s="316"/>
      <c r="D1028" s="315"/>
      <c r="E1028" s="314"/>
      <c r="F1028" s="314"/>
      <c r="G1028" s="314"/>
    </row>
    <row r="1029" spans="1:8">
      <c r="A1029" s="280" t="s">
        <v>536</v>
      </c>
      <c r="B1029" s="310"/>
      <c r="C1029" s="310"/>
      <c r="D1029" s="297"/>
      <c r="E1029" s="296"/>
      <c r="F1029" s="309"/>
      <c r="G1029" s="309"/>
      <c r="H1029" s="260"/>
    </row>
    <row r="1030" spans="1:8">
      <c r="A1030" s="270"/>
      <c r="B1030" s="259" t="s">
        <v>1183</v>
      </c>
      <c r="C1030" s="259" t="s">
        <v>1139</v>
      </c>
      <c r="D1030" s="327" t="s">
        <v>1182</v>
      </c>
      <c r="E1030" s="320" t="s">
        <v>1138</v>
      </c>
      <c r="F1030" s="320" t="s">
        <v>1138</v>
      </c>
      <c r="G1030" s="320" t="s">
        <v>1181</v>
      </c>
    </row>
    <row r="1031" spans="1:8">
      <c r="A1031" s="270"/>
      <c r="B1031" s="257"/>
      <c r="C1031" s="257"/>
      <c r="D1031" s="326"/>
      <c r="E1031" s="320" t="s">
        <v>1135</v>
      </c>
      <c r="F1031" s="320" t="s">
        <v>1180</v>
      </c>
      <c r="G1031" s="320" t="s">
        <v>1063</v>
      </c>
    </row>
    <row r="1032" spans="1:8">
      <c r="A1032" s="270"/>
      <c r="B1032" s="252" t="s">
        <v>1179</v>
      </c>
      <c r="C1032" s="252" t="s">
        <v>1178</v>
      </c>
      <c r="D1032" s="304" t="s">
        <v>1177</v>
      </c>
      <c r="E1032" s="247">
        <f>F1032-3</f>
        <v>46204</v>
      </c>
      <c r="F1032" s="247">
        <v>46207</v>
      </c>
      <c r="G1032" s="247">
        <f>F1032+18</f>
        <v>46225</v>
      </c>
    </row>
    <row r="1033" spans="1:8">
      <c r="A1033" s="270"/>
      <c r="B1033" s="252" t="s">
        <v>1176</v>
      </c>
      <c r="C1033" s="252" t="s">
        <v>200</v>
      </c>
      <c r="D1033" s="301"/>
      <c r="E1033" s="247">
        <f>F1033-3</f>
        <v>46211</v>
      </c>
      <c r="F1033" s="247">
        <f>F1032+7</f>
        <v>46214</v>
      </c>
      <c r="G1033" s="247">
        <f>F1033+18</f>
        <v>46232</v>
      </c>
    </row>
    <row r="1034" spans="1:8">
      <c r="A1034" s="270"/>
      <c r="B1034" s="252" t="s">
        <v>1175</v>
      </c>
      <c r="C1034" s="252" t="s">
        <v>1174</v>
      </c>
      <c r="D1034" s="301"/>
      <c r="E1034" s="247">
        <f>F1034-3</f>
        <v>46218</v>
      </c>
      <c r="F1034" s="247">
        <f>F1033+7</f>
        <v>46221</v>
      </c>
      <c r="G1034" s="247">
        <f>F1034+18</f>
        <v>46239</v>
      </c>
    </row>
    <row r="1035" spans="1:8">
      <c r="A1035" s="270"/>
      <c r="B1035" s="252" t="s">
        <v>1173</v>
      </c>
      <c r="C1035" s="252" t="s">
        <v>1172</v>
      </c>
      <c r="D1035" s="301"/>
      <c r="E1035" s="247">
        <f>F1035-3</f>
        <v>46225</v>
      </c>
      <c r="F1035" s="247">
        <f>F1034+7</f>
        <v>46228</v>
      </c>
      <c r="G1035" s="247">
        <f>F1035+18</f>
        <v>46246</v>
      </c>
    </row>
    <row r="1036" spans="1:8">
      <c r="A1036" s="270"/>
      <c r="B1036" s="252" t="s">
        <v>1171</v>
      </c>
      <c r="C1036" s="252" t="s">
        <v>1170</v>
      </c>
      <c r="D1036" s="300"/>
      <c r="E1036" s="247">
        <f>F1036-3</f>
        <v>46232</v>
      </c>
      <c r="F1036" s="247">
        <f>F1035+7</f>
        <v>46235</v>
      </c>
      <c r="G1036" s="247">
        <f>F1036+18</f>
        <v>46253</v>
      </c>
    </row>
    <row r="1037" spans="1:8">
      <c r="A1037" s="280" t="s">
        <v>1160</v>
      </c>
      <c r="E1037" s="260"/>
      <c r="F1037" s="260"/>
      <c r="G1037" s="260"/>
      <c r="H1037" s="260"/>
    </row>
    <row r="1038" spans="1:8">
      <c r="A1038" s="270"/>
      <c r="B1038" s="259" t="s">
        <v>1070</v>
      </c>
      <c r="C1038" s="259" t="s">
        <v>1069</v>
      </c>
      <c r="D1038" s="258" t="s">
        <v>1068</v>
      </c>
      <c r="E1038" s="255" t="s">
        <v>1067</v>
      </c>
      <c r="F1038" s="255" t="s">
        <v>1067</v>
      </c>
      <c r="G1038" s="255" t="s">
        <v>1150</v>
      </c>
      <c r="H1038" s="280"/>
    </row>
    <row r="1039" spans="1:8">
      <c r="A1039" s="270"/>
      <c r="B1039" s="257"/>
      <c r="C1039" s="257"/>
      <c r="D1039" s="256"/>
      <c r="E1039" s="255" t="s">
        <v>1065</v>
      </c>
      <c r="F1039" s="255" t="s">
        <v>1099</v>
      </c>
      <c r="G1039" s="320" t="s">
        <v>1098</v>
      </c>
    </row>
    <row r="1040" spans="1:8">
      <c r="A1040" s="270"/>
      <c r="B1040" s="252" t="s">
        <v>1169</v>
      </c>
      <c r="C1040" s="252" t="s">
        <v>1164</v>
      </c>
      <c r="D1040" s="304" t="s">
        <v>1168</v>
      </c>
      <c r="E1040" s="247">
        <f>F1040-4</f>
        <v>46202</v>
      </c>
      <c r="F1040" s="247">
        <v>46206</v>
      </c>
      <c r="G1040" s="247">
        <f>F1040+11</f>
        <v>46217</v>
      </c>
    </row>
    <row r="1041" spans="1:8">
      <c r="A1041" s="270"/>
      <c r="B1041" s="252" t="s">
        <v>1167</v>
      </c>
      <c r="C1041" s="252" t="s">
        <v>1162</v>
      </c>
      <c r="D1041" s="301"/>
      <c r="E1041" s="247">
        <f>F1041-4</f>
        <v>46209</v>
      </c>
      <c r="F1041" s="247">
        <f>F1040+7</f>
        <v>46213</v>
      </c>
      <c r="G1041" s="247">
        <f>F1041+11</f>
        <v>46224</v>
      </c>
    </row>
    <row r="1042" spans="1:8">
      <c r="A1042" s="270"/>
      <c r="B1042" s="252" t="s">
        <v>1166</v>
      </c>
      <c r="C1042" s="252" t="s">
        <v>1164</v>
      </c>
      <c r="D1042" s="301"/>
      <c r="E1042" s="247">
        <f>F1042-4</f>
        <v>46216</v>
      </c>
      <c r="F1042" s="247">
        <f>F1041+7</f>
        <v>46220</v>
      </c>
      <c r="G1042" s="247">
        <f>F1042+11</f>
        <v>46231</v>
      </c>
    </row>
    <row r="1043" spans="1:8">
      <c r="A1043" s="270"/>
      <c r="B1043" s="252" t="s">
        <v>1165</v>
      </c>
      <c r="C1043" s="252" t="s">
        <v>1164</v>
      </c>
      <c r="D1043" s="301"/>
      <c r="E1043" s="247">
        <f>F1043-4</f>
        <v>46223</v>
      </c>
      <c r="F1043" s="247">
        <f>F1042+7</f>
        <v>46227</v>
      </c>
      <c r="G1043" s="247">
        <f>F1043+11</f>
        <v>46238</v>
      </c>
    </row>
    <row r="1044" spans="1:8">
      <c r="A1044" s="270"/>
      <c r="B1044" s="252" t="s">
        <v>1163</v>
      </c>
      <c r="C1044" s="252" t="s">
        <v>1162</v>
      </c>
      <c r="D1044" s="300"/>
      <c r="E1044" s="247">
        <f>F1044-4</f>
        <v>46230</v>
      </c>
      <c r="F1044" s="247">
        <f>F1043+7</f>
        <v>46234</v>
      </c>
      <c r="G1044" s="247">
        <f>F1044+11</f>
        <v>46245</v>
      </c>
    </row>
    <row r="1045" spans="1:8">
      <c r="A1045" s="270"/>
      <c r="B1045" s="287" t="s">
        <v>954</v>
      </c>
      <c r="C1045" s="287" t="s">
        <v>971</v>
      </c>
      <c r="D1045" s="329"/>
      <c r="E1045" s="263"/>
      <c r="F1045" s="263"/>
      <c r="G1045" s="260"/>
    </row>
    <row r="1046" spans="1:8">
      <c r="A1046" s="270"/>
      <c r="B1046" s="260"/>
      <c r="C1046" s="260"/>
      <c r="D1046" s="318"/>
      <c r="E1046" s="280"/>
      <c r="F1046" s="280"/>
      <c r="G1046" s="280"/>
      <c r="H1046" s="328"/>
    </row>
    <row r="1047" spans="1:8">
      <c r="A1047" s="270"/>
      <c r="B1047" s="259" t="s">
        <v>1110</v>
      </c>
      <c r="C1047" s="259" t="s">
        <v>1139</v>
      </c>
      <c r="D1047" s="327" t="s">
        <v>1161</v>
      </c>
      <c r="E1047" s="320" t="s">
        <v>1138</v>
      </c>
      <c r="F1047" s="320" t="s">
        <v>1138</v>
      </c>
      <c r="G1047" s="320" t="s">
        <v>1160</v>
      </c>
      <c r="H1047" s="260"/>
    </row>
    <row r="1048" spans="1:8">
      <c r="A1048" s="270"/>
      <c r="B1048" s="257"/>
      <c r="C1048" s="257"/>
      <c r="D1048" s="326"/>
      <c r="E1048" s="320" t="s">
        <v>1135</v>
      </c>
      <c r="F1048" s="320" t="s">
        <v>1134</v>
      </c>
      <c r="G1048" s="320" t="s">
        <v>1109</v>
      </c>
    </row>
    <row r="1049" spans="1:8">
      <c r="A1049" s="270"/>
      <c r="B1049" s="252" t="s">
        <v>1159</v>
      </c>
      <c r="C1049" s="252" t="s">
        <v>1158</v>
      </c>
      <c r="D1049" s="319" t="s">
        <v>1157</v>
      </c>
      <c r="E1049" s="247">
        <f>F1049-4</f>
        <v>46205</v>
      </c>
      <c r="F1049" s="247">
        <v>46209</v>
      </c>
      <c r="G1049" s="247">
        <f>F1049+10</f>
        <v>46219</v>
      </c>
    </row>
    <row r="1050" spans="1:8">
      <c r="A1050" s="270"/>
      <c r="B1050" s="252" t="s">
        <v>1156</v>
      </c>
      <c r="C1050" s="252" t="s">
        <v>1155</v>
      </c>
      <c r="D1050" s="319"/>
      <c r="E1050" s="247">
        <f>F1050-4</f>
        <v>46212</v>
      </c>
      <c r="F1050" s="247">
        <f>F1049+7</f>
        <v>46216</v>
      </c>
      <c r="G1050" s="247">
        <f>F1050+10</f>
        <v>46226</v>
      </c>
    </row>
    <row r="1051" spans="1:8" ht="16.5" customHeight="1">
      <c r="A1051" s="270"/>
      <c r="B1051" s="252" t="s">
        <v>1154</v>
      </c>
      <c r="C1051" s="252" t="s">
        <v>1153</v>
      </c>
      <c r="D1051" s="319"/>
      <c r="E1051" s="247">
        <f>F1051-4</f>
        <v>46219</v>
      </c>
      <c r="F1051" s="247">
        <f>F1050+7</f>
        <v>46223</v>
      </c>
      <c r="G1051" s="247">
        <f>F1051+10</f>
        <v>46233</v>
      </c>
    </row>
    <row r="1052" spans="1:8">
      <c r="A1052" s="270"/>
      <c r="B1052" s="252" t="s">
        <v>1152</v>
      </c>
      <c r="C1052" s="249" t="s">
        <v>1151</v>
      </c>
      <c r="D1052" s="319"/>
      <c r="E1052" s="247">
        <f>F1052-4</f>
        <v>46226</v>
      </c>
      <c r="F1052" s="247">
        <f>F1051+7</f>
        <v>46230</v>
      </c>
      <c r="G1052" s="247">
        <f>F1052+10</f>
        <v>46240</v>
      </c>
    </row>
    <row r="1053" spans="1:8">
      <c r="A1053" s="270"/>
      <c r="B1053" s="249"/>
      <c r="C1053" s="249"/>
      <c r="D1053" s="319"/>
      <c r="E1053" s="247">
        <f>F1053-4</f>
        <v>46233</v>
      </c>
      <c r="F1053" s="247">
        <f>F1052+7</f>
        <v>46237</v>
      </c>
      <c r="G1053" s="247">
        <f>F1053+10</f>
        <v>46247</v>
      </c>
    </row>
    <row r="1054" spans="1:8">
      <c r="A1054" s="270"/>
      <c r="B1054" s="287"/>
      <c r="C1054" s="287"/>
      <c r="D1054" s="307"/>
      <c r="E1054" s="263"/>
      <c r="F1054" s="263"/>
      <c r="G1054" s="263"/>
    </row>
    <row r="1055" spans="1:8">
      <c r="A1055" s="270"/>
      <c r="B1055" s="260"/>
      <c r="C1055" s="260"/>
      <c r="D1055" s="261"/>
      <c r="E1055" s="260"/>
      <c r="F1055" s="263"/>
      <c r="G1055" s="263"/>
    </row>
    <row r="1056" spans="1:8">
      <c r="A1056" s="270"/>
      <c r="B1056" s="259" t="s">
        <v>1070</v>
      </c>
      <c r="C1056" s="259" t="s">
        <v>1139</v>
      </c>
      <c r="D1056" s="327" t="s">
        <v>1068</v>
      </c>
      <c r="E1056" s="320" t="s">
        <v>1138</v>
      </c>
      <c r="F1056" s="320" t="s">
        <v>1138</v>
      </c>
      <c r="G1056" s="255" t="s">
        <v>1150</v>
      </c>
      <c r="H1056" s="260"/>
    </row>
    <row r="1057" spans="1:8">
      <c r="A1057" s="270"/>
      <c r="B1057" s="257"/>
      <c r="C1057" s="257"/>
      <c r="D1057" s="326"/>
      <c r="E1057" s="320" t="s">
        <v>1135</v>
      </c>
      <c r="F1057" s="320" t="s">
        <v>1134</v>
      </c>
      <c r="G1057" s="320" t="s">
        <v>1098</v>
      </c>
      <c r="H1057" s="260"/>
    </row>
    <row r="1058" spans="1:8">
      <c r="A1058" s="270"/>
      <c r="B1058" s="252" t="s">
        <v>1149</v>
      </c>
      <c r="C1058" s="252" t="s">
        <v>1142</v>
      </c>
      <c r="D1058" s="319" t="s">
        <v>1148</v>
      </c>
      <c r="E1058" s="247">
        <f>F1058-4</f>
        <v>46201</v>
      </c>
      <c r="F1058" s="247">
        <v>46205</v>
      </c>
      <c r="G1058" s="247">
        <f>F1058+13</f>
        <v>46218</v>
      </c>
    </row>
    <row r="1059" spans="1:8">
      <c r="A1059" s="270"/>
      <c r="B1059" s="252" t="s">
        <v>1147</v>
      </c>
      <c r="C1059" s="252" t="s">
        <v>1146</v>
      </c>
      <c r="D1059" s="319"/>
      <c r="E1059" s="247">
        <f>F1059-4</f>
        <v>46208</v>
      </c>
      <c r="F1059" s="247">
        <f>F1058+7</f>
        <v>46212</v>
      </c>
      <c r="G1059" s="247">
        <f>F1059+13</f>
        <v>46225</v>
      </c>
    </row>
    <row r="1060" spans="1:8">
      <c r="A1060" s="270"/>
      <c r="B1060" s="252" t="s">
        <v>1145</v>
      </c>
      <c r="C1060" s="252" t="s">
        <v>1144</v>
      </c>
      <c r="D1060" s="319"/>
      <c r="E1060" s="247">
        <f>F1060-4</f>
        <v>46215</v>
      </c>
      <c r="F1060" s="247">
        <f>F1059+7</f>
        <v>46219</v>
      </c>
      <c r="G1060" s="247">
        <f>F1060+13</f>
        <v>46232</v>
      </c>
    </row>
    <row r="1061" spans="1:8">
      <c r="A1061" s="270"/>
      <c r="B1061" s="271" t="s">
        <v>1143</v>
      </c>
      <c r="C1061" s="252" t="s">
        <v>1142</v>
      </c>
      <c r="D1061" s="319"/>
      <c r="E1061" s="247">
        <f>F1061-4</f>
        <v>46222</v>
      </c>
      <c r="F1061" s="247">
        <f>F1060+7</f>
        <v>46226</v>
      </c>
      <c r="G1061" s="247">
        <f>F1061+13</f>
        <v>46239</v>
      </c>
    </row>
    <row r="1062" spans="1:8">
      <c r="A1062" s="270"/>
      <c r="B1062" s="252" t="s">
        <v>1141</v>
      </c>
      <c r="C1062" s="252" t="s">
        <v>1140</v>
      </c>
      <c r="D1062" s="319"/>
      <c r="E1062" s="247">
        <f>F1062-4</f>
        <v>46229</v>
      </c>
      <c r="F1062" s="247">
        <f>F1061+7</f>
        <v>46233</v>
      </c>
      <c r="G1062" s="247">
        <f>F1062+13</f>
        <v>46246</v>
      </c>
    </row>
    <row r="1063" spans="1:8">
      <c r="A1063" s="270"/>
      <c r="B1063" s="260"/>
      <c r="C1063" s="260"/>
      <c r="D1063" s="261"/>
      <c r="E1063" s="263"/>
      <c r="F1063" s="263"/>
      <c r="G1063" s="263"/>
    </row>
    <row r="1064" spans="1:8">
      <c r="A1064" s="318" t="s">
        <v>845</v>
      </c>
      <c r="D1064" s="261"/>
      <c r="E1064" s="260"/>
      <c r="F1064" s="260"/>
      <c r="G1064" s="260"/>
      <c r="H1064" s="328"/>
    </row>
    <row r="1065" spans="1:8">
      <c r="A1065" s="270"/>
      <c r="B1065" s="259" t="s">
        <v>1110</v>
      </c>
      <c r="C1065" s="259" t="s">
        <v>1139</v>
      </c>
      <c r="D1065" s="327" t="s">
        <v>1068</v>
      </c>
      <c r="E1065" s="320" t="s">
        <v>1138</v>
      </c>
      <c r="F1065" s="320" t="s">
        <v>1138</v>
      </c>
      <c r="G1065" s="320" t="s">
        <v>1137</v>
      </c>
      <c r="H1065" s="320" t="s">
        <v>1136</v>
      </c>
    </row>
    <row r="1066" spans="1:8">
      <c r="A1066" s="270"/>
      <c r="B1066" s="257"/>
      <c r="C1066" s="257"/>
      <c r="D1066" s="326"/>
      <c r="E1066" s="320" t="s">
        <v>1135</v>
      </c>
      <c r="F1066" s="320" t="s">
        <v>1134</v>
      </c>
      <c r="G1066" s="320" t="s">
        <v>1098</v>
      </c>
      <c r="H1066" s="320" t="s">
        <v>1063</v>
      </c>
    </row>
    <row r="1067" spans="1:8">
      <c r="A1067" s="270"/>
      <c r="B1067" s="252" t="s">
        <v>1133</v>
      </c>
      <c r="C1067" s="252" t="s">
        <v>1132</v>
      </c>
      <c r="D1067" s="304" t="s">
        <v>1131</v>
      </c>
      <c r="E1067" s="247">
        <f>F1067-4</f>
        <v>46206</v>
      </c>
      <c r="F1067" s="247">
        <v>46210</v>
      </c>
      <c r="G1067" s="247">
        <f>F1067+18</f>
        <v>46228</v>
      </c>
      <c r="H1067" s="320" t="s">
        <v>1124</v>
      </c>
    </row>
    <row r="1068" spans="1:8">
      <c r="A1068" s="270"/>
      <c r="B1068" s="252" t="s">
        <v>1130</v>
      </c>
      <c r="C1068" s="252" t="s">
        <v>1129</v>
      </c>
      <c r="D1068" s="301"/>
      <c r="E1068" s="247">
        <f>F1068-4</f>
        <v>46213</v>
      </c>
      <c r="F1068" s="247">
        <f>F1067+7</f>
        <v>46217</v>
      </c>
      <c r="G1068" s="247">
        <f>F1068+18</f>
        <v>46235</v>
      </c>
      <c r="H1068" s="320" t="s">
        <v>1124</v>
      </c>
    </row>
    <row r="1069" spans="1:8">
      <c r="A1069" s="270"/>
      <c r="B1069" s="252" t="s">
        <v>1128</v>
      </c>
      <c r="C1069" s="252" t="s">
        <v>1127</v>
      </c>
      <c r="D1069" s="301"/>
      <c r="E1069" s="247">
        <f>F1069-4</f>
        <v>46220</v>
      </c>
      <c r="F1069" s="247">
        <f>F1068+7</f>
        <v>46224</v>
      </c>
      <c r="G1069" s="247">
        <f>F1069+18</f>
        <v>46242</v>
      </c>
      <c r="H1069" s="320" t="s">
        <v>1124</v>
      </c>
    </row>
    <row r="1070" spans="1:8" ht="16.5" customHeight="1">
      <c r="A1070" s="270"/>
      <c r="B1070" s="274" t="s">
        <v>1036</v>
      </c>
      <c r="C1070" s="274"/>
      <c r="D1070" s="301"/>
      <c r="E1070" s="273">
        <f>F1070-4</f>
        <v>46227</v>
      </c>
      <c r="F1070" s="273">
        <f>F1069+7</f>
        <v>46231</v>
      </c>
      <c r="G1070" s="273">
        <f>F1070+18</f>
        <v>46249</v>
      </c>
      <c r="H1070" s="325" t="s">
        <v>1124</v>
      </c>
    </row>
    <row r="1071" spans="1:8">
      <c r="A1071" s="270"/>
      <c r="B1071" s="252" t="s">
        <v>1126</v>
      </c>
      <c r="C1071" s="252" t="s">
        <v>1125</v>
      </c>
      <c r="D1071" s="300"/>
      <c r="E1071" s="247">
        <f>F1071-4</f>
        <v>46234</v>
      </c>
      <c r="F1071" s="247">
        <f>F1070+7</f>
        <v>46238</v>
      </c>
      <c r="G1071" s="247">
        <f>F1071+18</f>
        <v>46256</v>
      </c>
      <c r="H1071" s="320" t="s">
        <v>1124</v>
      </c>
    </row>
    <row r="1072" spans="1:8">
      <c r="A1072" s="270"/>
      <c r="B1072" s="260"/>
      <c r="C1072" s="260"/>
      <c r="E1072" s="263"/>
      <c r="F1072" s="263"/>
      <c r="G1072" s="263"/>
    </row>
    <row r="1073" spans="1:8">
      <c r="A1073" s="280" t="s">
        <v>1123</v>
      </c>
      <c r="B1073" s="260"/>
      <c r="C1073" s="260"/>
      <c r="E1073" s="260"/>
      <c r="F1073" s="260"/>
      <c r="G1073" s="260"/>
    </row>
    <row r="1074" spans="1:8">
      <c r="A1074" s="270"/>
      <c r="B1074" s="259" t="s">
        <v>1070</v>
      </c>
      <c r="C1074" s="259" t="s">
        <v>1069</v>
      </c>
      <c r="D1074" s="258" t="s">
        <v>1068</v>
      </c>
      <c r="E1074" s="255" t="s">
        <v>1067</v>
      </c>
      <c r="F1074" s="255" t="s">
        <v>1067</v>
      </c>
      <c r="G1074" s="320" t="s">
        <v>1123</v>
      </c>
    </row>
    <row r="1075" spans="1:8">
      <c r="A1075" s="270"/>
      <c r="B1075" s="257"/>
      <c r="C1075" s="257"/>
      <c r="D1075" s="256"/>
      <c r="E1075" s="255" t="s">
        <v>1065</v>
      </c>
      <c r="F1075" s="255" t="s">
        <v>1099</v>
      </c>
      <c r="G1075" s="320" t="s">
        <v>1098</v>
      </c>
    </row>
    <row r="1076" spans="1:8">
      <c r="A1076" s="270"/>
      <c r="B1076" s="252" t="s">
        <v>1122</v>
      </c>
      <c r="C1076" s="252" t="s">
        <v>1121</v>
      </c>
      <c r="D1076" s="304" t="s">
        <v>1120</v>
      </c>
      <c r="E1076" s="247">
        <f>F1076-4</f>
        <v>46200</v>
      </c>
      <c r="F1076" s="247">
        <v>46204</v>
      </c>
      <c r="G1076" s="247">
        <f>F1076+24</f>
        <v>46228</v>
      </c>
    </row>
    <row r="1077" spans="1:8">
      <c r="A1077" s="270"/>
      <c r="B1077" s="252" t="s">
        <v>1119</v>
      </c>
      <c r="C1077" s="252" t="s">
        <v>1118</v>
      </c>
      <c r="D1077" s="301"/>
      <c r="E1077" s="247">
        <f>F1077-4</f>
        <v>46207</v>
      </c>
      <c r="F1077" s="247">
        <f>F1076+7</f>
        <v>46211</v>
      </c>
      <c r="G1077" s="247">
        <f>F1077+24</f>
        <v>46235</v>
      </c>
    </row>
    <row r="1078" spans="1:8">
      <c r="A1078" s="270"/>
      <c r="B1078" s="252" t="s">
        <v>1117</v>
      </c>
      <c r="C1078" s="252" t="s">
        <v>1116</v>
      </c>
      <c r="D1078" s="301"/>
      <c r="E1078" s="247">
        <f>F1078-4</f>
        <v>46214</v>
      </c>
      <c r="F1078" s="247">
        <f>F1077+7</f>
        <v>46218</v>
      </c>
      <c r="G1078" s="247">
        <f>F1078+24</f>
        <v>46242</v>
      </c>
    </row>
    <row r="1079" spans="1:8" ht="16.5" customHeight="1">
      <c r="A1079" s="270"/>
      <c r="B1079" s="271" t="s">
        <v>1115</v>
      </c>
      <c r="C1079" s="252" t="s">
        <v>1114</v>
      </c>
      <c r="D1079" s="301"/>
      <c r="E1079" s="247">
        <f>F1079-4</f>
        <v>46221</v>
      </c>
      <c r="F1079" s="247">
        <f>F1078+7</f>
        <v>46225</v>
      </c>
      <c r="G1079" s="247">
        <f>F1079+24</f>
        <v>46249</v>
      </c>
    </row>
    <row r="1080" spans="1:8">
      <c r="A1080" s="270"/>
      <c r="B1080" s="252" t="s">
        <v>1113</v>
      </c>
      <c r="C1080" s="252" t="s">
        <v>1112</v>
      </c>
      <c r="D1080" s="300"/>
      <c r="E1080" s="247">
        <f>F1080-4</f>
        <v>46228</v>
      </c>
      <c r="F1080" s="247">
        <f>F1079+7</f>
        <v>46232</v>
      </c>
      <c r="G1080" s="247">
        <f>F1080+24</f>
        <v>46256</v>
      </c>
    </row>
    <row r="1081" spans="1:8">
      <c r="A1081" s="270"/>
      <c r="B1081" s="260"/>
      <c r="C1081" s="260"/>
      <c r="D1081" s="261"/>
      <c r="E1081" s="263"/>
      <c r="F1081" s="263"/>
      <c r="G1081" s="263"/>
    </row>
    <row r="1082" spans="1:8">
      <c r="A1082" s="270"/>
      <c r="B1082" s="287"/>
      <c r="C1082" s="287"/>
      <c r="D1082" s="307"/>
      <c r="E1082" s="263"/>
      <c r="F1082" s="263"/>
      <c r="G1082" s="324"/>
    </row>
    <row r="1083" spans="1:8">
      <c r="A1083" s="280" t="s">
        <v>1111</v>
      </c>
      <c r="D1083" s="261"/>
      <c r="E1083" s="260"/>
      <c r="F1083" s="260"/>
      <c r="G1083" s="260"/>
    </row>
    <row r="1084" spans="1:8">
      <c r="A1084" s="272"/>
      <c r="B1084" s="259" t="s">
        <v>1110</v>
      </c>
      <c r="C1084" s="259" t="s">
        <v>1069</v>
      </c>
      <c r="D1084" s="258" t="s">
        <v>1068</v>
      </c>
      <c r="E1084" s="255" t="s">
        <v>1067</v>
      </c>
      <c r="F1084" s="255" t="s">
        <v>1067</v>
      </c>
      <c r="G1084" s="320" t="s">
        <v>1100</v>
      </c>
      <c r="H1084" s="260"/>
    </row>
    <row r="1085" spans="1:8">
      <c r="A1085" s="272"/>
      <c r="B1085" s="257"/>
      <c r="C1085" s="257"/>
      <c r="D1085" s="256"/>
      <c r="E1085" s="255" t="s">
        <v>1065</v>
      </c>
      <c r="F1085" s="255" t="s">
        <v>1064</v>
      </c>
      <c r="G1085" s="320" t="s">
        <v>1109</v>
      </c>
    </row>
    <row r="1086" spans="1:8">
      <c r="A1086" s="323"/>
      <c r="B1086" s="252" t="s">
        <v>1108</v>
      </c>
      <c r="C1086" s="252" t="s">
        <v>1107</v>
      </c>
      <c r="D1086" s="304" t="s">
        <v>1106</v>
      </c>
      <c r="E1086" s="247">
        <f>F1086-4</f>
        <v>46201</v>
      </c>
      <c r="F1086" s="247">
        <v>46205</v>
      </c>
      <c r="G1086" s="247">
        <f>F1086+20</f>
        <v>46225</v>
      </c>
      <c r="H1086" s="260"/>
    </row>
    <row r="1087" spans="1:8">
      <c r="A1087" s="272"/>
      <c r="B1087" s="252" t="s">
        <v>1105</v>
      </c>
      <c r="C1087" s="252" t="s">
        <v>1029</v>
      </c>
      <c r="D1087" s="301"/>
      <c r="E1087" s="247">
        <f>F1087-4</f>
        <v>46208</v>
      </c>
      <c r="F1087" s="247">
        <f>F1086+7</f>
        <v>46212</v>
      </c>
      <c r="G1087" s="247">
        <f>G1086+7</f>
        <v>46232</v>
      </c>
      <c r="H1087" s="260"/>
    </row>
    <row r="1088" spans="1:8">
      <c r="A1088" s="272"/>
      <c r="B1088" s="274" t="s">
        <v>1036</v>
      </c>
      <c r="C1088" s="274"/>
      <c r="D1088" s="301"/>
      <c r="E1088" s="273">
        <f>F1088-4</f>
        <v>46215</v>
      </c>
      <c r="F1088" s="273">
        <f>F1087+7</f>
        <v>46219</v>
      </c>
      <c r="G1088" s="273">
        <f>G1087+7</f>
        <v>46239</v>
      </c>
      <c r="H1088" s="260"/>
    </row>
    <row r="1089" spans="1:8">
      <c r="A1089" s="272"/>
      <c r="B1089" s="271" t="s">
        <v>1104</v>
      </c>
      <c r="C1089" s="252" t="s">
        <v>1103</v>
      </c>
      <c r="D1089" s="301"/>
      <c r="E1089" s="247">
        <f>F1089-4</f>
        <v>46222</v>
      </c>
      <c r="F1089" s="247">
        <f>F1088+7</f>
        <v>46226</v>
      </c>
      <c r="G1089" s="247">
        <f>G1088+7</f>
        <v>46246</v>
      </c>
      <c r="H1089" s="260"/>
    </row>
    <row r="1090" spans="1:8">
      <c r="A1090" s="272"/>
      <c r="B1090" s="252" t="s">
        <v>1102</v>
      </c>
      <c r="C1090" s="252" t="s">
        <v>1101</v>
      </c>
      <c r="D1090" s="319"/>
      <c r="E1090" s="247">
        <f>F1090-4</f>
        <v>46229</v>
      </c>
      <c r="F1090" s="247">
        <f>F1089+7</f>
        <v>46233</v>
      </c>
      <c r="G1090" s="247">
        <f>G1089+7</f>
        <v>46253</v>
      </c>
      <c r="H1090" s="260"/>
    </row>
    <row r="1091" spans="1:8">
      <c r="A1091" s="272"/>
      <c r="B1091" s="280"/>
      <c r="C1091" s="280"/>
      <c r="D1091" s="318"/>
      <c r="E1091" s="260"/>
      <c r="F1091" s="260"/>
      <c r="G1091" s="260"/>
    </row>
    <row r="1092" spans="1:8">
      <c r="A1092" s="270"/>
      <c r="B1092" s="243"/>
      <c r="C1092" s="243"/>
      <c r="D1092" s="261"/>
      <c r="E1092" s="260"/>
      <c r="F1092" s="260"/>
      <c r="G1092" s="260"/>
    </row>
    <row r="1093" spans="1:8">
      <c r="A1093" s="270"/>
      <c r="B1093" s="259" t="s">
        <v>1070</v>
      </c>
      <c r="C1093" s="259" t="s">
        <v>1069</v>
      </c>
      <c r="D1093" s="258" t="s">
        <v>1068</v>
      </c>
      <c r="E1093" s="255" t="s">
        <v>1067</v>
      </c>
      <c r="F1093" s="255" t="s">
        <v>1067</v>
      </c>
      <c r="G1093" s="320" t="s">
        <v>1100</v>
      </c>
      <c r="H1093" s="302"/>
    </row>
    <row r="1094" spans="1:8">
      <c r="A1094" s="270"/>
      <c r="B1094" s="257"/>
      <c r="C1094" s="257"/>
      <c r="D1094" s="256"/>
      <c r="E1094" s="255" t="s">
        <v>1065</v>
      </c>
      <c r="F1094" s="255" t="s">
        <v>1099</v>
      </c>
      <c r="G1094" s="320" t="s">
        <v>1098</v>
      </c>
    </row>
    <row r="1095" spans="1:8">
      <c r="A1095" s="270"/>
      <c r="B1095" s="252" t="s">
        <v>1097</v>
      </c>
      <c r="C1095" s="252" t="s">
        <v>1045</v>
      </c>
      <c r="D1095" s="304" t="s">
        <v>1096</v>
      </c>
      <c r="E1095" s="247">
        <f>F1095-4</f>
        <v>46203</v>
      </c>
      <c r="F1095" s="247">
        <v>46207</v>
      </c>
      <c r="G1095" s="247">
        <f>F1095+18</f>
        <v>46225</v>
      </c>
    </row>
    <row r="1096" spans="1:8">
      <c r="A1096" s="270"/>
      <c r="B1096" s="252" t="s">
        <v>1095</v>
      </c>
      <c r="C1096" s="252" t="s">
        <v>1094</v>
      </c>
      <c r="D1096" s="301"/>
      <c r="E1096" s="247">
        <f>F1096-4</f>
        <v>46210</v>
      </c>
      <c r="F1096" s="247">
        <f>F1095+7</f>
        <v>46214</v>
      </c>
      <c r="G1096" s="247">
        <f>F1096+18</f>
        <v>46232</v>
      </c>
    </row>
    <row r="1097" spans="1:8" ht="16.5" customHeight="1">
      <c r="A1097" s="270"/>
      <c r="B1097" s="252" t="s">
        <v>1093</v>
      </c>
      <c r="C1097" s="252" t="s">
        <v>1048</v>
      </c>
      <c r="D1097" s="301"/>
      <c r="E1097" s="247">
        <f>F1097-4</f>
        <v>46217</v>
      </c>
      <c r="F1097" s="247">
        <f>F1096+7</f>
        <v>46221</v>
      </c>
      <c r="G1097" s="247">
        <f>F1097+18</f>
        <v>46239</v>
      </c>
    </row>
    <row r="1098" spans="1:8">
      <c r="A1098" s="270"/>
      <c r="B1098" s="271" t="s">
        <v>1092</v>
      </c>
      <c r="C1098" s="252" t="s">
        <v>1091</v>
      </c>
      <c r="D1098" s="301"/>
      <c r="E1098" s="247">
        <f>F1098-4</f>
        <v>46224</v>
      </c>
      <c r="F1098" s="247">
        <f>F1097+7</f>
        <v>46228</v>
      </c>
      <c r="G1098" s="247">
        <f>F1098+18</f>
        <v>46246</v>
      </c>
    </row>
    <row r="1099" spans="1:8">
      <c r="A1099" s="270"/>
      <c r="B1099" s="252" t="s">
        <v>1090</v>
      </c>
      <c r="C1099" s="252" t="s">
        <v>1089</v>
      </c>
      <c r="D1099" s="319"/>
      <c r="E1099" s="247">
        <f>F1099-4</f>
        <v>46231</v>
      </c>
      <c r="F1099" s="247">
        <f>F1098+7</f>
        <v>46235</v>
      </c>
      <c r="G1099" s="247">
        <f>F1099+18</f>
        <v>46253</v>
      </c>
    </row>
    <row r="1100" spans="1:8">
      <c r="A1100" s="270"/>
      <c r="B1100" s="260"/>
      <c r="C1100" s="260"/>
      <c r="D1100" s="261"/>
      <c r="E1100" s="260"/>
      <c r="F1100" s="263"/>
      <c r="G1100" s="263"/>
    </row>
    <row r="1101" spans="1:8">
      <c r="A1101" s="280" t="s">
        <v>843</v>
      </c>
      <c r="B1101" s="260"/>
      <c r="C1101" s="260"/>
      <c r="D1101" s="261"/>
      <c r="E1101" s="260"/>
      <c r="F1101" s="280"/>
      <c r="G1101" s="280"/>
    </row>
    <row r="1102" spans="1:8">
      <c r="A1102" s="270"/>
      <c r="B1102" s="259" t="s">
        <v>1070</v>
      </c>
      <c r="C1102" s="259" t="s">
        <v>1069</v>
      </c>
      <c r="D1102" s="258" t="s">
        <v>1068</v>
      </c>
      <c r="E1102" s="255" t="s">
        <v>1067</v>
      </c>
      <c r="F1102" s="255" t="s">
        <v>1067</v>
      </c>
      <c r="G1102" s="320" t="s">
        <v>1088</v>
      </c>
      <c r="H1102" s="255" t="s">
        <v>844</v>
      </c>
    </row>
    <row r="1103" spans="1:8">
      <c r="A1103" s="270"/>
      <c r="B1103" s="257"/>
      <c r="C1103" s="257"/>
      <c r="D1103" s="256"/>
      <c r="E1103" s="255" t="s">
        <v>1065</v>
      </c>
      <c r="F1103" s="255" t="s">
        <v>1064</v>
      </c>
      <c r="G1103" s="320" t="s">
        <v>1063</v>
      </c>
      <c r="H1103" s="255" t="s">
        <v>11</v>
      </c>
    </row>
    <row r="1104" spans="1:8">
      <c r="A1104" s="270"/>
      <c r="B1104" s="252" t="s">
        <v>1087</v>
      </c>
      <c r="C1104" s="252" t="s">
        <v>1086</v>
      </c>
      <c r="D1104" s="319" t="s">
        <v>1085</v>
      </c>
      <c r="E1104" s="247">
        <f>F1104-3</f>
        <v>46207</v>
      </c>
      <c r="F1104" s="247">
        <v>46210</v>
      </c>
      <c r="G1104" s="247">
        <f>F1104+8</f>
        <v>46218</v>
      </c>
      <c r="H1104" s="255" t="s">
        <v>1079</v>
      </c>
    </row>
    <row r="1105" spans="1:10">
      <c r="A1105" s="270"/>
      <c r="B1105" s="252" t="s">
        <v>1084</v>
      </c>
      <c r="C1105" s="252" t="s">
        <v>1083</v>
      </c>
      <c r="D1105" s="319"/>
      <c r="E1105" s="247">
        <f>F1105-3</f>
        <v>46214</v>
      </c>
      <c r="F1105" s="247">
        <f>F1104+7</f>
        <v>46217</v>
      </c>
      <c r="G1105" s="247">
        <f>F1105+8</f>
        <v>46225</v>
      </c>
      <c r="H1105" s="247" t="s">
        <v>1079</v>
      </c>
    </row>
    <row r="1106" spans="1:10" ht="16.5" customHeight="1">
      <c r="A1106" s="270"/>
      <c r="B1106" s="252" t="s">
        <v>1082</v>
      </c>
      <c r="C1106" s="252" t="s">
        <v>1081</v>
      </c>
      <c r="D1106" s="319"/>
      <c r="E1106" s="247">
        <f>F1106-3</f>
        <v>46221</v>
      </c>
      <c r="F1106" s="247">
        <f>F1105+7</f>
        <v>46224</v>
      </c>
      <c r="G1106" s="247">
        <f>F1106+8</f>
        <v>46232</v>
      </c>
      <c r="H1106" s="247" t="s">
        <v>1079</v>
      </c>
    </row>
    <row r="1107" spans="1:10" ht="16.5" customHeight="1">
      <c r="A1107" s="270"/>
      <c r="B1107" s="271" t="s">
        <v>1080</v>
      </c>
      <c r="C1107" s="252" t="s">
        <v>1038</v>
      </c>
      <c r="D1107" s="319"/>
      <c r="E1107" s="247">
        <f>F1107-3</f>
        <v>46228</v>
      </c>
      <c r="F1107" s="247">
        <f>F1106+7</f>
        <v>46231</v>
      </c>
      <c r="G1107" s="247">
        <f>F1107+8</f>
        <v>46239</v>
      </c>
      <c r="H1107" s="255" t="s">
        <v>1079</v>
      </c>
    </row>
    <row r="1108" spans="1:10" ht="16.5" customHeight="1">
      <c r="A1108" s="270"/>
      <c r="B1108" s="252" t="s">
        <v>954</v>
      </c>
      <c r="C1108" s="252" t="s">
        <v>954</v>
      </c>
      <c r="D1108" s="319"/>
      <c r="E1108" s="247">
        <f>F1108-3</f>
        <v>46235</v>
      </c>
      <c r="F1108" s="247">
        <f>F1107+7</f>
        <v>46238</v>
      </c>
      <c r="G1108" s="247">
        <f>F1108+8</f>
        <v>46246</v>
      </c>
      <c r="H1108" s="255" t="s">
        <v>1079</v>
      </c>
    </row>
    <row r="1109" spans="1:10">
      <c r="A1109" s="270"/>
      <c r="B1109" s="287"/>
      <c r="C1109" s="287"/>
      <c r="D1109" s="307"/>
      <c r="E1109" s="263"/>
      <c r="F1109" s="263"/>
      <c r="G1109" s="263"/>
      <c r="H1109" s="260"/>
    </row>
    <row r="1110" spans="1:10">
      <c r="A1110" s="322" t="s">
        <v>1078</v>
      </c>
      <c r="B1110" s="322"/>
      <c r="C1110" s="296"/>
      <c r="D1110" s="318"/>
      <c r="E1110" s="280"/>
      <c r="F1110" s="280"/>
      <c r="G1110" s="302"/>
      <c r="H1110" s="260"/>
    </row>
    <row r="1111" spans="1:10">
      <c r="A1111" s="272"/>
      <c r="B1111" s="259" t="s">
        <v>1070</v>
      </c>
      <c r="C1111" s="259" t="s">
        <v>1069</v>
      </c>
      <c r="D1111" s="258" t="s">
        <v>1068</v>
      </c>
      <c r="E1111" s="255" t="s">
        <v>1067</v>
      </c>
      <c r="F1111" s="255" t="s">
        <v>1067</v>
      </c>
      <c r="G1111" s="320" t="s">
        <v>1066</v>
      </c>
      <c r="H1111" s="260"/>
    </row>
    <row r="1112" spans="1:10">
      <c r="A1112" s="272"/>
      <c r="B1112" s="257"/>
      <c r="C1112" s="257"/>
      <c r="D1112" s="256"/>
      <c r="E1112" s="255" t="s">
        <v>1065</v>
      </c>
      <c r="F1112" s="255" t="s">
        <v>1064</v>
      </c>
      <c r="G1112" s="320" t="s">
        <v>1063</v>
      </c>
      <c r="H1112" s="260"/>
    </row>
    <row r="1113" spans="1:10" ht="16.5" customHeight="1">
      <c r="A1113" s="272"/>
      <c r="B1113" s="274" t="s">
        <v>1036</v>
      </c>
      <c r="C1113" s="274"/>
      <c r="D1113" s="304" t="s">
        <v>1077</v>
      </c>
      <c r="E1113" s="273">
        <f>F1113-4</f>
        <v>46206</v>
      </c>
      <c r="F1113" s="273">
        <v>46210</v>
      </c>
      <c r="G1113" s="273">
        <f>F1113+17</f>
        <v>46227</v>
      </c>
      <c r="H1113" s="260"/>
      <c r="I1113" s="306"/>
      <c r="J1113" s="306"/>
    </row>
    <row r="1114" spans="1:10">
      <c r="A1114" s="272"/>
      <c r="B1114" s="252" t="s">
        <v>1076</v>
      </c>
      <c r="C1114" s="252" t="s">
        <v>1075</v>
      </c>
      <c r="D1114" s="301"/>
      <c r="E1114" s="247">
        <f>F1114-4</f>
        <v>46213</v>
      </c>
      <c r="F1114" s="247">
        <f>F1113+7</f>
        <v>46217</v>
      </c>
      <c r="G1114" s="247">
        <f>G1113+7</f>
        <v>46234</v>
      </c>
      <c r="H1114" s="260"/>
    </row>
    <row r="1115" spans="1:10">
      <c r="A1115" s="272"/>
      <c r="B1115" s="252" t="s">
        <v>1074</v>
      </c>
      <c r="C1115" s="252" t="s">
        <v>1073</v>
      </c>
      <c r="D1115" s="301"/>
      <c r="E1115" s="247">
        <f>F1115-4</f>
        <v>46220</v>
      </c>
      <c r="F1115" s="247">
        <f>F1114+7</f>
        <v>46224</v>
      </c>
      <c r="G1115" s="247">
        <f>G1114+7</f>
        <v>46241</v>
      </c>
      <c r="H1115" s="260"/>
    </row>
    <row r="1116" spans="1:10">
      <c r="A1116" s="272"/>
      <c r="B1116" s="271" t="s">
        <v>1072</v>
      </c>
      <c r="C1116" s="252" t="s">
        <v>1071</v>
      </c>
      <c r="D1116" s="301"/>
      <c r="E1116" s="247">
        <f>F1116-4</f>
        <v>46227</v>
      </c>
      <c r="F1116" s="247">
        <f>F1115+7</f>
        <v>46231</v>
      </c>
      <c r="G1116" s="247">
        <f>G1115+7</f>
        <v>46248</v>
      </c>
      <c r="H1116" s="260"/>
    </row>
    <row r="1117" spans="1:10">
      <c r="A1117" s="272"/>
      <c r="B1117" s="252" t="s">
        <v>926</v>
      </c>
      <c r="C1117" s="252"/>
      <c r="D1117" s="300"/>
      <c r="E1117" s="247">
        <f>F1117-4</f>
        <v>46234</v>
      </c>
      <c r="F1117" s="247">
        <f>F1116+7</f>
        <v>46238</v>
      </c>
      <c r="G1117" s="247">
        <f>G1116+7</f>
        <v>46255</v>
      </c>
      <c r="H1117" s="260"/>
    </row>
    <row r="1118" spans="1:10">
      <c r="A1118" s="272"/>
      <c r="B1118" s="266"/>
      <c r="C1118" s="287"/>
      <c r="D1118" s="307"/>
      <c r="E1118" s="263"/>
      <c r="F1118" s="263"/>
      <c r="G1118" s="263"/>
      <c r="H1118" s="260"/>
    </row>
    <row r="1119" spans="1:10">
      <c r="A1119" s="272"/>
      <c r="B1119" s="280"/>
      <c r="C1119" s="296"/>
      <c r="D1119" s="318"/>
      <c r="E1119" s="280"/>
      <c r="F1119" s="280"/>
      <c r="G1119" s="302"/>
      <c r="H1119" s="260"/>
    </row>
    <row r="1120" spans="1:10">
      <c r="A1120" s="272"/>
      <c r="B1120" s="259" t="s">
        <v>1070</v>
      </c>
      <c r="C1120" s="259" t="s">
        <v>1069</v>
      </c>
      <c r="D1120" s="258" t="s">
        <v>1068</v>
      </c>
      <c r="E1120" s="255" t="s">
        <v>1067</v>
      </c>
      <c r="F1120" s="255" t="s">
        <v>1067</v>
      </c>
      <c r="G1120" s="320" t="s">
        <v>1066</v>
      </c>
      <c r="H1120" s="321"/>
    </row>
    <row r="1121" spans="1:8">
      <c r="A1121" s="272"/>
      <c r="B1121" s="257"/>
      <c r="C1121" s="257"/>
      <c r="D1121" s="256"/>
      <c r="E1121" s="255" t="s">
        <v>1065</v>
      </c>
      <c r="F1121" s="255" t="s">
        <v>1064</v>
      </c>
      <c r="G1121" s="320" t="s">
        <v>1063</v>
      </c>
      <c r="H1121" s="314"/>
    </row>
    <row r="1122" spans="1:8">
      <c r="A1122" s="272"/>
      <c r="B1122" s="252" t="s">
        <v>1062</v>
      </c>
      <c r="C1122" s="252" t="s">
        <v>1061</v>
      </c>
      <c r="D1122" s="319" t="s">
        <v>1060</v>
      </c>
      <c r="E1122" s="247">
        <f>F1122-4</f>
        <v>46200</v>
      </c>
      <c r="F1122" s="247">
        <v>46204</v>
      </c>
      <c r="G1122" s="247">
        <f>F1122+15</f>
        <v>46219</v>
      </c>
      <c r="H1122" s="302"/>
    </row>
    <row r="1123" spans="1:8">
      <c r="A1123" s="272"/>
      <c r="B1123" s="252" t="s">
        <v>1059</v>
      </c>
      <c r="C1123" s="252" t="s">
        <v>1058</v>
      </c>
      <c r="D1123" s="319"/>
      <c r="E1123" s="247">
        <f>F1123-4</f>
        <v>46207</v>
      </c>
      <c r="F1123" s="247">
        <f>F1122+7</f>
        <v>46211</v>
      </c>
      <c r="G1123" s="247">
        <f>F1123+15</f>
        <v>46226</v>
      </c>
      <c r="H1123" s="260"/>
    </row>
    <row r="1124" spans="1:8">
      <c r="A1124" s="272"/>
      <c r="B1124" s="252" t="s">
        <v>1057</v>
      </c>
      <c r="C1124" s="252" t="s">
        <v>1056</v>
      </c>
      <c r="D1124" s="319"/>
      <c r="E1124" s="247">
        <f>F1124-4</f>
        <v>46214</v>
      </c>
      <c r="F1124" s="247">
        <f>F1123+7</f>
        <v>46218</v>
      </c>
      <c r="G1124" s="247">
        <f>F1124+15</f>
        <v>46233</v>
      </c>
      <c r="H1124" s="260"/>
    </row>
    <row r="1125" spans="1:8">
      <c r="A1125" s="272"/>
      <c r="B1125" s="271" t="s">
        <v>1055</v>
      </c>
      <c r="C1125" s="252" t="s">
        <v>1054</v>
      </c>
      <c r="D1125" s="319"/>
      <c r="E1125" s="247">
        <f>F1125-4</f>
        <v>46221</v>
      </c>
      <c r="F1125" s="247">
        <f>F1124+7</f>
        <v>46225</v>
      </c>
      <c r="G1125" s="247">
        <f>F1125+15</f>
        <v>46240</v>
      </c>
      <c r="H1125" s="260"/>
    </row>
    <row r="1126" spans="1:8" ht="16.5" customHeight="1">
      <c r="A1126" s="272"/>
      <c r="B1126" s="252" t="s">
        <v>1053</v>
      </c>
      <c r="C1126" s="252" t="s">
        <v>1052</v>
      </c>
      <c r="D1126" s="319"/>
      <c r="E1126" s="247">
        <f>F1126-4</f>
        <v>46228</v>
      </c>
      <c r="F1126" s="247">
        <f>F1125+7</f>
        <v>46232</v>
      </c>
      <c r="G1126" s="247">
        <f>F1126+15</f>
        <v>46247</v>
      </c>
      <c r="H1126" s="260"/>
    </row>
    <row r="1127" spans="1:8">
      <c r="A1127" s="272"/>
      <c r="B1127" s="280"/>
      <c r="C1127" s="296"/>
      <c r="D1127" s="318"/>
      <c r="E1127" s="280"/>
      <c r="F1127" s="280"/>
      <c r="G1127" s="302"/>
      <c r="H1127" s="260"/>
    </row>
    <row r="1128" spans="1:8">
      <c r="B1128" s="243"/>
      <c r="C1128" s="243"/>
      <c r="E1128" s="263"/>
      <c r="F1128" s="317"/>
      <c r="G1128" s="263"/>
      <c r="H1128" s="260"/>
    </row>
    <row r="1129" spans="1:8">
      <c r="A1129" s="314" t="s">
        <v>531</v>
      </c>
      <c r="B1129" s="316"/>
      <c r="C1129" s="316"/>
      <c r="D1129" s="315"/>
      <c r="E1129" s="314"/>
      <c r="F1129" s="314"/>
      <c r="G1129" s="314"/>
      <c r="H1129" s="260"/>
    </row>
    <row r="1130" spans="1:8">
      <c r="A1130" s="280" t="s">
        <v>532</v>
      </c>
      <c r="B1130" s="296"/>
      <c r="C1130" s="310"/>
      <c r="D1130" s="297"/>
      <c r="E1130" s="296"/>
      <c r="F1130" s="280"/>
      <c r="G1130" s="309"/>
      <c r="H1130" s="260"/>
    </row>
    <row r="1131" spans="1:8">
      <c r="A1131" s="270"/>
      <c r="D1131" s="261"/>
      <c r="E1131" s="260"/>
      <c r="F1131" s="260"/>
      <c r="G1131" s="260"/>
      <c r="H1131" s="260"/>
    </row>
    <row r="1132" spans="1:8">
      <c r="A1132" s="270"/>
      <c r="B1132" s="259" t="s">
        <v>5</v>
      </c>
      <c r="C1132" s="259" t="s">
        <v>6</v>
      </c>
      <c r="D1132" s="258" t="s">
        <v>7</v>
      </c>
      <c r="E1132" s="255" t="s">
        <v>817</v>
      </c>
      <c r="F1132" s="255" t="s">
        <v>817</v>
      </c>
      <c r="G1132" s="305" t="s">
        <v>1040</v>
      </c>
      <c r="H1132" s="255" t="s">
        <v>1050</v>
      </c>
    </row>
    <row r="1133" spans="1:8">
      <c r="A1133" s="270"/>
      <c r="B1133" s="257"/>
      <c r="C1133" s="257"/>
      <c r="D1133" s="256"/>
      <c r="E1133" s="255" t="s">
        <v>880</v>
      </c>
      <c r="F1133" s="255" t="s">
        <v>10</v>
      </c>
      <c r="G1133" s="255" t="s">
        <v>11</v>
      </c>
      <c r="H1133" s="255" t="s">
        <v>11</v>
      </c>
    </row>
    <row r="1134" spans="1:8">
      <c r="A1134" s="270"/>
      <c r="B1134" s="252" t="s">
        <v>1039</v>
      </c>
      <c r="C1134" s="252" t="s">
        <v>1038</v>
      </c>
      <c r="D1134" s="304" t="s">
        <v>1037</v>
      </c>
      <c r="E1134" s="247">
        <f>F1134-4</f>
        <v>46203</v>
      </c>
      <c r="F1134" s="247">
        <v>46207</v>
      </c>
      <c r="G1134" s="247">
        <f>F1134+20</f>
        <v>46227</v>
      </c>
      <c r="H1134" s="247" t="s">
        <v>1033</v>
      </c>
    </row>
    <row r="1135" spans="1:8">
      <c r="A1135" s="270"/>
      <c r="B1135" s="274" t="s">
        <v>1036</v>
      </c>
      <c r="C1135" s="274"/>
      <c r="D1135" s="301"/>
      <c r="E1135" s="273">
        <f>F1135-4</f>
        <v>46210</v>
      </c>
      <c r="F1135" s="273">
        <f>F1134+7</f>
        <v>46214</v>
      </c>
      <c r="G1135" s="273">
        <f>F1135+20</f>
        <v>46234</v>
      </c>
      <c r="H1135" s="308" t="s">
        <v>1033</v>
      </c>
    </row>
    <row r="1136" spans="1:8">
      <c r="A1136" s="270"/>
      <c r="B1136" s="274" t="s">
        <v>1036</v>
      </c>
      <c r="C1136" s="274"/>
      <c r="D1136" s="301"/>
      <c r="E1136" s="273">
        <f>F1136-4</f>
        <v>46217</v>
      </c>
      <c r="F1136" s="273">
        <f>F1135+7</f>
        <v>46221</v>
      </c>
      <c r="G1136" s="273">
        <f>F1136+20</f>
        <v>46241</v>
      </c>
      <c r="H1136" s="273" t="s">
        <v>1033</v>
      </c>
    </row>
    <row r="1137" spans="1:8">
      <c r="A1137" s="270"/>
      <c r="B1137" s="252" t="s">
        <v>1035</v>
      </c>
      <c r="C1137" s="252" t="s">
        <v>1034</v>
      </c>
      <c r="D1137" s="301"/>
      <c r="E1137" s="247">
        <f>F1137-4</f>
        <v>46224</v>
      </c>
      <c r="F1137" s="247">
        <f>F1136+7</f>
        <v>46228</v>
      </c>
      <c r="G1137" s="247">
        <f>F1137+20</f>
        <v>46248</v>
      </c>
      <c r="H1137" s="247" t="s">
        <v>1033</v>
      </c>
    </row>
    <row r="1138" spans="1:8">
      <c r="A1138" s="270"/>
      <c r="B1138" s="252" t="s">
        <v>1032</v>
      </c>
      <c r="C1138" s="252"/>
      <c r="D1138" s="300"/>
      <c r="E1138" s="247">
        <f>F1138-4</f>
        <v>46231</v>
      </c>
      <c r="F1138" s="247">
        <f>F1137+7</f>
        <v>46235</v>
      </c>
      <c r="G1138" s="247">
        <f>F1138+20</f>
        <v>46255</v>
      </c>
      <c r="H1138" s="247" t="s">
        <v>1031</v>
      </c>
    </row>
    <row r="1139" spans="1:8">
      <c r="A1139" s="270"/>
      <c r="B1139" s="263"/>
      <c r="C1139" s="263"/>
      <c r="D1139" s="307"/>
      <c r="E1139" s="263"/>
      <c r="F1139" s="263"/>
      <c r="G1139" s="263"/>
      <c r="H1139" s="260"/>
    </row>
    <row r="1140" spans="1:8">
      <c r="A1140" s="270"/>
      <c r="B1140" s="259" t="s">
        <v>5</v>
      </c>
      <c r="C1140" s="259" t="s">
        <v>6</v>
      </c>
      <c r="D1140" s="258" t="s">
        <v>7</v>
      </c>
      <c r="E1140" s="255" t="s">
        <v>817</v>
      </c>
      <c r="F1140" s="255" t="s">
        <v>817</v>
      </c>
      <c r="G1140" s="305" t="s">
        <v>1051</v>
      </c>
      <c r="H1140" s="255" t="s">
        <v>1050</v>
      </c>
    </row>
    <row r="1141" spans="1:8">
      <c r="A1141" s="270"/>
      <c r="B1141" s="257"/>
      <c r="C1141" s="257"/>
      <c r="D1141" s="256"/>
      <c r="E1141" s="255" t="s">
        <v>880</v>
      </c>
      <c r="F1141" s="255" t="s">
        <v>10</v>
      </c>
      <c r="G1141" s="255" t="s">
        <v>11</v>
      </c>
      <c r="H1141" s="255" t="s">
        <v>11</v>
      </c>
    </row>
    <row r="1142" spans="1:8">
      <c r="A1142" s="270"/>
      <c r="B1142" s="252" t="s">
        <v>1049</v>
      </c>
      <c r="C1142" s="313" t="s">
        <v>1048</v>
      </c>
      <c r="D1142" s="304" t="s">
        <v>1047</v>
      </c>
      <c r="E1142" s="247">
        <f>F1142-4</f>
        <v>46202</v>
      </c>
      <c r="F1142" s="247">
        <v>46206</v>
      </c>
      <c r="G1142" s="247">
        <f>F1142+20</f>
        <v>46226</v>
      </c>
      <c r="H1142" s="247" t="s">
        <v>1044</v>
      </c>
    </row>
    <row r="1143" spans="1:8">
      <c r="A1143" s="270"/>
      <c r="B1143" s="274" t="s">
        <v>1036</v>
      </c>
      <c r="C1143" s="274"/>
      <c r="D1143" s="301"/>
      <c r="E1143" s="273">
        <f>F1143-4</f>
        <v>46209</v>
      </c>
      <c r="F1143" s="273">
        <f>F1142+7</f>
        <v>46213</v>
      </c>
      <c r="G1143" s="273">
        <f>F1143+20</f>
        <v>46233</v>
      </c>
      <c r="H1143" s="308" t="s">
        <v>1044</v>
      </c>
    </row>
    <row r="1144" spans="1:8">
      <c r="A1144" s="270"/>
      <c r="B1144" s="252" t="s">
        <v>1046</v>
      </c>
      <c r="C1144" s="313" t="s">
        <v>1045</v>
      </c>
      <c r="D1144" s="301"/>
      <c r="E1144" s="247">
        <f>F1144-4</f>
        <v>46216</v>
      </c>
      <c r="F1144" s="247">
        <f>F1143+7</f>
        <v>46220</v>
      </c>
      <c r="G1144" s="247">
        <f>F1144+20</f>
        <v>46240</v>
      </c>
      <c r="H1144" s="247" t="s">
        <v>1044</v>
      </c>
    </row>
    <row r="1145" spans="1:8">
      <c r="A1145" s="270"/>
      <c r="B1145" s="274" t="s">
        <v>1036</v>
      </c>
      <c r="C1145" s="274"/>
      <c r="D1145" s="301"/>
      <c r="E1145" s="273">
        <f>F1145-4</f>
        <v>46223</v>
      </c>
      <c r="F1145" s="273">
        <f>F1144+7</f>
        <v>46227</v>
      </c>
      <c r="G1145" s="273">
        <f>F1145+20</f>
        <v>46247</v>
      </c>
      <c r="H1145" s="273" t="s">
        <v>1044</v>
      </c>
    </row>
    <row r="1146" spans="1:8">
      <c r="A1146" s="270"/>
      <c r="B1146" s="274" t="s">
        <v>1036</v>
      </c>
      <c r="C1146" s="274"/>
      <c r="D1146" s="300"/>
      <c r="E1146" s="273">
        <f>F1146-4</f>
        <v>46230</v>
      </c>
      <c r="F1146" s="273">
        <f>F1145+7</f>
        <v>46234</v>
      </c>
      <c r="G1146" s="273">
        <f>F1146+20</f>
        <v>46254</v>
      </c>
      <c r="H1146" s="273" t="s">
        <v>1044</v>
      </c>
    </row>
    <row r="1147" spans="1:8" ht="16.5" customHeight="1">
      <c r="A1147" s="270"/>
      <c r="B1147" s="263"/>
      <c r="C1147" s="263"/>
      <c r="D1147" s="307"/>
      <c r="E1147" s="263"/>
      <c r="F1147" s="263"/>
      <c r="G1147" s="263"/>
      <c r="H1147" s="302"/>
    </row>
    <row r="1148" spans="1:8">
      <c r="A1148" s="270"/>
      <c r="B1148" s="312"/>
      <c r="C1148" s="311"/>
      <c r="D1148" s="261"/>
      <c r="E1148" s="260"/>
      <c r="F1148" s="260"/>
      <c r="G1148" s="260"/>
      <c r="H1148" s="302"/>
    </row>
    <row r="1149" spans="1:8">
      <c r="A1149" s="280" t="s">
        <v>1043</v>
      </c>
      <c r="B1149" s="310"/>
      <c r="C1149" s="310"/>
      <c r="D1149" s="297"/>
      <c r="E1149" s="296"/>
      <c r="F1149" s="280"/>
      <c r="G1149" s="309"/>
      <c r="H1149" s="302"/>
    </row>
    <row r="1150" spans="1:8">
      <c r="A1150" s="272"/>
      <c r="B1150" s="265"/>
      <c r="C1150" s="286"/>
      <c r="D1150" s="264"/>
      <c r="E1150" s="289"/>
      <c r="F1150" s="263"/>
      <c r="G1150" s="263"/>
      <c r="H1150" s="302"/>
    </row>
    <row r="1151" spans="1:8">
      <c r="A1151" s="272"/>
      <c r="B1151" s="259" t="s">
        <v>5</v>
      </c>
      <c r="C1151" s="259" t="s">
        <v>6</v>
      </c>
      <c r="D1151" s="258" t="s">
        <v>7</v>
      </c>
      <c r="E1151" s="255" t="s">
        <v>817</v>
      </c>
      <c r="F1151" s="255" t="s">
        <v>817</v>
      </c>
      <c r="G1151" s="305" t="s">
        <v>1040</v>
      </c>
      <c r="H1151" s="255" t="s">
        <v>1042</v>
      </c>
    </row>
    <row r="1152" spans="1:8">
      <c r="A1152" s="272"/>
      <c r="B1152" s="257"/>
      <c r="C1152" s="257"/>
      <c r="D1152" s="256"/>
      <c r="E1152" s="255" t="s">
        <v>880</v>
      </c>
      <c r="F1152" s="255" t="s">
        <v>10</v>
      </c>
      <c r="G1152" s="255" t="s">
        <v>11</v>
      </c>
      <c r="H1152" s="255" t="s">
        <v>11</v>
      </c>
    </row>
    <row r="1153" spans="1:9" ht="16.5" customHeight="1">
      <c r="A1153" s="272"/>
      <c r="B1153" s="252" t="s">
        <v>1039</v>
      </c>
      <c r="C1153" s="252" t="s">
        <v>1038</v>
      </c>
      <c r="D1153" s="304" t="s">
        <v>1037</v>
      </c>
      <c r="E1153" s="247">
        <f>F1153-4</f>
        <v>46203</v>
      </c>
      <c r="F1153" s="247">
        <v>46207</v>
      </c>
      <c r="G1153" s="247">
        <f>F1153+20</f>
        <v>46227</v>
      </c>
      <c r="H1153" s="247" t="s">
        <v>1033</v>
      </c>
    </row>
    <row r="1154" spans="1:9">
      <c r="A1154" s="272"/>
      <c r="B1154" s="274" t="s">
        <v>1036</v>
      </c>
      <c r="C1154" s="274"/>
      <c r="D1154" s="301"/>
      <c r="E1154" s="273">
        <f>F1154-4</f>
        <v>46210</v>
      </c>
      <c r="F1154" s="273">
        <f>F1153+7</f>
        <v>46214</v>
      </c>
      <c r="G1154" s="273">
        <f>F1154+20</f>
        <v>46234</v>
      </c>
      <c r="H1154" s="308" t="s">
        <v>1033</v>
      </c>
      <c r="I1154" s="306"/>
    </row>
    <row r="1155" spans="1:9">
      <c r="A1155" s="272"/>
      <c r="B1155" s="274" t="s">
        <v>1036</v>
      </c>
      <c r="C1155" s="274"/>
      <c r="D1155" s="301"/>
      <c r="E1155" s="273">
        <f>F1155-4</f>
        <v>46217</v>
      </c>
      <c r="F1155" s="273">
        <f>F1154+7</f>
        <v>46221</v>
      </c>
      <c r="G1155" s="273">
        <f>F1155+20</f>
        <v>46241</v>
      </c>
      <c r="H1155" s="273" t="s">
        <v>1033</v>
      </c>
    </row>
    <row r="1156" spans="1:9" ht="16.5" customHeight="1">
      <c r="A1156" s="272"/>
      <c r="B1156" s="252" t="s">
        <v>1035</v>
      </c>
      <c r="C1156" s="252" t="s">
        <v>1034</v>
      </c>
      <c r="D1156" s="301"/>
      <c r="E1156" s="247">
        <f>F1156-4</f>
        <v>46224</v>
      </c>
      <c r="F1156" s="247">
        <f>F1155+7</f>
        <v>46228</v>
      </c>
      <c r="G1156" s="247">
        <f>F1156+20</f>
        <v>46248</v>
      </c>
      <c r="H1156" s="247" t="s">
        <v>1033</v>
      </c>
    </row>
    <row r="1157" spans="1:9" ht="16.5" customHeight="1">
      <c r="A1157" s="272"/>
      <c r="B1157" s="252" t="s">
        <v>1032</v>
      </c>
      <c r="C1157" s="252"/>
      <c r="D1157" s="300"/>
      <c r="E1157" s="247">
        <f>F1157-4</f>
        <v>46231</v>
      </c>
      <c r="F1157" s="247">
        <f>F1156+7</f>
        <v>46235</v>
      </c>
      <c r="G1157" s="247">
        <f>F1157+20</f>
        <v>46255</v>
      </c>
      <c r="H1157" s="247" t="s">
        <v>1031</v>
      </c>
    </row>
    <row r="1158" spans="1:9">
      <c r="A1158" s="272"/>
      <c r="B1158" s="265"/>
      <c r="C1158" s="286"/>
      <c r="D1158" s="264"/>
      <c r="E1158" s="289"/>
      <c r="F1158" s="263"/>
      <c r="G1158" s="263"/>
    </row>
    <row r="1159" spans="1:9">
      <c r="A1159" s="280" t="s">
        <v>546</v>
      </c>
      <c r="B1159" s="310"/>
      <c r="C1159" s="310"/>
      <c r="D1159" s="297"/>
      <c r="E1159" s="296"/>
      <c r="F1159" s="280"/>
      <c r="G1159" s="309"/>
    </row>
    <row r="1160" spans="1:9">
      <c r="A1160" s="272"/>
      <c r="B1160" s="288"/>
      <c r="C1160" s="286"/>
      <c r="D1160" s="307"/>
      <c r="E1160" s="263"/>
      <c r="F1160" s="263"/>
      <c r="G1160" s="263"/>
      <c r="H1160" s="265"/>
    </row>
    <row r="1161" spans="1:9">
      <c r="A1161" s="272"/>
      <c r="B1161" s="259" t="s">
        <v>5</v>
      </c>
      <c r="C1161" s="259" t="s">
        <v>6</v>
      </c>
      <c r="D1161" s="258" t="s">
        <v>7</v>
      </c>
      <c r="E1161" s="255" t="s">
        <v>817</v>
      </c>
      <c r="F1161" s="255" t="s">
        <v>817</v>
      </c>
      <c r="G1161" s="255" t="s">
        <v>1040</v>
      </c>
      <c r="H1161" s="255" t="s">
        <v>546</v>
      </c>
    </row>
    <row r="1162" spans="1:9">
      <c r="A1162" s="272"/>
      <c r="B1162" s="257"/>
      <c r="C1162" s="257"/>
      <c r="D1162" s="256"/>
      <c r="E1162" s="255" t="s">
        <v>880</v>
      </c>
      <c r="F1162" s="255" t="s">
        <v>10</v>
      </c>
      <c r="G1162" s="255" t="s">
        <v>11</v>
      </c>
      <c r="H1162" s="255" t="s">
        <v>11</v>
      </c>
    </row>
    <row r="1163" spans="1:9">
      <c r="A1163" s="272"/>
      <c r="B1163" s="252" t="s">
        <v>1039</v>
      </c>
      <c r="C1163" s="252" t="s">
        <v>1038</v>
      </c>
      <c r="D1163" s="304" t="s">
        <v>1037</v>
      </c>
      <c r="E1163" s="247">
        <f>F1163-4</f>
        <v>46203</v>
      </c>
      <c r="F1163" s="247">
        <v>46207</v>
      </c>
      <c r="G1163" s="247">
        <f>F1163+20</f>
        <v>46227</v>
      </c>
      <c r="H1163" s="247" t="s">
        <v>1033</v>
      </c>
    </row>
    <row r="1164" spans="1:9" ht="16.5" customHeight="1">
      <c r="A1164" s="272"/>
      <c r="B1164" s="274" t="s">
        <v>1036</v>
      </c>
      <c r="C1164" s="274"/>
      <c r="D1164" s="301"/>
      <c r="E1164" s="273">
        <f>F1164-4</f>
        <v>46210</v>
      </c>
      <c r="F1164" s="273">
        <f>F1163+7</f>
        <v>46214</v>
      </c>
      <c r="G1164" s="273">
        <f>F1164+20</f>
        <v>46234</v>
      </c>
      <c r="H1164" s="308" t="s">
        <v>1033</v>
      </c>
    </row>
    <row r="1165" spans="1:9">
      <c r="A1165" s="272"/>
      <c r="B1165" s="274" t="s">
        <v>1036</v>
      </c>
      <c r="C1165" s="274"/>
      <c r="D1165" s="301"/>
      <c r="E1165" s="273">
        <f>F1165-4</f>
        <v>46217</v>
      </c>
      <c r="F1165" s="273">
        <f>F1164+7</f>
        <v>46221</v>
      </c>
      <c r="G1165" s="273">
        <f>F1165+20</f>
        <v>46241</v>
      </c>
      <c r="H1165" s="273" t="s">
        <v>1033</v>
      </c>
    </row>
    <row r="1166" spans="1:9">
      <c r="A1166" s="272"/>
      <c r="B1166" s="252" t="s">
        <v>1035</v>
      </c>
      <c r="C1166" s="252" t="s">
        <v>1034</v>
      </c>
      <c r="D1166" s="301"/>
      <c r="E1166" s="247">
        <f>F1166-4</f>
        <v>46224</v>
      </c>
      <c r="F1166" s="247">
        <f>F1165+7</f>
        <v>46228</v>
      </c>
      <c r="G1166" s="247">
        <f>F1166+20</f>
        <v>46248</v>
      </c>
      <c r="H1166" s="247" t="s">
        <v>1033</v>
      </c>
    </row>
    <row r="1167" spans="1:9">
      <c r="A1167" s="272"/>
      <c r="B1167" s="252" t="s">
        <v>1032</v>
      </c>
      <c r="C1167" s="252"/>
      <c r="D1167" s="300"/>
      <c r="E1167" s="247">
        <f>F1167-4</f>
        <v>46231</v>
      </c>
      <c r="F1167" s="247">
        <f>F1166+7</f>
        <v>46235</v>
      </c>
      <c r="G1167" s="247">
        <f>F1167+20</f>
        <v>46255</v>
      </c>
      <c r="H1167" s="247" t="s">
        <v>1031</v>
      </c>
    </row>
    <row r="1168" spans="1:9">
      <c r="A1168" s="272"/>
      <c r="B1168" s="288"/>
      <c r="C1168" s="286"/>
      <c r="D1168" s="307"/>
      <c r="E1168" s="263"/>
      <c r="F1168" s="263"/>
      <c r="G1168" s="263"/>
      <c r="H1168" s="260"/>
    </row>
    <row r="1169" spans="1:8">
      <c r="A1169" s="280" t="s">
        <v>1041</v>
      </c>
      <c r="D1169" s="261"/>
      <c r="E1169" s="260"/>
      <c r="F1169" s="260"/>
      <c r="G1169" s="260"/>
      <c r="H1169" s="260"/>
    </row>
    <row r="1170" spans="1:8" ht="15" customHeight="1">
      <c r="A1170" s="270"/>
      <c r="B1170" s="259" t="s">
        <v>5</v>
      </c>
      <c r="C1170" s="259" t="s">
        <v>6</v>
      </c>
      <c r="D1170" s="258" t="s">
        <v>7</v>
      </c>
      <c r="E1170" s="255" t="s">
        <v>817</v>
      </c>
      <c r="F1170" s="255" t="s">
        <v>817</v>
      </c>
      <c r="G1170" s="255" t="s">
        <v>1040</v>
      </c>
      <c r="H1170" s="255" t="s">
        <v>1041</v>
      </c>
    </row>
    <row r="1171" spans="1:8">
      <c r="A1171" s="270"/>
      <c r="B1171" s="257"/>
      <c r="C1171" s="257"/>
      <c r="D1171" s="256"/>
      <c r="E1171" s="255" t="s">
        <v>880</v>
      </c>
      <c r="F1171" s="255" t="s">
        <v>10</v>
      </c>
      <c r="G1171" s="255" t="s">
        <v>11</v>
      </c>
      <c r="H1171" s="255" t="s">
        <v>11</v>
      </c>
    </row>
    <row r="1172" spans="1:8">
      <c r="A1172" s="270"/>
      <c r="B1172" s="252" t="s">
        <v>1039</v>
      </c>
      <c r="C1172" s="252" t="s">
        <v>1038</v>
      </c>
      <c r="D1172" s="304" t="s">
        <v>1037</v>
      </c>
      <c r="E1172" s="247">
        <f>F1172-4</f>
        <v>46203</v>
      </c>
      <c r="F1172" s="247">
        <v>46207</v>
      </c>
      <c r="G1172" s="247">
        <f>F1172+20</f>
        <v>46227</v>
      </c>
      <c r="H1172" s="247" t="s">
        <v>1033</v>
      </c>
    </row>
    <row r="1173" spans="1:8" ht="16.5" customHeight="1">
      <c r="A1173" s="270"/>
      <c r="B1173" s="274" t="s">
        <v>1036</v>
      </c>
      <c r="C1173" s="274"/>
      <c r="D1173" s="301"/>
      <c r="E1173" s="273">
        <f>F1173-4</f>
        <v>46210</v>
      </c>
      <c r="F1173" s="273">
        <f>F1172+7</f>
        <v>46214</v>
      </c>
      <c r="G1173" s="273">
        <f>F1173+20</f>
        <v>46234</v>
      </c>
      <c r="H1173" s="308" t="s">
        <v>1033</v>
      </c>
    </row>
    <row r="1174" spans="1:8">
      <c r="A1174" s="270"/>
      <c r="B1174" s="274" t="s">
        <v>1036</v>
      </c>
      <c r="C1174" s="274"/>
      <c r="D1174" s="301"/>
      <c r="E1174" s="273">
        <f>F1174-4</f>
        <v>46217</v>
      </c>
      <c r="F1174" s="273">
        <f>F1173+7</f>
        <v>46221</v>
      </c>
      <c r="G1174" s="273">
        <f>F1174+20</f>
        <v>46241</v>
      </c>
      <c r="H1174" s="273" t="s">
        <v>1033</v>
      </c>
    </row>
    <row r="1175" spans="1:8">
      <c r="A1175" s="270"/>
      <c r="B1175" s="252" t="s">
        <v>1035</v>
      </c>
      <c r="C1175" s="252" t="s">
        <v>1034</v>
      </c>
      <c r="D1175" s="301"/>
      <c r="E1175" s="247">
        <f>F1175-4</f>
        <v>46224</v>
      </c>
      <c r="F1175" s="247">
        <f>F1174+7</f>
        <v>46228</v>
      </c>
      <c r="G1175" s="247">
        <f>F1175+20</f>
        <v>46248</v>
      </c>
      <c r="H1175" s="247" t="s">
        <v>1033</v>
      </c>
    </row>
    <row r="1176" spans="1:8">
      <c r="A1176" s="270"/>
      <c r="B1176" s="252" t="s">
        <v>1032</v>
      </c>
      <c r="C1176" s="252"/>
      <c r="D1176" s="300"/>
      <c r="E1176" s="247">
        <f>F1176-4</f>
        <v>46231</v>
      </c>
      <c r="F1176" s="247">
        <f>F1175+7</f>
        <v>46235</v>
      </c>
      <c r="G1176" s="247">
        <f>F1176+20</f>
        <v>46255</v>
      </c>
      <c r="H1176" s="247" t="s">
        <v>1031</v>
      </c>
    </row>
    <row r="1177" spans="1:8">
      <c r="A1177" s="270"/>
      <c r="B1177" s="307"/>
      <c r="C1177" s="307"/>
      <c r="D1177" s="307"/>
      <c r="E1177" s="263"/>
      <c r="F1177" s="263"/>
      <c r="G1177" s="263"/>
      <c r="H1177" s="260"/>
    </row>
    <row r="1178" spans="1:8">
      <c r="A1178" s="270"/>
      <c r="B1178" s="307"/>
      <c r="C1178" s="307"/>
      <c r="D1178" s="307"/>
      <c r="E1178" s="263"/>
      <c r="F1178" s="263"/>
      <c r="G1178" s="263"/>
    </row>
    <row r="1179" spans="1:8">
      <c r="A1179" s="280" t="s">
        <v>853</v>
      </c>
      <c r="D1179" s="261"/>
      <c r="E1179" s="260"/>
      <c r="F1179" s="260"/>
      <c r="G1179" s="260"/>
    </row>
    <row r="1180" spans="1:8">
      <c r="A1180" s="270"/>
      <c r="B1180" s="259" t="s">
        <v>5</v>
      </c>
      <c r="C1180" s="259" t="s">
        <v>6</v>
      </c>
      <c r="D1180" s="258" t="s">
        <v>7</v>
      </c>
      <c r="E1180" s="255" t="s">
        <v>817</v>
      </c>
      <c r="F1180" s="255" t="s">
        <v>817</v>
      </c>
      <c r="G1180" s="255" t="s">
        <v>1040</v>
      </c>
      <c r="H1180" s="255" t="s">
        <v>853</v>
      </c>
    </row>
    <row r="1181" spans="1:8">
      <c r="A1181" s="270"/>
      <c r="B1181" s="257"/>
      <c r="C1181" s="257"/>
      <c r="D1181" s="256"/>
      <c r="E1181" s="255" t="s">
        <v>880</v>
      </c>
      <c r="F1181" s="255" t="s">
        <v>10</v>
      </c>
      <c r="G1181" s="255" t="s">
        <v>11</v>
      </c>
      <c r="H1181" s="255" t="s">
        <v>11</v>
      </c>
    </row>
    <row r="1182" spans="1:8">
      <c r="A1182" s="270"/>
      <c r="B1182" s="252" t="s">
        <v>1039</v>
      </c>
      <c r="C1182" s="252" t="s">
        <v>1038</v>
      </c>
      <c r="D1182" s="304" t="s">
        <v>1037</v>
      </c>
      <c r="E1182" s="247">
        <f>F1182-4</f>
        <v>46203</v>
      </c>
      <c r="F1182" s="247">
        <v>46207</v>
      </c>
      <c r="G1182" s="247">
        <f>F1182+20</f>
        <v>46227</v>
      </c>
      <c r="H1182" s="247" t="s">
        <v>1033</v>
      </c>
    </row>
    <row r="1183" spans="1:8">
      <c r="A1183" s="270"/>
      <c r="B1183" s="274" t="s">
        <v>1036</v>
      </c>
      <c r="C1183" s="274"/>
      <c r="D1183" s="301"/>
      <c r="E1183" s="273">
        <f>F1183-4</f>
        <v>46210</v>
      </c>
      <c r="F1183" s="273">
        <f>F1182+7</f>
        <v>46214</v>
      </c>
      <c r="G1183" s="273">
        <f>F1183+20</f>
        <v>46234</v>
      </c>
      <c r="H1183" s="308" t="s">
        <v>1033</v>
      </c>
    </row>
    <row r="1184" spans="1:8">
      <c r="A1184" s="270"/>
      <c r="B1184" s="274" t="s">
        <v>1036</v>
      </c>
      <c r="C1184" s="274"/>
      <c r="D1184" s="301"/>
      <c r="E1184" s="273">
        <f>F1184-4</f>
        <v>46217</v>
      </c>
      <c r="F1184" s="273">
        <f>F1183+7</f>
        <v>46221</v>
      </c>
      <c r="G1184" s="273">
        <f>F1184+20</f>
        <v>46241</v>
      </c>
      <c r="H1184" s="273" t="s">
        <v>1033</v>
      </c>
    </row>
    <row r="1185" spans="1:9">
      <c r="A1185" s="270"/>
      <c r="B1185" s="252" t="s">
        <v>1035</v>
      </c>
      <c r="C1185" s="252" t="s">
        <v>1034</v>
      </c>
      <c r="D1185" s="301"/>
      <c r="E1185" s="247">
        <f>F1185-4</f>
        <v>46224</v>
      </c>
      <c r="F1185" s="247">
        <f>F1184+7</f>
        <v>46228</v>
      </c>
      <c r="G1185" s="247">
        <f>F1185+20</f>
        <v>46248</v>
      </c>
      <c r="H1185" s="247" t="s">
        <v>1033</v>
      </c>
    </row>
    <row r="1186" spans="1:9">
      <c r="A1186" s="270"/>
      <c r="B1186" s="252" t="s">
        <v>1032</v>
      </c>
      <c r="C1186" s="252"/>
      <c r="D1186" s="300"/>
      <c r="E1186" s="247">
        <f>F1186-4</f>
        <v>46231</v>
      </c>
      <c r="F1186" s="247">
        <f>F1185+7</f>
        <v>46235</v>
      </c>
      <c r="G1186" s="247">
        <f>F1186+20</f>
        <v>46255</v>
      </c>
      <c r="H1186" s="247" t="s">
        <v>1031</v>
      </c>
    </row>
    <row r="1187" spans="1:9">
      <c r="A1187" s="270"/>
      <c r="B1187" s="307"/>
      <c r="C1187" s="307"/>
      <c r="D1187" s="307"/>
      <c r="E1187" s="263"/>
      <c r="F1187" s="263"/>
      <c r="G1187" s="260"/>
      <c r="H1187" s="245"/>
    </row>
    <row r="1188" spans="1:9">
      <c r="A1188" s="270"/>
      <c r="B1188" s="307"/>
      <c r="C1188" s="307"/>
      <c r="D1188" s="307"/>
      <c r="E1188" s="263"/>
      <c r="H1188" s="260"/>
    </row>
    <row r="1189" spans="1:9">
      <c r="A1189" s="280" t="s">
        <v>850</v>
      </c>
      <c r="D1189" s="261"/>
      <c r="E1189" s="260"/>
      <c r="F1189" s="260"/>
      <c r="G1189" s="260"/>
      <c r="H1189" s="260"/>
    </row>
    <row r="1190" spans="1:9">
      <c r="A1190" s="270"/>
      <c r="B1190" s="259" t="s">
        <v>5</v>
      </c>
      <c r="C1190" s="259" t="s">
        <v>6</v>
      </c>
      <c r="D1190" s="258" t="s">
        <v>7</v>
      </c>
      <c r="E1190" s="255" t="s">
        <v>817</v>
      </c>
      <c r="F1190" s="255" t="s">
        <v>817</v>
      </c>
      <c r="G1190" s="305" t="s">
        <v>851</v>
      </c>
      <c r="H1190" s="260"/>
    </row>
    <row r="1191" spans="1:9">
      <c r="A1191" s="270"/>
      <c r="B1191" s="257"/>
      <c r="C1191" s="257"/>
      <c r="D1191" s="256"/>
      <c r="E1191" s="255" t="s">
        <v>880</v>
      </c>
      <c r="F1191" s="255" t="s">
        <v>10</v>
      </c>
      <c r="G1191" s="255" t="s">
        <v>11</v>
      </c>
      <c r="H1191" s="260"/>
    </row>
    <row r="1192" spans="1:9">
      <c r="A1192" s="270"/>
      <c r="B1192" s="271" t="s">
        <v>1030</v>
      </c>
      <c r="C1192" s="252" t="s">
        <v>1029</v>
      </c>
      <c r="D1192" s="304" t="s">
        <v>1025</v>
      </c>
      <c r="E1192" s="247">
        <f>F1192-4</f>
        <v>46202</v>
      </c>
      <c r="F1192" s="247">
        <v>46206</v>
      </c>
      <c r="G1192" s="247">
        <f>F1192+29</f>
        <v>46235</v>
      </c>
      <c r="H1192" s="260"/>
    </row>
    <row r="1193" spans="1:9">
      <c r="A1193" s="270"/>
      <c r="B1193" s="252" t="s">
        <v>1024</v>
      </c>
      <c r="C1193" s="252" t="s">
        <v>1023</v>
      </c>
      <c r="D1193" s="301"/>
      <c r="E1193" s="247">
        <f>F1193-4</f>
        <v>46209</v>
      </c>
      <c r="F1193" s="247">
        <f>F1192+7</f>
        <v>46213</v>
      </c>
      <c r="G1193" s="247">
        <f>F1193+29</f>
        <v>46242</v>
      </c>
      <c r="H1193" s="260"/>
    </row>
    <row r="1194" spans="1:9">
      <c r="A1194" s="270"/>
      <c r="B1194" s="271" t="s">
        <v>1022</v>
      </c>
      <c r="C1194" s="252" t="s">
        <v>1028</v>
      </c>
      <c r="D1194" s="301"/>
      <c r="E1194" s="247">
        <f>F1194-4</f>
        <v>46216</v>
      </c>
      <c r="F1194" s="247">
        <f>F1193+7</f>
        <v>46220</v>
      </c>
      <c r="G1194" s="247">
        <f>F1194+29</f>
        <v>46249</v>
      </c>
      <c r="H1194" s="260"/>
    </row>
    <row r="1195" spans="1:9">
      <c r="A1195" s="270"/>
      <c r="B1195" s="271" t="s">
        <v>1020</v>
      </c>
      <c r="C1195" s="252" t="s">
        <v>1019</v>
      </c>
      <c r="D1195" s="301"/>
      <c r="E1195" s="247">
        <f>F1195-4</f>
        <v>46223</v>
      </c>
      <c r="F1195" s="247">
        <f>F1194+7</f>
        <v>46227</v>
      </c>
      <c r="G1195" s="247">
        <f>F1195+29</f>
        <v>46256</v>
      </c>
      <c r="H1195" s="260"/>
      <c r="I1195" s="306"/>
    </row>
    <row r="1196" spans="1:9">
      <c r="A1196" s="270"/>
      <c r="B1196" s="252" t="s">
        <v>1018</v>
      </c>
      <c r="C1196" s="252" t="s">
        <v>1017</v>
      </c>
      <c r="D1196" s="300"/>
      <c r="E1196" s="247">
        <f>F1196-4</f>
        <v>46230</v>
      </c>
      <c r="F1196" s="247">
        <f>F1195+7</f>
        <v>46234</v>
      </c>
      <c r="G1196" s="247">
        <f>F1196+29</f>
        <v>46263</v>
      </c>
      <c r="H1196" s="260"/>
      <c r="I1196" s="306"/>
    </row>
    <row r="1197" spans="1:9">
      <c r="A1197" s="270"/>
      <c r="B1197" s="287"/>
      <c r="C1197" s="287"/>
      <c r="D1197" s="307"/>
      <c r="E1197" s="263"/>
      <c r="F1197" s="263"/>
      <c r="G1197" s="263"/>
      <c r="H1197" s="260"/>
      <c r="I1197" s="306"/>
    </row>
    <row r="1198" spans="1:9">
      <c r="A1198" s="280" t="s">
        <v>548</v>
      </c>
      <c r="D1198" s="261"/>
      <c r="E1198" s="260"/>
      <c r="F1198" s="260"/>
      <c r="G1198" s="260"/>
      <c r="H1198" s="260"/>
    </row>
    <row r="1199" spans="1:9">
      <c r="A1199" s="270"/>
      <c r="B1199" s="259" t="s">
        <v>5</v>
      </c>
      <c r="C1199" s="259" t="s">
        <v>6</v>
      </c>
      <c r="D1199" s="258" t="s">
        <v>7</v>
      </c>
      <c r="E1199" s="255" t="s">
        <v>817</v>
      </c>
      <c r="F1199" s="255" t="s">
        <v>817</v>
      </c>
      <c r="G1199" s="305" t="s">
        <v>548</v>
      </c>
    </row>
    <row r="1200" spans="1:9">
      <c r="A1200" s="270"/>
      <c r="B1200" s="257"/>
      <c r="C1200" s="257"/>
      <c r="D1200" s="256"/>
      <c r="E1200" s="255" t="s">
        <v>880</v>
      </c>
      <c r="F1200" s="255" t="s">
        <v>10</v>
      </c>
      <c r="G1200" s="255" t="s">
        <v>11</v>
      </c>
    </row>
    <row r="1201" spans="1:8">
      <c r="A1201" s="270"/>
      <c r="B1201" s="271" t="s">
        <v>1027</v>
      </c>
      <c r="C1201" s="252" t="s">
        <v>1026</v>
      </c>
      <c r="D1201" s="304" t="s">
        <v>1025</v>
      </c>
      <c r="E1201" s="247">
        <f>F1201-4</f>
        <v>46202</v>
      </c>
      <c r="F1201" s="247">
        <v>46206</v>
      </c>
      <c r="G1201" s="247">
        <f>F1201+23</f>
        <v>46229</v>
      </c>
      <c r="H1201" s="303"/>
    </row>
    <row r="1202" spans="1:8">
      <c r="A1202" s="270"/>
      <c r="B1202" s="252" t="s">
        <v>1024</v>
      </c>
      <c r="C1202" s="252" t="s">
        <v>1023</v>
      </c>
      <c r="D1202" s="301"/>
      <c r="E1202" s="247">
        <f>F1202-4</f>
        <v>46209</v>
      </c>
      <c r="F1202" s="247">
        <f>F1201+7</f>
        <v>46213</v>
      </c>
      <c r="G1202" s="247">
        <f>F1202+18</f>
        <v>46231</v>
      </c>
      <c r="H1202" s="302"/>
    </row>
    <row r="1203" spans="1:8">
      <c r="A1203" s="270"/>
      <c r="B1203" s="271" t="s">
        <v>1022</v>
      </c>
      <c r="C1203" s="252" t="s">
        <v>1021</v>
      </c>
      <c r="D1203" s="301"/>
      <c r="E1203" s="247">
        <f>F1203-4</f>
        <v>46216</v>
      </c>
      <c r="F1203" s="247">
        <f>F1202+7</f>
        <v>46220</v>
      </c>
      <c r="G1203" s="247">
        <f>F1203+18</f>
        <v>46238</v>
      </c>
      <c r="H1203" s="260"/>
    </row>
    <row r="1204" spans="1:8">
      <c r="A1204" s="270"/>
      <c r="B1204" s="271" t="s">
        <v>1020</v>
      </c>
      <c r="C1204" s="252" t="s">
        <v>1019</v>
      </c>
      <c r="D1204" s="301"/>
      <c r="E1204" s="247">
        <f>F1204-4</f>
        <v>46223</v>
      </c>
      <c r="F1204" s="247">
        <f>F1203+7</f>
        <v>46227</v>
      </c>
      <c r="G1204" s="247">
        <f>G1203+7</f>
        <v>46245</v>
      </c>
      <c r="H1204" s="260"/>
    </row>
    <row r="1205" spans="1:8">
      <c r="A1205" s="270"/>
      <c r="B1205" s="252" t="s">
        <v>1018</v>
      </c>
      <c r="C1205" s="252" t="s">
        <v>1017</v>
      </c>
      <c r="D1205" s="300"/>
      <c r="E1205" s="247">
        <f>F1205-4</f>
        <v>46230</v>
      </c>
      <c r="F1205" s="247">
        <f>F1204+7</f>
        <v>46234</v>
      </c>
      <c r="G1205" s="247">
        <f>G1204+7</f>
        <v>46252</v>
      </c>
      <c r="H1205" s="260"/>
    </row>
    <row r="1206" spans="1:8">
      <c r="A1206" s="270"/>
      <c r="B1206" s="265"/>
      <c r="C1206" s="265"/>
      <c r="D1206" s="283"/>
      <c r="E1206" s="263"/>
      <c r="F1206" s="263"/>
      <c r="G1206" s="263"/>
      <c r="H1206" s="260"/>
    </row>
    <row r="1207" spans="1:8">
      <c r="B1207" s="299"/>
      <c r="C1207" s="299"/>
      <c r="E1207" s="263"/>
      <c r="F1207" s="263"/>
      <c r="G1207" s="263"/>
      <c r="H1207" s="260"/>
    </row>
    <row r="1208" spans="1:8">
      <c r="H1208" s="260"/>
    </row>
    <row r="1209" spans="1:8">
      <c r="A1209" s="298" t="s">
        <v>662</v>
      </c>
      <c r="B1209" s="298"/>
      <c r="C1209" s="298"/>
      <c r="D1209" s="298"/>
      <c r="E1209" s="298"/>
      <c r="F1209" s="298"/>
      <c r="G1209" s="298"/>
      <c r="H1209" s="260"/>
    </row>
    <row r="1210" spans="1:8">
      <c r="A1210" s="280" t="s">
        <v>1016</v>
      </c>
      <c r="B1210" s="296"/>
      <c r="C1210" s="296"/>
      <c r="D1210" s="297"/>
      <c r="E1210" s="296"/>
      <c r="F1210" s="295"/>
      <c r="G1210" s="280"/>
      <c r="H1210" s="260"/>
    </row>
    <row r="1211" spans="1:8">
      <c r="A1211" s="270"/>
      <c r="B1211" s="265"/>
      <c r="C1211" s="294"/>
      <c r="D1211" s="264"/>
      <c r="E1211" s="263"/>
      <c r="F1211" s="263"/>
      <c r="G1211" s="263"/>
      <c r="H1211" s="260"/>
    </row>
    <row r="1212" spans="1:8">
      <c r="A1212" s="270"/>
      <c r="B1212" s="259" t="s">
        <v>5</v>
      </c>
      <c r="C1212" s="259" t="s">
        <v>6</v>
      </c>
      <c r="D1212" s="258" t="s">
        <v>7</v>
      </c>
      <c r="E1212" s="255" t="s">
        <v>817</v>
      </c>
      <c r="F1212" s="255" t="s">
        <v>817</v>
      </c>
      <c r="G1212" s="255" t="s">
        <v>969</v>
      </c>
      <c r="H1212" s="260"/>
    </row>
    <row r="1213" spans="1:8">
      <c r="A1213" s="270"/>
      <c r="B1213" s="257"/>
      <c r="C1213" s="257"/>
      <c r="D1213" s="256"/>
      <c r="E1213" s="255" t="s">
        <v>880</v>
      </c>
      <c r="F1213" s="255" t="s">
        <v>10</v>
      </c>
      <c r="G1213" s="255" t="s">
        <v>11</v>
      </c>
      <c r="H1213" s="260"/>
    </row>
    <row r="1214" spans="1:8">
      <c r="A1214" s="270"/>
      <c r="B1214" s="271" t="s">
        <v>1015</v>
      </c>
      <c r="C1214" s="252" t="s">
        <v>1012</v>
      </c>
      <c r="D1214" s="254" t="s">
        <v>1014</v>
      </c>
      <c r="E1214" s="247">
        <f>F1214-4</f>
        <v>46206</v>
      </c>
      <c r="F1214" s="247">
        <v>46210</v>
      </c>
      <c r="G1214" s="247">
        <f>F1214+13</f>
        <v>46223</v>
      </c>
      <c r="H1214" s="260"/>
    </row>
    <row r="1215" spans="1:8" ht="16.5" customHeight="1">
      <c r="A1215" s="270"/>
      <c r="B1215" s="252" t="s">
        <v>1013</v>
      </c>
      <c r="C1215" s="252" t="s">
        <v>1012</v>
      </c>
      <c r="D1215" s="251"/>
      <c r="E1215" s="247">
        <f>E1214+7</f>
        <v>46213</v>
      </c>
      <c r="F1215" s="247">
        <f>F1214+7</f>
        <v>46217</v>
      </c>
      <c r="G1215" s="247">
        <f>G1214+7</f>
        <v>46230</v>
      </c>
      <c r="H1215" s="260"/>
    </row>
    <row r="1216" spans="1:8">
      <c r="A1216" s="270"/>
      <c r="B1216" s="271" t="s">
        <v>1011</v>
      </c>
      <c r="C1216" s="252" t="s">
        <v>1010</v>
      </c>
      <c r="D1216" s="251"/>
      <c r="E1216" s="247">
        <f>E1215+7</f>
        <v>46220</v>
      </c>
      <c r="F1216" s="247">
        <f>F1215+7</f>
        <v>46224</v>
      </c>
      <c r="G1216" s="247">
        <f>G1215+7</f>
        <v>46237</v>
      </c>
      <c r="H1216" s="260"/>
    </row>
    <row r="1217" spans="1:8">
      <c r="A1217" s="270"/>
      <c r="B1217" s="271" t="s">
        <v>926</v>
      </c>
      <c r="C1217" s="252"/>
      <c r="D1217" s="251"/>
      <c r="E1217" s="247">
        <f>E1216+7</f>
        <v>46227</v>
      </c>
      <c r="F1217" s="247">
        <f>F1216+7</f>
        <v>46231</v>
      </c>
      <c r="G1217" s="247">
        <f>G1216+7</f>
        <v>46244</v>
      </c>
      <c r="H1217" s="260"/>
    </row>
    <row r="1218" spans="1:8">
      <c r="A1218" s="270"/>
      <c r="B1218" s="252" t="s">
        <v>1009</v>
      </c>
      <c r="C1218" s="252" t="s">
        <v>1008</v>
      </c>
      <c r="D1218" s="248"/>
      <c r="E1218" s="247">
        <f>E1217+7</f>
        <v>46234</v>
      </c>
      <c r="F1218" s="247">
        <f>F1217+7</f>
        <v>46238</v>
      </c>
      <c r="G1218" s="247">
        <f>G1217+7</f>
        <v>46251</v>
      </c>
      <c r="H1218" s="260"/>
    </row>
    <row r="1219" spans="1:8">
      <c r="A1219" s="270"/>
      <c r="B1219" s="265"/>
      <c r="C1219" s="294"/>
      <c r="D1219" s="264"/>
      <c r="E1219" s="263"/>
      <c r="F1219" s="263"/>
      <c r="G1219" s="263"/>
      <c r="H1219" s="260"/>
    </row>
    <row r="1220" spans="1:8">
      <c r="A1220" s="270"/>
      <c r="B1220" s="259" t="s">
        <v>5</v>
      </c>
      <c r="C1220" s="259" t="s">
        <v>6</v>
      </c>
      <c r="D1220" s="258" t="s">
        <v>7</v>
      </c>
      <c r="E1220" s="255" t="s">
        <v>817</v>
      </c>
      <c r="F1220" s="255" t="s">
        <v>817</v>
      </c>
      <c r="G1220" s="255" t="s">
        <v>996</v>
      </c>
      <c r="H1220" s="260"/>
    </row>
    <row r="1221" spans="1:8">
      <c r="A1221" s="270"/>
      <c r="B1221" s="257"/>
      <c r="C1221" s="257"/>
      <c r="D1221" s="256"/>
      <c r="E1221" s="255" t="s">
        <v>880</v>
      </c>
      <c r="F1221" s="255" t="s">
        <v>10</v>
      </c>
      <c r="G1221" s="255" t="s">
        <v>11</v>
      </c>
      <c r="H1221" s="260"/>
    </row>
    <row r="1222" spans="1:8">
      <c r="A1222" s="270"/>
      <c r="B1222" s="271" t="s">
        <v>1007</v>
      </c>
      <c r="C1222" s="252" t="s">
        <v>1006</v>
      </c>
      <c r="D1222" s="254" t="s">
        <v>1005</v>
      </c>
      <c r="E1222" s="247">
        <f>F1222-5</f>
        <v>46199</v>
      </c>
      <c r="F1222" s="247">
        <v>46204</v>
      </c>
      <c r="G1222" s="247">
        <f>F1222+11</f>
        <v>46215</v>
      </c>
      <c r="H1222" s="260"/>
    </row>
    <row r="1223" spans="1:8">
      <c r="A1223" s="270"/>
      <c r="B1223" s="271" t="s">
        <v>1004</v>
      </c>
      <c r="C1223" s="252" t="s">
        <v>1003</v>
      </c>
      <c r="D1223" s="251"/>
      <c r="E1223" s="247">
        <f>E1222+7</f>
        <v>46206</v>
      </c>
      <c r="F1223" s="247">
        <f>F1222+7</f>
        <v>46211</v>
      </c>
      <c r="G1223" s="247">
        <f>G1222+7</f>
        <v>46222</v>
      </c>
      <c r="H1223" s="260"/>
    </row>
    <row r="1224" spans="1:8">
      <c r="A1224" s="270"/>
      <c r="B1224" s="271" t="s">
        <v>1002</v>
      </c>
      <c r="C1224" s="252" t="s">
        <v>1001</v>
      </c>
      <c r="D1224" s="251"/>
      <c r="E1224" s="247">
        <f>E1223+7</f>
        <v>46213</v>
      </c>
      <c r="F1224" s="247">
        <f>F1223+7</f>
        <v>46218</v>
      </c>
      <c r="G1224" s="247">
        <f>G1223+7</f>
        <v>46229</v>
      </c>
      <c r="H1224" s="260"/>
    </row>
    <row r="1225" spans="1:8">
      <c r="A1225" s="270"/>
      <c r="B1225" s="252" t="s">
        <v>1000</v>
      </c>
      <c r="C1225" s="252" t="s">
        <v>999</v>
      </c>
      <c r="D1225" s="251"/>
      <c r="E1225" s="247">
        <f>E1224+7</f>
        <v>46220</v>
      </c>
      <c r="F1225" s="247">
        <f>F1224+7</f>
        <v>46225</v>
      </c>
      <c r="G1225" s="247">
        <f>G1224+7</f>
        <v>46236</v>
      </c>
      <c r="H1225" s="260"/>
    </row>
    <row r="1226" spans="1:8">
      <c r="A1226" s="270"/>
      <c r="B1226" s="271" t="s">
        <v>998</v>
      </c>
      <c r="C1226" s="252" t="s">
        <v>997</v>
      </c>
      <c r="D1226" s="248"/>
      <c r="E1226" s="247">
        <f>E1225+7</f>
        <v>46227</v>
      </c>
      <c r="F1226" s="247">
        <f>F1225+7</f>
        <v>46232</v>
      </c>
      <c r="G1226" s="247">
        <f>G1225+7</f>
        <v>46243</v>
      </c>
      <c r="H1226" s="260"/>
    </row>
    <row r="1227" spans="1:8" ht="18">
      <c r="A1227" s="270"/>
      <c r="B1227" s="293"/>
      <c r="C1227" s="265"/>
      <c r="D1227" s="264"/>
      <c r="E1227" s="263"/>
      <c r="F1227" s="263"/>
      <c r="G1227" s="263"/>
      <c r="H1227" s="260"/>
    </row>
    <row r="1228" spans="1:8">
      <c r="A1228" s="270"/>
      <c r="B1228" s="265"/>
      <c r="C1228" s="265"/>
      <c r="D1228" s="264"/>
      <c r="E1228" s="263"/>
      <c r="F1228" s="263"/>
      <c r="G1228" s="263"/>
      <c r="H1228" s="260"/>
    </row>
    <row r="1229" spans="1:8">
      <c r="A1229" s="270"/>
      <c r="B1229" s="259" t="s">
        <v>5</v>
      </c>
      <c r="C1229" s="259" t="s">
        <v>6</v>
      </c>
      <c r="D1229" s="258" t="s">
        <v>7</v>
      </c>
      <c r="E1229" s="255" t="s">
        <v>817</v>
      </c>
      <c r="F1229" s="255" t="s">
        <v>817</v>
      </c>
      <c r="G1229" s="255" t="s">
        <v>996</v>
      </c>
      <c r="H1229" s="260"/>
    </row>
    <row r="1230" spans="1:8">
      <c r="A1230" s="270"/>
      <c r="B1230" s="257"/>
      <c r="C1230" s="257"/>
      <c r="D1230" s="256"/>
      <c r="E1230" s="255" t="s">
        <v>880</v>
      </c>
      <c r="F1230" s="255" t="s">
        <v>10</v>
      </c>
      <c r="G1230" s="255" t="s">
        <v>11</v>
      </c>
      <c r="H1230" s="260"/>
    </row>
    <row r="1231" spans="1:8" ht="16.5" customHeight="1">
      <c r="A1231" s="270"/>
      <c r="B1231" s="271" t="s">
        <v>962</v>
      </c>
      <c r="C1231" s="252" t="s">
        <v>897</v>
      </c>
      <c r="D1231" s="254" t="s">
        <v>960</v>
      </c>
      <c r="E1231" s="247">
        <f>F1231-3</f>
        <v>46206</v>
      </c>
      <c r="F1231" s="247">
        <v>46209</v>
      </c>
      <c r="G1231" s="247">
        <f>F1231+14</f>
        <v>46223</v>
      </c>
      <c r="H1231" s="260"/>
    </row>
    <row r="1232" spans="1:8">
      <c r="A1232" s="270"/>
      <c r="B1232" s="271" t="s">
        <v>995</v>
      </c>
      <c r="C1232" s="252" t="s">
        <v>958</v>
      </c>
      <c r="D1232" s="251"/>
      <c r="E1232" s="247">
        <f>F1232-3</f>
        <v>46213</v>
      </c>
      <c r="F1232" s="247">
        <f>F1231+7</f>
        <v>46216</v>
      </c>
      <c r="G1232" s="247">
        <f>F1232+14</f>
        <v>46230</v>
      </c>
      <c r="H1232" s="260"/>
    </row>
    <row r="1233" spans="1:8" ht="16.5" customHeight="1">
      <c r="A1233" s="270"/>
      <c r="B1233" s="271" t="s">
        <v>957</v>
      </c>
      <c r="C1233" s="252" t="s">
        <v>956</v>
      </c>
      <c r="D1233" s="251"/>
      <c r="E1233" s="247">
        <f>F1233-3</f>
        <v>46220</v>
      </c>
      <c r="F1233" s="247">
        <f>F1232+7</f>
        <v>46223</v>
      </c>
      <c r="G1233" s="247">
        <f>F1233+14</f>
        <v>46237</v>
      </c>
      <c r="H1233" s="260"/>
    </row>
    <row r="1234" spans="1:8">
      <c r="A1234" s="270"/>
      <c r="B1234" s="252" t="s">
        <v>994</v>
      </c>
      <c r="C1234" s="252" t="s">
        <v>897</v>
      </c>
      <c r="D1234" s="251"/>
      <c r="E1234" s="247">
        <f>F1234-3</f>
        <v>46227</v>
      </c>
      <c r="F1234" s="247">
        <f>F1233+7</f>
        <v>46230</v>
      </c>
      <c r="G1234" s="247">
        <f>F1234+14</f>
        <v>46244</v>
      </c>
      <c r="H1234" s="260"/>
    </row>
    <row r="1235" spans="1:8">
      <c r="A1235" s="270"/>
      <c r="B1235" s="271" t="s">
        <v>964</v>
      </c>
      <c r="C1235" s="252"/>
      <c r="D1235" s="248"/>
      <c r="E1235" s="247">
        <f>F1235-3</f>
        <v>46234</v>
      </c>
      <c r="F1235" s="247">
        <f>F1234+7</f>
        <v>46237</v>
      </c>
      <c r="G1235" s="247">
        <f>F1235+14</f>
        <v>46251</v>
      </c>
      <c r="H1235" s="260"/>
    </row>
    <row r="1236" spans="1:8">
      <c r="A1236" s="270"/>
      <c r="D1236" s="261"/>
      <c r="E1236" s="260"/>
      <c r="F1236" s="260"/>
      <c r="G1236" s="260"/>
      <c r="H1236" s="260"/>
    </row>
    <row r="1237" spans="1:8">
      <c r="A1237" s="270"/>
      <c r="B1237" s="259" t="s">
        <v>5</v>
      </c>
      <c r="C1237" s="259" t="s">
        <v>6</v>
      </c>
      <c r="D1237" s="258" t="s">
        <v>7</v>
      </c>
      <c r="E1237" s="255" t="s">
        <v>817</v>
      </c>
      <c r="F1237" s="255" t="s">
        <v>817</v>
      </c>
      <c r="G1237" s="255" t="s">
        <v>993</v>
      </c>
      <c r="H1237" s="260"/>
    </row>
    <row r="1238" spans="1:8">
      <c r="A1238" s="270"/>
      <c r="B1238" s="257"/>
      <c r="C1238" s="257"/>
      <c r="D1238" s="256"/>
      <c r="E1238" s="255" t="s">
        <v>880</v>
      </c>
      <c r="F1238" s="255" t="s">
        <v>10</v>
      </c>
      <c r="G1238" s="255" t="s">
        <v>11</v>
      </c>
      <c r="H1238" s="260"/>
    </row>
    <row r="1239" spans="1:8">
      <c r="A1239" s="270"/>
      <c r="B1239" s="271" t="s">
        <v>992</v>
      </c>
      <c r="C1239" s="252" t="s">
        <v>991</v>
      </c>
      <c r="D1239" s="254" t="s">
        <v>990</v>
      </c>
      <c r="E1239" s="247">
        <f>F1239-5</f>
        <v>46203</v>
      </c>
      <c r="F1239" s="247">
        <v>46208</v>
      </c>
      <c r="G1239" s="247">
        <v>44680</v>
      </c>
      <c r="H1239" s="260"/>
    </row>
    <row r="1240" spans="1:8">
      <c r="A1240" s="270"/>
      <c r="B1240" s="271" t="s">
        <v>989</v>
      </c>
      <c r="C1240" s="252" t="s">
        <v>988</v>
      </c>
      <c r="D1240" s="251"/>
      <c r="E1240" s="247">
        <f>F1240-5</f>
        <v>46210</v>
      </c>
      <c r="F1240" s="247">
        <f>F1239+7</f>
        <v>46215</v>
      </c>
      <c r="G1240" s="247">
        <v>44681</v>
      </c>
      <c r="H1240" s="260"/>
    </row>
    <row r="1241" spans="1:8" ht="16.5" customHeight="1">
      <c r="A1241" s="270"/>
      <c r="B1241" s="271" t="s">
        <v>987</v>
      </c>
      <c r="C1241" s="252" t="s">
        <v>986</v>
      </c>
      <c r="D1241" s="251"/>
      <c r="E1241" s="247">
        <f>F1241-5</f>
        <v>46217</v>
      </c>
      <c r="F1241" s="247">
        <f>F1240+7</f>
        <v>46222</v>
      </c>
      <c r="G1241" s="247">
        <v>44681</v>
      </c>
      <c r="H1241" s="260"/>
    </row>
    <row r="1242" spans="1:8">
      <c r="A1242" s="270"/>
      <c r="B1242" s="252" t="s">
        <v>985</v>
      </c>
      <c r="C1242" s="252" t="s">
        <v>984</v>
      </c>
      <c r="D1242" s="251"/>
      <c r="E1242" s="247">
        <f>F1242-5</f>
        <v>46224</v>
      </c>
      <c r="F1242" s="247">
        <f>F1241+7</f>
        <v>46229</v>
      </c>
      <c r="G1242" s="247">
        <v>44682</v>
      </c>
      <c r="H1242" s="260"/>
    </row>
    <row r="1243" spans="1:8">
      <c r="A1243" s="270"/>
      <c r="B1243" s="271" t="s">
        <v>983</v>
      </c>
      <c r="C1243" s="252" t="s">
        <v>982</v>
      </c>
      <c r="D1243" s="248"/>
      <c r="E1243" s="247">
        <f>F1243-5</f>
        <v>46231</v>
      </c>
      <c r="F1243" s="247">
        <f>F1242+7</f>
        <v>46236</v>
      </c>
      <c r="G1243" s="247">
        <v>44683</v>
      </c>
      <c r="H1243" s="260"/>
    </row>
    <row r="1244" spans="1:8">
      <c r="A1244" s="270"/>
      <c r="B1244" s="265"/>
      <c r="C1244" s="265"/>
      <c r="D1244" s="264"/>
      <c r="E1244" s="263"/>
      <c r="F1244" s="263"/>
      <c r="G1244" s="263"/>
      <c r="H1244" s="260"/>
    </row>
    <row r="1245" spans="1:8">
      <c r="A1245" s="270"/>
      <c r="B1245" s="292"/>
      <c r="C1245" s="292"/>
      <c r="D1245" s="283"/>
      <c r="E1245" s="282"/>
      <c r="F1245" s="281"/>
      <c r="G1245" s="281"/>
      <c r="H1245" s="260"/>
    </row>
    <row r="1246" spans="1:8">
      <c r="A1246" s="280" t="s">
        <v>981</v>
      </c>
      <c r="C1246" s="284"/>
      <c r="D1246" s="283"/>
      <c r="E1246" s="282"/>
      <c r="F1246" s="291"/>
      <c r="G1246" s="291"/>
      <c r="H1246" s="290"/>
    </row>
    <row r="1247" spans="1:8">
      <c r="A1247" s="270"/>
      <c r="B1247" s="259" t="s">
        <v>5</v>
      </c>
      <c r="C1247" s="259" t="s">
        <v>6</v>
      </c>
      <c r="D1247" s="258" t="s">
        <v>7</v>
      </c>
      <c r="E1247" s="255" t="s">
        <v>817</v>
      </c>
      <c r="F1247" s="255" t="s">
        <v>817</v>
      </c>
      <c r="G1247" s="255" t="s">
        <v>981</v>
      </c>
      <c r="H1247" s="263"/>
    </row>
    <row r="1248" spans="1:8">
      <c r="A1248" s="270"/>
      <c r="B1248" s="257"/>
      <c r="C1248" s="257"/>
      <c r="D1248" s="256"/>
      <c r="E1248" s="255" t="s">
        <v>880</v>
      </c>
      <c r="F1248" s="255" t="s">
        <v>10</v>
      </c>
      <c r="G1248" s="255" t="s">
        <v>11</v>
      </c>
      <c r="H1248" s="263"/>
    </row>
    <row r="1249" spans="1:8" ht="16.5" customHeight="1">
      <c r="A1249" s="270"/>
      <c r="B1249" s="271" t="s">
        <v>962</v>
      </c>
      <c r="C1249" s="252" t="s">
        <v>897</v>
      </c>
      <c r="D1249" s="254" t="s">
        <v>960</v>
      </c>
      <c r="E1249" s="247">
        <f>F1249-3</f>
        <v>46206</v>
      </c>
      <c r="F1249" s="247">
        <v>46209</v>
      </c>
      <c r="G1249" s="247">
        <f>F1249+25</f>
        <v>46234</v>
      </c>
      <c r="H1249" s="263"/>
    </row>
    <row r="1250" spans="1:8">
      <c r="A1250" s="270"/>
      <c r="B1250" s="271" t="s">
        <v>959</v>
      </c>
      <c r="C1250" s="252" t="s">
        <v>958</v>
      </c>
      <c r="D1250" s="251"/>
      <c r="E1250" s="247">
        <f>F1250-3</f>
        <v>46213</v>
      </c>
      <c r="F1250" s="247">
        <f>F1249+7</f>
        <v>46216</v>
      </c>
      <c r="G1250" s="247">
        <f>F1250+25</f>
        <v>46241</v>
      </c>
      <c r="H1250" s="263"/>
    </row>
    <row r="1251" spans="1:8">
      <c r="A1251" s="270"/>
      <c r="B1251" s="271" t="s">
        <v>966</v>
      </c>
      <c r="C1251" s="252" t="s">
        <v>956</v>
      </c>
      <c r="D1251" s="251"/>
      <c r="E1251" s="247">
        <f>F1251-3</f>
        <v>46220</v>
      </c>
      <c r="F1251" s="247">
        <f>F1250+7</f>
        <v>46223</v>
      </c>
      <c r="G1251" s="247">
        <f>F1251+25</f>
        <v>46248</v>
      </c>
      <c r="H1251" s="281"/>
    </row>
    <row r="1252" spans="1:8" ht="16.5" customHeight="1">
      <c r="A1252" s="270"/>
      <c r="B1252" s="252" t="s">
        <v>955</v>
      </c>
      <c r="C1252" s="252" t="s">
        <v>897</v>
      </c>
      <c r="D1252" s="251"/>
      <c r="E1252" s="247">
        <f>F1252-3</f>
        <v>46227</v>
      </c>
      <c r="F1252" s="247">
        <f>F1251+7</f>
        <v>46230</v>
      </c>
      <c r="G1252" s="247">
        <f>F1252+25</f>
        <v>46255</v>
      </c>
      <c r="H1252" s="281"/>
    </row>
    <row r="1253" spans="1:8">
      <c r="A1253" s="270"/>
      <c r="B1253" s="271" t="s">
        <v>954</v>
      </c>
      <c r="C1253" s="252"/>
      <c r="D1253" s="248"/>
      <c r="E1253" s="247">
        <f>F1253-3</f>
        <v>46234</v>
      </c>
      <c r="F1253" s="247">
        <f>F1252+7</f>
        <v>46237</v>
      </c>
      <c r="G1253" s="247">
        <f>F1253+25</f>
        <v>46262</v>
      </c>
      <c r="H1253" s="281"/>
    </row>
    <row r="1254" spans="1:8">
      <c r="A1254" s="270"/>
      <c r="B1254" s="265"/>
      <c r="C1254" s="286"/>
      <c r="D1254" s="264"/>
      <c r="E1254" s="263"/>
      <c r="F1254" s="263"/>
      <c r="G1254" s="263"/>
      <c r="H1254" s="281"/>
    </row>
    <row r="1255" spans="1:8">
      <c r="A1255" s="267" t="s">
        <v>980</v>
      </c>
      <c r="B1255" s="265"/>
      <c r="C1255" s="265"/>
      <c r="D1255" s="264"/>
      <c r="E1255" s="263"/>
      <c r="F1255" s="263"/>
      <c r="G1255" s="263"/>
      <c r="H1255" s="290"/>
    </row>
    <row r="1256" spans="1:8">
      <c r="A1256" s="270"/>
      <c r="B1256" s="259" t="s">
        <v>5</v>
      </c>
      <c r="C1256" s="259" t="s">
        <v>6</v>
      </c>
      <c r="D1256" s="258" t="s">
        <v>7</v>
      </c>
      <c r="E1256" s="255" t="s">
        <v>817</v>
      </c>
      <c r="F1256" s="255" t="s">
        <v>817</v>
      </c>
      <c r="G1256" s="255" t="s">
        <v>980</v>
      </c>
      <c r="H1256" s="289"/>
    </row>
    <row r="1257" spans="1:8">
      <c r="A1257" s="270"/>
      <c r="B1257" s="257"/>
      <c r="C1257" s="257"/>
      <c r="D1257" s="256"/>
      <c r="E1257" s="255" t="s">
        <v>880</v>
      </c>
      <c r="F1257" s="255" t="s">
        <v>10</v>
      </c>
      <c r="G1257" s="255" t="s">
        <v>11</v>
      </c>
      <c r="H1257" s="289"/>
    </row>
    <row r="1258" spans="1:8">
      <c r="A1258" s="270"/>
      <c r="B1258" s="271" t="s">
        <v>979</v>
      </c>
      <c r="C1258" s="252" t="s">
        <v>978</v>
      </c>
      <c r="D1258" s="254" t="s">
        <v>977</v>
      </c>
      <c r="E1258" s="247">
        <f>F1258-4</f>
        <v>46204</v>
      </c>
      <c r="F1258" s="247">
        <v>46208</v>
      </c>
      <c r="G1258" s="247">
        <f>F1258+16</f>
        <v>46224</v>
      </c>
    </row>
    <row r="1259" spans="1:8">
      <c r="A1259" s="272"/>
      <c r="B1259" s="271" t="s">
        <v>976</v>
      </c>
      <c r="C1259" s="252" t="s">
        <v>975</v>
      </c>
      <c r="D1259" s="251"/>
      <c r="E1259" s="247">
        <f>F1259-4</f>
        <v>46211</v>
      </c>
      <c r="F1259" s="247">
        <f>F1258+7</f>
        <v>46215</v>
      </c>
      <c r="G1259" s="247">
        <f>F1259+16</f>
        <v>46231</v>
      </c>
    </row>
    <row r="1260" spans="1:8" ht="16.5" customHeight="1">
      <c r="A1260" s="272"/>
      <c r="B1260" s="275" t="s">
        <v>974</v>
      </c>
      <c r="C1260" s="274"/>
      <c r="D1260" s="251"/>
      <c r="E1260" s="273">
        <f>F1260-4</f>
        <v>46218</v>
      </c>
      <c r="F1260" s="273">
        <f>F1259+7</f>
        <v>46222</v>
      </c>
      <c r="G1260" s="273">
        <f>F1260+16</f>
        <v>46238</v>
      </c>
    </row>
    <row r="1261" spans="1:8">
      <c r="A1261" s="272"/>
      <c r="B1261" s="252" t="s">
        <v>973</v>
      </c>
      <c r="C1261" s="252" t="s">
        <v>972</v>
      </c>
      <c r="D1261" s="251"/>
      <c r="E1261" s="247">
        <f>F1261-4</f>
        <v>46225</v>
      </c>
      <c r="F1261" s="247">
        <f>F1260+7</f>
        <v>46229</v>
      </c>
      <c r="G1261" s="247">
        <f>F1261+16</f>
        <v>46245</v>
      </c>
    </row>
    <row r="1262" spans="1:8" ht="16.5" customHeight="1">
      <c r="A1262" s="272"/>
      <c r="B1262" s="271" t="s">
        <v>954</v>
      </c>
      <c r="C1262" s="252" t="s">
        <v>971</v>
      </c>
      <c r="D1262" s="248"/>
      <c r="E1262" s="247">
        <f>F1262-4</f>
        <v>46232</v>
      </c>
      <c r="F1262" s="247">
        <f>F1261+7</f>
        <v>46236</v>
      </c>
      <c r="G1262" s="247">
        <f>F1262+16</f>
        <v>46252</v>
      </c>
    </row>
    <row r="1263" spans="1:8">
      <c r="A1263" s="272"/>
      <c r="B1263" s="288"/>
      <c r="C1263" s="265"/>
      <c r="D1263" s="264"/>
      <c r="E1263" s="263"/>
      <c r="F1263" s="263"/>
      <c r="G1263" s="263"/>
    </row>
    <row r="1264" spans="1:8">
      <c r="A1264" s="272"/>
      <c r="B1264" s="287"/>
      <c r="C1264" s="287"/>
      <c r="D1264" s="264"/>
      <c r="E1264" s="263"/>
      <c r="F1264" s="263"/>
      <c r="G1264" s="245"/>
    </row>
    <row r="1265" spans="1:8">
      <c r="A1265" s="280" t="s">
        <v>970</v>
      </c>
      <c r="D1265" s="264"/>
      <c r="E1265" s="263"/>
      <c r="F1265" s="263"/>
      <c r="G1265" s="245"/>
    </row>
    <row r="1266" spans="1:8">
      <c r="A1266" s="272"/>
      <c r="B1266" s="259" t="s">
        <v>5</v>
      </c>
      <c r="C1266" s="259" t="s">
        <v>6</v>
      </c>
      <c r="D1266" s="258" t="s">
        <v>7</v>
      </c>
      <c r="E1266" s="255" t="s">
        <v>817</v>
      </c>
      <c r="F1266" s="255" t="s">
        <v>817</v>
      </c>
      <c r="G1266" s="255" t="s">
        <v>969</v>
      </c>
      <c r="H1266" s="255" t="s">
        <v>968</v>
      </c>
    </row>
    <row r="1267" spans="1:8">
      <c r="A1267" s="272"/>
      <c r="B1267" s="257"/>
      <c r="C1267" s="257"/>
      <c r="D1267" s="256"/>
      <c r="E1267" s="255" t="s">
        <v>880</v>
      </c>
      <c r="F1267" s="255" t="s">
        <v>10</v>
      </c>
      <c r="G1267" s="255" t="s">
        <v>11</v>
      </c>
      <c r="H1267" s="255" t="s">
        <v>11</v>
      </c>
    </row>
    <row r="1268" spans="1:8" ht="16.5" customHeight="1">
      <c r="A1268" s="272"/>
      <c r="B1268" s="271" t="s">
        <v>962</v>
      </c>
      <c r="C1268" s="252" t="s">
        <v>961</v>
      </c>
      <c r="D1268" s="254" t="s">
        <v>960</v>
      </c>
      <c r="E1268" s="247">
        <f>F1268-3</f>
        <v>46206</v>
      </c>
      <c r="F1268" s="247">
        <v>46209</v>
      </c>
      <c r="G1268" s="247">
        <f>F1268+14</f>
        <v>46223</v>
      </c>
      <c r="H1268" s="247" t="s">
        <v>953</v>
      </c>
    </row>
    <row r="1269" spans="1:8">
      <c r="A1269" s="270"/>
      <c r="B1269" s="271" t="s">
        <v>959</v>
      </c>
      <c r="C1269" s="252" t="s">
        <v>967</v>
      </c>
      <c r="D1269" s="251"/>
      <c r="E1269" s="247">
        <f>F1269-3</f>
        <v>46213</v>
      </c>
      <c r="F1269" s="247">
        <f>F1268+7</f>
        <v>46216</v>
      </c>
      <c r="G1269" s="247">
        <f>F1269+14</f>
        <v>46230</v>
      </c>
      <c r="H1269" s="247" t="s">
        <v>953</v>
      </c>
    </row>
    <row r="1270" spans="1:8" ht="16.5" customHeight="1">
      <c r="A1270" s="270"/>
      <c r="B1270" s="271" t="s">
        <v>966</v>
      </c>
      <c r="C1270" s="252" t="s">
        <v>965</v>
      </c>
      <c r="D1270" s="251"/>
      <c r="E1270" s="247">
        <f>F1270-3</f>
        <v>46220</v>
      </c>
      <c r="F1270" s="247">
        <f>F1269+7</f>
        <v>46223</v>
      </c>
      <c r="G1270" s="247">
        <f>F1270+14</f>
        <v>46237</v>
      </c>
      <c r="H1270" s="247" t="s">
        <v>953</v>
      </c>
    </row>
    <row r="1271" spans="1:8" ht="16.5" customHeight="1">
      <c r="A1271" s="270"/>
      <c r="B1271" s="252" t="s">
        <v>955</v>
      </c>
      <c r="C1271" s="252" t="s">
        <v>897</v>
      </c>
      <c r="D1271" s="251"/>
      <c r="E1271" s="247">
        <f>F1271-3</f>
        <v>46227</v>
      </c>
      <c r="F1271" s="247">
        <f>F1270+7</f>
        <v>46230</v>
      </c>
      <c r="G1271" s="247">
        <f>F1271+14</f>
        <v>46244</v>
      </c>
      <c r="H1271" s="247" t="s">
        <v>953</v>
      </c>
    </row>
    <row r="1272" spans="1:8" ht="16.5" customHeight="1">
      <c r="A1272" s="270"/>
      <c r="B1272" s="271" t="s">
        <v>964</v>
      </c>
      <c r="C1272" s="252"/>
      <c r="D1272" s="248"/>
      <c r="E1272" s="247">
        <f>F1272-3</f>
        <v>46234</v>
      </c>
      <c r="F1272" s="247">
        <f>F1271+7</f>
        <v>46237</v>
      </c>
      <c r="G1272" s="247">
        <f>F1272+14</f>
        <v>46251</v>
      </c>
      <c r="H1272" s="247" t="s">
        <v>953</v>
      </c>
    </row>
    <row r="1273" spans="1:8" ht="16.5" customHeight="1">
      <c r="A1273" s="270"/>
      <c r="B1273" s="265"/>
      <c r="C1273" s="286"/>
      <c r="D1273" s="264"/>
      <c r="E1273" s="263"/>
      <c r="F1273" s="263"/>
      <c r="G1273" s="263"/>
      <c r="H1273" s="263"/>
    </row>
    <row r="1274" spans="1:8">
      <c r="A1274" s="267" t="s">
        <v>863</v>
      </c>
      <c r="B1274" s="285"/>
      <c r="C1274" s="284"/>
      <c r="D1274" s="283"/>
      <c r="E1274" s="282"/>
      <c r="F1274" s="281"/>
      <c r="G1274" s="282"/>
      <c r="H1274" s="281"/>
    </row>
    <row r="1275" spans="1:8">
      <c r="A1275" s="270"/>
      <c r="B1275" s="280"/>
      <c r="C1275" s="280"/>
      <c r="D1275" s="261"/>
      <c r="E1275" s="260"/>
      <c r="F1275" s="260"/>
      <c r="G1275" s="263"/>
    </row>
    <row r="1276" spans="1:8">
      <c r="A1276" s="270"/>
      <c r="B1276" s="259" t="s">
        <v>5</v>
      </c>
      <c r="C1276" s="259" t="s">
        <v>6</v>
      </c>
      <c r="D1276" s="258" t="s">
        <v>7</v>
      </c>
      <c r="E1276" s="255" t="s">
        <v>817</v>
      </c>
      <c r="F1276" s="255" t="s">
        <v>817</v>
      </c>
      <c r="G1276" s="255" t="s">
        <v>963</v>
      </c>
      <c r="H1276" s="255" t="s">
        <v>863</v>
      </c>
    </row>
    <row r="1277" spans="1:8">
      <c r="A1277" s="270"/>
      <c r="B1277" s="257"/>
      <c r="C1277" s="257"/>
      <c r="D1277" s="256"/>
      <c r="E1277" s="255" t="s">
        <v>880</v>
      </c>
      <c r="F1277" s="255" t="s">
        <v>10</v>
      </c>
      <c r="G1277" s="255" t="s">
        <v>11</v>
      </c>
      <c r="H1277" s="255" t="s">
        <v>11</v>
      </c>
    </row>
    <row r="1278" spans="1:8" ht="16.5" customHeight="1">
      <c r="A1278" s="270"/>
      <c r="B1278" s="271" t="s">
        <v>962</v>
      </c>
      <c r="C1278" s="252" t="s">
        <v>961</v>
      </c>
      <c r="D1278" s="254" t="s">
        <v>960</v>
      </c>
      <c r="E1278" s="247">
        <f>F1278-3</f>
        <v>46206</v>
      </c>
      <c r="F1278" s="247">
        <v>46209</v>
      </c>
      <c r="G1278" s="247">
        <f>F1278+14</f>
        <v>46223</v>
      </c>
      <c r="H1278" s="247" t="s">
        <v>953</v>
      </c>
    </row>
    <row r="1279" spans="1:8" ht="16.5" customHeight="1">
      <c r="A1279" s="270"/>
      <c r="B1279" s="271" t="s">
        <v>959</v>
      </c>
      <c r="C1279" s="252" t="s">
        <v>958</v>
      </c>
      <c r="D1279" s="251"/>
      <c r="E1279" s="247">
        <f>F1279-3</f>
        <v>46213</v>
      </c>
      <c r="F1279" s="247">
        <f>F1278+7</f>
        <v>46216</v>
      </c>
      <c r="G1279" s="247">
        <f>F1279+14</f>
        <v>46230</v>
      </c>
      <c r="H1279" s="247" t="s">
        <v>953</v>
      </c>
    </row>
    <row r="1280" spans="1:8" ht="16.5" customHeight="1">
      <c r="A1280" s="270"/>
      <c r="B1280" s="271" t="s">
        <v>957</v>
      </c>
      <c r="C1280" s="252" t="s">
        <v>956</v>
      </c>
      <c r="D1280" s="251"/>
      <c r="E1280" s="247">
        <f>F1280-3</f>
        <v>46220</v>
      </c>
      <c r="F1280" s="247">
        <f>F1279+7</f>
        <v>46223</v>
      </c>
      <c r="G1280" s="247">
        <f>F1280+14</f>
        <v>46237</v>
      </c>
      <c r="H1280" s="247" t="s">
        <v>953</v>
      </c>
    </row>
    <row r="1281" spans="1:8" ht="16.5" customHeight="1">
      <c r="A1281" s="270"/>
      <c r="B1281" s="252" t="s">
        <v>955</v>
      </c>
      <c r="C1281" s="252" t="s">
        <v>897</v>
      </c>
      <c r="D1281" s="251"/>
      <c r="E1281" s="247">
        <f>F1281-3</f>
        <v>46227</v>
      </c>
      <c r="F1281" s="247">
        <f>F1280+7</f>
        <v>46230</v>
      </c>
      <c r="G1281" s="247">
        <f>F1281+14</f>
        <v>46244</v>
      </c>
      <c r="H1281" s="247" t="s">
        <v>953</v>
      </c>
    </row>
    <row r="1282" spans="1:8">
      <c r="A1282" s="270"/>
      <c r="B1282" s="271" t="s">
        <v>954</v>
      </c>
      <c r="C1282" s="252"/>
      <c r="D1282" s="248"/>
      <c r="E1282" s="247">
        <f>F1282-3</f>
        <v>46234</v>
      </c>
      <c r="F1282" s="247">
        <f>F1281+7</f>
        <v>46237</v>
      </c>
      <c r="G1282" s="247">
        <f>F1282+14</f>
        <v>46251</v>
      </c>
      <c r="H1282" s="247" t="s">
        <v>953</v>
      </c>
    </row>
    <row r="1283" spans="1:8">
      <c r="A1283" s="270"/>
      <c r="B1283" s="265"/>
      <c r="C1283" s="265"/>
      <c r="D1283" s="264"/>
      <c r="E1283" s="263"/>
      <c r="F1283" s="263"/>
      <c r="G1283" s="263"/>
      <c r="H1283" s="260"/>
    </row>
    <row r="1284" spans="1:8">
      <c r="A1284" s="267" t="s">
        <v>952</v>
      </c>
      <c r="B1284" s="265"/>
      <c r="C1284" s="265"/>
      <c r="D1284" s="264"/>
      <c r="E1284" s="263"/>
      <c r="F1284" s="263"/>
      <c r="G1284" s="263"/>
      <c r="H1284" s="260"/>
    </row>
    <row r="1285" spans="1:8">
      <c r="A1285" s="270"/>
      <c r="B1285" s="259" t="s">
        <v>5</v>
      </c>
      <c r="C1285" s="259" t="s">
        <v>6</v>
      </c>
      <c r="D1285" s="258" t="s">
        <v>7</v>
      </c>
      <c r="E1285" s="255" t="s">
        <v>817</v>
      </c>
      <c r="F1285" s="255" t="s">
        <v>817</v>
      </c>
      <c r="G1285" s="255" t="s">
        <v>952</v>
      </c>
      <c r="H1285" s="260"/>
    </row>
    <row r="1286" spans="1:8">
      <c r="A1286" s="270"/>
      <c r="B1286" s="257"/>
      <c r="C1286" s="257"/>
      <c r="D1286" s="256"/>
      <c r="E1286" s="255" t="s">
        <v>880</v>
      </c>
      <c r="F1286" s="255" t="s">
        <v>10</v>
      </c>
      <c r="G1286" s="255" t="s">
        <v>11</v>
      </c>
      <c r="H1286" s="260"/>
    </row>
    <row r="1287" spans="1:8" ht="16.5" customHeight="1">
      <c r="A1287" s="270"/>
      <c r="B1287" s="271" t="s">
        <v>946</v>
      </c>
      <c r="C1287" s="252" t="s">
        <v>951</v>
      </c>
      <c r="D1287" s="254" t="s">
        <v>950</v>
      </c>
      <c r="E1287" s="247">
        <f>F1287-4</f>
        <v>46206</v>
      </c>
      <c r="F1287" s="247">
        <v>46210</v>
      </c>
      <c r="G1287" s="247">
        <f>F1287+30</f>
        <v>46240</v>
      </c>
      <c r="H1287" s="260"/>
    </row>
    <row r="1288" spans="1:8">
      <c r="A1288" s="270"/>
      <c r="B1288" s="271" t="s">
        <v>943</v>
      </c>
      <c r="C1288" s="252" t="s">
        <v>949</v>
      </c>
      <c r="D1288" s="251"/>
      <c r="E1288" s="247">
        <f>F1288-4</f>
        <v>46213</v>
      </c>
      <c r="F1288" s="247">
        <f>F1287+7</f>
        <v>46217</v>
      </c>
      <c r="G1288" s="247">
        <f>F1288+30</f>
        <v>46247</v>
      </c>
      <c r="H1288" s="260"/>
    </row>
    <row r="1289" spans="1:8">
      <c r="A1289" s="270"/>
      <c r="B1289" s="271" t="s">
        <v>941</v>
      </c>
      <c r="C1289" s="252" t="s">
        <v>940</v>
      </c>
      <c r="D1289" s="251"/>
      <c r="E1289" s="247">
        <f>F1289-4</f>
        <v>46220</v>
      </c>
      <c r="F1289" s="247">
        <f>F1288+7</f>
        <v>46224</v>
      </c>
      <c r="G1289" s="247">
        <f>F1289+30</f>
        <v>46254</v>
      </c>
      <c r="H1289" s="260"/>
    </row>
    <row r="1290" spans="1:8">
      <c r="A1290" s="270"/>
      <c r="B1290" s="252" t="s">
        <v>939</v>
      </c>
      <c r="C1290" s="252" t="s">
        <v>948</v>
      </c>
      <c r="D1290" s="251"/>
      <c r="E1290" s="247">
        <f>F1290-4</f>
        <v>46227</v>
      </c>
      <c r="F1290" s="247">
        <f>F1289+7</f>
        <v>46231</v>
      </c>
      <c r="G1290" s="247">
        <f>F1290+30</f>
        <v>46261</v>
      </c>
      <c r="H1290" s="260"/>
    </row>
    <row r="1291" spans="1:8">
      <c r="A1291" s="270"/>
      <c r="B1291" s="271" t="s">
        <v>937</v>
      </c>
      <c r="C1291" s="252" t="s">
        <v>936</v>
      </c>
      <c r="D1291" s="248"/>
      <c r="E1291" s="247">
        <f>F1291-4</f>
        <v>46234</v>
      </c>
      <c r="F1291" s="247">
        <f>F1290+7</f>
        <v>46238</v>
      </c>
      <c r="G1291" s="247">
        <f>F1291+30</f>
        <v>46268</v>
      </c>
      <c r="H1291" s="260"/>
    </row>
    <row r="1292" spans="1:8">
      <c r="A1292" s="267" t="s">
        <v>947</v>
      </c>
      <c r="D1292" s="261"/>
      <c r="E1292" s="260"/>
      <c r="F1292" s="260"/>
      <c r="G1292" s="260"/>
      <c r="H1292" s="260"/>
    </row>
    <row r="1293" spans="1:8">
      <c r="A1293" s="270"/>
      <c r="B1293" s="259" t="s">
        <v>5</v>
      </c>
      <c r="C1293" s="259" t="s">
        <v>6</v>
      </c>
      <c r="D1293" s="258" t="s">
        <v>7</v>
      </c>
      <c r="E1293" s="255" t="s">
        <v>817</v>
      </c>
      <c r="F1293" s="255" t="s">
        <v>817</v>
      </c>
      <c r="G1293" s="255" t="s">
        <v>861</v>
      </c>
      <c r="H1293" s="260"/>
    </row>
    <row r="1294" spans="1:8">
      <c r="A1294" s="270"/>
      <c r="B1294" s="257"/>
      <c r="C1294" s="257"/>
      <c r="D1294" s="256"/>
      <c r="E1294" s="255" t="s">
        <v>880</v>
      </c>
      <c r="F1294" s="255" t="s">
        <v>10</v>
      </c>
      <c r="G1294" s="255" t="s">
        <v>11</v>
      </c>
      <c r="H1294" s="260"/>
    </row>
    <row r="1295" spans="1:8" ht="16.5" customHeight="1">
      <c r="A1295" s="270"/>
      <c r="B1295" s="271" t="s">
        <v>946</v>
      </c>
      <c r="C1295" s="252" t="s">
        <v>945</v>
      </c>
      <c r="D1295" s="254" t="s">
        <v>944</v>
      </c>
      <c r="E1295" s="247">
        <f>F1295-4</f>
        <v>46206</v>
      </c>
      <c r="F1295" s="247">
        <v>46210</v>
      </c>
      <c r="G1295" s="247">
        <f>F1295+29</f>
        <v>46239</v>
      </c>
      <c r="H1295" s="260"/>
    </row>
    <row r="1296" spans="1:8">
      <c r="A1296" s="270"/>
      <c r="B1296" s="271" t="s">
        <v>943</v>
      </c>
      <c r="C1296" s="252" t="s">
        <v>942</v>
      </c>
      <c r="D1296" s="251"/>
      <c r="E1296" s="247">
        <f>F1296-4</f>
        <v>46213</v>
      </c>
      <c r="F1296" s="247">
        <f>F1295+7</f>
        <v>46217</v>
      </c>
      <c r="G1296" s="247">
        <f>F1296+29</f>
        <v>46246</v>
      </c>
      <c r="H1296" s="260"/>
    </row>
    <row r="1297" spans="1:8">
      <c r="A1297" s="270"/>
      <c r="B1297" s="271" t="s">
        <v>941</v>
      </c>
      <c r="C1297" s="252" t="s">
        <v>940</v>
      </c>
      <c r="D1297" s="251"/>
      <c r="E1297" s="247">
        <f>F1297-4</f>
        <v>46220</v>
      </c>
      <c r="F1297" s="247">
        <f>F1296+7</f>
        <v>46224</v>
      </c>
      <c r="G1297" s="247">
        <f>F1297+29</f>
        <v>46253</v>
      </c>
      <c r="H1297" s="260"/>
    </row>
    <row r="1298" spans="1:8">
      <c r="A1298" s="270"/>
      <c r="B1298" s="252" t="s">
        <v>939</v>
      </c>
      <c r="C1298" s="252" t="s">
        <v>938</v>
      </c>
      <c r="D1298" s="251"/>
      <c r="E1298" s="247">
        <f>F1298-4</f>
        <v>46227</v>
      </c>
      <c r="F1298" s="247">
        <f>F1297+7</f>
        <v>46231</v>
      </c>
      <c r="G1298" s="247">
        <f>F1298+29</f>
        <v>46260</v>
      </c>
      <c r="H1298" s="260"/>
    </row>
    <row r="1299" spans="1:8">
      <c r="A1299" s="270"/>
      <c r="B1299" s="271" t="s">
        <v>937</v>
      </c>
      <c r="C1299" s="252" t="s">
        <v>936</v>
      </c>
      <c r="D1299" s="248"/>
      <c r="E1299" s="247">
        <f>F1299-4</f>
        <v>46234</v>
      </c>
      <c r="F1299" s="247">
        <f>F1298+7</f>
        <v>46238</v>
      </c>
      <c r="G1299" s="247">
        <f>F1299+29</f>
        <v>46267</v>
      </c>
      <c r="H1299" s="260"/>
    </row>
    <row r="1300" spans="1:8">
      <c r="A1300" s="270"/>
      <c r="B1300" s="265"/>
      <c r="C1300" s="279"/>
      <c r="D1300" s="264"/>
      <c r="E1300" s="263"/>
      <c r="F1300" s="263"/>
      <c r="G1300" s="263"/>
      <c r="H1300" s="260"/>
    </row>
    <row r="1301" spans="1:8">
      <c r="A1301" s="270"/>
      <c r="B1301" s="259" t="s">
        <v>5</v>
      </c>
      <c r="C1301" s="259" t="s">
        <v>6</v>
      </c>
      <c r="D1301" s="258" t="s">
        <v>7</v>
      </c>
      <c r="E1301" s="255" t="s">
        <v>817</v>
      </c>
      <c r="F1301" s="255" t="s">
        <v>817</v>
      </c>
      <c r="G1301" s="255" t="s">
        <v>861</v>
      </c>
      <c r="H1301" s="260"/>
    </row>
    <row r="1302" spans="1:8">
      <c r="A1302" s="270"/>
      <c r="B1302" s="257"/>
      <c r="C1302" s="257"/>
      <c r="D1302" s="256"/>
      <c r="E1302" s="255" t="s">
        <v>880</v>
      </c>
      <c r="F1302" s="255" t="s">
        <v>10</v>
      </c>
      <c r="G1302" s="255" t="s">
        <v>11</v>
      </c>
      <c r="H1302" s="260"/>
    </row>
    <row r="1303" spans="1:8">
      <c r="A1303" s="270"/>
      <c r="B1303" s="271" t="s">
        <v>935</v>
      </c>
      <c r="C1303" s="252" t="s">
        <v>934</v>
      </c>
      <c r="D1303" s="254" t="s">
        <v>933</v>
      </c>
      <c r="E1303" s="247">
        <f>F1303-4</f>
        <v>46201</v>
      </c>
      <c r="F1303" s="247">
        <v>46205</v>
      </c>
      <c r="G1303" s="247">
        <f>F1303+25</f>
        <v>46230</v>
      </c>
      <c r="H1303" s="260"/>
    </row>
    <row r="1304" spans="1:8">
      <c r="A1304" s="270"/>
      <c r="B1304" s="271" t="s">
        <v>932</v>
      </c>
      <c r="C1304" s="252" t="s">
        <v>931</v>
      </c>
      <c r="D1304" s="251"/>
      <c r="E1304" s="247">
        <f>F1304-4</f>
        <v>46208</v>
      </c>
      <c r="F1304" s="247">
        <f>F1303+7</f>
        <v>46212</v>
      </c>
      <c r="G1304" s="247">
        <f>F1304+25</f>
        <v>46237</v>
      </c>
      <c r="H1304" s="260"/>
    </row>
    <row r="1305" spans="1:8">
      <c r="A1305" s="270"/>
      <c r="B1305" s="271" t="s">
        <v>930</v>
      </c>
      <c r="C1305" s="252" t="s">
        <v>929</v>
      </c>
      <c r="D1305" s="251"/>
      <c r="E1305" s="247">
        <f>F1305-4</f>
        <v>46215</v>
      </c>
      <c r="F1305" s="247">
        <f>F1304+7</f>
        <v>46219</v>
      </c>
      <c r="G1305" s="247">
        <f>F1305+25</f>
        <v>46244</v>
      </c>
      <c r="H1305" s="260"/>
    </row>
    <row r="1306" spans="1:8">
      <c r="A1306" s="270"/>
      <c r="B1306" s="252" t="s">
        <v>928</v>
      </c>
      <c r="C1306" s="252" t="s">
        <v>927</v>
      </c>
      <c r="D1306" s="251"/>
      <c r="E1306" s="247">
        <f>F1306-4</f>
        <v>46222</v>
      </c>
      <c r="F1306" s="247">
        <f>F1305+7</f>
        <v>46226</v>
      </c>
      <c r="G1306" s="247">
        <f>F1306+25</f>
        <v>46251</v>
      </c>
      <c r="H1306" s="260"/>
    </row>
    <row r="1307" spans="1:8">
      <c r="A1307" s="270"/>
      <c r="B1307" s="271" t="s">
        <v>926</v>
      </c>
      <c r="C1307" s="252"/>
      <c r="D1307" s="248"/>
      <c r="E1307" s="247">
        <f>F1307-4</f>
        <v>46229</v>
      </c>
      <c r="F1307" s="247">
        <f>F1306+7</f>
        <v>46233</v>
      </c>
      <c r="G1307" s="247">
        <f>F1307+25</f>
        <v>46258</v>
      </c>
      <c r="H1307" s="260"/>
    </row>
    <row r="1308" spans="1:8">
      <c r="A1308" s="270"/>
      <c r="D1308" s="261"/>
      <c r="E1308" s="260"/>
      <c r="F1308" s="278"/>
      <c r="G1308" s="260"/>
      <c r="H1308" s="260"/>
    </row>
    <row r="1309" spans="1:8">
      <c r="A1309" s="270"/>
      <c r="B1309" s="259" t="s">
        <v>5</v>
      </c>
      <c r="C1309" s="259" t="s">
        <v>6</v>
      </c>
      <c r="D1309" s="258" t="s">
        <v>7</v>
      </c>
      <c r="E1309" s="255" t="s">
        <v>817</v>
      </c>
      <c r="F1309" s="255" t="s">
        <v>817</v>
      </c>
      <c r="G1309" s="255" t="s">
        <v>861</v>
      </c>
      <c r="H1309" s="260"/>
    </row>
    <row r="1310" spans="1:8">
      <c r="A1310" s="270"/>
      <c r="B1310" s="257"/>
      <c r="C1310" s="257"/>
      <c r="D1310" s="256"/>
      <c r="E1310" s="255" t="s">
        <v>880</v>
      </c>
      <c r="F1310" s="255" t="s">
        <v>10</v>
      </c>
      <c r="G1310" s="255" t="s">
        <v>11</v>
      </c>
      <c r="H1310" s="260"/>
    </row>
    <row r="1311" spans="1:8">
      <c r="A1311" s="270"/>
      <c r="B1311" s="271" t="s">
        <v>925</v>
      </c>
      <c r="C1311" s="252" t="s">
        <v>924</v>
      </c>
      <c r="D1311" s="254" t="s">
        <v>923</v>
      </c>
      <c r="E1311" s="247">
        <f>F1311-4</f>
        <v>46201</v>
      </c>
      <c r="F1311" s="247">
        <v>46205</v>
      </c>
      <c r="G1311" s="247">
        <f>F1311+26</f>
        <v>46231</v>
      </c>
      <c r="H1311" s="260"/>
    </row>
    <row r="1312" spans="1:8">
      <c r="A1312" s="270"/>
      <c r="B1312" s="271" t="s">
        <v>922</v>
      </c>
      <c r="C1312" s="252" t="s">
        <v>921</v>
      </c>
      <c r="D1312" s="251"/>
      <c r="E1312" s="247">
        <f>F1312-4</f>
        <v>46208</v>
      </c>
      <c r="F1312" s="247">
        <f>F1311+7</f>
        <v>46212</v>
      </c>
      <c r="G1312" s="247">
        <f>F1312+26</f>
        <v>46238</v>
      </c>
      <c r="H1312" s="260"/>
    </row>
    <row r="1313" spans="1:8">
      <c r="A1313" s="270"/>
      <c r="B1313" s="271" t="s">
        <v>920</v>
      </c>
      <c r="C1313" s="252" t="s">
        <v>919</v>
      </c>
      <c r="D1313" s="251"/>
      <c r="E1313" s="247">
        <f>F1313-4</f>
        <v>46215</v>
      </c>
      <c r="F1313" s="247">
        <f>F1312+7</f>
        <v>46219</v>
      </c>
      <c r="G1313" s="247">
        <f>F1313+26</f>
        <v>46245</v>
      </c>
      <c r="H1313" s="260"/>
    </row>
    <row r="1314" spans="1:8">
      <c r="A1314" s="270"/>
      <c r="B1314" s="252" t="s">
        <v>918</v>
      </c>
      <c r="C1314" s="252" t="s">
        <v>917</v>
      </c>
      <c r="D1314" s="251"/>
      <c r="E1314" s="247">
        <f>F1314-4</f>
        <v>46222</v>
      </c>
      <c r="F1314" s="247">
        <f>F1313+7</f>
        <v>46226</v>
      </c>
      <c r="G1314" s="247">
        <f>F1314+26</f>
        <v>46252</v>
      </c>
      <c r="H1314" s="260"/>
    </row>
    <row r="1315" spans="1:8">
      <c r="A1315" s="270"/>
      <c r="B1315" s="271" t="s">
        <v>916</v>
      </c>
      <c r="C1315" s="252" t="s">
        <v>734</v>
      </c>
      <c r="D1315" s="248"/>
      <c r="E1315" s="247">
        <f>F1315-4</f>
        <v>46229</v>
      </c>
      <c r="F1315" s="247">
        <f>F1314+7</f>
        <v>46233</v>
      </c>
      <c r="G1315" s="247">
        <f>F1315+26</f>
        <v>46259</v>
      </c>
      <c r="H1315" s="260"/>
    </row>
    <row r="1316" spans="1:8">
      <c r="A1316" s="270"/>
      <c r="B1316" s="277"/>
      <c r="C1316" s="276"/>
      <c r="D1316" s="264"/>
      <c r="E1316" s="263"/>
      <c r="F1316" s="263"/>
      <c r="G1316" s="263"/>
      <c r="H1316" s="260"/>
    </row>
    <row r="1317" spans="1:8">
      <c r="A1317" s="267" t="s">
        <v>915</v>
      </c>
      <c r="D1317" s="261"/>
      <c r="E1317" s="260"/>
      <c r="F1317" s="260"/>
      <c r="G1317" s="260"/>
    </row>
    <row r="1318" spans="1:8">
      <c r="A1318" s="270"/>
      <c r="B1318" s="259" t="s">
        <v>914</v>
      </c>
      <c r="C1318" s="259" t="s">
        <v>6</v>
      </c>
      <c r="D1318" s="258" t="s">
        <v>7</v>
      </c>
      <c r="E1318" s="255" t="s">
        <v>817</v>
      </c>
      <c r="F1318" s="255" t="s">
        <v>817</v>
      </c>
      <c r="G1318" s="255" t="s">
        <v>749</v>
      </c>
    </row>
    <row r="1319" spans="1:8">
      <c r="A1319" s="270"/>
      <c r="B1319" s="257"/>
      <c r="C1319" s="257"/>
      <c r="D1319" s="256"/>
      <c r="E1319" s="255" t="s">
        <v>880</v>
      </c>
      <c r="F1319" s="255" t="s">
        <v>10</v>
      </c>
      <c r="G1319" s="255" t="s">
        <v>11</v>
      </c>
    </row>
    <row r="1320" spans="1:8">
      <c r="A1320" s="270"/>
      <c r="B1320" s="275" t="s">
        <v>913</v>
      </c>
      <c r="C1320" s="274"/>
      <c r="D1320" s="254" t="s">
        <v>912</v>
      </c>
      <c r="E1320" s="273">
        <f>F1320-4</f>
        <v>46201</v>
      </c>
      <c r="F1320" s="273">
        <v>46205</v>
      </c>
      <c r="G1320" s="273">
        <f>F1320+36</f>
        <v>46241</v>
      </c>
    </row>
    <row r="1321" spans="1:8">
      <c r="A1321" s="270"/>
      <c r="B1321" s="271" t="s">
        <v>911</v>
      </c>
      <c r="C1321" s="252" t="s">
        <v>910</v>
      </c>
      <c r="D1321" s="251"/>
      <c r="E1321" s="247">
        <f>F1321-4</f>
        <v>46208</v>
      </c>
      <c r="F1321" s="247">
        <f>F1320+7</f>
        <v>46212</v>
      </c>
      <c r="G1321" s="247">
        <f>F1321+36</f>
        <v>46248</v>
      </c>
    </row>
    <row r="1322" spans="1:8">
      <c r="A1322" s="272"/>
      <c r="B1322" s="271" t="s">
        <v>909</v>
      </c>
      <c r="C1322" s="252" t="s">
        <v>908</v>
      </c>
      <c r="D1322" s="251"/>
      <c r="E1322" s="247">
        <f>F1322-4</f>
        <v>46215</v>
      </c>
      <c r="F1322" s="247">
        <f>F1321+7</f>
        <v>46219</v>
      </c>
      <c r="G1322" s="247">
        <f>F1322+36</f>
        <v>46255</v>
      </c>
    </row>
    <row r="1323" spans="1:8">
      <c r="A1323" s="272"/>
      <c r="B1323" s="252" t="s">
        <v>907</v>
      </c>
      <c r="C1323" s="252" t="s">
        <v>906</v>
      </c>
      <c r="D1323" s="251"/>
      <c r="E1323" s="247">
        <f>F1323-4</f>
        <v>46222</v>
      </c>
      <c r="F1323" s="247">
        <f>F1322+7</f>
        <v>46226</v>
      </c>
      <c r="G1323" s="247">
        <f>F1323+36</f>
        <v>46262</v>
      </c>
    </row>
    <row r="1324" spans="1:8">
      <c r="A1324" s="272"/>
      <c r="B1324" s="271" t="s">
        <v>905</v>
      </c>
      <c r="C1324" s="252" t="s">
        <v>904</v>
      </c>
      <c r="D1324" s="248"/>
      <c r="E1324" s="247">
        <f>F1324-4</f>
        <v>46229</v>
      </c>
      <c r="F1324" s="247">
        <f>F1323+7</f>
        <v>46233</v>
      </c>
      <c r="G1324" s="247">
        <f>F1324+36</f>
        <v>46269</v>
      </c>
    </row>
    <row r="1325" spans="1:8">
      <c r="A1325" s="270"/>
      <c r="B1325" s="265"/>
      <c r="C1325" s="265"/>
      <c r="D1325" s="264"/>
      <c r="E1325" s="263"/>
      <c r="F1325" s="263"/>
      <c r="G1325" s="263"/>
    </row>
    <row r="1326" spans="1:8">
      <c r="A1326" s="267" t="s">
        <v>903</v>
      </c>
      <c r="B1326" s="265"/>
      <c r="C1326" s="265"/>
      <c r="D1326" s="264"/>
      <c r="E1326" s="263"/>
      <c r="F1326" s="263"/>
      <c r="G1326" s="263"/>
    </row>
    <row r="1327" spans="1:8">
      <c r="A1327" s="270"/>
      <c r="B1327" s="259" t="s">
        <v>5</v>
      </c>
      <c r="C1327" s="259" t="s">
        <v>6</v>
      </c>
      <c r="D1327" s="258" t="s">
        <v>7</v>
      </c>
      <c r="E1327" s="255" t="s">
        <v>817</v>
      </c>
      <c r="F1327" s="255" t="s">
        <v>817</v>
      </c>
      <c r="G1327" s="255" t="s">
        <v>902</v>
      </c>
    </row>
    <row r="1328" spans="1:8">
      <c r="A1328" s="270"/>
      <c r="B1328" s="257"/>
      <c r="C1328" s="257"/>
      <c r="D1328" s="256"/>
      <c r="E1328" s="255" t="s">
        <v>880</v>
      </c>
      <c r="F1328" s="255" t="s">
        <v>10</v>
      </c>
      <c r="G1328" s="255" t="s">
        <v>11</v>
      </c>
    </row>
    <row r="1329" spans="1:8">
      <c r="A1329" s="270"/>
      <c r="B1329" s="271" t="s">
        <v>901</v>
      </c>
      <c r="C1329" s="252" t="s">
        <v>900</v>
      </c>
      <c r="D1329" s="254" t="s">
        <v>899</v>
      </c>
      <c r="E1329" s="247">
        <f>F1329-3</f>
        <v>46203</v>
      </c>
      <c r="F1329" s="247">
        <v>46206</v>
      </c>
      <c r="G1329" s="247">
        <f>F1329+39</f>
        <v>46245</v>
      </c>
    </row>
    <row r="1330" spans="1:8">
      <c r="A1330" s="270"/>
      <c r="B1330" s="271" t="s">
        <v>898</v>
      </c>
      <c r="C1330" s="252" t="s">
        <v>897</v>
      </c>
      <c r="D1330" s="251"/>
      <c r="E1330" s="247">
        <f>F1330-3</f>
        <v>46210</v>
      </c>
      <c r="F1330" s="247">
        <f>F1329+7</f>
        <v>46213</v>
      </c>
      <c r="G1330" s="247">
        <f>F1330+39</f>
        <v>46252</v>
      </c>
    </row>
    <row r="1331" spans="1:8">
      <c r="A1331" s="270"/>
      <c r="B1331" s="271" t="s">
        <v>896</v>
      </c>
      <c r="C1331" s="252" t="s">
        <v>895</v>
      </c>
      <c r="D1331" s="251"/>
      <c r="E1331" s="247">
        <f>F1331-3</f>
        <v>46217</v>
      </c>
      <c r="F1331" s="247">
        <f>F1330+7</f>
        <v>46220</v>
      </c>
      <c r="G1331" s="247">
        <f>F1331+39</f>
        <v>46259</v>
      </c>
    </row>
    <row r="1332" spans="1:8">
      <c r="A1332" s="270"/>
      <c r="B1332" s="252" t="s">
        <v>894</v>
      </c>
      <c r="C1332" s="252" t="s">
        <v>893</v>
      </c>
      <c r="D1332" s="251"/>
      <c r="E1332" s="247">
        <f>F1332-3</f>
        <v>46224</v>
      </c>
      <c r="F1332" s="247">
        <f>F1331+7</f>
        <v>46227</v>
      </c>
      <c r="G1332" s="247">
        <f>F1332+39</f>
        <v>46266</v>
      </c>
    </row>
    <row r="1333" spans="1:8">
      <c r="A1333" s="270"/>
      <c r="B1333" s="271" t="s">
        <v>892</v>
      </c>
      <c r="C1333" s="252" t="s">
        <v>730</v>
      </c>
      <c r="D1333" s="248"/>
      <c r="E1333" s="247">
        <f>F1333-3</f>
        <v>46231</v>
      </c>
      <c r="F1333" s="247">
        <f>F1332+7</f>
        <v>46234</v>
      </c>
      <c r="G1333" s="247">
        <f>F1333+39</f>
        <v>46273</v>
      </c>
    </row>
    <row r="1334" spans="1:8" ht="16.5" customHeight="1">
      <c r="A1334" s="270"/>
      <c r="B1334" s="265"/>
      <c r="C1334" s="265"/>
      <c r="D1334" s="264"/>
      <c r="E1334" s="263"/>
      <c r="F1334" s="263"/>
      <c r="G1334" s="263"/>
    </row>
    <row r="1335" spans="1:8">
      <c r="A1335" s="270"/>
      <c r="B1335" s="265"/>
      <c r="C1335" s="265"/>
      <c r="D1335" s="264"/>
      <c r="E1335" s="263"/>
      <c r="F1335" s="263"/>
      <c r="G1335" s="263"/>
    </row>
    <row r="1336" spans="1:8" ht="16.5" customHeight="1">
      <c r="A1336" s="269" t="s">
        <v>776</v>
      </c>
      <c r="B1336" s="269"/>
      <c r="C1336" s="269"/>
      <c r="D1336" s="268"/>
      <c r="E1336" s="268"/>
      <c r="F1336" s="268"/>
      <c r="G1336" s="268"/>
    </row>
    <row r="1337" spans="1:8" ht="16.5" customHeight="1">
      <c r="A1337" s="267" t="s">
        <v>891</v>
      </c>
      <c r="D1337" s="261"/>
      <c r="E1337" s="260"/>
      <c r="F1337" s="260"/>
      <c r="G1337" s="260"/>
    </row>
    <row r="1338" spans="1:8">
      <c r="A1338" s="260"/>
      <c r="B1338" s="259" t="s">
        <v>5</v>
      </c>
      <c r="C1338" s="259" t="s">
        <v>6</v>
      </c>
      <c r="D1338" s="258" t="s">
        <v>7</v>
      </c>
      <c r="E1338" s="255" t="s">
        <v>817</v>
      </c>
      <c r="F1338" s="255" t="s">
        <v>817</v>
      </c>
      <c r="G1338" s="255" t="s">
        <v>890</v>
      </c>
    </row>
    <row r="1339" spans="1:8">
      <c r="A1339" s="260"/>
      <c r="B1339" s="257"/>
      <c r="C1339" s="257"/>
      <c r="D1339" s="256"/>
      <c r="E1339" s="255" t="s">
        <v>880</v>
      </c>
      <c r="F1339" s="247" t="s">
        <v>10</v>
      </c>
      <c r="G1339" s="255" t="s">
        <v>11</v>
      </c>
      <c r="H1339" s="263"/>
    </row>
    <row r="1340" spans="1:8">
      <c r="A1340" s="260"/>
      <c r="B1340" s="253" t="s">
        <v>889</v>
      </c>
      <c r="C1340" s="249" t="s">
        <v>873</v>
      </c>
      <c r="D1340" s="254" t="s">
        <v>878</v>
      </c>
      <c r="E1340" s="247">
        <f>F1340-3</f>
        <v>46205</v>
      </c>
      <c r="F1340" s="247">
        <v>46208</v>
      </c>
      <c r="G1340" s="247">
        <f>F1340+14</f>
        <v>46222</v>
      </c>
    </row>
    <row r="1341" spans="1:8">
      <c r="A1341" s="260"/>
      <c r="B1341" s="253" t="s">
        <v>877</v>
      </c>
      <c r="C1341" s="249" t="s">
        <v>873</v>
      </c>
      <c r="D1341" s="251"/>
      <c r="E1341" s="247">
        <f>F1341-3</f>
        <v>46212</v>
      </c>
      <c r="F1341" s="247">
        <f>7+F1340</f>
        <v>46215</v>
      </c>
      <c r="G1341" s="247">
        <f>F1341+14</f>
        <v>46229</v>
      </c>
    </row>
    <row r="1342" spans="1:8">
      <c r="A1342" s="260"/>
      <c r="B1342" s="250" t="s">
        <v>876</v>
      </c>
      <c r="C1342" s="249" t="s">
        <v>873</v>
      </c>
      <c r="D1342" s="251"/>
      <c r="E1342" s="247">
        <f>F1342-3</f>
        <v>46219</v>
      </c>
      <c r="F1342" s="247">
        <f>7+F1341</f>
        <v>46222</v>
      </c>
      <c r="G1342" s="247">
        <f>F1342+14</f>
        <v>46236</v>
      </c>
    </row>
    <row r="1343" spans="1:8">
      <c r="A1343" s="260"/>
      <c r="B1343" s="252" t="s">
        <v>884</v>
      </c>
      <c r="C1343" s="249" t="s">
        <v>873</v>
      </c>
      <c r="D1343" s="251"/>
      <c r="E1343" s="247">
        <f>F1343-3</f>
        <v>46226</v>
      </c>
      <c r="F1343" s="247">
        <f>7+F1342</f>
        <v>46229</v>
      </c>
      <c r="G1343" s="247">
        <f>F1343+14</f>
        <v>46243</v>
      </c>
    </row>
    <row r="1344" spans="1:8" ht="16.5" customHeight="1">
      <c r="A1344" s="260"/>
      <c r="B1344" s="250"/>
      <c r="C1344" s="249"/>
      <c r="D1344" s="248"/>
      <c r="E1344" s="247">
        <f>F1344-3</f>
        <v>46233</v>
      </c>
      <c r="F1344" s="247">
        <f>7+F1343</f>
        <v>46236</v>
      </c>
      <c r="G1344" s="247">
        <f>F1344+14</f>
        <v>46250</v>
      </c>
    </row>
    <row r="1345" spans="1:8" ht="16.5" customHeight="1">
      <c r="A1345" s="260"/>
      <c r="B1345" s="265"/>
      <c r="C1345" s="265"/>
      <c r="D1345" s="264"/>
      <c r="E1345" s="263"/>
      <c r="F1345" s="263" t="s">
        <v>888</v>
      </c>
      <c r="G1345" s="263"/>
    </row>
    <row r="1346" spans="1:8" ht="16.5" customHeight="1">
      <c r="A1346" s="267" t="s">
        <v>886</v>
      </c>
      <c r="B1346" s="265"/>
      <c r="C1346" s="266"/>
      <c r="D1346" s="261"/>
      <c r="E1346" s="260"/>
      <c r="F1346" s="260"/>
      <c r="G1346" s="260"/>
    </row>
    <row r="1347" spans="1:8">
      <c r="A1347" s="243"/>
      <c r="B1347" s="265"/>
      <c r="C1347" s="265"/>
      <c r="D1347" s="264"/>
      <c r="E1347" s="263"/>
      <c r="F1347" s="263"/>
      <c r="G1347" s="263"/>
    </row>
    <row r="1348" spans="1:8">
      <c r="A1348" s="243"/>
      <c r="B1348" s="259" t="s">
        <v>5</v>
      </c>
      <c r="C1348" s="259" t="s">
        <v>6</v>
      </c>
      <c r="D1348" s="258" t="s">
        <v>7</v>
      </c>
      <c r="E1348" s="255" t="s">
        <v>817</v>
      </c>
      <c r="F1348" s="255" t="s">
        <v>817</v>
      </c>
      <c r="G1348" s="255" t="s">
        <v>887</v>
      </c>
      <c r="H1348" s="255" t="s">
        <v>886</v>
      </c>
    </row>
    <row r="1349" spans="1:8">
      <c r="A1349" s="243"/>
      <c r="B1349" s="257"/>
      <c r="C1349" s="257"/>
      <c r="D1349" s="256"/>
      <c r="E1349" s="255" t="s">
        <v>880</v>
      </c>
      <c r="F1349" s="255" t="s">
        <v>10</v>
      </c>
      <c r="G1349" s="255" t="s">
        <v>11</v>
      </c>
      <c r="H1349" s="255" t="s">
        <v>11</v>
      </c>
    </row>
    <row r="1350" spans="1:8">
      <c r="A1350" s="243"/>
      <c r="B1350" s="253" t="s">
        <v>879</v>
      </c>
      <c r="C1350" s="249" t="s">
        <v>873</v>
      </c>
      <c r="D1350" s="254" t="s">
        <v>878</v>
      </c>
      <c r="E1350" s="247">
        <f>F1350-3</f>
        <v>46205</v>
      </c>
      <c r="F1350" s="247">
        <v>46208</v>
      </c>
      <c r="G1350" s="247">
        <f>F1350+14</f>
        <v>46222</v>
      </c>
      <c r="H1350" s="247" t="s">
        <v>885</v>
      </c>
    </row>
    <row r="1351" spans="1:8">
      <c r="A1351" s="243"/>
      <c r="B1351" s="253" t="s">
        <v>877</v>
      </c>
      <c r="C1351" s="249" t="s">
        <v>873</v>
      </c>
      <c r="D1351" s="251"/>
      <c r="E1351" s="247">
        <f>F1351-3</f>
        <v>46212</v>
      </c>
      <c r="F1351" s="247">
        <f>7+F1350</f>
        <v>46215</v>
      </c>
      <c r="G1351" s="247">
        <f>F1351+14</f>
        <v>46229</v>
      </c>
      <c r="H1351" s="247" t="s">
        <v>872</v>
      </c>
    </row>
    <row r="1352" spans="1:8">
      <c r="A1352" s="243"/>
      <c r="B1352" s="250" t="s">
        <v>876</v>
      </c>
      <c r="C1352" s="249" t="s">
        <v>873</v>
      </c>
      <c r="D1352" s="251"/>
      <c r="E1352" s="247">
        <f>F1352-3</f>
        <v>46219</v>
      </c>
      <c r="F1352" s="247">
        <f>7+F1351</f>
        <v>46222</v>
      </c>
      <c r="G1352" s="247">
        <f>F1352+14</f>
        <v>46236</v>
      </c>
      <c r="H1352" s="247" t="s">
        <v>872</v>
      </c>
    </row>
    <row r="1353" spans="1:8">
      <c r="A1353" s="243"/>
      <c r="B1353" s="252" t="s">
        <v>884</v>
      </c>
      <c r="C1353" s="249" t="s">
        <v>873</v>
      </c>
      <c r="D1353" s="251"/>
      <c r="E1353" s="247">
        <f>F1353-3</f>
        <v>46226</v>
      </c>
      <c r="F1353" s="247">
        <f>7+F1352</f>
        <v>46229</v>
      </c>
      <c r="G1353" s="247">
        <f>F1353+14</f>
        <v>46243</v>
      </c>
      <c r="H1353" s="247" t="s">
        <v>872</v>
      </c>
    </row>
    <row r="1354" spans="1:8">
      <c r="A1354" s="243"/>
      <c r="B1354" s="250"/>
      <c r="C1354" s="249"/>
      <c r="D1354" s="248"/>
      <c r="E1354" s="247">
        <f>F1354-3</f>
        <v>46233</v>
      </c>
      <c r="F1354" s="247">
        <f>7+F1353</f>
        <v>46236</v>
      </c>
      <c r="G1354" s="247">
        <f>F1354+14</f>
        <v>46250</v>
      </c>
      <c r="H1354" s="247" t="s">
        <v>872</v>
      </c>
    </row>
    <row r="1355" spans="1:8">
      <c r="A1355" s="243"/>
      <c r="B1355" s="265"/>
      <c r="C1355" s="265"/>
      <c r="D1355" s="264"/>
      <c r="E1355" s="263"/>
      <c r="F1355" s="263"/>
      <c r="G1355" s="263"/>
      <c r="H1355" s="263"/>
    </row>
    <row r="1356" spans="1:8">
      <c r="A1356" s="262" t="s">
        <v>883</v>
      </c>
      <c r="D1356" s="261"/>
      <c r="E1356" s="260"/>
      <c r="F1356" s="260"/>
      <c r="G1356" s="260"/>
    </row>
    <row r="1357" spans="1:8">
      <c r="D1357" s="261"/>
      <c r="E1357" s="260"/>
      <c r="F1357" s="260"/>
      <c r="G1357" s="260"/>
    </row>
    <row r="1358" spans="1:8">
      <c r="B1358" s="259" t="s">
        <v>5</v>
      </c>
      <c r="C1358" s="259" t="s">
        <v>6</v>
      </c>
      <c r="D1358" s="258" t="s">
        <v>7</v>
      </c>
      <c r="E1358" s="255" t="s">
        <v>817</v>
      </c>
      <c r="F1358" s="255" t="s">
        <v>817</v>
      </c>
      <c r="G1358" s="255" t="s">
        <v>882</v>
      </c>
      <c r="H1358" s="255" t="s">
        <v>881</v>
      </c>
    </row>
    <row r="1359" spans="1:8">
      <c r="B1359" s="257"/>
      <c r="C1359" s="257"/>
      <c r="D1359" s="256"/>
      <c r="E1359" s="255" t="s">
        <v>880</v>
      </c>
      <c r="F1359" s="255" t="s">
        <v>10</v>
      </c>
      <c r="G1359" s="255" t="s">
        <v>11</v>
      </c>
      <c r="H1359" s="255" t="s">
        <v>11</v>
      </c>
    </row>
    <row r="1360" spans="1:8">
      <c r="B1360" s="253" t="s">
        <v>879</v>
      </c>
      <c r="C1360" s="249" t="s">
        <v>873</v>
      </c>
      <c r="D1360" s="254" t="s">
        <v>878</v>
      </c>
      <c r="E1360" s="247">
        <f>F1360-3</f>
        <v>46205</v>
      </c>
      <c r="F1360" s="247">
        <v>46208</v>
      </c>
      <c r="G1360" s="247">
        <f>F1360+14</f>
        <v>46222</v>
      </c>
      <c r="H1360" s="247" t="s">
        <v>872</v>
      </c>
    </row>
    <row r="1361" spans="2:8">
      <c r="B1361" s="253" t="s">
        <v>877</v>
      </c>
      <c r="C1361" s="249" t="s">
        <v>875</v>
      </c>
      <c r="D1361" s="251"/>
      <c r="E1361" s="247">
        <f>F1361-3</f>
        <v>46212</v>
      </c>
      <c r="F1361" s="247">
        <f>7+F1360</f>
        <v>46215</v>
      </c>
      <c r="G1361" s="247">
        <f>F1361+14</f>
        <v>46229</v>
      </c>
      <c r="H1361" s="247" t="s">
        <v>872</v>
      </c>
    </row>
    <row r="1362" spans="2:8">
      <c r="B1362" s="250" t="s">
        <v>876</v>
      </c>
      <c r="C1362" s="249" t="s">
        <v>875</v>
      </c>
      <c r="D1362" s="251"/>
      <c r="E1362" s="247">
        <f>F1362-3</f>
        <v>46219</v>
      </c>
      <c r="F1362" s="247">
        <f>7+F1361</f>
        <v>46222</v>
      </c>
      <c r="G1362" s="247">
        <f>F1362+14</f>
        <v>46236</v>
      </c>
      <c r="H1362" s="247" t="s">
        <v>872</v>
      </c>
    </row>
    <row r="1363" spans="2:8">
      <c r="B1363" s="252" t="s">
        <v>874</v>
      </c>
      <c r="C1363" s="249" t="s">
        <v>873</v>
      </c>
      <c r="D1363" s="251"/>
      <c r="E1363" s="247">
        <f>F1363-3</f>
        <v>46226</v>
      </c>
      <c r="F1363" s="247">
        <f>7+F1362</f>
        <v>46229</v>
      </c>
      <c r="G1363" s="247">
        <f>F1363+14</f>
        <v>46243</v>
      </c>
      <c r="H1363" s="247" t="s">
        <v>872</v>
      </c>
    </row>
    <row r="1364" spans="2:8">
      <c r="B1364" s="250"/>
      <c r="C1364" s="249"/>
      <c r="D1364" s="248"/>
      <c r="E1364" s="247">
        <f>F1364-3</f>
        <v>46233</v>
      </c>
      <c r="F1364" s="247">
        <f>7+F1363</f>
        <v>46236</v>
      </c>
      <c r="G1364" s="247">
        <f>F1364+14</f>
        <v>46250</v>
      </c>
      <c r="H1364" s="247" t="s">
        <v>872</v>
      </c>
    </row>
  </sheetData>
  <mergeCells count="622">
    <mergeCell ref="B537:B538"/>
    <mergeCell ref="D521:D525"/>
    <mergeCell ref="D511:D512"/>
    <mergeCell ref="B545:B546"/>
    <mergeCell ref="C537:C538"/>
    <mergeCell ref="D455:D456"/>
    <mergeCell ref="B527:B528"/>
    <mergeCell ref="C527:C528"/>
    <mergeCell ref="C370:C371"/>
    <mergeCell ref="B387:B388"/>
    <mergeCell ref="B438:B439"/>
    <mergeCell ref="B412:B413"/>
    <mergeCell ref="D423:D427"/>
    <mergeCell ref="B511:B512"/>
    <mergeCell ref="B447:B448"/>
    <mergeCell ref="C484:C485"/>
    <mergeCell ref="D476:D477"/>
    <mergeCell ref="B317:B318"/>
    <mergeCell ref="B430:B431"/>
    <mergeCell ref="D414:D418"/>
    <mergeCell ref="C438:C439"/>
    <mergeCell ref="D438:D439"/>
    <mergeCell ref="D397:D401"/>
    <mergeCell ref="D467:D471"/>
    <mergeCell ref="C502:C503"/>
    <mergeCell ref="D502:D503"/>
    <mergeCell ref="D478:D482"/>
    <mergeCell ref="D496:D500"/>
    <mergeCell ref="B494:B495"/>
    <mergeCell ref="D513:D517"/>
    <mergeCell ref="D494:D495"/>
    <mergeCell ref="B502:B503"/>
    <mergeCell ref="C476:C477"/>
    <mergeCell ref="B476:B477"/>
    <mergeCell ref="B484:B485"/>
    <mergeCell ref="D484:D485"/>
    <mergeCell ref="D486:D490"/>
    <mergeCell ref="C494:C495"/>
    <mergeCell ref="D504:D508"/>
    <mergeCell ref="D226:D227"/>
    <mergeCell ref="C421:C422"/>
    <mergeCell ref="D282:D286"/>
    <mergeCell ref="D372:D376"/>
    <mergeCell ref="D457:D461"/>
    <mergeCell ref="B465:B466"/>
    <mergeCell ref="C465:C466"/>
    <mergeCell ref="D465:D466"/>
    <mergeCell ref="D395:D396"/>
    <mergeCell ref="C430:C431"/>
    <mergeCell ref="C218:C219"/>
    <mergeCell ref="D354:D355"/>
    <mergeCell ref="D404:D405"/>
    <mergeCell ref="D379:D380"/>
    <mergeCell ref="D327:D331"/>
    <mergeCell ref="D237:D241"/>
    <mergeCell ref="D255:D259"/>
    <mergeCell ref="D299:D303"/>
    <mergeCell ref="C288:C289"/>
    <mergeCell ref="C226:C227"/>
    <mergeCell ref="C455:C456"/>
    <mergeCell ref="C511:C512"/>
    <mergeCell ref="D348:D352"/>
    <mergeCell ref="D346:D347"/>
    <mergeCell ref="C447:C448"/>
    <mergeCell ref="D447:D448"/>
    <mergeCell ref="D440:D444"/>
    <mergeCell ref="D421:D422"/>
    <mergeCell ref="D430:D431"/>
    <mergeCell ref="D432:D436"/>
    <mergeCell ref="C412:C413"/>
    <mergeCell ref="D412:D413"/>
    <mergeCell ref="D364:D368"/>
    <mergeCell ref="D389:D393"/>
    <mergeCell ref="D406:D410"/>
    <mergeCell ref="C387:C388"/>
    <mergeCell ref="D387:D388"/>
    <mergeCell ref="C404:C405"/>
    <mergeCell ref="A344:G344"/>
    <mergeCell ref="C362:C363"/>
    <mergeCell ref="D362:D363"/>
    <mergeCell ref="C395:C396"/>
    <mergeCell ref="B395:B396"/>
    <mergeCell ref="B404:B405"/>
    <mergeCell ref="C379:C380"/>
    <mergeCell ref="D356:D360"/>
    <mergeCell ref="B370:B371"/>
    <mergeCell ref="B379:B380"/>
    <mergeCell ref="D1311:D1315"/>
    <mergeCell ref="D1318:D1319"/>
    <mergeCell ref="C1229:C1230"/>
    <mergeCell ref="D1237:D1238"/>
    <mergeCell ref="D1295:D1299"/>
    <mergeCell ref="D1287:D1291"/>
    <mergeCell ref="C1266:C1267"/>
    <mergeCell ref="D1266:D1267"/>
    <mergeCell ref="D1285:D1286"/>
    <mergeCell ref="C1237:C1238"/>
    <mergeCell ref="D1293:D1294"/>
    <mergeCell ref="C1301:C1302"/>
    <mergeCell ref="D1301:D1302"/>
    <mergeCell ref="D1303:D1307"/>
    <mergeCell ref="B1309:B1310"/>
    <mergeCell ref="C1309:C1310"/>
    <mergeCell ref="D1239:D1243"/>
    <mergeCell ref="B1229:B1230"/>
    <mergeCell ref="D1182:D1186"/>
    <mergeCell ref="D883:D884"/>
    <mergeCell ref="B1327:B1328"/>
    <mergeCell ref="C1327:C1328"/>
    <mergeCell ref="D1327:D1328"/>
    <mergeCell ref="D1229:D1230"/>
    <mergeCell ref="D1231:D1235"/>
    <mergeCell ref="B1237:B1238"/>
    <mergeCell ref="B1212:B1213"/>
    <mergeCell ref="D1214:D1218"/>
    <mergeCell ref="D1222:D1226"/>
    <mergeCell ref="D1201:D1205"/>
    <mergeCell ref="A1209:G1209"/>
    <mergeCell ref="C1212:C1213"/>
    <mergeCell ref="B1220:B1221"/>
    <mergeCell ref="B891:B892"/>
    <mergeCell ref="C891:C892"/>
    <mergeCell ref="B1084:B1085"/>
    <mergeCell ref="B1093:B1094"/>
    <mergeCell ref="B1111:B1112"/>
    <mergeCell ref="B1074:B1075"/>
    <mergeCell ref="A917:B917"/>
    <mergeCell ref="B909:B910"/>
    <mergeCell ref="D1348:D1349"/>
    <mergeCell ref="B1318:B1319"/>
    <mergeCell ref="C1318:C1319"/>
    <mergeCell ref="D1329:D1333"/>
    <mergeCell ref="D1340:D1344"/>
    <mergeCell ref="D1212:D1213"/>
    <mergeCell ref="D1278:D1282"/>
    <mergeCell ref="B1285:B1286"/>
    <mergeCell ref="B670:B671"/>
    <mergeCell ref="C670:C671"/>
    <mergeCell ref="C678:C679"/>
    <mergeCell ref="B660:B661"/>
    <mergeCell ref="D660:D661"/>
    <mergeCell ref="D672:D676"/>
    <mergeCell ref="D670:D671"/>
    <mergeCell ref="B678:B679"/>
    <mergeCell ref="C1199:C1200"/>
    <mergeCell ref="D1199:D1200"/>
    <mergeCell ref="C1220:C1221"/>
    <mergeCell ref="D1220:D1221"/>
    <mergeCell ref="D1111:D1112"/>
    <mergeCell ref="D1170:D1171"/>
    <mergeCell ref="D1132:D1133"/>
    <mergeCell ref="D1113:D1117"/>
    <mergeCell ref="D1153:D1157"/>
    <mergeCell ref="C1111:C1112"/>
    <mergeCell ref="D653:D657"/>
    <mergeCell ref="D633:D634"/>
    <mergeCell ref="D662:D666"/>
    <mergeCell ref="A668:G668"/>
    <mergeCell ref="D678:D679"/>
    <mergeCell ref="D680:D684"/>
    <mergeCell ref="C660:C661"/>
    <mergeCell ref="D1104:D1108"/>
    <mergeCell ref="C1102:C1103"/>
    <mergeCell ref="D1190:D1191"/>
    <mergeCell ref="B1161:B1162"/>
    <mergeCell ref="C1161:C1162"/>
    <mergeCell ref="D1161:D1162"/>
    <mergeCell ref="C1180:C1181"/>
    <mergeCell ref="D1180:D1181"/>
    <mergeCell ref="B1170:B1171"/>
    <mergeCell ref="D1134:D1138"/>
    <mergeCell ref="D644:D648"/>
    <mergeCell ref="D635:D639"/>
    <mergeCell ref="D642:D643"/>
    <mergeCell ref="D580:D581"/>
    <mergeCell ref="D582:D586"/>
    <mergeCell ref="D589:D590"/>
    <mergeCell ref="D617:D621"/>
    <mergeCell ref="D626:D630"/>
    <mergeCell ref="C615:C616"/>
    <mergeCell ref="B633:B634"/>
    <mergeCell ref="C633:C634"/>
    <mergeCell ref="B642:B643"/>
    <mergeCell ref="C606:C607"/>
    <mergeCell ref="C651:C652"/>
    <mergeCell ref="B651:B652"/>
    <mergeCell ref="D606:D607"/>
    <mergeCell ref="D615:D616"/>
    <mergeCell ref="D624:D625"/>
    <mergeCell ref="D608:D612"/>
    <mergeCell ref="C642:C643"/>
    <mergeCell ref="B624:B625"/>
    <mergeCell ref="B615:B616"/>
    <mergeCell ref="D235:D236"/>
    <mergeCell ref="C235:C236"/>
    <mergeCell ref="D220:D224"/>
    <mergeCell ref="D449:D453"/>
    <mergeCell ref="B455:B456"/>
    <mergeCell ref="D519:D520"/>
    <mergeCell ref="D381:D385"/>
    <mergeCell ref="B421:B422"/>
    <mergeCell ref="C354:C355"/>
    <mergeCell ref="B354:B355"/>
    <mergeCell ref="C336:C337"/>
    <mergeCell ref="B288:B289"/>
    <mergeCell ref="D317:D318"/>
    <mergeCell ref="D325:D326"/>
    <mergeCell ref="D273:D277"/>
    <mergeCell ref="D290:D294"/>
    <mergeCell ref="C297:C298"/>
    <mergeCell ref="C306:C307"/>
    <mergeCell ref="D319:D323"/>
    <mergeCell ref="C208:C209"/>
    <mergeCell ref="D193:D197"/>
    <mergeCell ref="D271:D272"/>
    <mergeCell ref="B262:B263"/>
    <mergeCell ref="B606:B607"/>
    <mergeCell ref="C589:C590"/>
    <mergeCell ref="B199:B200"/>
    <mergeCell ref="C199:C200"/>
    <mergeCell ref="D199:D200"/>
    <mergeCell ref="D201:D205"/>
    <mergeCell ref="B191:B192"/>
    <mergeCell ref="B362:B363"/>
    <mergeCell ref="B226:B227"/>
    <mergeCell ref="D228:D232"/>
    <mergeCell ref="B280:B281"/>
    <mergeCell ref="A335:C335"/>
    <mergeCell ref="D338:D342"/>
    <mergeCell ref="D336:D337"/>
    <mergeCell ref="B336:B337"/>
    <mergeCell ref="B235:B236"/>
    <mergeCell ref="D184:D188"/>
    <mergeCell ref="C191:C192"/>
    <mergeCell ref="B346:B347"/>
    <mergeCell ref="C346:C347"/>
    <mergeCell ref="D370:D371"/>
    <mergeCell ref="B218:B219"/>
    <mergeCell ref="D218:D219"/>
    <mergeCell ref="B208:B209"/>
    <mergeCell ref="D210:D214"/>
    <mergeCell ref="D191:D192"/>
    <mergeCell ref="B253:B254"/>
    <mergeCell ref="D246:D250"/>
    <mergeCell ref="D262:D263"/>
    <mergeCell ref="C253:C254"/>
    <mergeCell ref="D288:D289"/>
    <mergeCell ref="C244:C245"/>
    <mergeCell ref="D264:D268"/>
    <mergeCell ref="D253:D254"/>
    <mergeCell ref="A207:B207"/>
    <mergeCell ref="D208:D209"/>
    <mergeCell ref="D297:D298"/>
    <mergeCell ref="B271:B272"/>
    <mergeCell ref="B244:B245"/>
    <mergeCell ref="D244:D245"/>
    <mergeCell ref="C280:C281"/>
    <mergeCell ref="D280:D281"/>
    <mergeCell ref="C271:C272"/>
    <mergeCell ref="C262:C263"/>
    <mergeCell ref="C164:C165"/>
    <mergeCell ref="D174:D175"/>
    <mergeCell ref="B297:B298"/>
    <mergeCell ref="B325:B326"/>
    <mergeCell ref="D306:D307"/>
    <mergeCell ref="A315:G315"/>
    <mergeCell ref="B306:B307"/>
    <mergeCell ref="D308:D312"/>
    <mergeCell ref="C317:C318"/>
    <mergeCell ref="C325:C326"/>
    <mergeCell ref="B182:B183"/>
    <mergeCell ref="C182:C183"/>
    <mergeCell ref="D182:D183"/>
    <mergeCell ref="D166:D170"/>
    <mergeCell ref="B174:B175"/>
    <mergeCell ref="D155:D156"/>
    <mergeCell ref="D164:D165"/>
    <mergeCell ref="D176:D180"/>
    <mergeCell ref="D157:D161"/>
    <mergeCell ref="C174:C175"/>
    <mergeCell ref="C93:C94"/>
    <mergeCell ref="D93:D94"/>
    <mergeCell ref="C102:C103"/>
    <mergeCell ref="D146:D147"/>
    <mergeCell ref="B164:B165"/>
    <mergeCell ref="B155:B156"/>
    <mergeCell ref="B146:B147"/>
    <mergeCell ref="D148:D152"/>
    <mergeCell ref="C146:C147"/>
    <mergeCell ref="C155:C156"/>
    <mergeCell ref="D95:D99"/>
    <mergeCell ref="B137:B138"/>
    <mergeCell ref="C119:C120"/>
    <mergeCell ref="C128:C129"/>
    <mergeCell ref="C137:C138"/>
    <mergeCell ref="D112:D116"/>
    <mergeCell ref="D119:D120"/>
    <mergeCell ref="D121:D125"/>
    <mergeCell ref="D130:D134"/>
    <mergeCell ref="B110:B111"/>
    <mergeCell ref="B93:B94"/>
    <mergeCell ref="B119:B120"/>
    <mergeCell ref="B128:B129"/>
    <mergeCell ref="B102:B103"/>
    <mergeCell ref="D104:D108"/>
    <mergeCell ref="D128:D129"/>
    <mergeCell ref="D76:D77"/>
    <mergeCell ref="D78:D82"/>
    <mergeCell ref="C50:C51"/>
    <mergeCell ref="B85:B86"/>
    <mergeCell ref="B76:B77"/>
    <mergeCell ref="D139:D143"/>
    <mergeCell ref="A136:B136"/>
    <mergeCell ref="D102:D103"/>
    <mergeCell ref="D137:D138"/>
    <mergeCell ref="D87:D91"/>
    <mergeCell ref="C110:C111"/>
    <mergeCell ref="D110:D111"/>
    <mergeCell ref="B41:B42"/>
    <mergeCell ref="C41:C42"/>
    <mergeCell ref="D41:D42"/>
    <mergeCell ref="D60:D64"/>
    <mergeCell ref="D85:D86"/>
    <mergeCell ref="B58:B59"/>
    <mergeCell ref="D52:D56"/>
    <mergeCell ref="B67:B68"/>
    <mergeCell ref="D43:D47"/>
    <mergeCell ref="D50:D51"/>
    <mergeCell ref="C33:C34"/>
    <mergeCell ref="D58:D59"/>
    <mergeCell ref="C85:C86"/>
    <mergeCell ref="C76:C77"/>
    <mergeCell ref="C58:C59"/>
    <mergeCell ref="D67:D68"/>
    <mergeCell ref="D69:D73"/>
    <mergeCell ref="C67:C68"/>
    <mergeCell ref="B50:B51"/>
    <mergeCell ref="C6:C7"/>
    <mergeCell ref="B6:B7"/>
    <mergeCell ref="B14:B15"/>
    <mergeCell ref="B24:B25"/>
    <mergeCell ref="D8:D12"/>
    <mergeCell ref="C14:C15"/>
    <mergeCell ref="D14:D15"/>
    <mergeCell ref="D24:D25"/>
    <mergeCell ref="D35:D39"/>
    <mergeCell ref="J1:K1"/>
    <mergeCell ref="A1:G1"/>
    <mergeCell ref="A2:B2"/>
    <mergeCell ref="A3:G3"/>
    <mergeCell ref="D6:D7"/>
    <mergeCell ref="B33:B34"/>
    <mergeCell ref="D16:D20"/>
    <mergeCell ref="D33:D34"/>
    <mergeCell ref="C24:C25"/>
    <mergeCell ref="D26:D30"/>
    <mergeCell ref="B519:B520"/>
    <mergeCell ref="B570:B571"/>
    <mergeCell ref="D570:D571"/>
    <mergeCell ref="D527:D528"/>
    <mergeCell ref="D529:D533"/>
    <mergeCell ref="B774:B775"/>
    <mergeCell ref="C688:C689"/>
    <mergeCell ref="D537:D538"/>
    <mergeCell ref="C624:C625"/>
    <mergeCell ref="D651:D652"/>
    <mergeCell ref="D539:D543"/>
    <mergeCell ref="D545:D546"/>
    <mergeCell ref="D591:D595"/>
    <mergeCell ref="D562:D563"/>
    <mergeCell ref="D547:D551"/>
    <mergeCell ref="C545:C546"/>
    <mergeCell ref="D564:D568"/>
    <mergeCell ref="B589:B590"/>
    <mergeCell ref="B562:B563"/>
    <mergeCell ref="B553:B554"/>
    <mergeCell ref="C553:C554"/>
    <mergeCell ref="D553:D554"/>
    <mergeCell ref="D555:D559"/>
    <mergeCell ref="B727:B728"/>
    <mergeCell ref="C727:C728"/>
    <mergeCell ref="D716:D720"/>
    <mergeCell ref="C519:C520"/>
    <mergeCell ref="C562:C563"/>
    <mergeCell ref="C570:C571"/>
    <mergeCell ref="B598:B599"/>
    <mergeCell ref="C598:C599"/>
    <mergeCell ref="B580:B581"/>
    <mergeCell ref="D572:D576"/>
    <mergeCell ref="A723:G723"/>
    <mergeCell ref="D690:D694"/>
    <mergeCell ref="D707:D711"/>
    <mergeCell ref="B714:B715"/>
    <mergeCell ref="D698:D702"/>
    <mergeCell ref="B688:B689"/>
    <mergeCell ref="D688:D689"/>
    <mergeCell ref="D696:D697"/>
    <mergeCell ref="B696:B697"/>
    <mergeCell ref="B705:B706"/>
    <mergeCell ref="C696:C697"/>
    <mergeCell ref="C705:C706"/>
    <mergeCell ref="B1120:B1121"/>
    <mergeCell ref="C1120:C1121"/>
    <mergeCell ref="D1067:D1071"/>
    <mergeCell ref="D729:D733"/>
    <mergeCell ref="B738:B739"/>
    <mergeCell ref="C738:C739"/>
    <mergeCell ref="B765:B766"/>
    <mergeCell ref="B756:B757"/>
    <mergeCell ref="B747:B748"/>
    <mergeCell ref="A773:B773"/>
    <mergeCell ref="D1049:D1053"/>
    <mergeCell ref="D885:D889"/>
    <mergeCell ref="D920:D924"/>
    <mergeCell ref="D1002:D1003"/>
    <mergeCell ref="D1004:D1008"/>
    <mergeCell ref="D1012:D1016"/>
    <mergeCell ref="D984:D985"/>
    <mergeCell ref="A881:G881"/>
    <mergeCell ref="D1074:D1075"/>
    <mergeCell ref="D1076:D1080"/>
    <mergeCell ref="C1074:C1075"/>
    <mergeCell ref="D900:D901"/>
    <mergeCell ref="D1058:D1062"/>
    <mergeCell ref="D934:D935"/>
    <mergeCell ref="C943:C944"/>
    <mergeCell ref="C1065:C1066"/>
    <mergeCell ref="D1065:D1066"/>
    <mergeCell ref="C1358:C1359"/>
    <mergeCell ref="D1358:D1359"/>
    <mergeCell ref="B1358:B1359"/>
    <mergeCell ref="D1350:D1354"/>
    <mergeCell ref="B1338:B1339"/>
    <mergeCell ref="C1338:C1339"/>
    <mergeCell ref="B1256:B1257"/>
    <mergeCell ref="C1256:C1257"/>
    <mergeCell ref="D1256:D1257"/>
    <mergeCell ref="D1258:D1262"/>
    <mergeCell ref="B1266:B1267"/>
    <mergeCell ref="B1293:B1294"/>
    <mergeCell ref="C1293:C1294"/>
    <mergeCell ref="B968:B969"/>
    <mergeCell ref="C968:C969"/>
    <mergeCell ref="D1360:D1364"/>
    <mergeCell ref="B1247:B1248"/>
    <mergeCell ref="C1247:C1248"/>
    <mergeCell ref="D1247:D1248"/>
    <mergeCell ref="D1249:D1253"/>
    <mergeCell ref="D1268:D1272"/>
    <mergeCell ref="B1276:B1277"/>
    <mergeCell ref="C1276:C1277"/>
    <mergeCell ref="D1140:D1141"/>
    <mergeCell ref="D1142:D1146"/>
    <mergeCell ref="D1151:D1152"/>
    <mergeCell ref="B1199:B1200"/>
    <mergeCell ref="D1309:D1310"/>
    <mergeCell ref="D1320:D1324"/>
    <mergeCell ref="B1190:B1191"/>
    <mergeCell ref="C1190:C1191"/>
    <mergeCell ref="D1172:D1176"/>
    <mergeCell ref="D1276:D1277"/>
    <mergeCell ref="B1151:B1152"/>
    <mergeCell ref="B1132:B1133"/>
    <mergeCell ref="C1132:C1133"/>
    <mergeCell ref="C1170:C1171"/>
    <mergeCell ref="B1140:B1141"/>
    <mergeCell ref="C1151:C1152"/>
    <mergeCell ref="D1086:D1090"/>
    <mergeCell ref="D1338:D1339"/>
    <mergeCell ref="B1348:B1349"/>
    <mergeCell ref="C1348:C1349"/>
    <mergeCell ref="C1285:C1286"/>
    <mergeCell ref="B1301:B1302"/>
    <mergeCell ref="D1192:D1196"/>
    <mergeCell ref="D1122:D1126"/>
    <mergeCell ref="D1163:D1167"/>
    <mergeCell ref="B1180:B1181"/>
    <mergeCell ref="D1093:D1094"/>
    <mergeCell ref="D1095:D1099"/>
    <mergeCell ref="A1110:B1110"/>
    <mergeCell ref="B1102:B1103"/>
    <mergeCell ref="D1102:D1103"/>
    <mergeCell ref="D1010:D1011"/>
    <mergeCell ref="D1020:D1024"/>
    <mergeCell ref="C1093:C1094"/>
    <mergeCell ref="C1084:C1085"/>
    <mergeCell ref="D1084:D1085"/>
    <mergeCell ref="B1030:B1031"/>
    <mergeCell ref="B994:B995"/>
    <mergeCell ref="C994:C995"/>
    <mergeCell ref="D994:D995"/>
    <mergeCell ref="C1010:C1011"/>
    <mergeCell ref="B1018:B1019"/>
    <mergeCell ref="B1002:B1003"/>
    <mergeCell ref="B1010:B1011"/>
    <mergeCell ref="C1140:C1141"/>
    <mergeCell ref="B1065:B1066"/>
    <mergeCell ref="B1047:B1048"/>
    <mergeCell ref="C1047:C1048"/>
    <mergeCell ref="D1047:D1048"/>
    <mergeCell ref="B1038:B1039"/>
    <mergeCell ref="D1120:D1121"/>
    <mergeCell ref="C1056:C1057"/>
    <mergeCell ref="D1056:D1057"/>
    <mergeCell ref="B1056:B1057"/>
    <mergeCell ref="C959:C960"/>
    <mergeCell ref="D961:D965"/>
    <mergeCell ref="C1002:C1003"/>
    <mergeCell ref="C900:C901"/>
    <mergeCell ref="D959:D960"/>
    <mergeCell ref="B984:B985"/>
    <mergeCell ref="C984:C985"/>
    <mergeCell ref="D986:D990"/>
    <mergeCell ref="D968:D969"/>
    <mergeCell ref="D970:D974"/>
    <mergeCell ref="D705:D706"/>
    <mergeCell ref="D936:D940"/>
    <mergeCell ref="D740:D744"/>
    <mergeCell ref="C934:C935"/>
    <mergeCell ref="D738:D739"/>
    <mergeCell ref="D727:D728"/>
    <mergeCell ref="C918:C919"/>
    <mergeCell ref="D918:D919"/>
    <mergeCell ref="D902:D906"/>
    <mergeCell ref="D838:D842"/>
    <mergeCell ref="D598:D599"/>
    <mergeCell ref="D600:D604"/>
    <mergeCell ref="D943:D944"/>
    <mergeCell ref="D1040:D1044"/>
    <mergeCell ref="C1030:C1031"/>
    <mergeCell ref="D1030:D1031"/>
    <mergeCell ref="C951:C952"/>
    <mergeCell ref="D951:D952"/>
    <mergeCell ref="C714:C715"/>
    <mergeCell ref="D714:D715"/>
    <mergeCell ref="B883:B884"/>
    <mergeCell ref="A872:B872"/>
    <mergeCell ref="B873:B874"/>
    <mergeCell ref="D829:D833"/>
    <mergeCell ref="B836:B837"/>
    <mergeCell ref="C836:C837"/>
    <mergeCell ref="B855:B856"/>
    <mergeCell ref="C855:C856"/>
    <mergeCell ref="A863:B863"/>
    <mergeCell ref="D873:D874"/>
    <mergeCell ref="C818:C819"/>
    <mergeCell ref="D792:D793"/>
    <mergeCell ref="B926:B927"/>
    <mergeCell ref="D928:D932"/>
    <mergeCell ref="D978:D982"/>
    <mergeCell ref="D945:D949"/>
    <mergeCell ref="B943:B944"/>
    <mergeCell ref="B934:B935"/>
    <mergeCell ref="C926:C927"/>
    <mergeCell ref="D926:D927"/>
    <mergeCell ref="C810:C811"/>
    <mergeCell ref="D756:D757"/>
    <mergeCell ref="C765:C766"/>
    <mergeCell ref="D758:D762"/>
    <mergeCell ref="D801:D802"/>
    <mergeCell ref="D765:D766"/>
    <mergeCell ref="D767:D771"/>
    <mergeCell ref="C774:C775"/>
    <mergeCell ref="C756:C757"/>
    <mergeCell ref="D774:D775"/>
    <mergeCell ref="D785:D789"/>
    <mergeCell ref="D794:D798"/>
    <mergeCell ref="D803:D807"/>
    <mergeCell ref="D747:D748"/>
    <mergeCell ref="C747:C748"/>
    <mergeCell ref="D776:D780"/>
    <mergeCell ref="C783:C784"/>
    <mergeCell ref="D783:D784"/>
    <mergeCell ref="D749:D753"/>
    <mergeCell ref="C801:C802"/>
    <mergeCell ref="D891:D892"/>
    <mergeCell ref="C883:C884"/>
    <mergeCell ref="C864:C865"/>
    <mergeCell ref="D911:D915"/>
    <mergeCell ref="C1018:C1019"/>
    <mergeCell ref="D1018:D1019"/>
    <mergeCell ref="D996:D1000"/>
    <mergeCell ref="C873:C874"/>
    <mergeCell ref="C976:C977"/>
    <mergeCell ref="D976:D977"/>
    <mergeCell ref="B951:B952"/>
    <mergeCell ref="D953:D957"/>
    <mergeCell ref="C1038:C1039"/>
    <mergeCell ref="D1038:D1039"/>
    <mergeCell ref="D1032:D1036"/>
    <mergeCell ref="D893:D897"/>
    <mergeCell ref="C909:C910"/>
    <mergeCell ref="D909:D910"/>
    <mergeCell ref="B976:B977"/>
    <mergeCell ref="B959:B960"/>
    <mergeCell ref="D810:D811"/>
    <mergeCell ref="D818:D819"/>
    <mergeCell ref="B818:B819"/>
    <mergeCell ref="C580:C581"/>
    <mergeCell ref="B783:B784"/>
    <mergeCell ref="B918:B919"/>
    <mergeCell ref="B900:B901"/>
    <mergeCell ref="D864:D865"/>
    <mergeCell ref="D866:D870"/>
    <mergeCell ref="D875:D879"/>
    <mergeCell ref="D827:D828"/>
    <mergeCell ref="B827:B828"/>
    <mergeCell ref="B846:B847"/>
    <mergeCell ref="C846:C847"/>
    <mergeCell ref="D846:D847"/>
    <mergeCell ref="D848:D852"/>
    <mergeCell ref="D836:D837"/>
    <mergeCell ref="D820:D824"/>
    <mergeCell ref="D812:D816"/>
    <mergeCell ref="B810:B811"/>
    <mergeCell ref="B792:B793"/>
    <mergeCell ref="C792:C793"/>
    <mergeCell ref="B864:B865"/>
    <mergeCell ref="B801:B802"/>
    <mergeCell ref="D855:D856"/>
    <mergeCell ref="D857:D861"/>
    <mergeCell ref="C827:C828"/>
  </mergeCells>
  <phoneticPr fontId="53" type="noConversion"/>
  <pageMargins left="0.69930555555555596" right="0.69930555555555596" top="0.75" bottom="0.75" header="0.3" footer="0.3"/>
  <pageSetup paperSize="9" orientation="portrait" horizontalDpi="2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8"/>
  <sheetViews>
    <sheetView zoomScale="115" zoomScaleNormal="115" workbookViewId="0">
      <selection activeCell="K13" sqref="K13"/>
    </sheetView>
  </sheetViews>
  <sheetFormatPr defaultRowHeight="12.75"/>
  <cols>
    <col min="1" max="1" width="18.125" style="398" customWidth="1"/>
    <col min="2" max="2" width="29" style="398" customWidth="1"/>
    <col min="3" max="3" width="15.125" style="398" customWidth="1"/>
    <col min="4" max="4" width="18.375" style="398" customWidth="1"/>
    <col min="5" max="5" width="16" style="398" customWidth="1"/>
    <col min="6" max="6" width="23.625" style="398" customWidth="1"/>
    <col min="7" max="7" width="22.75" style="398" customWidth="1"/>
    <col min="8" max="16384" width="9" style="398"/>
  </cols>
  <sheetData>
    <row r="1" spans="1:7" ht="51" customHeight="1">
      <c r="A1" s="517" t="s">
        <v>2298</v>
      </c>
      <c r="B1" s="517"/>
      <c r="C1" s="517"/>
      <c r="D1" s="517"/>
      <c r="E1" s="517"/>
      <c r="F1" s="517"/>
      <c r="G1" s="517"/>
    </row>
    <row r="2" spans="1:7" ht="18.75">
      <c r="A2" s="516" t="s">
        <v>1</v>
      </c>
      <c r="B2" s="515"/>
      <c r="C2" s="511"/>
      <c r="D2" s="511"/>
      <c r="E2" s="514" t="s">
        <v>2297</v>
      </c>
      <c r="F2" s="511"/>
      <c r="G2" s="513" t="s">
        <v>2296</v>
      </c>
    </row>
    <row r="3" spans="1:7">
      <c r="A3" s="512"/>
      <c r="B3" s="511"/>
      <c r="C3" s="511"/>
      <c r="D3" s="511"/>
      <c r="E3" s="511"/>
      <c r="F3" s="511"/>
      <c r="G3" s="511"/>
    </row>
    <row r="4" spans="1:7" ht="15.75">
      <c r="A4" s="510" t="s">
        <v>800</v>
      </c>
      <c r="B4" s="510"/>
      <c r="C4" s="510"/>
      <c r="D4" s="510"/>
      <c r="E4" s="510"/>
      <c r="F4" s="510"/>
      <c r="G4" s="510"/>
    </row>
    <row r="5" spans="1:7">
      <c r="A5" s="443"/>
      <c r="B5" s="409" t="s">
        <v>2295</v>
      </c>
      <c r="C5" s="456"/>
      <c r="D5" s="508"/>
      <c r="E5" s="509"/>
      <c r="F5" s="508"/>
      <c r="G5" s="507"/>
    </row>
    <row r="6" spans="1:7">
      <c r="B6" s="409"/>
      <c r="C6" s="456"/>
      <c r="D6" s="508"/>
      <c r="E6" s="509"/>
      <c r="F6" s="508"/>
      <c r="G6" s="507"/>
    </row>
    <row r="7" spans="1:7">
      <c r="A7" s="443" t="s">
        <v>2294</v>
      </c>
      <c r="B7" s="475" t="s">
        <v>2293</v>
      </c>
      <c r="C7" s="475" t="s">
        <v>2292</v>
      </c>
      <c r="D7" s="475" t="s">
        <v>2291</v>
      </c>
      <c r="E7" s="475" t="s">
        <v>2034</v>
      </c>
      <c r="F7" s="451" t="s">
        <v>2290</v>
      </c>
      <c r="G7" s="451" t="s">
        <v>2289</v>
      </c>
    </row>
    <row r="8" spans="1:7" ht="15.75" customHeight="1">
      <c r="A8" s="443" t="s">
        <v>2213</v>
      </c>
      <c r="B8" s="473"/>
      <c r="C8" s="473"/>
      <c r="D8" s="473"/>
      <c r="E8" s="473"/>
      <c r="F8" s="451" t="s">
        <v>2288</v>
      </c>
      <c r="G8" s="451" t="s">
        <v>2287</v>
      </c>
    </row>
    <row r="9" spans="1:7" ht="13.5" customHeight="1">
      <c r="A9" s="506"/>
      <c r="B9" s="415" t="s">
        <v>2281</v>
      </c>
      <c r="C9" s="415" t="s">
        <v>2280</v>
      </c>
      <c r="D9" s="500" t="s">
        <v>2074</v>
      </c>
      <c r="E9" s="498">
        <v>46202</v>
      </c>
      <c r="F9" s="498">
        <v>46209</v>
      </c>
      <c r="G9" s="498">
        <v>46248</v>
      </c>
    </row>
    <row r="10" spans="1:7" ht="13.5" customHeight="1">
      <c r="A10" s="506"/>
      <c r="B10" s="415" t="s">
        <v>2279</v>
      </c>
      <c r="C10" s="415" t="s">
        <v>24</v>
      </c>
      <c r="D10" s="500" t="s">
        <v>2077</v>
      </c>
      <c r="E10" s="498">
        <v>46209</v>
      </c>
      <c r="F10" s="498">
        <v>46216</v>
      </c>
      <c r="G10" s="498">
        <v>46255</v>
      </c>
    </row>
    <row r="11" spans="1:7" ht="15.75" customHeight="1">
      <c r="A11" s="443"/>
      <c r="B11" s="415" t="s">
        <v>26</v>
      </c>
      <c r="C11" s="415" t="s">
        <v>27</v>
      </c>
      <c r="D11" s="500" t="s">
        <v>2070</v>
      </c>
      <c r="E11" s="498">
        <v>46216</v>
      </c>
      <c r="F11" s="498">
        <v>46223</v>
      </c>
      <c r="G11" s="498">
        <v>46262</v>
      </c>
    </row>
    <row r="12" spans="1:7" ht="13.5" customHeight="1">
      <c r="A12" s="506"/>
      <c r="B12" s="415" t="s">
        <v>28</v>
      </c>
      <c r="C12" s="415" t="s">
        <v>29</v>
      </c>
      <c r="D12" s="500" t="s">
        <v>2077</v>
      </c>
      <c r="E12" s="498">
        <v>46223</v>
      </c>
      <c r="F12" s="498">
        <v>46230</v>
      </c>
      <c r="G12" s="498">
        <v>46269</v>
      </c>
    </row>
    <row r="13" spans="1:7" ht="13.5" customHeight="1">
      <c r="A13" s="506"/>
      <c r="B13" s="415"/>
      <c r="C13" s="415"/>
      <c r="D13" s="500" t="s">
        <v>2074</v>
      </c>
      <c r="E13" s="498">
        <v>46230</v>
      </c>
      <c r="F13" s="498">
        <v>46237</v>
      </c>
      <c r="G13" s="498">
        <v>46276</v>
      </c>
    </row>
    <row r="15" spans="1:7" ht="12.75" customHeight="1">
      <c r="A15" s="504" t="s">
        <v>2286</v>
      </c>
      <c r="B15" s="453" t="s">
        <v>5</v>
      </c>
      <c r="C15" s="453" t="s">
        <v>6</v>
      </c>
      <c r="D15" s="476" t="s">
        <v>7</v>
      </c>
      <c r="E15" s="476" t="s">
        <v>2034</v>
      </c>
      <c r="F15" s="505" t="s">
        <v>801</v>
      </c>
      <c r="G15" s="505" t="s">
        <v>51</v>
      </c>
    </row>
    <row r="16" spans="1:7" ht="14.25" customHeight="1">
      <c r="A16" s="504" t="s">
        <v>2253</v>
      </c>
      <c r="B16" s="452"/>
      <c r="C16" s="452"/>
      <c r="D16" s="476"/>
      <c r="E16" s="476"/>
      <c r="F16" s="498" t="s">
        <v>10</v>
      </c>
      <c r="G16" s="498" t="s">
        <v>11</v>
      </c>
    </row>
    <row r="17" spans="1:7" ht="13.5" customHeight="1">
      <c r="A17" s="504"/>
      <c r="B17" s="415" t="s">
        <v>2275</v>
      </c>
      <c r="C17" s="415" t="s">
        <v>591</v>
      </c>
      <c r="D17" s="451" t="s">
        <v>2077</v>
      </c>
      <c r="E17" s="498">
        <v>46203</v>
      </c>
      <c r="F17" s="498">
        <v>46209</v>
      </c>
      <c r="G17" s="498">
        <v>46243</v>
      </c>
    </row>
    <row r="18" spans="1:7" ht="13.5" customHeight="1">
      <c r="A18" s="504"/>
      <c r="B18" s="415" t="s">
        <v>52</v>
      </c>
      <c r="C18" s="415" t="s">
        <v>53</v>
      </c>
      <c r="D18" s="451" t="s">
        <v>2074</v>
      </c>
      <c r="E18" s="498">
        <v>46210</v>
      </c>
      <c r="F18" s="498">
        <v>46216</v>
      </c>
      <c r="G18" s="498">
        <v>46250</v>
      </c>
    </row>
    <row r="19" spans="1:7" ht="14.25" customHeight="1">
      <c r="A19" s="504"/>
      <c r="B19" s="415" t="s">
        <v>2274</v>
      </c>
      <c r="C19" s="415" t="s">
        <v>56</v>
      </c>
      <c r="D19" s="451" t="s">
        <v>2071</v>
      </c>
      <c r="E19" s="498">
        <v>46217</v>
      </c>
      <c r="F19" s="498">
        <v>46223</v>
      </c>
      <c r="G19" s="498">
        <v>46257</v>
      </c>
    </row>
    <row r="20" spans="1:7" ht="13.5" customHeight="1">
      <c r="A20" s="504"/>
      <c r="B20" s="415" t="s">
        <v>57</v>
      </c>
      <c r="C20" s="415" t="s">
        <v>58</v>
      </c>
      <c r="D20" s="451" t="s">
        <v>2071</v>
      </c>
      <c r="E20" s="498">
        <v>46224</v>
      </c>
      <c r="F20" s="498">
        <v>46230</v>
      </c>
      <c r="G20" s="498">
        <v>46264</v>
      </c>
    </row>
    <row r="21" spans="1:7" ht="13.5" customHeight="1">
      <c r="A21" s="504"/>
      <c r="B21" s="415"/>
      <c r="C21" s="415"/>
      <c r="D21" s="451" t="s">
        <v>2077</v>
      </c>
      <c r="E21" s="498">
        <v>46231</v>
      </c>
      <c r="F21" s="498">
        <v>46237</v>
      </c>
      <c r="G21" s="498">
        <v>46271</v>
      </c>
    </row>
    <row r="22" spans="1:7" ht="12.75" customHeight="1"/>
    <row r="23" spans="1:7">
      <c r="A23" s="503" t="s">
        <v>2285</v>
      </c>
      <c r="B23" s="476" t="s">
        <v>5</v>
      </c>
      <c r="C23" s="453" t="s">
        <v>6</v>
      </c>
      <c r="D23" s="453" t="s">
        <v>7</v>
      </c>
      <c r="E23" s="453" t="s">
        <v>2284</v>
      </c>
      <c r="F23" s="451" t="s">
        <v>801</v>
      </c>
      <c r="G23" s="451" t="s">
        <v>2283</v>
      </c>
    </row>
    <row r="24" spans="1:7">
      <c r="A24" s="443" t="s">
        <v>2282</v>
      </c>
      <c r="B24" s="476"/>
      <c r="C24" s="452"/>
      <c r="D24" s="452"/>
      <c r="E24" s="452"/>
      <c r="F24" s="499" t="s">
        <v>10</v>
      </c>
      <c r="G24" s="499" t="s">
        <v>11</v>
      </c>
    </row>
    <row r="25" spans="1:7" ht="13.5" customHeight="1">
      <c r="B25" s="415" t="s">
        <v>2281</v>
      </c>
      <c r="C25" s="415" t="s">
        <v>2280</v>
      </c>
      <c r="D25" s="500" t="s">
        <v>2096</v>
      </c>
      <c r="E25" s="499">
        <v>46202</v>
      </c>
      <c r="F25" s="499">
        <v>46208</v>
      </c>
      <c r="G25" s="499">
        <v>46245</v>
      </c>
    </row>
    <row r="26" spans="1:7" ht="13.5" customHeight="1">
      <c r="B26" s="415" t="s">
        <v>2279</v>
      </c>
      <c r="C26" s="415" t="s">
        <v>24</v>
      </c>
      <c r="D26" s="500" t="s">
        <v>2031</v>
      </c>
      <c r="E26" s="499">
        <v>46209</v>
      </c>
      <c r="F26" s="499">
        <v>46215</v>
      </c>
      <c r="G26" s="499">
        <v>46252</v>
      </c>
    </row>
    <row r="27" spans="1:7" ht="13.5" customHeight="1">
      <c r="B27" s="415" t="s">
        <v>26</v>
      </c>
      <c r="C27" s="415" t="s">
        <v>27</v>
      </c>
      <c r="D27" s="500" t="s">
        <v>2096</v>
      </c>
      <c r="E27" s="499">
        <v>46216</v>
      </c>
      <c r="F27" s="499">
        <v>46222</v>
      </c>
      <c r="G27" s="499">
        <v>46259</v>
      </c>
    </row>
    <row r="28" spans="1:7" ht="13.5" customHeight="1">
      <c r="B28" s="415" t="s">
        <v>28</v>
      </c>
      <c r="C28" s="415" t="s">
        <v>29</v>
      </c>
      <c r="D28" s="500" t="s">
        <v>1997</v>
      </c>
      <c r="E28" s="499">
        <v>46223</v>
      </c>
      <c r="F28" s="499">
        <v>46229</v>
      </c>
      <c r="G28" s="499">
        <v>46266</v>
      </c>
    </row>
    <row r="29" spans="1:7" ht="13.5" customHeight="1">
      <c r="B29" s="415"/>
      <c r="C29" s="415"/>
      <c r="D29" s="500" t="s">
        <v>1997</v>
      </c>
      <c r="E29" s="499">
        <v>46230</v>
      </c>
      <c r="F29" s="499">
        <v>46236</v>
      </c>
      <c r="G29" s="499">
        <v>46273</v>
      </c>
    </row>
    <row r="30" spans="1:7" ht="13.5" customHeight="1">
      <c r="B30" s="455"/>
      <c r="C30" s="455"/>
      <c r="D30" s="477"/>
      <c r="E30" s="455"/>
      <c r="F30" s="455"/>
      <c r="G30" s="455"/>
    </row>
    <row r="31" spans="1:7" ht="13.5" customHeight="1">
      <c r="A31" s="502" t="s">
        <v>2278</v>
      </c>
      <c r="B31" s="476" t="s">
        <v>5</v>
      </c>
      <c r="C31" s="453" t="s">
        <v>6</v>
      </c>
      <c r="D31" s="453" t="s">
        <v>7</v>
      </c>
      <c r="E31" s="453" t="s">
        <v>2277</v>
      </c>
      <c r="F31" s="451" t="s">
        <v>801</v>
      </c>
      <c r="G31" s="451" t="s">
        <v>113</v>
      </c>
    </row>
    <row r="32" spans="1:7" ht="13.5" customHeight="1">
      <c r="A32" s="443" t="s">
        <v>2276</v>
      </c>
      <c r="B32" s="476"/>
      <c r="C32" s="452"/>
      <c r="D32" s="452"/>
      <c r="E32" s="452"/>
      <c r="F32" s="499" t="s">
        <v>10</v>
      </c>
      <c r="G32" s="499" t="s">
        <v>11</v>
      </c>
    </row>
    <row r="33" spans="1:7" ht="13.5" customHeight="1">
      <c r="B33" s="415" t="s">
        <v>2275</v>
      </c>
      <c r="C33" s="415" t="s">
        <v>591</v>
      </c>
      <c r="D33" s="500" t="s">
        <v>2031</v>
      </c>
      <c r="E33" s="499">
        <v>46202</v>
      </c>
      <c r="F33" s="499">
        <v>46208</v>
      </c>
      <c r="G33" s="499">
        <v>46253</v>
      </c>
    </row>
    <row r="34" spans="1:7" ht="13.5" customHeight="1">
      <c r="B34" s="415" t="s">
        <v>52</v>
      </c>
      <c r="C34" s="415" t="s">
        <v>53</v>
      </c>
      <c r="D34" s="500" t="s">
        <v>2096</v>
      </c>
      <c r="E34" s="499">
        <v>46209</v>
      </c>
      <c r="F34" s="499">
        <v>46215</v>
      </c>
      <c r="G34" s="499">
        <v>46260</v>
      </c>
    </row>
    <row r="35" spans="1:7" ht="13.5" customHeight="1">
      <c r="B35" s="415" t="s">
        <v>2274</v>
      </c>
      <c r="C35" s="415" t="s">
        <v>56</v>
      </c>
      <c r="D35" s="500" t="s">
        <v>2031</v>
      </c>
      <c r="E35" s="499">
        <v>46216</v>
      </c>
      <c r="F35" s="499">
        <v>46222</v>
      </c>
      <c r="G35" s="499">
        <v>46267</v>
      </c>
    </row>
    <row r="36" spans="1:7" ht="13.5" customHeight="1">
      <c r="B36" s="415" t="s">
        <v>57</v>
      </c>
      <c r="C36" s="415" t="s">
        <v>58</v>
      </c>
      <c r="D36" s="500" t="s">
        <v>2031</v>
      </c>
      <c r="E36" s="499">
        <v>46223</v>
      </c>
      <c r="F36" s="499">
        <v>46229</v>
      </c>
      <c r="G36" s="499">
        <v>46274</v>
      </c>
    </row>
    <row r="37" spans="1:7" ht="13.5" customHeight="1">
      <c r="B37" s="501"/>
      <c r="C37" s="498"/>
      <c r="D37" s="500" t="s">
        <v>1997</v>
      </c>
      <c r="E37" s="499">
        <v>46230</v>
      </c>
      <c r="F37" s="499">
        <v>46236</v>
      </c>
      <c r="G37" s="499">
        <v>46281</v>
      </c>
    </row>
    <row r="38" spans="1:7" ht="13.5" customHeight="1">
      <c r="B38" s="455"/>
      <c r="C38" s="455"/>
      <c r="D38" s="477"/>
      <c r="E38" s="496"/>
      <c r="F38" s="455"/>
      <c r="G38" s="455"/>
    </row>
    <row r="39" spans="1:7" ht="13.5" customHeight="1">
      <c r="A39" s="443" t="s">
        <v>2263</v>
      </c>
      <c r="B39" s="476" t="s">
        <v>5</v>
      </c>
      <c r="C39" s="476" t="s">
        <v>6</v>
      </c>
      <c r="D39" s="476" t="s">
        <v>7</v>
      </c>
      <c r="E39" s="476" t="s">
        <v>2034</v>
      </c>
      <c r="F39" s="451" t="s">
        <v>801</v>
      </c>
      <c r="G39" s="451" t="s">
        <v>2273</v>
      </c>
    </row>
    <row r="40" spans="1:7" ht="13.5" customHeight="1">
      <c r="A40" s="443" t="s">
        <v>2272</v>
      </c>
      <c r="B40" s="476"/>
      <c r="C40" s="476"/>
      <c r="D40" s="476"/>
      <c r="E40" s="476"/>
      <c r="F40" s="499" t="s">
        <v>10</v>
      </c>
      <c r="G40" s="499" t="s">
        <v>11</v>
      </c>
    </row>
    <row r="41" spans="1:7" ht="13.5" customHeight="1">
      <c r="A41" s="443"/>
      <c r="B41" s="499" t="s">
        <v>2271</v>
      </c>
      <c r="C41" s="499" t="s">
        <v>2270</v>
      </c>
      <c r="D41" s="451" t="s">
        <v>2258</v>
      </c>
      <c r="E41" s="498">
        <v>46199</v>
      </c>
      <c r="F41" s="499">
        <v>46207</v>
      </c>
      <c r="G41" s="499">
        <v>46230</v>
      </c>
    </row>
    <row r="42" spans="1:7" ht="13.5" customHeight="1">
      <c r="B42" s="499" t="s">
        <v>2269</v>
      </c>
      <c r="C42" s="499" t="s">
        <v>2268</v>
      </c>
      <c r="D42" s="451" t="s">
        <v>2065</v>
      </c>
      <c r="E42" s="498">
        <v>46206</v>
      </c>
      <c r="F42" s="499">
        <v>46214</v>
      </c>
      <c r="G42" s="499">
        <v>46237</v>
      </c>
    </row>
    <row r="43" spans="1:7" ht="13.5" customHeight="1">
      <c r="B43" s="499" t="s">
        <v>2267</v>
      </c>
      <c r="C43" s="499" t="s">
        <v>2266</v>
      </c>
      <c r="D43" s="451" t="s">
        <v>2065</v>
      </c>
      <c r="E43" s="498">
        <v>46213</v>
      </c>
      <c r="F43" s="499">
        <v>46221</v>
      </c>
      <c r="G43" s="499">
        <v>46244</v>
      </c>
    </row>
    <row r="44" spans="1:7" ht="13.5" customHeight="1">
      <c r="A44" s="443"/>
      <c r="B44" s="499" t="s">
        <v>150</v>
      </c>
      <c r="C44" s="499" t="s">
        <v>2265</v>
      </c>
      <c r="D44" s="451" t="s">
        <v>2258</v>
      </c>
      <c r="E44" s="498">
        <v>46220</v>
      </c>
      <c r="F44" s="499">
        <v>46228</v>
      </c>
      <c r="G44" s="499">
        <v>46251</v>
      </c>
    </row>
    <row r="45" spans="1:7" ht="13.5" customHeight="1">
      <c r="A45" s="443"/>
      <c r="B45" s="499"/>
      <c r="C45" s="499"/>
      <c r="D45" s="451" t="s">
        <v>2258</v>
      </c>
      <c r="E45" s="498">
        <v>46227</v>
      </c>
      <c r="F45" s="499">
        <v>46235</v>
      </c>
      <c r="G45" s="499">
        <v>46258</v>
      </c>
    </row>
    <row r="46" spans="1:7" ht="13.5" customHeight="1">
      <c r="A46" s="443"/>
      <c r="B46" s="455"/>
      <c r="C46" s="455"/>
      <c r="D46" s="477"/>
      <c r="E46" s="496"/>
      <c r="F46" s="455"/>
      <c r="G46" s="455"/>
    </row>
    <row r="47" spans="1:7" ht="13.5" customHeight="1">
      <c r="A47" s="443" t="s">
        <v>2264</v>
      </c>
      <c r="B47" s="476" t="s">
        <v>5</v>
      </c>
      <c r="C47" s="476" t="s">
        <v>6</v>
      </c>
      <c r="D47" s="476" t="s">
        <v>7</v>
      </c>
      <c r="E47" s="476" t="s">
        <v>2034</v>
      </c>
      <c r="F47" s="451" t="s">
        <v>801</v>
      </c>
      <c r="G47" s="451" t="s">
        <v>2263</v>
      </c>
    </row>
    <row r="48" spans="1:7" ht="13.5" customHeight="1">
      <c r="A48" s="443"/>
      <c r="B48" s="476"/>
      <c r="C48" s="476"/>
      <c r="D48" s="476"/>
      <c r="E48" s="476"/>
      <c r="F48" s="499" t="s">
        <v>10</v>
      </c>
      <c r="G48" s="499" t="s">
        <v>11</v>
      </c>
    </row>
    <row r="49" spans="1:7" ht="13.5" customHeight="1">
      <c r="A49" s="443"/>
      <c r="B49" s="499"/>
      <c r="C49" s="499"/>
      <c r="D49" s="451" t="s">
        <v>2229</v>
      </c>
      <c r="E49" s="498">
        <v>46198</v>
      </c>
      <c r="F49" s="499">
        <v>46206</v>
      </c>
      <c r="G49" s="499">
        <v>46235</v>
      </c>
    </row>
    <row r="50" spans="1:7" ht="13.5" customHeight="1">
      <c r="A50" s="443"/>
      <c r="B50" s="499"/>
      <c r="C50" s="499"/>
      <c r="D50" s="451" t="s">
        <v>2229</v>
      </c>
      <c r="E50" s="498">
        <v>46205</v>
      </c>
      <c r="F50" s="499">
        <v>46213</v>
      </c>
      <c r="G50" s="499">
        <v>46242</v>
      </c>
    </row>
    <row r="51" spans="1:7" ht="13.5" customHeight="1">
      <c r="A51" s="443"/>
      <c r="B51" s="499"/>
      <c r="C51" s="499"/>
      <c r="D51" s="451" t="s">
        <v>2229</v>
      </c>
      <c r="E51" s="498">
        <v>46212</v>
      </c>
      <c r="F51" s="499">
        <v>46220</v>
      </c>
      <c r="G51" s="499">
        <v>46249</v>
      </c>
    </row>
    <row r="52" spans="1:7" ht="13.5" customHeight="1">
      <c r="A52" s="443"/>
      <c r="B52" s="499"/>
      <c r="C52" s="499"/>
      <c r="D52" s="451" t="s">
        <v>2229</v>
      </c>
      <c r="E52" s="498">
        <v>46219</v>
      </c>
      <c r="F52" s="499">
        <v>46227</v>
      </c>
      <c r="G52" s="499">
        <v>46256</v>
      </c>
    </row>
    <row r="53" spans="1:7" ht="13.5" customHeight="1">
      <c r="A53" s="443"/>
      <c r="B53" s="499"/>
      <c r="C53" s="499"/>
      <c r="D53" s="451" t="s">
        <v>2262</v>
      </c>
      <c r="E53" s="498">
        <v>46226</v>
      </c>
      <c r="F53" s="499">
        <v>46234</v>
      </c>
      <c r="G53" s="499">
        <v>46263</v>
      </c>
    </row>
    <row r="54" spans="1:7" ht="13.5" customHeight="1">
      <c r="A54" s="443"/>
      <c r="B54" s="499"/>
      <c r="C54" s="499"/>
      <c r="D54" s="451" t="s">
        <v>2229</v>
      </c>
      <c r="E54" s="498">
        <v>46233</v>
      </c>
      <c r="F54" s="499">
        <v>46241</v>
      </c>
      <c r="G54" s="499">
        <v>46270</v>
      </c>
    </row>
    <row r="55" spans="1:7" ht="13.5" customHeight="1">
      <c r="B55" s="496"/>
      <c r="C55" s="496"/>
      <c r="D55" s="496"/>
      <c r="E55" s="496"/>
      <c r="F55" s="496"/>
      <c r="G55" s="496"/>
    </row>
    <row r="56" spans="1:7" ht="13.5" customHeight="1">
      <c r="A56" s="443" t="s">
        <v>2261</v>
      </c>
      <c r="B56" s="476" t="s">
        <v>5</v>
      </c>
      <c r="C56" s="476" t="s">
        <v>6</v>
      </c>
      <c r="D56" s="476" t="s">
        <v>7</v>
      </c>
      <c r="E56" s="476" t="s">
        <v>2034</v>
      </c>
      <c r="F56" s="451" t="s">
        <v>801</v>
      </c>
      <c r="G56" s="451" t="s">
        <v>805</v>
      </c>
    </row>
    <row r="57" spans="1:7" ht="13.5" customHeight="1">
      <c r="A57" s="443" t="s">
        <v>2089</v>
      </c>
      <c r="B57" s="476"/>
      <c r="C57" s="476"/>
      <c r="D57" s="476"/>
      <c r="E57" s="476"/>
      <c r="F57" s="451" t="s">
        <v>10</v>
      </c>
      <c r="G57" s="451" t="s">
        <v>11</v>
      </c>
    </row>
    <row r="58" spans="1:7" ht="13.5" customHeight="1">
      <c r="A58" s="443"/>
      <c r="B58" s="498" t="s">
        <v>2260</v>
      </c>
      <c r="C58" s="498" t="s">
        <v>2259</v>
      </c>
      <c r="D58" s="498" t="s">
        <v>2258</v>
      </c>
      <c r="E58" s="498">
        <v>46203</v>
      </c>
      <c r="F58" s="498">
        <v>46210</v>
      </c>
      <c r="G58" s="498">
        <v>46244</v>
      </c>
    </row>
    <row r="59" spans="1:7" ht="13.5" customHeight="1">
      <c r="A59" s="443"/>
      <c r="B59" s="498" t="s">
        <v>148</v>
      </c>
      <c r="C59" s="498" t="s">
        <v>149</v>
      </c>
      <c r="D59" s="498" t="s">
        <v>2065</v>
      </c>
      <c r="E59" s="498">
        <v>46210</v>
      </c>
      <c r="F59" s="498">
        <v>46217</v>
      </c>
      <c r="G59" s="498">
        <v>46251</v>
      </c>
    </row>
    <row r="60" spans="1:7" ht="13.5" customHeight="1">
      <c r="A60" s="443"/>
      <c r="B60" s="498" t="s">
        <v>151</v>
      </c>
      <c r="C60" s="498" t="s">
        <v>152</v>
      </c>
      <c r="D60" s="498" t="s">
        <v>2257</v>
      </c>
      <c r="E60" s="498">
        <v>46217</v>
      </c>
      <c r="F60" s="498">
        <v>46224</v>
      </c>
      <c r="G60" s="498">
        <v>46258</v>
      </c>
    </row>
    <row r="61" spans="1:7" ht="13.5" customHeight="1">
      <c r="A61" s="443"/>
      <c r="B61" s="498" t="s">
        <v>153</v>
      </c>
      <c r="C61" s="498" t="s">
        <v>154</v>
      </c>
      <c r="D61" s="498" t="s">
        <v>2065</v>
      </c>
      <c r="E61" s="498">
        <v>46224</v>
      </c>
      <c r="F61" s="498">
        <v>46231</v>
      </c>
      <c r="G61" s="498">
        <v>46265</v>
      </c>
    </row>
    <row r="62" spans="1:7" ht="13.5" customHeight="1">
      <c r="A62" s="443"/>
      <c r="B62" s="498" t="s">
        <v>155</v>
      </c>
      <c r="C62" s="498" t="s">
        <v>2256</v>
      </c>
      <c r="D62" s="498" t="s">
        <v>2065</v>
      </c>
      <c r="E62" s="498">
        <v>46231</v>
      </c>
      <c r="F62" s="498">
        <v>46238</v>
      </c>
      <c r="G62" s="498">
        <v>46272</v>
      </c>
    </row>
    <row r="63" spans="1:7">
      <c r="A63" s="443"/>
      <c r="B63" s="498"/>
      <c r="C63" s="497"/>
      <c r="D63" s="477"/>
      <c r="E63" s="496"/>
      <c r="F63" s="496"/>
      <c r="G63" s="496"/>
    </row>
    <row r="64" spans="1:7" ht="15.75">
      <c r="A64" s="479" t="s">
        <v>2255</v>
      </c>
      <c r="B64" s="479"/>
      <c r="C64" s="495"/>
      <c r="D64" s="495"/>
      <c r="E64" s="495"/>
      <c r="F64" s="495"/>
      <c r="G64" s="495"/>
    </row>
    <row r="65" spans="1:7">
      <c r="A65" s="489" t="s">
        <v>2254</v>
      </c>
      <c r="B65" s="466" t="s">
        <v>5</v>
      </c>
      <c r="C65" s="466" t="s">
        <v>6</v>
      </c>
      <c r="D65" s="466" t="s">
        <v>2178</v>
      </c>
      <c r="E65" s="466" t="s">
        <v>2034</v>
      </c>
      <c r="F65" s="458" t="s">
        <v>801</v>
      </c>
      <c r="G65" s="458" t="s">
        <v>509</v>
      </c>
    </row>
    <row r="66" spans="1:7" ht="15" customHeight="1">
      <c r="A66" s="490" t="s">
        <v>2253</v>
      </c>
      <c r="B66" s="464"/>
      <c r="C66" s="464"/>
      <c r="D66" s="464"/>
      <c r="E66" s="464"/>
      <c r="F66" s="458" t="s">
        <v>2241</v>
      </c>
      <c r="G66" s="458" t="s">
        <v>2252</v>
      </c>
    </row>
    <row r="67" spans="1:7">
      <c r="A67" s="489"/>
      <c r="B67" s="450" t="s">
        <v>2251</v>
      </c>
      <c r="C67" s="450" t="s">
        <v>93</v>
      </c>
      <c r="D67" s="458" t="s">
        <v>2247</v>
      </c>
      <c r="E67" s="450">
        <v>46203</v>
      </c>
      <c r="F67" s="450">
        <v>46209</v>
      </c>
      <c r="G67" s="450">
        <v>46217</v>
      </c>
    </row>
    <row r="68" spans="1:7">
      <c r="A68" s="489"/>
      <c r="B68" s="450" t="s">
        <v>2250</v>
      </c>
      <c r="C68" s="450" t="s">
        <v>96</v>
      </c>
      <c r="D68" s="458" t="s">
        <v>2249</v>
      </c>
      <c r="E68" s="450">
        <v>46210</v>
      </c>
      <c r="F68" s="450">
        <v>46216</v>
      </c>
      <c r="G68" s="450">
        <v>46224</v>
      </c>
    </row>
    <row r="69" spans="1:7">
      <c r="A69" s="489"/>
      <c r="B69" s="450" t="s">
        <v>2028</v>
      </c>
      <c r="C69" s="450"/>
      <c r="D69" s="458" t="s">
        <v>2247</v>
      </c>
      <c r="E69" s="450">
        <v>46217</v>
      </c>
      <c r="F69" s="450">
        <v>46223</v>
      </c>
      <c r="G69" s="450">
        <v>46231</v>
      </c>
    </row>
    <row r="70" spans="1:7">
      <c r="A70" s="489"/>
      <c r="B70" s="450" t="s">
        <v>2248</v>
      </c>
      <c r="C70" s="450" t="s">
        <v>100</v>
      </c>
      <c r="D70" s="458" t="s">
        <v>2247</v>
      </c>
      <c r="E70" s="450">
        <v>46224</v>
      </c>
      <c r="F70" s="450">
        <v>46230</v>
      </c>
      <c r="G70" s="450">
        <v>46238</v>
      </c>
    </row>
    <row r="71" spans="1:7">
      <c r="A71" s="489"/>
      <c r="B71" s="450"/>
      <c r="C71" s="450"/>
      <c r="D71" s="458" t="s">
        <v>2246</v>
      </c>
      <c r="E71" s="450">
        <v>46231</v>
      </c>
      <c r="F71" s="450">
        <v>46237</v>
      </c>
      <c r="G71" s="450">
        <v>46245</v>
      </c>
    </row>
    <row r="72" spans="1:7">
      <c r="A72" s="489"/>
      <c r="B72" s="494"/>
      <c r="C72" s="494"/>
      <c r="D72" s="493"/>
      <c r="E72" s="485"/>
      <c r="F72" s="485"/>
      <c r="G72" s="485"/>
    </row>
    <row r="73" spans="1:7">
      <c r="A73" s="489" t="s">
        <v>2245</v>
      </c>
      <c r="B73" s="466" t="s">
        <v>5</v>
      </c>
      <c r="C73" s="466" t="s">
        <v>6</v>
      </c>
      <c r="D73" s="466" t="s">
        <v>2244</v>
      </c>
      <c r="E73" s="466" t="s">
        <v>2034</v>
      </c>
      <c r="F73" s="458" t="s">
        <v>801</v>
      </c>
      <c r="G73" s="458" t="s">
        <v>2243</v>
      </c>
    </row>
    <row r="74" spans="1:7">
      <c r="A74" s="489" t="s">
        <v>2242</v>
      </c>
      <c r="B74" s="464"/>
      <c r="C74" s="464"/>
      <c r="D74" s="464"/>
      <c r="E74" s="464"/>
      <c r="F74" s="458" t="s">
        <v>2241</v>
      </c>
      <c r="G74" s="458" t="s">
        <v>2240</v>
      </c>
    </row>
    <row r="75" spans="1:7">
      <c r="A75" s="489"/>
      <c r="B75" s="450" t="s">
        <v>2239</v>
      </c>
      <c r="C75" s="450" t="s">
        <v>2238</v>
      </c>
      <c r="D75" s="458" t="s">
        <v>2229</v>
      </c>
      <c r="E75" s="432">
        <v>46204</v>
      </c>
      <c r="F75" s="450">
        <v>46209</v>
      </c>
      <c r="G75" s="450">
        <v>46212</v>
      </c>
    </row>
    <row r="76" spans="1:7">
      <c r="A76" s="489"/>
      <c r="B76" s="450" t="s">
        <v>2231</v>
      </c>
      <c r="C76" s="450" t="s">
        <v>2237</v>
      </c>
      <c r="D76" s="458" t="s">
        <v>2229</v>
      </c>
      <c r="E76" s="432">
        <v>46211</v>
      </c>
      <c r="F76" s="450">
        <v>46216</v>
      </c>
      <c r="G76" s="450">
        <v>46219</v>
      </c>
    </row>
    <row r="77" spans="1:7">
      <c r="A77" s="489"/>
      <c r="B77" s="450" t="s">
        <v>2236</v>
      </c>
      <c r="C77" s="450" t="s">
        <v>2235</v>
      </c>
      <c r="D77" s="458" t="s">
        <v>2232</v>
      </c>
      <c r="E77" s="432">
        <v>46218</v>
      </c>
      <c r="F77" s="450">
        <v>46223</v>
      </c>
      <c r="G77" s="450">
        <v>46226</v>
      </c>
    </row>
    <row r="78" spans="1:7">
      <c r="A78" s="489"/>
      <c r="B78" s="450" t="s">
        <v>2234</v>
      </c>
      <c r="C78" s="450" t="s">
        <v>2233</v>
      </c>
      <c r="D78" s="458" t="s">
        <v>2232</v>
      </c>
      <c r="E78" s="432">
        <v>46225</v>
      </c>
      <c r="F78" s="450">
        <v>46230</v>
      </c>
      <c r="G78" s="450">
        <v>46233</v>
      </c>
    </row>
    <row r="79" spans="1:7">
      <c r="A79" s="489"/>
      <c r="B79" s="450" t="s">
        <v>2231</v>
      </c>
      <c r="C79" s="450" t="s">
        <v>2230</v>
      </c>
      <c r="D79" s="458" t="s">
        <v>2229</v>
      </c>
      <c r="E79" s="432">
        <v>46232</v>
      </c>
      <c r="F79" s="450">
        <v>46237</v>
      </c>
      <c r="G79" s="450">
        <v>46240</v>
      </c>
    </row>
    <row r="80" spans="1:7">
      <c r="A80" s="463"/>
      <c r="B80" s="450"/>
      <c r="C80" s="450"/>
      <c r="D80" s="492"/>
      <c r="E80" s="491"/>
      <c r="F80" s="491"/>
      <c r="G80" s="491"/>
    </row>
    <row r="81" spans="1:7">
      <c r="A81" s="489" t="s">
        <v>2228</v>
      </c>
      <c r="B81" s="444" t="s">
        <v>5</v>
      </c>
      <c r="C81" s="444" t="s">
        <v>6</v>
      </c>
      <c r="D81" s="444" t="s">
        <v>7</v>
      </c>
      <c r="E81" s="444" t="s">
        <v>2034</v>
      </c>
      <c r="F81" s="403" t="s">
        <v>801</v>
      </c>
      <c r="G81" s="403" t="s">
        <v>2227</v>
      </c>
    </row>
    <row r="82" spans="1:7">
      <c r="A82" s="490" t="s">
        <v>2198</v>
      </c>
      <c r="B82" s="442"/>
      <c r="C82" s="442"/>
      <c r="D82" s="442"/>
      <c r="E82" s="442"/>
      <c r="F82" s="403" t="s">
        <v>10</v>
      </c>
      <c r="G82" s="403" t="s">
        <v>11</v>
      </c>
    </row>
    <row r="83" spans="1:7">
      <c r="A83" s="489" t="s">
        <v>213</v>
      </c>
      <c r="B83" s="450" t="s">
        <v>2226</v>
      </c>
      <c r="C83" s="450"/>
      <c r="D83" s="458" t="s">
        <v>2216</v>
      </c>
      <c r="E83" s="450">
        <v>46198</v>
      </c>
      <c r="F83" s="450">
        <v>46204</v>
      </c>
      <c r="G83" s="450">
        <v>46209</v>
      </c>
    </row>
    <row r="84" spans="1:7">
      <c r="A84" s="489" t="s">
        <v>213</v>
      </c>
      <c r="B84" s="450" t="s">
        <v>2225</v>
      </c>
      <c r="C84" s="450" t="s">
        <v>2224</v>
      </c>
      <c r="D84" s="458" t="s">
        <v>2216</v>
      </c>
      <c r="E84" s="450">
        <v>46205</v>
      </c>
      <c r="F84" s="450">
        <v>46211</v>
      </c>
      <c r="G84" s="450">
        <v>46216</v>
      </c>
    </row>
    <row r="85" spans="1:7">
      <c r="A85" s="489" t="s">
        <v>213</v>
      </c>
      <c r="B85" s="450" t="s">
        <v>2223</v>
      </c>
      <c r="C85" s="450" t="s">
        <v>2222</v>
      </c>
      <c r="D85" s="458" t="s">
        <v>2217</v>
      </c>
      <c r="E85" s="450">
        <v>46212</v>
      </c>
      <c r="F85" s="450">
        <v>46218</v>
      </c>
      <c r="G85" s="450">
        <v>46223</v>
      </c>
    </row>
    <row r="86" spans="1:7">
      <c r="A86" s="489" t="s">
        <v>213</v>
      </c>
      <c r="B86" s="450" t="s">
        <v>2221</v>
      </c>
      <c r="C86" s="450" t="s">
        <v>2220</v>
      </c>
      <c r="D86" s="458" t="s">
        <v>2216</v>
      </c>
      <c r="E86" s="450">
        <v>46219</v>
      </c>
      <c r="F86" s="450">
        <v>46225</v>
      </c>
      <c r="G86" s="450">
        <v>46230</v>
      </c>
    </row>
    <row r="87" spans="1:7">
      <c r="A87" s="489" t="s">
        <v>213</v>
      </c>
      <c r="B87" s="450" t="s">
        <v>2219</v>
      </c>
      <c r="C87" s="450" t="s">
        <v>2218</v>
      </c>
      <c r="D87" s="458" t="s">
        <v>2217</v>
      </c>
      <c r="E87" s="450">
        <v>46226</v>
      </c>
      <c r="F87" s="450">
        <v>46232</v>
      </c>
      <c r="G87" s="450">
        <v>46237</v>
      </c>
    </row>
    <row r="88" spans="1:7">
      <c r="A88" s="489" t="s">
        <v>213</v>
      </c>
      <c r="B88" s="450"/>
      <c r="C88" s="450"/>
      <c r="D88" s="458" t="s">
        <v>2216</v>
      </c>
      <c r="E88" s="450">
        <v>46233</v>
      </c>
      <c r="F88" s="450">
        <v>46239</v>
      </c>
      <c r="G88" s="450">
        <v>46244</v>
      </c>
    </row>
    <row r="89" spans="1:7">
      <c r="E89" s="485"/>
      <c r="F89" s="485"/>
      <c r="G89" s="485"/>
    </row>
    <row r="90" spans="1:7">
      <c r="A90" s="443" t="s">
        <v>2215</v>
      </c>
      <c r="B90" s="453" t="s">
        <v>5</v>
      </c>
      <c r="C90" s="453" t="s">
        <v>6</v>
      </c>
      <c r="D90" s="453" t="s">
        <v>7</v>
      </c>
      <c r="E90" s="453" t="s">
        <v>2034</v>
      </c>
      <c r="F90" s="451" t="s">
        <v>801</v>
      </c>
      <c r="G90" s="451" t="s">
        <v>2214</v>
      </c>
    </row>
    <row r="91" spans="1:7">
      <c r="A91" s="443" t="s">
        <v>2213</v>
      </c>
      <c r="B91" s="454"/>
      <c r="C91" s="452"/>
      <c r="D91" s="452"/>
      <c r="E91" s="452"/>
      <c r="F91" s="451" t="s">
        <v>10</v>
      </c>
      <c r="G91" s="451" t="s">
        <v>11</v>
      </c>
    </row>
    <row r="92" spans="1:7" ht="13.5" customHeight="1">
      <c r="B92" s="450" t="s">
        <v>2212</v>
      </c>
      <c r="C92" s="450" t="s">
        <v>2211</v>
      </c>
      <c r="D92" s="475" t="s">
        <v>1986</v>
      </c>
      <c r="E92" s="450">
        <v>46202</v>
      </c>
      <c r="F92" s="450">
        <v>46209</v>
      </c>
      <c r="G92" s="450">
        <v>46213</v>
      </c>
    </row>
    <row r="93" spans="1:7" ht="13.5" customHeight="1">
      <c r="B93" s="450" t="s">
        <v>2210</v>
      </c>
      <c r="C93" s="450" t="s">
        <v>2209</v>
      </c>
      <c r="D93" s="474"/>
      <c r="E93" s="450">
        <v>46209</v>
      </c>
      <c r="F93" s="450">
        <v>46216</v>
      </c>
      <c r="G93" s="450">
        <v>46220</v>
      </c>
    </row>
    <row r="94" spans="1:7" ht="13.5" customHeight="1">
      <c r="B94" s="450" t="s">
        <v>2208</v>
      </c>
      <c r="C94" s="450" t="s">
        <v>2207</v>
      </c>
      <c r="D94" s="474"/>
      <c r="E94" s="450">
        <v>46216</v>
      </c>
      <c r="F94" s="450">
        <v>46223</v>
      </c>
      <c r="G94" s="450">
        <v>46227</v>
      </c>
    </row>
    <row r="95" spans="1:7" ht="13.5" customHeight="1">
      <c r="B95" s="450" t="s">
        <v>2206</v>
      </c>
      <c r="C95" s="450" t="s">
        <v>2205</v>
      </c>
      <c r="D95" s="474"/>
      <c r="E95" s="450">
        <v>46223</v>
      </c>
      <c r="F95" s="450">
        <v>46230</v>
      </c>
      <c r="G95" s="450">
        <v>46234</v>
      </c>
    </row>
    <row r="96" spans="1:7" ht="13.5" customHeight="1">
      <c r="B96" s="450"/>
      <c r="C96" s="450"/>
      <c r="D96" s="473"/>
      <c r="E96" s="450">
        <v>46230</v>
      </c>
      <c r="F96" s="450">
        <v>46237</v>
      </c>
      <c r="G96" s="450">
        <v>46241</v>
      </c>
    </row>
    <row r="97" spans="1:7" ht="13.5" customHeight="1">
      <c r="B97" s="485"/>
      <c r="C97" s="485"/>
      <c r="D97" s="477"/>
      <c r="E97" s="485"/>
      <c r="F97" s="485"/>
      <c r="G97" s="485"/>
    </row>
    <row r="98" spans="1:7" ht="13.5" customHeight="1">
      <c r="A98" s="488" t="s">
        <v>2204</v>
      </c>
      <c r="B98" s="453" t="s">
        <v>5</v>
      </c>
      <c r="C98" s="453" t="s">
        <v>6</v>
      </c>
      <c r="D98" s="453" t="s">
        <v>7</v>
      </c>
      <c r="E98" s="453" t="s">
        <v>2034</v>
      </c>
      <c r="F98" s="451" t="s">
        <v>801</v>
      </c>
      <c r="G98" s="451" t="s">
        <v>2203</v>
      </c>
    </row>
    <row r="99" spans="1:7" ht="13.5" customHeight="1">
      <c r="A99" s="398" t="s">
        <v>2202</v>
      </c>
      <c r="B99" s="454"/>
      <c r="C99" s="452"/>
      <c r="D99" s="452"/>
      <c r="E99" s="452"/>
      <c r="F99" s="451" t="s">
        <v>10</v>
      </c>
      <c r="G99" s="451" t="s">
        <v>11</v>
      </c>
    </row>
    <row r="100" spans="1:7" ht="13.5" customHeight="1">
      <c r="B100" s="450"/>
      <c r="C100" s="450"/>
      <c r="D100" s="475" t="s">
        <v>2201</v>
      </c>
      <c r="E100" s="450">
        <v>46202</v>
      </c>
      <c r="F100" s="450">
        <v>46207</v>
      </c>
      <c r="G100" s="450">
        <v>46243</v>
      </c>
    </row>
    <row r="101" spans="1:7" ht="13.5" customHeight="1">
      <c r="B101" s="450"/>
      <c r="C101" s="450"/>
      <c r="D101" s="474"/>
      <c r="E101" s="450">
        <v>46209</v>
      </c>
      <c r="F101" s="450">
        <v>46214</v>
      </c>
      <c r="G101" s="450">
        <v>46250</v>
      </c>
    </row>
    <row r="102" spans="1:7" ht="13.5" customHeight="1">
      <c r="B102" s="450"/>
      <c r="C102" s="450"/>
      <c r="D102" s="474"/>
      <c r="E102" s="450">
        <v>46216</v>
      </c>
      <c r="F102" s="450">
        <v>46221</v>
      </c>
      <c r="G102" s="450">
        <v>46257</v>
      </c>
    </row>
    <row r="103" spans="1:7" ht="13.5" customHeight="1">
      <c r="B103" s="450"/>
      <c r="C103" s="450"/>
      <c r="D103" s="474"/>
      <c r="E103" s="450">
        <v>46223</v>
      </c>
      <c r="F103" s="450">
        <v>46228</v>
      </c>
      <c r="G103" s="450">
        <v>46264</v>
      </c>
    </row>
    <row r="104" spans="1:7" ht="13.5" customHeight="1">
      <c r="B104" s="450"/>
      <c r="C104" s="450"/>
      <c r="D104" s="473"/>
      <c r="E104" s="450">
        <v>46230</v>
      </c>
      <c r="F104" s="450">
        <v>46235</v>
      </c>
      <c r="G104" s="450">
        <v>46271</v>
      </c>
    </row>
    <row r="105" spans="1:7" ht="13.5" customHeight="1">
      <c r="B105" s="483"/>
      <c r="C105" s="483"/>
      <c r="D105" s="487"/>
      <c r="E105" s="483"/>
      <c r="F105" s="483"/>
      <c r="G105" s="483"/>
    </row>
    <row r="106" spans="1:7" ht="13.5" customHeight="1">
      <c r="A106" s="443" t="s">
        <v>2200</v>
      </c>
      <c r="B106" s="467" t="s">
        <v>5</v>
      </c>
      <c r="C106" s="467" t="s">
        <v>6</v>
      </c>
      <c r="D106" s="467" t="s">
        <v>7</v>
      </c>
      <c r="E106" s="467" t="s">
        <v>2034</v>
      </c>
      <c r="F106" s="403" t="s">
        <v>801</v>
      </c>
      <c r="G106" s="403" t="s">
        <v>2199</v>
      </c>
    </row>
    <row r="107" spans="1:7" ht="13.5" customHeight="1">
      <c r="A107" s="443" t="s">
        <v>2198</v>
      </c>
      <c r="B107" s="467"/>
      <c r="C107" s="467"/>
      <c r="D107" s="467"/>
      <c r="E107" s="467"/>
      <c r="F107" s="403" t="s">
        <v>10</v>
      </c>
      <c r="G107" s="403" t="s">
        <v>11</v>
      </c>
    </row>
    <row r="108" spans="1:7" ht="13.5" customHeight="1">
      <c r="A108" s="443"/>
      <c r="B108" s="432" t="s">
        <v>2197</v>
      </c>
      <c r="C108" s="432" t="s">
        <v>2196</v>
      </c>
      <c r="D108" s="482" t="s">
        <v>1986</v>
      </c>
      <c r="E108" s="432">
        <v>46198</v>
      </c>
      <c r="F108" s="432">
        <v>46204</v>
      </c>
      <c r="G108" s="432">
        <v>46216</v>
      </c>
    </row>
    <row r="109" spans="1:7" ht="13.5" customHeight="1">
      <c r="A109" s="443"/>
      <c r="B109" s="432" t="s">
        <v>2163</v>
      </c>
      <c r="C109" s="432" t="s">
        <v>2195</v>
      </c>
      <c r="D109" s="482" t="s">
        <v>2143</v>
      </c>
      <c r="E109" s="432">
        <v>46205</v>
      </c>
      <c r="F109" s="432">
        <v>46211</v>
      </c>
      <c r="G109" s="432">
        <v>46223</v>
      </c>
    </row>
    <row r="110" spans="1:7" ht="13.5" customHeight="1">
      <c r="A110" s="443"/>
      <c r="B110" s="432" t="s">
        <v>2028</v>
      </c>
      <c r="C110" s="432"/>
      <c r="D110" s="482" t="s">
        <v>2150</v>
      </c>
      <c r="E110" s="432">
        <v>46212</v>
      </c>
      <c r="F110" s="432">
        <v>46218</v>
      </c>
      <c r="G110" s="432">
        <v>46230</v>
      </c>
    </row>
    <row r="111" spans="1:7" ht="13.5" customHeight="1">
      <c r="A111" s="443"/>
      <c r="B111" s="432" t="s">
        <v>501</v>
      </c>
      <c r="C111" s="432" t="s">
        <v>2194</v>
      </c>
      <c r="D111" s="482" t="s">
        <v>1986</v>
      </c>
      <c r="E111" s="432">
        <v>46219</v>
      </c>
      <c r="F111" s="432">
        <v>46225</v>
      </c>
      <c r="G111" s="432">
        <v>46237</v>
      </c>
    </row>
    <row r="112" spans="1:7" ht="13.5" customHeight="1">
      <c r="A112" s="443"/>
      <c r="B112" s="432" t="s">
        <v>505</v>
      </c>
      <c r="C112" s="432" t="s">
        <v>2193</v>
      </c>
      <c r="D112" s="482" t="s">
        <v>1986</v>
      </c>
      <c r="E112" s="432">
        <v>46226</v>
      </c>
      <c r="F112" s="432">
        <v>46232</v>
      </c>
      <c r="G112" s="432">
        <v>46244</v>
      </c>
    </row>
    <row r="113" spans="1:7" ht="13.5" customHeight="1">
      <c r="A113" s="443"/>
      <c r="B113" s="432"/>
      <c r="C113" s="432"/>
      <c r="D113" s="482" t="s">
        <v>2143</v>
      </c>
      <c r="E113" s="432">
        <v>46233</v>
      </c>
      <c r="F113" s="432">
        <v>46239</v>
      </c>
      <c r="G113" s="432">
        <v>46251</v>
      </c>
    </row>
    <row r="114" spans="1:7" ht="13.5" customHeight="1">
      <c r="B114" s="485"/>
      <c r="C114" s="485"/>
      <c r="D114" s="486"/>
      <c r="E114" s="485"/>
      <c r="F114" s="485"/>
      <c r="G114" s="485"/>
    </row>
    <row r="115" spans="1:7" ht="13.5" customHeight="1">
      <c r="A115" s="443" t="s">
        <v>2192</v>
      </c>
      <c r="B115" s="467" t="s">
        <v>5</v>
      </c>
      <c r="C115" s="467" t="s">
        <v>6</v>
      </c>
      <c r="D115" s="467" t="s">
        <v>7</v>
      </c>
      <c r="E115" s="467" t="s">
        <v>2034</v>
      </c>
      <c r="F115" s="403" t="s">
        <v>801</v>
      </c>
      <c r="G115" s="403" t="s">
        <v>2191</v>
      </c>
    </row>
    <row r="116" spans="1:7" ht="13.5" customHeight="1">
      <c r="A116" s="443" t="s">
        <v>2190</v>
      </c>
      <c r="B116" s="467"/>
      <c r="C116" s="467"/>
      <c r="D116" s="467"/>
      <c r="E116" s="467"/>
      <c r="F116" s="403" t="s">
        <v>10</v>
      </c>
      <c r="G116" s="403" t="s">
        <v>11</v>
      </c>
    </row>
    <row r="117" spans="1:7" ht="13.5" customHeight="1">
      <c r="A117" s="443"/>
      <c r="B117" s="432" t="s">
        <v>2182</v>
      </c>
      <c r="C117" s="432" t="s">
        <v>2189</v>
      </c>
      <c r="D117" s="482" t="s">
        <v>2022</v>
      </c>
      <c r="E117" s="432">
        <v>46196</v>
      </c>
      <c r="F117" s="432">
        <v>46204</v>
      </c>
      <c r="G117" s="432">
        <v>46210</v>
      </c>
    </row>
    <row r="118" spans="1:7" ht="13.5" customHeight="1">
      <c r="A118" s="443"/>
      <c r="B118" s="432" t="s">
        <v>2188</v>
      </c>
      <c r="C118" s="432" t="s">
        <v>2187</v>
      </c>
      <c r="D118" s="482" t="s">
        <v>2179</v>
      </c>
      <c r="E118" s="432">
        <v>46203</v>
      </c>
      <c r="F118" s="432">
        <v>46211</v>
      </c>
      <c r="G118" s="432">
        <v>46217</v>
      </c>
    </row>
    <row r="119" spans="1:7" ht="13.5" customHeight="1">
      <c r="A119" s="443"/>
      <c r="B119" s="432" t="s">
        <v>2186</v>
      </c>
      <c r="C119" s="432" t="s">
        <v>2185</v>
      </c>
      <c r="D119" s="482" t="s">
        <v>2179</v>
      </c>
      <c r="E119" s="432">
        <v>46210</v>
      </c>
      <c r="F119" s="432">
        <v>46218</v>
      </c>
      <c r="G119" s="432">
        <v>46224</v>
      </c>
    </row>
    <row r="120" spans="1:7" ht="13.5" customHeight="1">
      <c r="A120" s="443"/>
      <c r="B120" s="432" t="s">
        <v>2184</v>
      </c>
      <c r="C120" s="432" t="s">
        <v>2183</v>
      </c>
      <c r="D120" s="482" t="s">
        <v>2006</v>
      </c>
      <c r="E120" s="432">
        <v>46217</v>
      </c>
      <c r="F120" s="432">
        <v>46225</v>
      </c>
      <c r="G120" s="432">
        <v>46231</v>
      </c>
    </row>
    <row r="121" spans="1:7" ht="13.5" customHeight="1">
      <c r="A121" s="443"/>
      <c r="B121" s="432" t="s">
        <v>2182</v>
      </c>
      <c r="C121" s="432" t="s">
        <v>257</v>
      </c>
      <c r="D121" s="482" t="s">
        <v>2179</v>
      </c>
      <c r="E121" s="432">
        <v>46224</v>
      </c>
      <c r="F121" s="432">
        <v>46232</v>
      </c>
      <c r="G121" s="432">
        <v>46238</v>
      </c>
    </row>
    <row r="122" spans="1:7" ht="13.5" customHeight="1">
      <c r="A122" s="443"/>
      <c r="B122" s="432"/>
      <c r="C122" s="432"/>
      <c r="D122" s="482" t="s">
        <v>2013</v>
      </c>
      <c r="E122" s="432">
        <v>46231</v>
      </c>
      <c r="F122" s="432">
        <v>46239</v>
      </c>
      <c r="G122" s="432">
        <v>46245</v>
      </c>
    </row>
    <row r="123" spans="1:7">
      <c r="A123" s="443"/>
      <c r="B123" s="443"/>
      <c r="C123" s="443"/>
      <c r="D123" s="443"/>
      <c r="E123" s="484"/>
      <c r="F123" s="484"/>
      <c r="G123" s="484"/>
    </row>
    <row r="124" spans="1:7">
      <c r="A124" s="443" t="s">
        <v>2181</v>
      </c>
      <c r="B124" s="407" t="s">
        <v>5</v>
      </c>
      <c r="C124" s="407" t="s">
        <v>6</v>
      </c>
      <c r="D124" s="444" t="s">
        <v>7</v>
      </c>
      <c r="E124" s="444" t="s">
        <v>2034</v>
      </c>
      <c r="F124" s="403" t="s">
        <v>801</v>
      </c>
      <c r="G124" s="403" t="s">
        <v>533</v>
      </c>
    </row>
    <row r="125" spans="1:7">
      <c r="A125" s="443" t="s">
        <v>2180</v>
      </c>
      <c r="B125" s="406"/>
      <c r="C125" s="406"/>
      <c r="D125" s="442"/>
      <c r="E125" s="442"/>
      <c r="F125" s="403" t="s">
        <v>10</v>
      </c>
      <c r="G125" s="403" t="s">
        <v>11</v>
      </c>
    </row>
    <row r="126" spans="1:7" ht="13.5" customHeight="1">
      <c r="A126" s="443"/>
      <c r="B126" s="432"/>
      <c r="C126" s="432"/>
      <c r="D126" s="482" t="s">
        <v>2013</v>
      </c>
      <c r="E126" s="432">
        <v>46198</v>
      </c>
      <c r="F126" s="432">
        <v>46204</v>
      </c>
      <c r="G126" s="432">
        <v>46218</v>
      </c>
    </row>
    <row r="127" spans="1:7" ht="12.75" customHeight="1">
      <c r="A127" s="443"/>
      <c r="B127" s="432"/>
      <c r="C127" s="432"/>
      <c r="D127" s="482" t="s">
        <v>2006</v>
      </c>
      <c r="E127" s="432">
        <v>46205</v>
      </c>
      <c r="F127" s="432">
        <v>46211</v>
      </c>
      <c r="G127" s="432">
        <v>46225</v>
      </c>
    </row>
    <row r="128" spans="1:7" ht="13.5" customHeight="1">
      <c r="A128" s="443"/>
      <c r="B128" s="432"/>
      <c r="C128" s="432"/>
      <c r="D128" s="482" t="s">
        <v>2179</v>
      </c>
      <c r="E128" s="432">
        <v>46212</v>
      </c>
      <c r="F128" s="432">
        <v>46218</v>
      </c>
      <c r="G128" s="432">
        <v>46232</v>
      </c>
    </row>
    <row r="129" spans="1:7" ht="13.5" customHeight="1">
      <c r="A129" s="443"/>
      <c r="B129" s="432"/>
      <c r="C129" s="432"/>
      <c r="D129" s="482" t="s">
        <v>2006</v>
      </c>
      <c r="E129" s="432">
        <v>46219</v>
      </c>
      <c r="F129" s="432">
        <v>46225</v>
      </c>
      <c r="G129" s="432">
        <v>46239</v>
      </c>
    </row>
    <row r="130" spans="1:7" ht="13.5" customHeight="1">
      <c r="A130" s="443"/>
      <c r="B130" s="432"/>
      <c r="C130" s="432"/>
      <c r="D130" s="482" t="s">
        <v>2013</v>
      </c>
      <c r="E130" s="432">
        <v>46226</v>
      </c>
      <c r="F130" s="432">
        <v>46232</v>
      </c>
      <c r="G130" s="432">
        <v>46246</v>
      </c>
    </row>
    <row r="131" spans="1:7" ht="13.5" customHeight="1">
      <c r="A131" s="443"/>
      <c r="B131" s="432"/>
      <c r="C131" s="432"/>
      <c r="D131" s="482" t="s">
        <v>2013</v>
      </c>
      <c r="E131" s="432">
        <v>46233</v>
      </c>
      <c r="F131" s="432">
        <v>46239</v>
      </c>
      <c r="G131" s="432">
        <v>46253</v>
      </c>
    </row>
    <row r="133" spans="1:7">
      <c r="A133" s="443" t="s">
        <v>2154</v>
      </c>
      <c r="B133" s="407" t="s">
        <v>5</v>
      </c>
      <c r="C133" s="407" t="s">
        <v>6</v>
      </c>
      <c r="D133" s="444" t="s">
        <v>2178</v>
      </c>
      <c r="E133" s="444" t="s">
        <v>2034</v>
      </c>
      <c r="F133" s="403" t="s">
        <v>801</v>
      </c>
      <c r="G133" s="403" t="s">
        <v>2177</v>
      </c>
    </row>
    <row r="134" spans="1:7">
      <c r="A134" s="443"/>
      <c r="B134" s="406"/>
      <c r="C134" s="406"/>
      <c r="D134" s="442"/>
      <c r="E134" s="442"/>
      <c r="F134" s="403" t="s">
        <v>10</v>
      </c>
      <c r="G134" s="403" t="s">
        <v>11</v>
      </c>
    </row>
    <row r="135" spans="1:7" ht="13.5" customHeight="1">
      <c r="A135" s="443"/>
      <c r="B135" s="432"/>
      <c r="C135" s="432"/>
      <c r="D135" s="482" t="s">
        <v>1986</v>
      </c>
      <c r="E135" s="432">
        <v>46202</v>
      </c>
      <c r="F135" s="432">
        <v>46207</v>
      </c>
      <c r="G135" s="432">
        <v>46220</v>
      </c>
    </row>
    <row r="136" spans="1:7" ht="13.5" customHeight="1">
      <c r="A136" s="443"/>
      <c r="B136" s="432"/>
      <c r="C136" s="432"/>
      <c r="D136" s="482" t="s">
        <v>1986</v>
      </c>
      <c r="E136" s="432">
        <v>46209</v>
      </c>
      <c r="F136" s="432">
        <v>46214</v>
      </c>
      <c r="G136" s="432">
        <v>46227</v>
      </c>
    </row>
    <row r="137" spans="1:7" ht="13.5" customHeight="1">
      <c r="A137" s="443"/>
      <c r="B137" s="432"/>
      <c r="C137" s="432"/>
      <c r="D137" s="482" t="s">
        <v>1986</v>
      </c>
      <c r="E137" s="432">
        <v>46216</v>
      </c>
      <c r="F137" s="432">
        <v>46221</v>
      </c>
      <c r="G137" s="432">
        <v>46234</v>
      </c>
    </row>
    <row r="138" spans="1:7" ht="13.5" customHeight="1">
      <c r="A138" s="443"/>
      <c r="B138" s="432"/>
      <c r="C138" s="432"/>
      <c r="D138" s="482" t="s">
        <v>2176</v>
      </c>
      <c r="E138" s="432">
        <v>46223</v>
      </c>
      <c r="F138" s="432">
        <v>46228</v>
      </c>
      <c r="G138" s="432">
        <v>46241</v>
      </c>
    </row>
    <row r="139" spans="1:7" ht="13.5" customHeight="1">
      <c r="A139" s="443"/>
      <c r="B139" s="432"/>
      <c r="C139" s="432"/>
      <c r="D139" s="482" t="s">
        <v>1986</v>
      </c>
      <c r="E139" s="432">
        <v>46230</v>
      </c>
      <c r="F139" s="432">
        <v>46235</v>
      </c>
      <c r="G139" s="432">
        <v>46248</v>
      </c>
    </row>
    <row r="140" spans="1:7" ht="13.5" customHeight="1">
      <c r="A140" s="443"/>
      <c r="B140" s="483"/>
      <c r="C140" s="483"/>
      <c r="D140" s="483"/>
      <c r="E140" s="483"/>
      <c r="F140" s="483"/>
      <c r="G140" s="483"/>
    </row>
    <row r="141" spans="1:7" ht="13.5" customHeight="1">
      <c r="A141" s="443" t="s">
        <v>2175</v>
      </c>
      <c r="B141" s="407" t="s">
        <v>5</v>
      </c>
      <c r="C141" s="407" t="s">
        <v>6</v>
      </c>
      <c r="D141" s="444" t="s">
        <v>1451</v>
      </c>
      <c r="E141" s="444" t="s">
        <v>2034</v>
      </c>
      <c r="F141" s="403" t="s">
        <v>801</v>
      </c>
      <c r="G141" s="403" t="s">
        <v>2174</v>
      </c>
    </row>
    <row r="142" spans="1:7" ht="13.5" customHeight="1">
      <c r="A142" s="443" t="s">
        <v>2173</v>
      </c>
      <c r="B142" s="406"/>
      <c r="C142" s="406"/>
      <c r="D142" s="442"/>
      <c r="E142" s="442"/>
      <c r="F142" s="403" t="s">
        <v>10</v>
      </c>
      <c r="G142" s="403" t="s">
        <v>11</v>
      </c>
    </row>
    <row r="143" spans="1:7" ht="13.5" customHeight="1">
      <c r="A143" s="443"/>
      <c r="B143" s="432" t="s">
        <v>2167</v>
      </c>
      <c r="C143" s="432" t="s">
        <v>2172</v>
      </c>
      <c r="D143" s="482" t="s">
        <v>2143</v>
      </c>
      <c r="E143" s="432">
        <v>46203</v>
      </c>
      <c r="F143" s="432">
        <v>46209</v>
      </c>
      <c r="G143" s="432">
        <v>46216</v>
      </c>
    </row>
    <row r="144" spans="1:7" ht="13.5" customHeight="1">
      <c r="A144" s="443"/>
      <c r="B144" s="432" t="s">
        <v>2152</v>
      </c>
      <c r="C144" s="432" t="s">
        <v>2171</v>
      </c>
      <c r="D144" s="482" t="s">
        <v>2143</v>
      </c>
      <c r="E144" s="432">
        <v>46210</v>
      </c>
      <c r="F144" s="432">
        <v>46216</v>
      </c>
      <c r="G144" s="432">
        <v>46223</v>
      </c>
    </row>
    <row r="145" spans="1:7" ht="13.5" customHeight="1">
      <c r="A145" s="443"/>
      <c r="B145" s="432" t="s">
        <v>493</v>
      </c>
      <c r="C145" s="432" t="s">
        <v>2170</v>
      </c>
      <c r="D145" s="482" t="s">
        <v>1986</v>
      </c>
      <c r="E145" s="432">
        <v>46217</v>
      </c>
      <c r="F145" s="432">
        <v>46223</v>
      </c>
      <c r="G145" s="432">
        <v>46230</v>
      </c>
    </row>
    <row r="146" spans="1:7" ht="13.5" customHeight="1">
      <c r="A146" s="443"/>
      <c r="B146" s="432" t="s">
        <v>2169</v>
      </c>
      <c r="C146" s="432" t="s">
        <v>2168</v>
      </c>
      <c r="D146" s="482" t="s">
        <v>1986</v>
      </c>
      <c r="E146" s="432">
        <v>46224</v>
      </c>
      <c r="F146" s="432">
        <v>46230</v>
      </c>
      <c r="G146" s="432">
        <v>46237</v>
      </c>
    </row>
    <row r="147" spans="1:7" ht="13.5" customHeight="1">
      <c r="A147" s="443"/>
      <c r="B147" s="432" t="s">
        <v>2167</v>
      </c>
      <c r="C147" s="432" t="s">
        <v>2166</v>
      </c>
      <c r="D147" s="482" t="s">
        <v>2143</v>
      </c>
      <c r="E147" s="432">
        <v>46231</v>
      </c>
      <c r="F147" s="432">
        <v>46237</v>
      </c>
      <c r="G147" s="432">
        <v>46244</v>
      </c>
    </row>
    <row r="148" spans="1:7">
      <c r="B148" s="432"/>
      <c r="C148" s="432"/>
      <c r="F148" s="445"/>
      <c r="G148" s="445"/>
    </row>
    <row r="149" spans="1:7">
      <c r="A149" s="413" t="s">
        <v>2165</v>
      </c>
      <c r="B149" s="453" t="s">
        <v>5</v>
      </c>
      <c r="C149" s="453" t="s">
        <v>6</v>
      </c>
      <c r="D149" s="453" t="s">
        <v>7</v>
      </c>
      <c r="E149" s="453" t="s">
        <v>2034</v>
      </c>
      <c r="F149" s="451" t="s">
        <v>801</v>
      </c>
      <c r="G149" s="451" t="s">
        <v>848</v>
      </c>
    </row>
    <row r="150" spans="1:7">
      <c r="A150" s="443" t="s">
        <v>2164</v>
      </c>
      <c r="B150" s="452"/>
      <c r="C150" s="452"/>
      <c r="D150" s="452"/>
      <c r="E150" s="452"/>
      <c r="F150" s="451" t="s">
        <v>10</v>
      </c>
      <c r="G150" s="451" t="s">
        <v>11</v>
      </c>
    </row>
    <row r="151" spans="1:7" ht="12.75" customHeight="1">
      <c r="A151" s="443"/>
      <c r="B151" s="480" t="s">
        <v>2163</v>
      </c>
      <c r="C151" s="480" t="s">
        <v>2162</v>
      </c>
      <c r="D151" s="481" t="s">
        <v>2156</v>
      </c>
      <c r="E151" s="480">
        <v>46204</v>
      </c>
      <c r="F151" s="480">
        <v>46209</v>
      </c>
      <c r="G151" s="480">
        <v>46219</v>
      </c>
    </row>
    <row r="152" spans="1:7" ht="12.75" customHeight="1">
      <c r="A152" s="443"/>
      <c r="B152" s="480" t="s">
        <v>802</v>
      </c>
      <c r="C152" s="480" t="s">
        <v>2161</v>
      </c>
      <c r="D152" s="481" t="s">
        <v>2160</v>
      </c>
      <c r="E152" s="480">
        <v>46211</v>
      </c>
      <c r="F152" s="480">
        <v>46216</v>
      </c>
      <c r="G152" s="480">
        <v>46226</v>
      </c>
    </row>
    <row r="153" spans="1:7" ht="12.75" customHeight="1">
      <c r="A153" s="443"/>
      <c r="B153" s="480" t="s">
        <v>2159</v>
      </c>
      <c r="C153" s="480" t="s">
        <v>2158</v>
      </c>
      <c r="D153" s="481" t="s">
        <v>2157</v>
      </c>
      <c r="E153" s="480">
        <v>46218</v>
      </c>
      <c r="F153" s="480">
        <v>46223</v>
      </c>
      <c r="G153" s="480">
        <v>46233</v>
      </c>
    </row>
    <row r="154" spans="1:7" ht="13.5" customHeight="1">
      <c r="A154" s="443"/>
      <c r="B154" s="480" t="s">
        <v>501</v>
      </c>
      <c r="C154" s="480" t="s">
        <v>502</v>
      </c>
      <c r="D154" s="481" t="s">
        <v>2156</v>
      </c>
      <c r="E154" s="480">
        <v>46225</v>
      </c>
      <c r="F154" s="480">
        <v>46230</v>
      </c>
      <c r="G154" s="480">
        <v>46240</v>
      </c>
    </row>
    <row r="155" spans="1:7" ht="13.5" customHeight="1">
      <c r="A155" s="443"/>
      <c r="B155" s="480"/>
      <c r="C155" s="480"/>
      <c r="D155" s="481" t="s">
        <v>2156</v>
      </c>
      <c r="E155" s="480">
        <v>46232</v>
      </c>
      <c r="F155" s="480">
        <v>46237</v>
      </c>
      <c r="G155" s="480">
        <v>46247</v>
      </c>
    </row>
    <row r="156" spans="1:7" ht="15.75">
      <c r="A156" s="479" t="s">
        <v>476</v>
      </c>
      <c r="B156" s="479"/>
      <c r="C156" s="479"/>
      <c r="D156" s="479"/>
      <c r="E156" s="479"/>
      <c r="F156" s="479"/>
      <c r="G156" s="479"/>
    </row>
    <row r="157" spans="1:7" ht="14.1" customHeight="1">
      <c r="A157" s="443" t="s">
        <v>2155</v>
      </c>
      <c r="B157" s="453" t="s">
        <v>5</v>
      </c>
      <c r="C157" s="453" t="s">
        <v>6</v>
      </c>
      <c r="D157" s="453" t="s">
        <v>7</v>
      </c>
      <c r="E157" s="453" t="s">
        <v>2034</v>
      </c>
      <c r="F157" s="451" t="s">
        <v>801</v>
      </c>
      <c r="G157" s="451" t="s">
        <v>2142</v>
      </c>
    </row>
    <row r="158" spans="1:7" ht="14.1" customHeight="1">
      <c r="A158" s="443" t="s">
        <v>2154</v>
      </c>
      <c r="B158" s="454"/>
      <c r="C158" s="452"/>
      <c r="D158" s="452"/>
      <c r="E158" s="452"/>
      <c r="F158" s="451" t="s">
        <v>10</v>
      </c>
      <c r="G158" s="451" t="s">
        <v>11</v>
      </c>
    </row>
    <row r="159" spans="1:7" ht="13.5" customHeight="1">
      <c r="A159" s="443"/>
      <c r="B159" s="480" t="s">
        <v>847</v>
      </c>
      <c r="C159" s="480" t="s">
        <v>2153</v>
      </c>
      <c r="D159" s="480" t="s">
        <v>1986</v>
      </c>
      <c r="E159" s="480">
        <v>46202</v>
      </c>
      <c r="F159" s="480">
        <v>46207</v>
      </c>
      <c r="G159" s="480">
        <v>46222</v>
      </c>
    </row>
    <row r="160" spans="1:7" ht="13.5" customHeight="1">
      <c r="A160" s="443"/>
      <c r="B160" s="480" t="s">
        <v>2152</v>
      </c>
      <c r="C160" s="480" t="s">
        <v>2151</v>
      </c>
      <c r="D160" s="480" t="s">
        <v>2150</v>
      </c>
      <c r="E160" s="480">
        <v>46209</v>
      </c>
      <c r="F160" s="480">
        <v>46214</v>
      </c>
      <c r="G160" s="480">
        <v>46229</v>
      </c>
    </row>
    <row r="161" spans="1:7" ht="13.5" customHeight="1">
      <c r="A161" s="443"/>
      <c r="B161" s="480" t="s">
        <v>2149</v>
      </c>
      <c r="C161" s="480" t="s">
        <v>2148</v>
      </c>
      <c r="D161" s="480" t="s">
        <v>2143</v>
      </c>
      <c r="E161" s="480">
        <v>46216</v>
      </c>
      <c r="F161" s="480">
        <v>46221</v>
      </c>
      <c r="G161" s="480">
        <v>46236</v>
      </c>
    </row>
    <row r="162" spans="1:7" ht="13.5" customHeight="1">
      <c r="A162" s="443"/>
      <c r="B162" s="480" t="s">
        <v>2147</v>
      </c>
      <c r="C162" s="480" t="s">
        <v>2146</v>
      </c>
      <c r="D162" s="480" t="s">
        <v>1986</v>
      </c>
      <c r="E162" s="480">
        <v>46223</v>
      </c>
      <c r="F162" s="480">
        <v>46228</v>
      </c>
      <c r="G162" s="480">
        <v>46243</v>
      </c>
    </row>
    <row r="163" spans="1:7" ht="13.5" customHeight="1">
      <c r="A163" s="443"/>
      <c r="B163" s="480" t="s">
        <v>2145</v>
      </c>
      <c r="C163" s="480" t="s">
        <v>2144</v>
      </c>
      <c r="D163" s="480" t="s">
        <v>2143</v>
      </c>
      <c r="E163" s="480">
        <v>46230</v>
      </c>
      <c r="F163" s="480">
        <v>46235</v>
      </c>
      <c r="G163" s="480">
        <v>46250</v>
      </c>
    </row>
    <row r="164" spans="1:7" ht="13.5" customHeight="1">
      <c r="A164" s="443"/>
      <c r="B164" s="445"/>
      <c r="C164" s="445"/>
      <c r="D164" s="445"/>
      <c r="E164" s="445"/>
      <c r="F164" s="445"/>
      <c r="G164" s="445"/>
    </row>
    <row r="165" spans="1:7" ht="13.5" customHeight="1">
      <c r="A165" s="443" t="s">
        <v>2142</v>
      </c>
      <c r="B165" s="453" t="s">
        <v>5</v>
      </c>
      <c r="C165" s="453" t="s">
        <v>6</v>
      </c>
      <c r="D165" s="453" t="s">
        <v>7</v>
      </c>
      <c r="E165" s="453" t="s">
        <v>2034</v>
      </c>
      <c r="F165" s="451" t="s">
        <v>801</v>
      </c>
      <c r="G165" s="451" t="s">
        <v>810</v>
      </c>
    </row>
    <row r="166" spans="1:7" ht="13.5" customHeight="1">
      <c r="A166" s="443" t="s">
        <v>2141</v>
      </c>
      <c r="B166" s="454"/>
      <c r="C166" s="452"/>
      <c r="D166" s="452"/>
      <c r="E166" s="452"/>
      <c r="F166" s="451" t="s">
        <v>10</v>
      </c>
      <c r="G166" s="451" t="s">
        <v>11</v>
      </c>
    </row>
    <row r="167" spans="1:7" ht="13.5" customHeight="1">
      <c r="A167" s="443"/>
      <c r="B167" s="480" t="s">
        <v>299</v>
      </c>
      <c r="C167" s="480" t="s">
        <v>2140</v>
      </c>
      <c r="D167" s="480" t="s">
        <v>809</v>
      </c>
      <c r="E167" s="480">
        <v>46204</v>
      </c>
      <c r="F167" s="480">
        <v>46210</v>
      </c>
      <c r="G167" s="480">
        <v>46225</v>
      </c>
    </row>
    <row r="168" spans="1:7" ht="13.5" customHeight="1">
      <c r="A168" s="443"/>
      <c r="B168" s="480" t="s">
        <v>2139</v>
      </c>
      <c r="C168" s="480" t="s">
        <v>2138</v>
      </c>
      <c r="D168" s="480" t="s">
        <v>809</v>
      </c>
      <c r="E168" s="480">
        <v>46211</v>
      </c>
      <c r="F168" s="480">
        <v>46217</v>
      </c>
      <c r="G168" s="480">
        <v>46232</v>
      </c>
    </row>
    <row r="169" spans="1:7" ht="13.5" customHeight="1">
      <c r="A169" s="443"/>
      <c r="B169" s="480" t="s">
        <v>493</v>
      </c>
      <c r="C169" s="480" t="s">
        <v>2137</v>
      </c>
      <c r="D169" s="480" t="s">
        <v>809</v>
      </c>
      <c r="E169" s="480">
        <v>46218</v>
      </c>
      <c r="F169" s="480">
        <v>46224</v>
      </c>
      <c r="G169" s="480">
        <v>46239</v>
      </c>
    </row>
    <row r="170" spans="1:7" ht="13.5" customHeight="1">
      <c r="A170" s="443"/>
      <c r="B170" s="480" t="s">
        <v>2136</v>
      </c>
      <c r="C170" s="480" t="s">
        <v>2135</v>
      </c>
      <c r="D170" s="480" t="s">
        <v>809</v>
      </c>
      <c r="E170" s="480">
        <v>46225</v>
      </c>
      <c r="F170" s="480">
        <v>46231</v>
      </c>
      <c r="G170" s="480">
        <v>46246</v>
      </c>
    </row>
    <row r="171" spans="1:7" ht="13.5" customHeight="1">
      <c r="A171" s="443"/>
      <c r="B171" s="480"/>
      <c r="C171" s="480"/>
      <c r="D171" s="480" t="s">
        <v>809</v>
      </c>
      <c r="E171" s="480">
        <v>46232</v>
      </c>
      <c r="F171" s="480">
        <v>46238</v>
      </c>
      <c r="G171" s="480">
        <v>46253</v>
      </c>
    </row>
    <row r="172" spans="1:7">
      <c r="A172" s="443"/>
      <c r="D172" s="445"/>
      <c r="E172" s="445"/>
      <c r="F172" s="445"/>
      <c r="G172" s="445"/>
    </row>
    <row r="173" spans="1:7" ht="15.75">
      <c r="A173" s="479" t="s">
        <v>554</v>
      </c>
      <c r="B173" s="479"/>
      <c r="C173" s="479"/>
      <c r="D173" s="479"/>
      <c r="E173" s="479"/>
      <c r="F173" s="479"/>
      <c r="G173" s="479"/>
    </row>
    <row r="174" spans="1:7">
      <c r="A174" s="443" t="s">
        <v>2134</v>
      </c>
      <c r="B174" s="453" t="s">
        <v>5</v>
      </c>
      <c r="C174" s="453" t="s">
        <v>6</v>
      </c>
      <c r="D174" s="453" t="s">
        <v>7</v>
      </c>
      <c r="E174" s="453" t="s">
        <v>2034</v>
      </c>
      <c r="F174" s="451" t="s">
        <v>801</v>
      </c>
      <c r="G174" s="451" t="s">
        <v>633</v>
      </c>
    </row>
    <row r="175" spans="1:7">
      <c r="A175" s="478" t="s">
        <v>2133</v>
      </c>
      <c r="B175" s="452"/>
      <c r="C175" s="452"/>
      <c r="D175" s="452"/>
      <c r="E175" s="452"/>
      <c r="F175" s="451" t="s">
        <v>10</v>
      </c>
      <c r="G175" s="451" t="s">
        <v>11</v>
      </c>
    </row>
    <row r="176" spans="1:7" ht="13.5" customHeight="1">
      <c r="A176" s="443"/>
      <c r="B176" s="458" t="s">
        <v>604</v>
      </c>
      <c r="C176" s="458" t="s">
        <v>605</v>
      </c>
      <c r="D176" s="451" t="s">
        <v>2074</v>
      </c>
      <c r="E176" s="450">
        <v>46203</v>
      </c>
      <c r="F176" s="450">
        <v>46210</v>
      </c>
      <c r="G176" s="450">
        <v>46237</v>
      </c>
    </row>
    <row r="177" spans="1:7" ht="13.5" customHeight="1">
      <c r="A177" s="443"/>
      <c r="B177" s="458" t="s">
        <v>607</v>
      </c>
      <c r="C177" s="458" t="s">
        <v>608</v>
      </c>
      <c r="D177" s="451" t="s">
        <v>2074</v>
      </c>
      <c r="E177" s="450">
        <v>46210</v>
      </c>
      <c r="F177" s="450">
        <v>46217</v>
      </c>
      <c r="G177" s="450">
        <v>46244</v>
      </c>
    </row>
    <row r="178" spans="1:7" ht="13.5" customHeight="1">
      <c r="A178" s="443"/>
      <c r="B178" s="458" t="s">
        <v>609</v>
      </c>
      <c r="C178" s="458" t="s">
        <v>2087</v>
      </c>
      <c r="D178" s="451" t="s">
        <v>2077</v>
      </c>
      <c r="E178" s="450">
        <v>46217</v>
      </c>
      <c r="F178" s="450">
        <v>46224</v>
      </c>
      <c r="G178" s="450">
        <v>46251</v>
      </c>
    </row>
    <row r="179" spans="1:7" ht="13.5" customHeight="1">
      <c r="A179" s="443"/>
      <c r="B179" s="458" t="s">
        <v>819</v>
      </c>
      <c r="C179" s="458" t="s">
        <v>2086</v>
      </c>
      <c r="D179" s="451" t="s">
        <v>2074</v>
      </c>
      <c r="E179" s="450">
        <v>46224</v>
      </c>
      <c r="F179" s="450">
        <v>46231</v>
      </c>
      <c r="G179" s="450">
        <v>46258</v>
      </c>
    </row>
    <row r="180" spans="1:7" ht="13.5" customHeight="1">
      <c r="A180" s="443"/>
      <c r="B180" s="458"/>
      <c r="C180" s="458"/>
      <c r="D180" s="451" t="s">
        <v>2074</v>
      </c>
      <c r="E180" s="450">
        <v>46231</v>
      </c>
      <c r="F180" s="450">
        <v>46238</v>
      </c>
      <c r="G180" s="450">
        <v>46265</v>
      </c>
    </row>
    <row r="182" spans="1:7">
      <c r="A182" s="443" t="s">
        <v>2132</v>
      </c>
      <c r="B182" s="476" t="s">
        <v>5</v>
      </c>
      <c r="C182" s="453" t="s">
        <v>6</v>
      </c>
      <c r="D182" s="453" t="s">
        <v>7</v>
      </c>
      <c r="E182" s="453" t="s">
        <v>2034</v>
      </c>
      <c r="F182" s="451" t="s">
        <v>801</v>
      </c>
      <c r="G182" s="451" t="s">
        <v>811</v>
      </c>
    </row>
    <row r="183" spans="1:7">
      <c r="A183" s="443" t="s">
        <v>2106</v>
      </c>
      <c r="B183" s="476"/>
      <c r="C183" s="452"/>
      <c r="D183" s="452"/>
      <c r="E183" s="452"/>
      <c r="F183" s="451" t="s">
        <v>10</v>
      </c>
      <c r="G183" s="451" t="s">
        <v>11</v>
      </c>
    </row>
    <row r="184" spans="1:7" ht="13.5" customHeight="1">
      <c r="A184" s="443"/>
      <c r="B184" s="472" t="s">
        <v>2105</v>
      </c>
      <c r="C184" s="472" t="s">
        <v>2104</v>
      </c>
      <c r="D184" s="475" t="s">
        <v>2127</v>
      </c>
      <c r="E184" s="472">
        <v>46197</v>
      </c>
      <c r="F184" s="472">
        <v>46204</v>
      </c>
      <c r="G184" s="472">
        <v>46239</v>
      </c>
    </row>
    <row r="185" spans="1:7" ht="13.5" customHeight="1">
      <c r="A185" s="447"/>
      <c r="B185" s="472" t="s">
        <v>2102</v>
      </c>
      <c r="C185" s="472" t="s">
        <v>803</v>
      </c>
      <c r="D185" s="474"/>
      <c r="E185" s="472">
        <v>46204</v>
      </c>
      <c r="F185" s="472">
        <v>46211</v>
      </c>
      <c r="G185" s="472">
        <v>46246</v>
      </c>
    </row>
    <row r="186" spans="1:7" ht="13.5" customHeight="1">
      <c r="A186" s="443"/>
      <c r="B186" s="472" t="s">
        <v>566</v>
      </c>
      <c r="C186" s="472" t="s">
        <v>567</v>
      </c>
      <c r="D186" s="474"/>
      <c r="E186" s="472">
        <v>46211</v>
      </c>
      <c r="F186" s="472">
        <v>46218</v>
      </c>
      <c r="G186" s="472">
        <v>46253</v>
      </c>
    </row>
    <row r="187" spans="1:7" ht="13.5" customHeight="1">
      <c r="A187" s="443"/>
      <c r="B187" s="472" t="s">
        <v>2101</v>
      </c>
      <c r="C187" s="472" t="s">
        <v>2100</v>
      </c>
      <c r="D187" s="474"/>
      <c r="E187" s="472">
        <v>46218</v>
      </c>
      <c r="F187" s="472">
        <v>46225</v>
      </c>
      <c r="G187" s="472">
        <v>46260</v>
      </c>
    </row>
    <row r="188" spans="1:7" ht="13.5" customHeight="1">
      <c r="A188" s="443"/>
      <c r="B188" s="472" t="s">
        <v>571</v>
      </c>
      <c r="C188" s="472" t="s">
        <v>572</v>
      </c>
      <c r="D188" s="474"/>
      <c r="E188" s="472">
        <v>46225</v>
      </c>
      <c r="F188" s="472">
        <v>46232</v>
      </c>
      <c r="G188" s="472">
        <v>46267</v>
      </c>
    </row>
    <row r="189" spans="1:7" ht="13.5" customHeight="1">
      <c r="A189" s="443"/>
      <c r="B189" s="472"/>
      <c r="C189" s="472"/>
      <c r="D189" s="473"/>
      <c r="E189" s="472">
        <v>46232</v>
      </c>
      <c r="F189" s="472">
        <v>46239</v>
      </c>
      <c r="G189" s="472">
        <v>46274</v>
      </c>
    </row>
    <row r="190" spans="1:7" ht="13.5" customHeight="1">
      <c r="A190" s="443"/>
      <c r="B190" s="471"/>
      <c r="C190" s="471"/>
      <c r="D190" s="477"/>
      <c r="E190" s="471"/>
      <c r="F190" s="471"/>
      <c r="G190" s="471"/>
    </row>
    <row r="191" spans="1:7" ht="13.5" customHeight="1">
      <c r="A191" s="443" t="s">
        <v>2121</v>
      </c>
      <c r="B191" s="476" t="s">
        <v>5</v>
      </c>
      <c r="C191" s="453" t="s">
        <v>6</v>
      </c>
      <c r="D191" s="453" t="s">
        <v>7</v>
      </c>
      <c r="E191" s="453" t="s">
        <v>2034</v>
      </c>
      <c r="F191" s="451" t="s">
        <v>801</v>
      </c>
      <c r="G191" s="451" t="s">
        <v>2131</v>
      </c>
    </row>
    <row r="192" spans="1:7" ht="13.5" customHeight="1">
      <c r="A192" s="443"/>
      <c r="B192" s="476"/>
      <c r="C192" s="452"/>
      <c r="D192" s="452"/>
      <c r="E192" s="452"/>
      <c r="F192" s="451" t="s">
        <v>10</v>
      </c>
      <c r="G192" s="451" t="s">
        <v>11</v>
      </c>
    </row>
    <row r="193" spans="1:7" ht="13.5" customHeight="1">
      <c r="A193" s="443"/>
      <c r="B193" s="472" t="s">
        <v>2119</v>
      </c>
      <c r="C193" s="472" t="s">
        <v>2118</v>
      </c>
      <c r="D193" s="475" t="s">
        <v>2130</v>
      </c>
      <c r="E193" s="472">
        <v>46199</v>
      </c>
      <c r="F193" s="472">
        <v>46206</v>
      </c>
      <c r="G193" s="472">
        <v>46246</v>
      </c>
    </row>
    <row r="194" spans="1:7" ht="13.5" customHeight="1">
      <c r="A194" s="443"/>
      <c r="B194" s="472" t="s">
        <v>2116</v>
      </c>
      <c r="C194" s="472" t="s">
        <v>93</v>
      </c>
      <c r="D194" s="474"/>
      <c r="E194" s="472">
        <v>46206</v>
      </c>
      <c r="F194" s="472">
        <v>46213</v>
      </c>
      <c r="G194" s="472">
        <v>46253</v>
      </c>
    </row>
    <row r="195" spans="1:7" ht="13.5" customHeight="1">
      <c r="A195" s="443"/>
      <c r="B195" s="472" t="s">
        <v>2114</v>
      </c>
      <c r="C195" s="472" t="s">
        <v>96</v>
      </c>
      <c r="D195" s="474"/>
      <c r="E195" s="472">
        <v>46213</v>
      </c>
      <c r="F195" s="472">
        <v>46220</v>
      </c>
      <c r="G195" s="472">
        <v>46260</v>
      </c>
    </row>
    <row r="196" spans="1:7" ht="13.5" customHeight="1">
      <c r="A196" s="443"/>
      <c r="B196" s="472" t="s">
        <v>2113</v>
      </c>
      <c r="C196" s="472" t="s">
        <v>858</v>
      </c>
      <c r="D196" s="474"/>
      <c r="E196" s="472">
        <v>46220</v>
      </c>
      <c r="F196" s="472">
        <v>46227</v>
      </c>
      <c r="G196" s="472">
        <v>46267</v>
      </c>
    </row>
    <row r="197" spans="1:7" ht="13.5" customHeight="1">
      <c r="A197" s="443"/>
      <c r="B197" s="472" t="s">
        <v>2111</v>
      </c>
      <c r="C197" s="472" t="s">
        <v>100</v>
      </c>
      <c r="D197" s="474"/>
      <c r="E197" s="472">
        <v>46227</v>
      </c>
      <c r="F197" s="472">
        <v>46234</v>
      </c>
      <c r="G197" s="472">
        <v>46274</v>
      </c>
    </row>
    <row r="198" spans="1:7" ht="13.5" customHeight="1">
      <c r="A198" s="443"/>
      <c r="B198" s="472"/>
      <c r="C198" s="472"/>
      <c r="D198" s="473"/>
      <c r="E198" s="472">
        <v>46234</v>
      </c>
      <c r="F198" s="472">
        <v>46241</v>
      </c>
      <c r="G198" s="472">
        <v>46281</v>
      </c>
    </row>
    <row r="199" spans="1:7" ht="13.5" customHeight="1">
      <c r="B199" s="472"/>
      <c r="C199" s="472"/>
      <c r="D199" s="477"/>
      <c r="E199" s="471"/>
      <c r="F199" s="471"/>
      <c r="G199" s="471"/>
    </row>
    <row r="200" spans="1:7" ht="13.5" customHeight="1">
      <c r="A200" s="443" t="s">
        <v>2129</v>
      </c>
      <c r="B200" s="453" t="s">
        <v>5</v>
      </c>
      <c r="C200" s="453" t="s">
        <v>6</v>
      </c>
      <c r="D200" s="453" t="s">
        <v>7</v>
      </c>
      <c r="E200" s="453" t="s">
        <v>2034</v>
      </c>
      <c r="F200" s="451" t="s">
        <v>801</v>
      </c>
      <c r="G200" s="451" t="s">
        <v>581</v>
      </c>
    </row>
    <row r="201" spans="1:7" ht="13.5" customHeight="1">
      <c r="A201" s="443" t="s">
        <v>2128</v>
      </c>
      <c r="B201" s="452"/>
      <c r="C201" s="452"/>
      <c r="D201" s="452"/>
      <c r="E201" s="452"/>
      <c r="F201" s="451" t="s">
        <v>10</v>
      </c>
      <c r="G201" s="451" t="s">
        <v>11</v>
      </c>
    </row>
    <row r="202" spans="1:7" ht="13.5" customHeight="1">
      <c r="A202" s="443"/>
      <c r="B202" s="472" t="s">
        <v>2105</v>
      </c>
      <c r="C202" s="472" t="s">
        <v>2104</v>
      </c>
      <c r="D202" s="475" t="s">
        <v>2127</v>
      </c>
      <c r="E202" s="472">
        <v>46197</v>
      </c>
      <c r="F202" s="472">
        <v>46204</v>
      </c>
      <c r="G202" s="472">
        <v>46237</v>
      </c>
    </row>
    <row r="203" spans="1:7" ht="13.5" customHeight="1">
      <c r="A203" s="443"/>
      <c r="B203" s="472" t="s">
        <v>2102</v>
      </c>
      <c r="C203" s="472" t="s">
        <v>803</v>
      </c>
      <c r="D203" s="474"/>
      <c r="E203" s="472">
        <v>46204</v>
      </c>
      <c r="F203" s="472">
        <v>46211</v>
      </c>
      <c r="G203" s="472">
        <v>46244</v>
      </c>
    </row>
    <row r="204" spans="1:7" ht="13.5" customHeight="1">
      <c r="A204" s="443"/>
      <c r="B204" s="472" t="s">
        <v>566</v>
      </c>
      <c r="C204" s="472" t="s">
        <v>567</v>
      </c>
      <c r="D204" s="474"/>
      <c r="E204" s="472">
        <v>46211</v>
      </c>
      <c r="F204" s="472">
        <v>46218</v>
      </c>
      <c r="G204" s="472">
        <v>46251</v>
      </c>
    </row>
    <row r="205" spans="1:7" ht="13.5" customHeight="1">
      <c r="A205" s="443"/>
      <c r="B205" s="472" t="s">
        <v>2101</v>
      </c>
      <c r="C205" s="472" t="s">
        <v>2100</v>
      </c>
      <c r="D205" s="474"/>
      <c r="E205" s="472">
        <v>46218</v>
      </c>
      <c r="F205" s="472">
        <v>46225</v>
      </c>
      <c r="G205" s="472">
        <v>46258</v>
      </c>
    </row>
    <row r="206" spans="1:7" ht="12.75" customHeight="1">
      <c r="A206" s="443"/>
      <c r="B206" s="472" t="s">
        <v>571</v>
      </c>
      <c r="C206" s="472" t="s">
        <v>572</v>
      </c>
      <c r="D206" s="474"/>
      <c r="E206" s="472">
        <v>46225</v>
      </c>
      <c r="F206" s="472">
        <v>46232</v>
      </c>
      <c r="G206" s="472">
        <v>46265</v>
      </c>
    </row>
    <row r="207" spans="1:7" ht="13.5" customHeight="1">
      <c r="A207" s="443"/>
      <c r="B207" s="472"/>
      <c r="C207" s="472"/>
      <c r="D207" s="473"/>
      <c r="E207" s="472">
        <v>46232</v>
      </c>
      <c r="F207" s="472">
        <v>46239</v>
      </c>
      <c r="G207" s="472">
        <v>46272</v>
      </c>
    </row>
    <row r="208" spans="1:7" ht="13.5" customHeight="1">
      <c r="A208" s="443"/>
      <c r="B208" s="471"/>
      <c r="C208" s="471"/>
      <c r="D208" s="471"/>
      <c r="E208" s="471"/>
      <c r="F208" s="471"/>
      <c r="G208" s="471"/>
    </row>
    <row r="209" spans="1:7" ht="13.5" customHeight="1">
      <c r="A209" s="443" t="s">
        <v>2126</v>
      </c>
      <c r="B209" s="476" t="s">
        <v>5</v>
      </c>
      <c r="C209" s="453" t="s">
        <v>6</v>
      </c>
      <c r="D209" s="453" t="s">
        <v>7</v>
      </c>
      <c r="E209" s="453" t="s">
        <v>2034</v>
      </c>
      <c r="F209" s="451" t="s">
        <v>801</v>
      </c>
      <c r="G209" s="451" t="s">
        <v>2125</v>
      </c>
    </row>
    <row r="210" spans="1:7" ht="13.5" customHeight="1">
      <c r="A210" s="443"/>
      <c r="B210" s="476"/>
      <c r="C210" s="452"/>
      <c r="D210" s="452"/>
      <c r="E210" s="452"/>
      <c r="F210" s="451" t="s">
        <v>10</v>
      </c>
      <c r="G210" s="451" t="s">
        <v>11</v>
      </c>
    </row>
    <row r="211" spans="1:7" ht="13.5" customHeight="1">
      <c r="A211" s="443"/>
      <c r="B211" s="472" t="s">
        <v>2119</v>
      </c>
      <c r="C211" s="472" t="s">
        <v>2118</v>
      </c>
      <c r="D211" s="475" t="s">
        <v>2124</v>
      </c>
      <c r="E211" s="472">
        <v>46199</v>
      </c>
      <c r="F211" s="472">
        <v>46206</v>
      </c>
      <c r="G211" s="472">
        <v>46240</v>
      </c>
    </row>
    <row r="212" spans="1:7" ht="13.5" customHeight="1">
      <c r="A212" s="443"/>
      <c r="B212" s="472" t="s">
        <v>2116</v>
      </c>
      <c r="C212" s="472" t="s">
        <v>93</v>
      </c>
      <c r="D212" s="474"/>
      <c r="E212" s="472">
        <v>46206</v>
      </c>
      <c r="F212" s="472">
        <v>46213</v>
      </c>
      <c r="G212" s="472">
        <v>46247</v>
      </c>
    </row>
    <row r="213" spans="1:7" ht="13.5" customHeight="1">
      <c r="A213" s="443"/>
      <c r="B213" s="472" t="s">
        <v>2114</v>
      </c>
      <c r="C213" s="472" t="s">
        <v>96</v>
      </c>
      <c r="D213" s="474"/>
      <c r="E213" s="472">
        <v>46213</v>
      </c>
      <c r="F213" s="472">
        <v>46220</v>
      </c>
      <c r="G213" s="472">
        <v>46254</v>
      </c>
    </row>
    <row r="214" spans="1:7" ht="13.5" customHeight="1">
      <c r="A214" s="443"/>
      <c r="B214" s="472" t="s">
        <v>2113</v>
      </c>
      <c r="C214" s="472" t="s">
        <v>858</v>
      </c>
      <c r="D214" s="474"/>
      <c r="E214" s="472">
        <v>46220</v>
      </c>
      <c r="F214" s="472">
        <v>46227</v>
      </c>
      <c r="G214" s="472">
        <v>46261</v>
      </c>
    </row>
    <row r="215" spans="1:7" ht="13.5" customHeight="1">
      <c r="A215" s="443"/>
      <c r="B215" s="472" t="s">
        <v>2111</v>
      </c>
      <c r="C215" s="472" t="s">
        <v>100</v>
      </c>
      <c r="D215" s="474"/>
      <c r="E215" s="472">
        <v>46227</v>
      </c>
      <c r="F215" s="472">
        <v>46234</v>
      </c>
      <c r="G215" s="472">
        <v>46268</v>
      </c>
    </row>
    <row r="216" spans="1:7" ht="13.5" customHeight="1">
      <c r="A216" s="443"/>
      <c r="B216" s="472"/>
      <c r="C216" s="472"/>
      <c r="D216" s="473"/>
      <c r="E216" s="472">
        <v>46234</v>
      </c>
      <c r="F216" s="472">
        <v>46241</v>
      </c>
      <c r="G216" s="472">
        <v>46275</v>
      </c>
    </row>
    <row r="217" spans="1:7" ht="13.5" customHeight="1">
      <c r="A217" s="471"/>
      <c r="B217" s="471"/>
      <c r="C217" s="471"/>
      <c r="D217" s="471"/>
      <c r="E217" s="471"/>
      <c r="F217" s="471"/>
      <c r="G217" s="471"/>
    </row>
    <row r="218" spans="1:7" ht="13.5" customHeight="1">
      <c r="A218" s="443" t="s">
        <v>2123</v>
      </c>
      <c r="B218" s="453" t="s">
        <v>5</v>
      </c>
      <c r="C218" s="453" t="s">
        <v>6</v>
      </c>
      <c r="D218" s="476" t="s">
        <v>7</v>
      </c>
      <c r="E218" s="453" t="s">
        <v>2034</v>
      </c>
      <c r="F218" s="451" t="s">
        <v>801</v>
      </c>
      <c r="G218" s="451" t="s">
        <v>556</v>
      </c>
    </row>
    <row r="219" spans="1:7" ht="13.5" customHeight="1">
      <c r="A219" s="443" t="s">
        <v>2122</v>
      </c>
      <c r="B219" s="452"/>
      <c r="C219" s="452"/>
      <c r="D219" s="476"/>
      <c r="E219" s="452"/>
      <c r="F219" s="451" t="s">
        <v>10</v>
      </c>
      <c r="G219" s="451" t="s">
        <v>11</v>
      </c>
    </row>
    <row r="220" spans="1:7" ht="13.5" customHeight="1">
      <c r="A220" s="447"/>
      <c r="B220" s="472" t="s">
        <v>2105</v>
      </c>
      <c r="C220" s="472" t="s">
        <v>2104</v>
      </c>
      <c r="D220" s="475" t="s">
        <v>2103</v>
      </c>
      <c r="E220" s="472">
        <v>46197</v>
      </c>
      <c r="F220" s="472">
        <v>46204</v>
      </c>
      <c r="G220" s="472">
        <v>46241</v>
      </c>
    </row>
    <row r="221" spans="1:7" ht="13.5" customHeight="1">
      <c r="A221" s="447"/>
      <c r="B221" s="472" t="s">
        <v>2102</v>
      </c>
      <c r="C221" s="472" t="s">
        <v>803</v>
      </c>
      <c r="D221" s="474"/>
      <c r="E221" s="472">
        <v>46204</v>
      </c>
      <c r="F221" s="472">
        <v>46211</v>
      </c>
      <c r="G221" s="472">
        <v>46248</v>
      </c>
    </row>
    <row r="222" spans="1:7" ht="13.5" customHeight="1">
      <c r="A222" s="447"/>
      <c r="B222" s="472" t="s">
        <v>566</v>
      </c>
      <c r="C222" s="472" t="s">
        <v>567</v>
      </c>
      <c r="D222" s="474"/>
      <c r="E222" s="472">
        <v>46211</v>
      </c>
      <c r="F222" s="472">
        <v>46218</v>
      </c>
      <c r="G222" s="472">
        <v>46255</v>
      </c>
    </row>
    <row r="223" spans="1:7" ht="13.5" customHeight="1">
      <c r="A223" s="447"/>
      <c r="B223" s="472" t="s">
        <v>2101</v>
      </c>
      <c r="C223" s="472" t="s">
        <v>2100</v>
      </c>
      <c r="D223" s="474"/>
      <c r="E223" s="472">
        <v>46218</v>
      </c>
      <c r="F223" s="472">
        <v>46225</v>
      </c>
      <c r="G223" s="472">
        <v>46262</v>
      </c>
    </row>
    <row r="224" spans="1:7" ht="13.5" customHeight="1">
      <c r="A224" s="447"/>
      <c r="B224" s="472" t="s">
        <v>571</v>
      </c>
      <c r="C224" s="472" t="s">
        <v>572</v>
      </c>
      <c r="D224" s="474"/>
      <c r="E224" s="472">
        <v>46225</v>
      </c>
      <c r="F224" s="472">
        <v>46232</v>
      </c>
      <c r="G224" s="472">
        <v>46269</v>
      </c>
    </row>
    <row r="225" spans="1:7" ht="13.5" customHeight="1">
      <c r="A225" s="447"/>
      <c r="B225" s="472"/>
      <c r="C225" s="472"/>
      <c r="D225" s="473"/>
      <c r="E225" s="472">
        <v>46232</v>
      </c>
      <c r="F225" s="472">
        <v>46239</v>
      </c>
      <c r="G225" s="472">
        <v>46276</v>
      </c>
    </row>
    <row r="226" spans="1:7" ht="13.5" customHeight="1">
      <c r="E226" s="471"/>
      <c r="F226" s="471"/>
      <c r="G226" s="471"/>
    </row>
    <row r="227" spans="1:7" ht="13.5" customHeight="1">
      <c r="A227" s="443" t="s">
        <v>2121</v>
      </c>
      <c r="B227" s="453" t="s">
        <v>5</v>
      </c>
      <c r="C227" s="453" t="s">
        <v>6</v>
      </c>
      <c r="D227" s="453" t="s">
        <v>7</v>
      </c>
      <c r="E227" s="453" t="s">
        <v>2034</v>
      </c>
      <c r="F227" s="451" t="s">
        <v>801</v>
      </c>
      <c r="G227" s="451" t="s">
        <v>2120</v>
      </c>
    </row>
    <row r="228" spans="1:7" ht="13.5" customHeight="1">
      <c r="A228" s="443"/>
      <c r="B228" s="452"/>
      <c r="C228" s="452"/>
      <c r="D228" s="452"/>
      <c r="E228" s="452"/>
      <c r="F228" s="451" t="s">
        <v>10</v>
      </c>
      <c r="G228" s="451" t="s">
        <v>11</v>
      </c>
    </row>
    <row r="229" spans="1:7" ht="13.5" customHeight="1">
      <c r="A229" s="443"/>
      <c r="B229" s="472" t="s">
        <v>2119</v>
      </c>
      <c r="C229" s="472" t="s">
        <v>2118</v>
      </c>
      <c r="D229" s="451" t="s">
        <v>2117</v>
      </c>
      <c r="E229" s="472">
        <v>46199</v>
      </c>
      <c r="F229" s="472">
        <v>46206</v>
      </c>
      <c r="G229" s="472">
        <v>46243</v>
      </c>
    </row>
    <row r="230" spans="1:7" ht="13.5" customHeight="1">
      <c r="A230" s="443"/>
      <c r="B230" s="472" t="s">
        <v>2116</v>
      </c>
      <c r="C230" s="472" t="s">
        <v>93</v>
      </c>
      <c r="D230" s="451" t="s">
        <v>2115</v>
      </c>
      <c r="E230" s="472">
        <v>46206</v>
      </c>
      <c r="F230" s="472">
        <v>46213</v>
      </c>
      <c r="G230" s="472">
        <v>46250</v>
      </c>
    </row>
    <row r="231" spans="1:7" ht="13.5" customHeight="1">
      <c r="A231" s="443"/>
      <c r="B231" s="472" t="s">
        <v>2114</v>
      </c>
      <c r="C231" s="472" t="s">
        <v>96</v>
      </c>
      <c r="D231" s="451" t="s">
        <v>2109</v>
      </c>
      <c r="E231" s="472">
        <v>46213</v>
      </c>
      <c r="F231" s="472">
        <v>46220</v>
      </c>
      <c r="G231" s="472">
        <v>46257</v>
      </c>
    </row>
    <row r="232" spans="1:7" ht="13.5" customHeight="1">
      <c r="A232" s="443"/>
      <c r="B232" s="472" t="s">
        <v>2113</v>
      </c>
      <c r="C232" s="472" t="s">
        <v>858</v>
      </c>
      <c r="D232" s="451" t="s">
        <v>2112</v>
      </c>
      <c r="E232" s="472">
        <v>46220</v>
      </c>
      <c r="F232" s="472">
        <v>46227</v>
      </c>
      <c r="G232" s="472">
        <v>46264</v>
      </c>
    </row>
    <row r="233" spans="1:7" ht="13.5" customHeight="1">
      <c r="A233" s="443"/>
      <c r="B233" s="472" t="s">
        <v>2111</v>
      </c>
      <c r="C233" s="472" t="s">
        <v>100</v>
      </c>
      <c r="D233" s="451" t="s">
        <v>2110</v>
      </c>
      <c r="E233" s="472">
        <v>46227</v>
      </c>
      <c r="F233" s="472">
        <v>46234</v>
      </c>
      <c r="G233" s="472">
        <v>46271</v>
      </c>
    </row>
    <row r="234" spans="1:7" ht="13.5" customHeight="1">
      <c r="A234" s="443"/>
      <c r="B234" s="472"/>
      <c r="C234" s="472"/>
      <c r="D234" s="451" t="s">
        <v>2109</v>
      </c>
      <c r="E234" s="472">
        <v>46234</v>
      </c>
      <c r="F234" s="472">
        <v>46241</v>
      </c>
      <c r="G234" s="472">
        <v>46278</v>
      </c>
    </row>
    <row r="235" spans="1:7" ht="13.5" customHeight="1">
      <c r="E235" s="471"/>
      <c r="F235" s="471"/>
      <c r="G235" s="471"/>
    </row>
    <row r="236" spans="1:7" ht="13.5" customHeight="1">
      <c r="A236" s="443" t="s">
        <v>2108</v>
      </c>
      <c r="B236" s="453" t="s">
        <v>5</v>
      </c>
      <c r="C236" s="453" t="s">
        <v>6</v>
      </c>
      <c r="D236" s="453" t="s">
        <v>7</v>
      </c>
      <c r="E236" s="453" t="s">
        <v>2034</v>
      </c>
      <c r="F236" s="451" t="s">
        <v>801</v>
      </c>
      <c r="G236" s="451" t="s">
        <v>2107</v>
      </c>
    </row>
    <row r="237" spans="1:7" ht="13.5" customHeight="1">
      <c r="A237" s="443" t="s">
        <v>2106</v>
      </c>
      <c r="B237" s="452"/>
      <c r="C237" s="452"/>
      <c r="D237" s="452"/>
      <c r="E237" s="452"/>
      <c r="F237" s="451" t="s">
        <v>10</v>
      </c>
      <c r="G237" s="451" t="s">
        <v>11</v>
      </c>
    </row>
    <row r="238" spans="1:7" ht="13.5" customHeight="1">
      <c r="A238" s="447"/>
      <c r="B238" s="472" t="s">
        <v>2105</v>
      </c>
      <c r="C238" s="472" t="s">
        <v>2104</v>
      </c>
      <c r="D238" s="475" t="s">
        <v>2103</v>
      </c>
      <c r="E238" s="472">
        <v>46197</v>
      </c>
      <c r="F238" s="472">
        <v>46204</v>
      </c>
      <c r="G238" s="472">
        <v>46242</v>
      </c>
    </row>
    <row r="239" spans="1:7" ht="13.5" customHeight="1">
      <c r="A239" s="447"/>
      <c r="B239" s="472" t="s">
        <v>2102</v>
      </c>
      <c r="C239" s="472" t="s">
        <v>803</v>
      </c>
      <c r="D239" s="474"/>
      <c r="E239" s="472">
        <v>46204</v>
      </c>
      <c r="F239" s="472">
        <v>46211</v>
      </c>
      <c r="G239" s="472">
        <v>46249</v>
      </c>
    </row>
    <row r="240" spans="1:7" ht="13.5" customHeight="1">
      <c r="A240" s="447"/>
      <c r="B240" s="472" t="s">
        <v>566</v>
      </c>
      <c r="C240" s="472" t="s">
        <v>567</v>
      </c>
      <c r="D240" s="474"/>
      <c r="E240" s="472">
        <v>46211</v>
      </c>
      <c r="F240" s="472">
        <v>46218</v>
      </c>
      <c r="G240" s="472">
        <v>46256</v>
      </c>
    </row>
    <row r="241" spans="1:7" ht="13.5" customHeight="1">
      <c r="A241" s="447"/>
      <c r="B241" s="472" t="s">
        <v>2101</v>
      </c>
      <c r="C241" s="472" t="s">
        <v>2100</v>
      </c>
      <c r="D241" s="474"/>
      <c r="E241" s="472">
        <v>46218</v>
      </c>
      <c r="F241" s="472">
        <v>46225</v>
      </c>
      <c r="G241" s="472">
        <v>46263</v>
      </c>
    </row>
    <row r="242" spans="1:7" ht="13.5" customHeight="1">
      <c r="A242" s="447"/>
      <c r="B242" s="472" t="s">
        <v>571</v>
      </c>
      <c r="C242" s="472" t="s">
        <v>572</v>
      </c>
      <c r="D242" s="474"/>
      <c r="E242" s="472">
        <v>46225</v>
      </c>
      <c r="F242" s="472">
        <v>46232</v>
      </c>
      <c r="G242" s="472">
        <v>46270</v>
      </c>
    </row>
    <row r="243" spans="1:7" ht="13.5" customHeight="1">
      <c r="A243" s="447"/>
      <c r="B243" s="472"/>
      <c r="C243" s="472"/>
      <c r="D243" s="473"/>
      <c r="E243" s="472">
        <v>46232</v>
      </c>
      <c r="F243" s="472">
        <v>46239</v>
      </c>
      <c r="G243" s="472">
        <v>46277</v>
      </c>
    </row>
    <row r="244" spans="1:7" ht="13.5" customHeight="1">
      <c r="A244" s="443"/>
      <c r="B244" s="471"/>
      <c r="C244" s="471"/>
    </row>
    <row r="245" spans="1:7">
      <c r="A245" s="443" t="s">
        <v>2099</v>
      </c>
      <c r="B245" s="444" t="s">
        <v>5</v>
      </c>
      <c r="C245" s="444" t="s">
        <v>6</v>
      </c>
      <c r="D245" s="444" t="s">
        <v>7</v>
      </c>
      <c r="E245" s="444" t="s">
        <v>2034</v>
      </c>
      <c r="F245" s="403" t="s">
        <v>801</v>
      </c>
      <c r="G245" s="403" t="s">
        <v>615</v>
      </c>
    </row>
    <row r="246" spans="1:7">
      <c r="A246" s="443" t="s">
        <v>2098</v>
      </c>
      <c r="B246" s="442"/>
      <c r="C246" s="442"/>
      <c r="D246" s="442"/>
      <c r="E246" s="442"/>
      <c r="F246" s="470" t="s">
        <v>10</v>
      </c>
      <c r="G246" s="470" t="s">
        <v>11</v>
      </c>
    </row>
    <row r="247" spans="1:7" ht="13.5" customHeight="1">
      <c r="B247" s="458" t="s">
        <v>618</v>
      </c>
      <c r="C247" s="458" t="s">
        <v>1995</v>
      </c>
      <c r="D247" s="469" t="s">
        <v>1997</v>
      </c>
      <c r="E247" s="458">
        <v>46199</v>
      </c>
      <c r="F247" s="458">
        <v>46207</v>
      </c>
      <c r="G247" s="458">
        <v>46242</v>
      </c>
    </row>
    <row r="248" spans="1:7">
      <c r="A248" s="443"/>
      <c r="B248" s="458" t="s">
        <v>621</v>
      </c>
      <c r="C248" s="458" t="s">
        <v>2097</v>
      </c>
      <c r="D248" s="469" t="s">
        <v>2096</v>
      </c>
      <c r="E248" s="458">
        <v>46206</v>
      </c>
      <c r="F248" s="458">
        <v>46214</v>
      </c>
      <c r="G248" s="458">
        <v>46249</v>
      </c>
    </row>
    <row r="249" spans="1:7" ht="13.5" customHeight="1">
      <c r="A249" s="443"/>
      <c r="B249" s="458" t="s">
        <v>623</v>
      </c>
      <c r="C249" s="458" t="s">
        <v>2095</v>
      </c>
      <c r="D249" s="469" t="s">
        <v>2031</v>
      </c>
      <c r="E249" s="458">
        <v>46213</v>
      </c>
      <c r="F249" s="458">
        <v>46221</v>
      </c>
      <c r="G249" s="458">
        <v>46256</v>
      </c>
    </row>
    <row r="250" spans="1:7" ht="13.5" customHeight="1">
      <c r="A250" s="443"/>
      <c r="B250" s="458" t="s">
        <v>625</v>
      </c>
      <c r="C250" s="458" t="s">
        <v>815</v>
      </c>
      <c r="D250" s="469" t="s">
        <v>1997</v>
      </c>
      <c r="E250" s="458">
        <v>46220</v>
      </c>
      <c r="F250" s="458">
        <v>46228</v>
      </c>
      <c r="G250" s="458">
        <v>46263</v>
      </c>
    </row>
    <row r="251" spans="1:7" ht="13.5" customHeight="1">
      <c r="A251" s="443"/>
      <c r="B251" s="458"/>
      <c r="C251" s="458"/>
      <c r="D251" s="469" t="s">
        <v>2031</v>
      </c>
      <c r="E251" s="458">
        <v>46227</v>
      </c>
      <c r="F251" s="458">
        <v>46235</v>
      </c>
      <c r="G251" s="458">
        <v>46270</v>
      </c>
    </row>
    <row r="253" spans="1:7" s="408" customFormat="1">
      <c r="A253" s="443" t="s">
        <v>2094</v>
      </c>
      <c r="B253" s="467" t="s">
        <v>5</v>
      </c>
      <c r="C253" s="467" t="s">
        <v>6</v>
      </c>
      <c r="D253" s="467" t="s">
        <v>7</v>
      </c>
      <c r="E253" s="467" t="s">
        <v>2034</v>
      </c>
      <c r="F253" s="403" t="s">
        <v>801</v>
      </c>
      <c r="G253" s="403" t="s">
        <v>596</v>
      </c>
    </row>
    <row r="254" spans="1:7">
      <c r="A254" s="468" t="s">
        <v>2093</v>
      </c>
      <c r="B254" s="467"/>
      <c r="C254" s="467"/>
      <c r="D254" s="467"/>
      <c r="E254" s="467"/>
      <c r="F254" s="403" t="s">
        <v>10</v>
      </c>
      <c r="G254" s="403" t="s">
        <v>11</v>
      </c>
    </row>
    <row r="255" spans="1:7" ht="13.5" customHeight="1">
      <c r="B255" s="458" t="s">
        <v>604</v>
      </c>
      <c r="C255" s="458" t="s">
        <v>605</v>
      </c>
      <c r="D255" s="466" t="s">
        <v>2031</v>
      </c>
      <c r="E255" s="458">
        <v>46203</v>
      </c>
      <c r="F255" s="458">
        <v>46210</v>
      </c>
      <c r="G255" s="432">
        <v>46246</v>
      </c>
    </row>
    <row r="256" spans="1:7" ht="13.5" customHeight="1">
      <c r="B256" s="458" t="s">
        <v>607</v>
      </c>
      <c r="C256" s="458" t="s">
        <v>608</v>
      </c>
      <c r="D256" s="465"/>
      <c r="E256" s="458">
        <v>46210</v>
      </c>
      <c r="F256" s="458">
        <v>46217</v>
      </c>
      <c r="G256" s="432">
        <v>46253</v>
      </c>
    </row>
    <row r="257" spans="1:7" ht="13.5" customHeight="1">
      <c r="B257" s="458" t="s">
        <v>609</v>
      </c>
      <c r="C257" s="458" t="s">
        <v>2087</v>
      </c>
      <c r="D257" s="465"/>
      <c r="E257" s="458">
        <v>46217</v>
      </c>
      <c r="F257" s="458">
        <v>46224</v>
      </c>
      <c r="G257" s="432">
        <v>46260</v>
      </c>
    </row>
    <row r="258" spans="1:7" ht="13.5" customHeight="1">
      <c r="B258" s="458" t="s">
        <v>819</v>
      </c>
      <c r="C258" s="458" t="s">
        <v>2086</v>
      </c>
      <c r="D258" s="465"/>
      <c r="E258" s="458">
        <v>46224</v>
      </c>
      <c r="F258" s="458">
        <v>46231</v>
      </c>
      <c r="G258" s="432">
        <v>46267</v>
      </c>
    </row>
    <row r="259" spans="1:7" ht="13.5" customHeight="1">
      <c r="B259" s="458"/>
      <c r="C259" s="458"/>
      <c r="D259" s="464"/>
      <c r="E259" s="458">
        <v>46231</v>
      </c>
      <c r="F259" s="458">
        <v>46238</v>
      </c>
      <c r="G259" s="432">
        <v>46274</v>
      </c>
    </row>
    <row r="260" spans="1:7">
      <c r="A260" s="443"/>
      <c r="B260" s="443"/>
      <c r="C260" s="461"/>
      <c r="D260" s="456"/>
      <c r="E260" s="456"/>
      <c r="F260" s="456"/>
      <c r="G260" s="456"/>
    </row>
    <row r="261" spans="1:7">
      <c r="A261" s="463" t="s">
        <v>2092</v>
      </c>
      <c r="B261" s="438" t="s">
        <v>5</v>
      </c>
      <c r="C261" s="438" t="s">
        <v>6</v>
      </c>
      <c r="D261" s="444" t="s">
        <v>7</v>
      </c>
      <c r="E261" s="444" t="s">
        <v>2034</v>
      </c>
      <c r="F261" s="403" t="s">
        <v>801</v>
      </c>
      <c r="G261" s="403" t="s">
        <v>2092</v>
      </c>
    </row>
    <row r="262" spans="1:7">
      <c r="A262" s="462" t="s">
        <v>2089</v>
      </c>
      <c r="B262" s="436"/>
      <c r="C262" s="436"/>
      <c r="D262" s="442"/>
      <c r="E262" s="442"/>
      <c r="F262" s="403" t="s">
        <v>10</v>
      </c>
      <c r="G262" s="403" t="s">
        <v>11</v>
      </c>
    </row>
    <row r="263" spans="1:7" s="410" customFormat="1" ht="13.5" customHeight="1">
      <c r="A263" s="459"/>
      <c r="B263" s="458" t="s">
        <v>604</v>
      </c>
      <c r="C263" s="458" t="s">
        <v>605</v>
      </c>
      <c r="D263" s="416" t="s">
        <v>1997</v>
      </c>
      <c r="E263" s="457">
        <v>46203</v>
      </c>
      <c r="F263" s="457">
        <v>46210</v>
      </c>
      <c r="G263" s="457">
        <v>46251</v>
      </c>
    </row>
    <row r="264" spans="1:7" s="410" customFormat="1" ht="13.5" customHeight="1">
      <c r="A264" s="459"/>
      <c r="B264" s="458" t="s">
        <v>607</v>
      </c>
      <c r="C264" s="458" t="s">
        <v>608</v>
      </c>
      <c r="D264" s="414"/>
      <c r="E264" s="457">
        <v>46210</v>
      </c>
      <c r="F264" s="457">
        <v>46217</v>
      </c>
      <c r="G264" s="457">
        <v>46258</v>
      </c>
    </row>
    <row r="265" spans="1:7" s="410" customFormat="1" ht="13.5" customHeight="1">
      <c r="A265" s="459"/>
      <c r="B265" s="458" t="s">
        <v>609</v>
      </c>
      <c r="C265" s="458" t="s">
        <v>2087</v>
      </c>
      <c r="D265" s="414"/>
      <c r="E265" s="457">
        <v>46217</v>
      </c>
      <c r="F265" s="457">
        <v>46224</v>
      </c>
      <c r="G265" s="457">
        <v>46265</v>
      </c>
    </row>
    <row r="266" spans="1:7" s="410" customFormat="1" ht="13.5" customHeight="1">
      <c r="A266" s="459"/>
      <c r="B266" s="458" t="s">
        <v>819</v>
      </c>
      <c r="C266" s="458" t="s">
        <v>2086</v>
      </c>
      <c r="D266" s="414"/>
      <c r="E266" s="457">
        <v>46224</v>
      </c>
      <c r="F266" s="457">
        <v>46231</v>
      </c>
      <c r="G266" s="457">
        <v>46272</v>
      </c>
    </row>
    <row r="267" spans="1:7" s="410" customFormat="1" ht="13.5" customHeight="1">
      <c r="A267" s="459"/>
      <c r="B267" s="458"/>
      <c r="C267" s="458"/>
      <c r="D267" s="412"/>
      <c r="E267" s="457">
        <v>46231</v>
      </c>
      <c r="F267" s="457">
        <v>46238</v>
      </c>
      <c r="G267" s="457">
        <v>46279</v>
      </c>
    </row>
    <row r="268" spans="1:7" s="410" customFormat="1" ht="13.5" customHeight="1">
      <c r="A268" s="459"/>
      <c r="B268" s="443"/>
      <c r="C268" s="461"/>
    </row>
    <row r="269" spans="1:7" s="410" customFormat="1" ht="13.5" customHeight="1">
      <c r="A269" s="459" t="s">
        <v>2091</v>
      </c>
      <c r="B269" s="438" t="s">
        <v>5</v>
      </c>
      <c r="C269" s="438" t="s">
        <v>6</v>
      </c>
      <c r="D269" s="444" t="s">
        <v>7</v>
      </c>
      <c r="E269" s="444" t="s">
        <v>2034</v>
      </c>
      <c r="F269" s="403" t="s">
        <v>801</v>
      </c>
      <c r="G269" s="403" t="s">
        <v>2090</v>
      </c>
    </row>
    <row r="270" spans="1:7" s="410" customFormat="1" ht="13.5" customHeight="1">
      <c r="A270" s="459" t="s">
        <v>2089</v>
      </c>
      <c r="B270" s="436"/>
      <c r="C270" s="436"/>
      <c r="D270" s="442"/>
      <c r="E270" s="442"/>
      <c r="F270" s="403" t="s">
        <v>10</v>
      </c>
      <c r="G270" s="403" t="s">
        <v>11</v>
      </c>
    </row>
    <row r="271" spans="1:7" s="410" customFormat="1" ht="13.5" customHeight="1">
      <c r="A271" s="459"/>
      <c r="B271" s="458" t="s">
        <v>604</v>
      </c>
      <c r="C271" s="458" t="s">
        <v>605</v>
      </c>
      <c r="D271" s="444" t="s">
        <v>2088</v>
      </c>
      <c r="E271" s="458">
        <v>46203</v>
      </c>
      <c r="F271" s="458">
        <v>46210</v>
      </c>
      <c r="G271" s="457">
        <v>46240</v>
      </c>
    </row>
    <row r="272" spans="1:7" s="410" customFormat="1" ht="13.5" customHeight="1">
      <c r="A272" s="459"/>
      <c r="B272" s="458" t="s">
        <v>607</v>
      </c>
      <c r="C272" s="458" t="s">
        <v>608</v>
      </c>
      <c r="D272" s="460"/>
      <c r="E272" s="458">
        <v>46210</v>
      </c>
      <c r="F272" s="458">
        <v>46217</v>
      </c>
      <c r="G272" s="457">
        <v>46247</v>
      </c>
    </row>
    <row r="273" spans="1:7" s="410" customFormat="1" ht="13.5" customHeight="1">
      <c r="A273" s="459"/>
      <c r="B273" s="458" t="s">
        <v>609</v>
      </c>
      <c r="C273" s="458" t="s">
        <v>2087</v>
      </c>
      <c r="D273" s="460"/>
      <c r="E273" s="458">
        <v>46217</v>
      </c>
      <c r="F273" s="458">
        <v>46224</v>
      </c>
      <c r="G273" s="457">
        <v>46254</v>
      </c>
    </row>
    <row r="274" spans="1:7" s="410" customFormat="1" ht="13.5" customHeight="1">
      <c r="A274" s="459"/>
      <c r="B274" s="458" t="s">
        <v>819</v>
      </c>
      <c r="C274" s="458" t="s">
        <v>2086</v>
      </c>
      <c r="D274" s="460"/>
      <c r="E274" s="458">
        <v>46224</v>
      </c>
      <c r="F274" s="458">
        <v>46231</v>
      </c>
      <c r="G274" s="457">
        <v>46261</v>
      </c>
    </row>
    <row r="275" spans="1:7" s="410" customFormat="1" ht="13.5" customHeight="1">
      <c r="A275" s="459"/>
      <c r="B275" s="458"/>
      <c r="C275" s="458"/>
      <c r="D275" s="442"/>
      <c r="E275" s="458">
        <v>46231</v>
      </c>
      <c r="F275" s="458">
        <v>46238</v>
      </c>
      <c r="G275" s="457">
        <v>46268</v>
      </c>
    </row>
    <row r="276" spans="1:7">
      <c r="B276" s="456"/>
      <c r="C276" s="456"/>
      <c r="D276" s="456"/>
      <c r="E276" s="456"/>
      <c r="F276" s="455"/>
      <c r="G276" s="455"/>
    </row>
    <row r="277" spans="1:7">
      <c r="A277" s="443" t="s">
        <v>2085</v>
      </c>
      <c r="B277" s="453" t="s">
        <v>5</v>
      </c>
      <c r="C277" s="453" t="s">
        <v>6</v>
      </c>
      <c r="D277" s="453" t="s">
        <v>7</v>
      </c>
      <c r="E277" s="453" t="s">
        <v>2034</v>
      </c>
      <c r="F277" s="451" t="s">
        <v>801</v>
      </c>
      <c r="G277" s="451" t="s">
        <v>813</v>
      </c>
    </row>
    <row r="278" spans="1:7">
      <c r="A278" s="443" t="s">
        <v>2084</v>
      </c>
      <c r="B278" s="454"/>
      <c r="C278" s="454"/>
      <c r="D278" s="452"/>
      <c r="E278" s="452"/>
      <c r="F278" s="451" t="s">
        <v>10</v>
      </c>
      <c r="G278" s="451" t="s">
        <v>11</v>
      </c>
    </row>
    <row r="279" spans="1:7" ht="13.5" customHeight="1">
      <c r="A279" s="398" t="s">
        <v>213</v>
      </c>
      <c r="B279" s="450" t="s">
        <v>2083</v>
      </c>
      <c r="C279" s="450" t="s">
        <v>2082</v>
      </c>
      <c r="D279" s="450" t="s">
        <v>2074</v>
      </c>
      <c r="E279" s="450">
        <v>46198</v>
      </c>
      <c r="F279" s="450">
        <v>46205</v>
      </c>
      <c r="G279" s="450">
        <v>46231</v>
      </c>
    </row>
    <row r="280" spans="1:7" ht="13.5" customHeight="1">
      <c r="A280" s="398" t="s">
        <v>213</v>
      </c>
      <c r="B280" s="450" t="s">
        <v>2081</v>
      </c>
      <c r="C280" s="450" t="s">
        <v>2080</v>
      </c>
      <c r="D280" s="450" t="s">
        <v>2077</v>
      </c>
      <c r="E280" s="450">
        <v>46205</v>
      </c>
      <c r="F280" s="450">
        <v>46212</v>
      </c>
      <c r="G280" s="450">
        <v>46238</v>
      </c>
    </row>
    <row r="281" spans="1:7" ht="13.5" customHeight="1">
      <c r="A281" s="398" t="s">
        <v>213</v>
      </c>
      <c r="B281" s="450" t="s">
        <v>2079</v>
      </c>
      <c r="C281" s="450" t="s">
        <v>2078</v>
      </c>
      <c r="D281" s="450" t="s">
        <v>2077</v>
      </c>
      <c r="E281" s="450">
        <v>46212</v>
      </c>
      <c r="F281" s="450">
        <v>46219</v>
      </c>
      <c r="G281" s="450">
        <v>46245</v>
      </c>
    </row>
    <row r="282" spans="1:7" ht="13.5" customHeight="1">
      <c r="A282" s="398" t="s">
        <v>213</v>
      </c>
      <c r="B282" s="450" t="s">
        <v>2076</v>
      </c>
      <c r="C282" s="450" t="s">
        <v>2075</v>
      </c>
      <c r="D282" s="450" t="s">
        <v>2074</v>
      </c>
      <c r="E282" s="450">
        <v>46219</v>
      </c>
      <c r="F282" s="450">
        <v>46226</v>
      </c>
      <c r="G282" s="450">
        <v>46252</v>
      </c>
    </row>
    <row r="283" spans="1:7" ht="13.5" customHeight="1">
      <c r="A283" s="398" t="s">
        <v>213</v>
      </c>
      <c r="B283" s="450" t="s">
        <v>2073</v>
      </c>
      <c r="C283" s="450" t="s">
        <v>2072</v>
      </c>
      <c r="D283" s="450" t="s">
        <v>2071</v>
      </c>
      <c r="E283" s="450">
        <v>46226</v>
      </c>
      <c r="F283" s="450">
        <v>46233</v>
      </c>
      <c r="G283" s="450">
        <v>46259</v>
      </c>
    </row>
    <row r="284" spans="1:7" ht="13.5" customHeight="1">
      <c r="A284" s="398" t="s">
        <v>213</v>
      </c>
      <c r="B284" s="450"/>
      <c r="C284" s="450"/>
      <c r="D284" s="450" t="s">
        <v>2070</v>
      </c>
      <c r="E284" s="450">
        <v>46233</v>
      </c>
      <c r="F284" s="450">
        <v>46240</v>
      </c>
      <c r="G284" s="450">
        <v>46266</v>
      </c>
    </row>
    <row r="285" spans="1:7" ht="13.5" customHeight="1">
      <c r="B285" s="450"/>
      <c r="C285" s="450"/>
    </row>
    <row r="286" spans="1:7" ht="13.5" customHeight="1">
      <c r="A286" s="443" t="s">
        <v>2069</v>
      </c>
      <c r="B286" s="453" t="s">
        <v>5</v>
      </c>
      <c r="C286" s="453" t="s">
        <v>6</v>
      </c>
      <c r="D286" s="453" t="s">
        <v>7</v>
      </c>
      <c r="E286" s="453" t="s">
        <v>2034</v>
      </c>
      <c r="F286" s="451" t="s">
        <v>801</v>
      </c>
      <c r="G286" s="451" t="s">
        <v>2069</v>
      </c>
    </row>
    <row r="287" spans="1:7" ht="13.5" customHeight="1">
      <c r="A287" s="443" t="s">
        <v>2068</v>
      </c>
      <c r="B287" s="452"/>
      <c r="C287" s="452"/>
      <c r="D287" s="452"/>
      <c r="E287" s="452"/>
      <c r="F287" s="451" t="s">
        <v>10</v>
      </c>
      <c r="G287" s="451" t="s">
        <v>11</v>
      </c>
    </row>
    <row r="288" spans="1:7" ht="13.5" customHeight="1">
      <c r="B288" s="450" t="s">
        <v>2067</v>
      </c>
      <c r="C288" s="450" t="s">
        <v>2066</v>
      </c>
      <c r="D288" s="441" t="s">
        <v>2065</v>
      </c>
      <c r="E288" s="450">
        <v>46203</v>
      </c>
      <c r="F288" s="450">
        <v>46209</v>
      </c>
      <c r="G288" s="450">
        <v>46253</v>
      </c>
    </row>
    <row r="289" spans="1:7" ht="13.5" customHeight="1">
      <c r="B289" s="450" t="s">
        <v>2064</v>
      </c>
      <c r="C289" s="450" t="s">
        <v>2063</v>
      </c>
      <c r="D289" s="440"/>
      <c r="E289" s="450">
        <v>46210</v>
      </c>
      <c r="F289" s="450">
        <v>46216</v>
      </c>
      <c r="G289" s="450">
        <v>46260</v>
      </c>
    </row>
    <row r="290" spans="1:7" ht="13.5" customHeight="1">
      <c r="B290" s="450" t="s">
        <v>2062</v>
      </c>
      <c r="C290" s="450" t="s">
        <v>2061</v>
      </c>
      <c r="D290" s="440"/>
      <c r="E290" s="450">
        <v>46217</v>
      </c>
      <c r="F290" s="450">
        <v>46223</v>
      </c>
      <c r="G290" s="450">
        <v>46267</v>
      </c>
    </row>
    <row r="291" spans="1:7" ht="13.5" customHeight="1">
      <c r="B291" s="450" t="s">
        <v>2060</v>
      </c>
      <c r="C291" s="450" t="s">
        <v>2059</v>
      </c>
      <c r="D291" s="440"/>
      <c r="E291" s="450">
        <v>46224</v>
      </c>
      <c r="F291" s="450">
        <v>46230</v>
      </c>
      <c r="G291" s="450">
        <v>46274</v>
      </c>
    </row>
    <row r="292" spans="1:7" ht="13.5" customHeight="1">
      <c r="B292" s="450" t="s">
        <v>2058</v>
      </c>
      <c r="C292" s="450" t="s">
        <v>2057</v>
      </c>
      <c r="D292" s="439"/>
      <c r="E292" s="450">
        <v>46231</v>
      </c>
      <c r="F292" s="450">
        <v>46237</v>
      </c>
      <c r="G292" s="450">
        <v>46281</v>
      </c>
    </row>
    <row r="293" spans="1:7" ht="13.5" customHeight="1">
      <c r="B293" s="450"/>
      <c r="C293" s="450"/>
    </row>
    <row r="294" spans="1:7">
      <c r="A294" s="443" t="s">
        <v>2048</v>
      </c>
      <c r="B294" s="444" t="s">
        <v>5</v>
      </c>
      <c r="C294" s="444" t="s">
        <v>6</v>
      </c>
      <c r="D294" s="444" t="s">
        <v>7</v>
      </c>
      <c r="E294" s="444" t="s">
        <v>2034</v>
      </c>
      <c r="F294" s="403" t="s">
        <v>801</v>
      </c>
      <c r="G294" s="403" t="s">
        <v>677</v>
      </c>
    </row>
    <row r="295" spans="1:7">
      <c r="A295" s="398" t="s">
        <v>2056</v>
      </c>
      <c r="B295" s="442"/>
      <c r="C295" s="442"/>
      <c r="D295" s="442"/>
      <c r="E295" s="442"/>
      <c r="F295" s="403" t="s">
        <v>10</v>
      </c>
      <c r="G295" s="403" t="s">
        <v>11</v>
      </c>
    </row>
    <row r="296" spans="1:7" ht="12.75" customHeight="1">
      <c r="A296" s="447"/>
      <c r="B296" s="415" t="s">
        <v>2055</v>
      </c>
      <c r="C296" s="415" t="s">
        <v>2054</v>
      </c>
      <c r="D296" s="449" t="s">
        <v>2053</v>
      </c>
      <c r="E296" s="432">
        <v>46202</v>
      </c>
      <c r="F296" s="432">
        <v>46208</v>
      </c>
      <c r="G296" s="432">
        <v>46223</v>
      </c>
    </row>
    <row r="297" spans="1:7" ht="12.75" customHeight="1">
      <c r="A297" s="447"/>
      <c r="B297" s="415" t="s">
        <v>2003</v>
      </c>
      <c r="C297" s="415"/>
      <c r="D297" s="448"/>
      <c r="E297" s="432">
        <v>46209</v>
      </c>
      <c r="F297" s="432">
        <v>46215</v>
      </c>
      <c r="G297" s="432">
        <v>46230</v>
      </c>
    </row>
    <row r="298" spans="1:7" ht="12.75" customHeight="1">
      <c r="A298" s="447"/>
      <c r="B298" s="415" t="s">
        <v>2052</v>
      </c>
      <c r="C298" s="415" t="s">
        <v>2051</v>
      </c>
      <c r="D298" s="448"/>
      <c r="E298" s="432">
        <v>46216</v>
      </c>
      <c r="F298" s="432">
        <v>46222</v>
      </c>
      <c r="G298" s="432">
        <v>46237</v>
      </c>
    </row>
    <row r="299" spans="1:7" ht="12.75" customHeight="1">
      <c r="A299" s="447"/>
      <c r="B299" s="415" t="s">
        <v>2050</v>
      </c>
      <c r="C299" s="415" t="s">
        <v>2049</v>
      </c>
      <c r="D299" s="448"/>
      <c r="E299" s="432">
        <v>46223</v>
      </c>
      <c r="F299" s="432">
        <v>46229</v>
      </c>
      <c r="G299" s="432">
        <v>46244</v>
      </c>
    </row>
    <row r="300" spans="1:7" ht="12.75" customHeight="1">
      <c r="A300" s="447"/>
      <c r="B300" s="415"/>
      <c r="C300" s="415"/>
      <c r="D300" s="446"/>
      <c r="E300" s="432">
        <v>46230</v>
      </c>
      <c r="F300" s="432">
        <v>46236</v>
      </c>
      <c r="G300" s="432">
        <v>46251</v>
      </c>
    </row>
    <row r="301" spans="1:7">
      <c r="A301" s="443"/>
      <c r="E301" s="445"/>
    </row>
    <row r="302" spans="1:7" ht="12.75" customHeight="1">
      <c r="A302" s="443" t="s">
        <v>2048</v>
      </c>
      <c r="B302" s="444" t="s">
        <v>5</v>
      </c>
      <c r="C302" s="444" t="s">
        <v>6</v>
      </c>
      <c r="D302" s="444" t="s">
        <v>7</v>
      </c>
      <c r="E302" s="444" t="s">
        <v>2034</v>
      </c>
      <c r="F302" s="403" t="s">
        <v>801</v>
      </c>
      <c r="G302" s="403" t="s">
        <v>677</v>
      </c>
    </row>
    <row r="303" spans="1:7" ht="12.75" customHeight="1">
      <c r="A303" s="443" t="s">
        <v>2047</v>
      </c>
      <c r="B303" s="442"/>
      <c r="C303" s="442"/>
      <c r="D303" s="442"/>
      <c r="E303" s="442"/>
      <c r="F303" s="403" t="s">
        <v>10</v>
      </c>
      <c r="G303" s="403" t="s">
        <v>11</v>
      </c>
    </row>
    <row r="304" spans="1:7" ht="12.75" customHeight="1">
      <c r="B304" s="415" t="s">
        <v>2046</v>
      </c>
      <c r="C304" s="415" t="s">
        <v>2045</v>
      </c>
      <c r="D304" s="441" t="s">
        <v>2044</v>
      </c>
      <c r="E304" s="432">
        <v>46203</v>
      </c>
      <c r="F304" s="432">
        <v>46209</v>
      </c>
      <c r="G304" s="432">
        <v>46224</v>
      </c>
    </row>
    <row r="305" spans="1:7" ht="12.75" customHeight="1">
      <c r="B305" s="415" t="s">
        <v>2043</v>
      </c>
      <c r="C305" s="415" t="s">
        <v>2042</v>
      </c>
      <c r="D305" s="440"/>
      <c r="E305" s="432">
        <v>46210</v>
      </c>
      <c r="F305" s="432">
        <v>46216</v>
      </c>
      <c r="G305" s="432">
        <v>46231</v>
      </c>
    </row>
    <row r="306" spans="1:7" ht="12.75" customHeight="1">
      <c r="B306" s="415" t="s">
        <v>2041</v>
      </c>
      <c r="C306" s="415" t="s">
        <v>2040</v>
      </c>
      <c r="D306" s="440"/>
      <c r="E306" s="432">
        <v>46217</v>
      </c>
      <c r="F306" s="432">
        <v>46223</v>
      </c>
      <c r="G306" s="432">
        <v>46238</v>
      </c>
    </row>
    <row r="307" spans="1:7" ht="13.5" customHeight="1">
      <c r="B307" s="415" t="s">
        <v>2039</v>
      </c>
      <c r="C307" s="415" t="s">
        <v>2038</v>
      </c>
      <c r="D307" s="440"/>
      <c r="E307" s="432">
        <v>46224</v>
      </c>
      <c r="F307" s="432">
        <v>46230</v>
      </c>
      <c r="G307" s="432">
        <v>46245</v>
      </c>
    </row>
    <row r="308" spans="1:7" ht="13.5" customHeight="1">
      <c r="B308" s="415" t="s">
        <v>2037</v>
      </c>
      <c r="C308" s="415" t="s">
        <v>2036</v>
      </c>
      <c r="D308" s="439"/>
      <c r="E308" s="432">
        <v>46231</v>
      </c>
      <c r="F308" s="432">
        <v>46237</v>
      </c>
      <c r="G308" s="432">
        <v>46252</v>
      </c>
    </row>
    <row r="309" spans="1:7" ht="12.75" customHeight="1">
      <c r="B309" s="415"/>
      <c r="C309" s="415"/>
    </row>
    <row r="310" spans="1:7">
      <c r="A310" s="437" t="s">
        <v>2035</v>
      </c>
      <c r="B310" s="402" t="s">
        <v>5</v>
      </c>
      <c r="C310" s="402" t="s">
        <v>6</v>
      </c>
      <c r="D310" s="402" t="s">
        <v>7</v>
      </c>
      <c r="E310" s="438" t="s">
        <v>2034</v>
      </c>
      <c r="F310" s="432" t="s">
        <v>801</v>
      </c>
      <c r="G310" s="432" t="s">
        <v>677</v>
      </c>
    </row>
    <row r="311" spans="1:7" ht="12" customHeight="1">
      <c r="A311" s="437"/>
      <c r="B311" s="400"/>
      <c r="C311" s="400"/>
      <c r="D311" s="400"/>
      <c r="E311" s="436"/>
      <c r="F311" s="428" t="s">
        <v>10</v>
      </c>
      <c r="G311" s="403" t="s">
        <v>11</v>
      </c>
    </row>
    <row r="312" spans="1:7" ht="13.5" customHeight="1">
      <c r="B312" s="415" t="s">
        <v>2033</v>
      </c>
      <c r="C312" s="415" t="s">
        <v>2032</v>
      </c>
      <c r="D312" s="435" t="s">
        <v>2031</v>
      </c>
      <c r="E312" s="432">
        <v>46199</v>
      </c>
      <c r="F312" s="432">
        <v>46206</v>
      </c>
      <c r="G312" s="432">
        <v>46221</v>
      </c>
    </row>
    <row r="313" spans="1:7" ht="13.5" customHeight="1">
      <c r="B313" s="415" t="s">
        <v>2030</v>
      </c>
      <c r="C313" s="415" t="s">
        <v>2029</v>
      </c>
      <c r="D313" s="434"/>
      <c r="E313" s="432">
        <v>46206</v>
      </c>
      <c r="F313" s="432">
        <v>46213</v>
      </c>
      <c r="G313" s="432">
        <v>46228</v>
      </c>
    </row>
    <row r="314" spans="1:7" ht="13.5" customHeight="1">
      <c r="B314" s="420" t="s">
        <v>2028</v>
      </c>
      <c r="C314" s="415"/>
      <c r="D314" s="434"/>
      <c r="E314" s="432">
        <v>46213</v>
      </c>
      <c r="F314" s="432">
        <v>46220</v>
      </c>
      <c r="G314" s="432">
        <v>46235</v>
      </c>
    </row>
    <row r="315" spans="1:7" ht="13.5" customHeight="1">
      <c r="B315" s="420" t="s">
        <v>2028</v>
      </c>
      <c r="C315" s="415"/>
      <c r="D315" s="434"/>
      <c r="E315" s="432">
        <v>46220</v>
      </c>
      <c r="F315" s="432">
        <v>46227</v>
      </c>
      <c r="G315" s="432">
        <v>46242</v>
      </c>
    </row>
    <row r="316" spans="1:7" ht="13.5" customHeight="1">
      <c r="B316" s="420" t="s">
        <v>2028</v>
      </c>
      <c r="C316" s="415"/>
      <c r="D316" s="434"/>
      <c r="E316" s="432">
        <v>46227</v>
      </c>
      <c r="F316" s="432">
        <v>46234</v>
      </c>
      <c r="G316" s="432">
        <v>46249</v>
      </c>
    </row>
    <row r="317" spans="1:7" ht="13.5" customHeight="1">
      <c r="B317" s="415"/>
      <c r="C317" s="415"/>
      <c r="D317" s="433"/>
      <c r="E317" s="432">
        <v>46234</v>
      </c>
      <c r="F317" s="432">
        <v>46241</v>
      </c>
      <c r="G317" s="432">
        <v>46256</v>
      </c>
    </row>
    <row r="318" spans="1:7" s="410" customFormat="1" ht="12.75" customHeight="1">
      <c r="B318" s="421"/>
    </row>
    <row r="319" spans="1:7" s="410" customFormat="1" ht="12.75" customHeight="1">
      <c r="A319" s="413" t="s">
        <v>2027</v>
      </c>
      <c r="B319" s="425" t="s">
        <v>5</v>
      </c>
      <c r="C319" s="425" t="s">
        <v>6</v>
      </c>
      <c r="D319" s="425" t="s">
        <v>7</v>
      </c>
      <c r="E319" s="425" t="s">
        <v>1977</v>
      </c>
      <c r="F319" s="426" t="s">
        <v>801</v>
      </c>
      <c r="G319" s="426" t="s">
        <v>2026</v>
      </c>
    </row>
    <row r="320" spans="1:7" s="410" customFormat="1" ht="12.75" customHeight="1">
      <c r="A320" s="413" t="s">
        <v>2025</v>
      </c>
      <c r="B320" s="423"/>
      <c r="C320" s="423"/>
      <c r="D320" s="423"/>
      <c r="E320" s="423"/>
      <c r="F320" s="426" t="s">
        <v>10</v>
      </c>
      <c r="G320" s="426" t="s">
        <v>11</v>
      </c>
    </row>
    <row r="321" spans="1:7" s="410" customFormat="1" ht="12.75" customHeight="1">
      <c r="A321" s="413"/>
      <c r="B321" s="415" t="s">
        <v>2024</v>
      </c>
      <c r="C321" s="415" t="s">
        <v>2023</v>
      </c>
      <c r="D321" s="431" t="s">
        <v>2022</v>
      </c>
      <c r="E321" s="422">
        <v>46203</v>
      </c>
      <c r="F321" s="422">
        <v>46210</v>
      </c>
      <c r="G321" s="422">
        <v>46230</v>
      </c>
    </row>
    <row r="322" spans="1:7" s="410" customFormat="1" ht="12.75" customHeight="1">
      <c r="A322" s="413"/>
      <c r="B322" s="415" t="s">
        <v>2021</v>
      </c>
      <c r="C322" s="415" t="s">
        <v>2020</v>
      </c>
      <c r="D322" s="430"/>
      <c r="E322" s="422">
        <v>46210</v>
      </c>
      <c r="F322" s="422">
        <v>46217</v>
      </c>
      <c r="G322" s="422">
        <v>46237</v>
      </c>
    </row>
    <row r="323" spans="1:7" s="410" customFormat="1" ht="12.75" customHeight="1">
      <c r="A323" s="413"/>
      <c r="B323" s="415" t="s">
        <v>2019</v>
      </c>
      <c r="C323" s="415" t="s">
        <v>714</v>
      </c>
      <c r="D323" s="430"/>
      <c r="E323" s="422">
        <v>46217</v>
      </c>
      <c r="F323" s="422">
        <v>46224</v>
      </c>
      <c r="G323" s="422">
        <v>46244</v>
      </c>
    </row>
    <row r="324" spans="1:7" s="410" customFormat="1" ht="12.75" customHeight="1">
      <c r="A324" s="413"/>
      <c r="B324" s="415" t="s">
        <v>2018</v>
      </c>
      <c r="C324" s="415" t="s">
        <v>686</v>
      </c>
      <c r="D324" s="430"/>
      <c r="E324" s="422">
        <v>46224</v>
      </c>
      <c r="F324" s="422">
        <v>46231</v>
      </c>
      <c r="G324" s="422">
        <v>46251</v>
      </c>
    </row>
    <row r="325" spans="1:7" s="410" customFormat="1" ht="12.75" customHeight="1">
      <c r="A325" s="413"/>
      <c r="B325" s="415" t="s">
        <v>2017</v>
      </c>
      <c r="C325" s="415" t="s">
        <v>2016</v>
      </c>
      <c r="D325" s="429"/>
      <c r="E325" s="422">
        <v>46231</v>
      </c>
      <c r="F325" s="422">
        <v>46238</v>
      </c>
      <c r="G325" s="422">
        <v>46258</v>
      </c>
    </row>
    <row r="326" spans="1:7" s="410" customFormat="1" ht="12.75" customHeight="1">
      <c r="A326" s="421"/>
      <c r="B326" s="428"/>
      <c r="C326" s="428"/>
    </row>
    <row r="327" spans="1:7" s="410" customFormat="1" ht="12.75" customHeight="1">
      <c r="A327" s="413" t="s">
        <v>2015</v>
      </c>
      <c r="B327" s="425" t="s">
        <v>5</v>
      </c>
      <c r="C327" s="425" t="s">
        <v>6</v>
      </c>
      <c r="D327" s="425" t="s">
        <v>7</v>
      </c>
      <c r="E327" s="425" t="s">
        <v>1977</v>
      </c>
      <c r="F327" s="426" t="s">
        <v>801</v>
      </c>
      <c r="G327" s="426" t="s">
        <v>2014</v>
      </c>
    </row>
    <row r="328" spans="1:7" s="410" customFormat="1" ht="12.75" customHeight="1">
      <c r="A328" s="413" t="s">
        <v>2009</v>
      </c>
      <c r="B328" s="423"/>
      <c r="C328" s="423"/>
      <c r="D328" s="423"/>
      <c r="E328" s="423"/>
      <c r="F328" s="426" t="s">
        <v>10</v>
      </c>
      <c r="G328" s="426" t="s">
        <v>11</v>
      </c>
    </row>
    <row r="329" spans="1:7" s="410" customFormat="1" ht="12.75" customHeight="1">
      <c r="A329" s="413"/>
      <c r="B329" s="415" t="s">
        <v>2008</v>
      </c>
      <c r="C329" s="415" t="s">
        <v>2007</v>
      </c>
      <c r="D329" s="425" t="s">
        <v>2013</v>
      </c>
      <c r="E329" s="422">
        <v>46203</v>
      </c>
      <c r="F329" s="422">
        <v>46210</v>
      </c>
      <c r="G329" s="422">
        <v>46238</v>
      </c>
    </row>
    <row r="330" spans="1:7" s="410" customFormat="1" ht="12.75" customHeight="1">
      <c r="A330" s="413"/>
      <c r="B330" s="415" t="s">
        <v>2005</v>
      </c>
      <c r="C330" s="415" t="s">
        <v>2004</v>
      </c>
      <c r="D330" s="424"/>
      <c r="E330" s="422">
        <v>46210</v>
      </c>
      <c r="F330" s="422">
        <v>46217</v>
      </c>
      <c r="G330" s="422">
        <v>46245</v>
      </c>
    </row>
    <row r="331" spans="1:7" s="410" customFormat="1" ht="12.75" customHeight="1">
      <c r="A331" s="413"/>
      <c r="B331" s="415" t="s">
        <v>2012</v>
      </c>
      <c r="C331" s="415"/>
      <c r="D331" s="424"/>
      <c r="E331" s="422">
        <v>46217</v>
      </c>
      <c r="F331" s="422">
        <v>46224</v>
      </c>
      <c r="G331" s="422">
        <v>46252</v>
      </c>
    </row>
    <row r="332" spans="1:7" s="410" customFormat="1" ht="12.75" customHeight="1">
      <c r="A332" s="413"/>
      <c r="B332" s="415" t="s">
        <v>2002</v>
      </c>
      <c r="C332" s="415" t="s">
        <v>860</v>
      </c>
      <c r="D332" s="424"/>
      <c r="E332" s="422">
        <v>46224</v>
      </c>
      <c r="F332" s="422">
        <v>46231</v>
      </c>
      <c r="G332" s="422">
        <v>46259</v>
      </c>
    </row>
    <row r="333" spans="1:7" s="410" customFormat="1" ht="12.75" customHeight="1">
      <c r="A333" s="413"/>
      <c r="B333" s="415" t="s">
        <v>2001</v>
      </c>
      <c r="C333" s="415" t="s">
        <v>2000</v>
      </c>
      <c r="D333" s="423"/>
      <c r="E333" s="422">
        <v>46231</v>
      </c>
      <c r="F333" s="422">
        <v>46238</v>
      </c>
      <c r="G333" s="422">
        <v>46266</v>
      </c>
    </row>
    <row r="334" spans="1:7" s="410" customFormat="1" ht="12.75" customHeight="1">
      <c r="A334" s="413"/>
      <c r="B334" s="415"/>
      <c r="C334" s="415"/>
      <c r="D334" s="427"/>
      <c r="E334" s="421"/>
      <c r="F334" s="421"/>
      <c r="G334" s="421"/>
    </row>
    <row r="335" spans="1:7" s="410" customFormat="1" ht="12.75" customHeight="1">
      <c r="A335" s="413" t="s">
        <v>2011</v>
      </c>
      <c r="B335" s="425" t="s">
        <v>5</v>
      </c>
      <c r="C335" s="425" t="s">
        <v>6</v>
      </c>
      <c r="D335" s="425" t="s">
        <v>7</v>
      </c>
      <c r="E335" s="425" t="s">
        <v>1977</v>
      </c>
      <c r="F335" s="426" t="s">
        <v>801</v>
      </c>
      <c r="G335" s="426" t="s">
        <v>2010</v>
      </c>
    </row>
    <row r="336" spans="1:7" s="410" customFormat="1" ht="12.75" customHeight="1">
      <c r="A336" s="413" t="s">
        <v>2009</v>
      </c>
      <c r="B336" s="423"/>
      <c r="C336" s="423"/>
      <c r="D336" s="423"/>
      <c r="E336" s="423"/>
      <c r="F336" s="426" t="s">
        <v>10</v>
      </c>
      <c r="G336" s="426" t="s">
        <v>11</v>
      </c>
    </row>
    <row r="337" spans="1:7" s="410" customFormat="1" ht="12.75" customHeight="1">
      <c r="A337" s="413"/>
      <c r="B337" s="415" t="s">
        <v>2008</v>
      </c>
      <c r="C337" s="415" t="s">
        <v>2007</v>
      </c>
      <c r="D337" s="425" t="s">
        <v>2006</v>
      </c>
      <c r="E337" s="422">
        <v>46203</v>
      </c>
      <c r="F337" s="422">
        <v>46210</v>
      </c>
      <c r="G337" s="422">
        <v>46228</v>
      </c>
    </row>
    <row r="338" spans="1:7" s="410" customFormat="1" ht="12.75" customHeight="1">
      <c r="A338" s="413"/>
      <c r="B338" s="415" t="s">
        <v>2005</v>
      </c>
      <c r="C338" s="415" t="s">
        <v>2004</v>
      </c>
      <c r="D338" s="424"/>
      <c r="E338" s="422">
        <v>46210</v>
      </c>
      <c r="F338" s="422">
        <v>46217</v>
      </c>
      <c r="G338" s="422">
        <v>46235</v>
      </c>
    </row>
    <row r="339" spans="1:7" s="410" customFormat="1" ht="12.75" customHeight="1">
      <c r="A339" s="413"/>
      <c r="B339" s="415" t="s">
        <v>2003</v>
      </c>
      <c r="C339" s="415"/>
      <c r="D339" s="424"/>
      <c r="E339" s="422">
        <v>46217</v>
      </c>
      <c r="F339" s="422">
        <v>46224</v>
      </c>
      <c r="G339" s="422">
        <v>46242</v>
      </c>
    </row>
    <row r="340" spans="1:7" s="410" customFormat="1" ht="12.75" customHeight="1">
      <c r="A340" s="413"/>
      <c r="B340" s="415" t="s">
        <v>2002</v>
      </c>
      <c r="C340" s="415" t="s">
        <v>860</v>
      </c>
      <c r="D340" s="424"/>
      <c r="E340" s="422">
        <v>46224</v>
      </c>
      <c r="F340" s="422">
        <v>46231</v>
      </c>
      <c r="G340" s="422">
        <v>46249</v>
      </c>
    </row>
    <row r="341" spans="1:7" s="410" customFormat="1" ht="12.75" customHeight="1">
      <c r="A341" s="413"/>
      <c r="B341" s="415" t="s">
        <v>2001</v>
      </c>
      <c r="C341" s="415" t="s">
        <v>2000</v>
      </c>
      <c r="D341" s="423"/>
      <c r="E341" s="422">
        <v>46231</v>
      </c>
      <c r="F341" s="422">
        <v>46238</v>
      </c>
      <c r="G341" s="422">
        <v>46256</v>
      </c>
    </row>
    <row r="342" spans="1:7" s="410" customFormat="1" ht="12.75" customHeight="1">
      <c r="A342" s="413"/>
      <c r="B342" s="415"/>
      <c r="C342" s="415"/>
      <c r="D342" s="413"/>
      <c r="E342" s="421"/>
      <c r="F342" s="421"/>
      <c r="G342" s="421"/>
    </row>
    <row r="343" spans="1:7" s="410" customFormat="1" ht="12.75" customHeight="1">
      <c r="A343" s="413" t="s">
        <v>1990</v>
      </c>
      <c r="B343" s="407" t="s">
        <v>5</v>
      </c>
      <c r="C343" s="407" t="s">
        <v>6</v>
      </c>
      <c r="D343" s="405" t="s">
        <v>7</v>
      </c>
      <c r="E343" s="405" t="s">
        <v>1977</v>
      </c>
      <c r="F343" s="417" t="s">
        <v>801</v>
      </c>
      <c r="G343" s="417" t="s">
        <v>725</v>
      </c>
    </row>
    <row r="344" spans="1:7" s="410" customFormat="1" ht="12.75" customHeight="1">
      <c r="A344" s="413" t="s">
        <v>1989</v>
      </c>
      <c r="B344" s="406"/>
      <c r="C344" s="406"/>
      <c r="D344" s="405"/>
      <c r="E344" s="405"/>
      <c r="F344" s="417" t="s">
        <v>10</v>
      </c>
      <c r="G344" s="417" t="s">
        <v>11</v>
      </c>
    </row>
    <row r="345" spans="1:7" s="410" customFormat="1" ht="12.75" customHeight="1">
      <c r="A345" s="413"/>
      <c r="B345" s="415" t="s">
        <v>1999</v>
      </c>
      <c r="C345" s="415" t="s">
        <v>1998</v>
      </c>
      <c r="D345" s="416" t="s">
        <v>1997</v>
      </c>
      <c r="E345" s="411">
        <v>46197</v>
      </c>
      <c r="F345" s="411">
        <v>46204</v>
      </c>
      <c r="G345" s="411">
        <v>46235</v>
      </c>
    </row>
    <row r="346" spans="1:7" s="410" customFormat="1" ht="12.75" customHeight="1">
      <c r="A346" s="413"/>
      <c r="B346" s="415" t="s">
        <v>1996</v>
      </c>
      <c r="C346" s="415" t="s">
        <v>1995</v>
      </c>
      <c r="D346" s="414"/>
      <c r="E346" s="411">
        <v>46204</v>
      </c>
      <c r="F346" s="411">
        <v>46211</v>
      </c>
      <c r="G346" s="411">
        <v>46242</v>
      </c>
    </row>
    <row r="347" spans="1:7" s="410" customFormat="1" ht="12.75" customHeight="1">
      <c r="A347" s="413"/>
      <c r="B347" s="415" t="s">
        <v>1994</v>
      </c>
      <c r="C347" s="415" t="s">
        <v>859</v>
      </c>
      <c r="D347" s="414"/>
      <c r="E347" s="411">
        <v>46211</v>
      </c>
      <c r="F347" s="411">
        <v>46218</v>
      </c>
      <c r="G347" s="411">
        <v>46249</v>
      </c>
    </row>
    <row r="348" spans="1:7" s="410" customFormat="1" ht="12.75" customHeight="1">
      <c r="A348" s="413"/>
      <c r="B348" s="420" t="s">
        <v>1993</v>
      </c>
      <c r="C348" s="415"/>
      <c r="D348" s="414"/>
      <c r="E348" s="411">
        <v>46218</v>
      </c>
      <c r="F348" s="411">
        <v>46225</v>
      </c>
      <c r="G348" s="411">
        <v>46256</v>
      </c>
    </row>
    <row r="349" spans="1:7" s="410" customFormat="1" ht="12.75" customHeight="1">
      <c r="A349" s="413"/>
      <c r="B349" s="415" t="s">
        <v>1992</v>
      </c>
      <c r="C349" s="415" t="s">
        <v>1991</v>
      </c>
      <c r="D349" s="414"/>
      <c r="E349" s="411">
        <v>46225</v>
      </c>
      <c r="F349" s="411">
        <v>46232</v>
      </c>
      <c r="G349" s="411">
        <v>46263</v>
      </c>
    </row>
    <row r="350" spans="1:7" s="410" customFormat="1" ht="12.75" customHeight="1">
      <c r="A350" s="413"/>
      <c r="B350" s="411"/>
      <c r="C350" s="411"/>
      <c r="D350" s="412"/>
      <c r="E350" s="411">
        <v>46232</v>
      </c>
      <c r="F350" s="411">
        <v>46239</v>
      </c>
      <c r="G350" s="411">
        <v>46270</v>
      </c>
    </row>
    <row r="351" spans="1:7" s="410" customFormat="1" ht="12.75" customHeight="1">
      <c r="A351" s="413"/>
      <c r="B351" s="418"/>
      <c r="C351" s="418"/>
      <c r="D351" s="419"/>
      <c r="E351" s="418"/>
      <c r="F351" s="418"/>
      <c r="G351" s="418"/>
    </row>
    <row r="352" spans="1:7" s="410" customFormat="1" ht="12.75" customHeight="1">
      <c r="A352" s="413" t="s">
        <v>1990</v>
      </c>
      <c r="B352" s="407" t="s">
        <v>5</v>
      </c>
      <c r="C352" s="407" t="s">
        <v>6</v>
      </c>
      <c r="D352" s="405" t="s">
        <v>7</v>
      </c>
      <c r="E352" s="405" t="s">
        <v>1977</v>
      </c>
      <c r="F352" s="417" t="s">
        <v>801</v>
      </c>
      <c r="G352" s="417" t="s">
        <v>1990</v>
      </c>
    </row>
    <row r="353" spans="1:7" s="410" customFormat="1" ht="12.75" customHeight="1">
      <c r="A353" s="413" t="s">
        <v>1989</v>
      </c>
      <c r="B353" s="406"/>
      <c r="C353" s="406"/>
      <c r="D353" s="405"/>
      <c r="E353" s="405"/>
      <c r="F353" s="417" t="s">
        <v>10</v>
      </c>
      <c r="G353" s="417" t="s">
        <v>11</v>
      </c>
    </row>
    <row r="354" spans="1:7" s="410" customFormat="1" ht="12.75" customHeight="1">
      <c r="A354" s="413"/>
      <c r="B354" s="415" t="s">
        <v>1988</v>
      </c>
      <c r="C354" s="415" t="s">
        <v>1987</v>
      </c>
      <c r="D354" s="416" t="s">
        <v>1986</v>
      </c>
      <c r="E354" s="411">
        <v>46197</v>
      </c>
      <c r="F354" s="411">
        <v>46204</v>
      </c>
      <c r="G354" s="411">
        <v>46235</v>
      </c>
    </row>
    <row r="355" spans="1:7" s="410" customFormat="1" ht="12.75" customHeight="1">
      <c r="A355" s="413"/>
      <c r="B355" s="415" t="s">
        <v>1985</v>
      </c>
      <c r="C355" s="415" t="s">
        <v>1984</v>
      </c>
      <c r="D355" s="414"/>
      <c r="E355" s="411">
        <v>46204</v>
      </c>
      <c r="F355" s="411">
        <v>46211</v>
      </c>
      <c r="G355" s="411">
        <v>46242</v>
      </c>
    </row>
    <row r="356" spans="1:7" s="410" customFormat="1" ht="12.75" customHeight="1">
      <c r="A356" s="398"/>
      <c r="B356" s="415" t="s">
        <v>1983</v>
      </c>
      <c r="C356" s="415"/>
      <c r="D356" s="414"/>
      <c r="E356" s="411">
        <v>46211</v>
      </c>
      <c r="F356" s="411">
        <v>46218</v>
      </c>
      <c r="G356" s="411">
        <v>46249</v>
      </c>
    </row>
    <row r="357" spans="1:7" s="410" customFormat="1" ht="12.75" customHeight="1">
      <c r="A357" s="398"/>
      <c r="B357" s="415" t="s">
        <v>1982</v>
      </c>
      <c r="C357" s="415" t="s">
        <v>1981</v>
      </c>
      <c r="D357" s="414"/>
      <c r="E357" s="411">
        <v>46218</v>
      </c>
      <c r="F357" s="411">
        <v>46225</v>
      </c>
      <c r="G357" s="411">
        <v>46256</v>
      </c>
    </row>
    <row r="358" spans="1:7" s="410" customFormat="1" ht="12.75" customHeight="1">
      <c r="A358" s="398"/>
      <c r="B358" s="415" t="s">
        <v>1980</v>
      </c>
      <c r="C358" s="415" t="s">
        <v>1979</v>
      </c>
      <c r="D358" s="414"/>
      <c r="E358" s="411">
        <v>46225</v>
      </c>
      <c r="F358" s="411">
        <v>46232</v>
      </c>
      <c r="G358" s="411">
        <v>46263</v>
      </c>
    </row>
    <row r="359" spans="1:7" s="410" customFormat="1" ht="12.75" customHeight="1">
      <c r="A359" s="413"/>
      <c r="B359" s="411"/>
      <c r="C359" s="411"/>
      <c r="D359" s="412"/>
      <c r="E359" s="411">
        <v>46232</v>
      </c>
      <c r="F359" s="411">
        <v>46239</v>
      </c>
      <c r="G359" s="411">
        <v>46270</v>
      </c>
    </row>
    <row r="360" spans="1:7">
      <c r="C360" s="409"/>
      <c r="D360" s="409"/>
      <c r="E360" s="409"/>
      <c r="G360" s="408"/>
    </row>
    <row r="361" spans="1:7">
      <c r="A361" s="398" t="s">
        <v>1978</v>
      </c>
      <c r="B361" s="407" t="s">
        <v>5</v>
      </c>
      <c r="C361" s="405" t="s">
        <v>6</v>
      </c>
      <c r="D361" s="404" t="s">
        <v>7</v>
      </c>
      <c r="E361" s="404" t="s">
        <v>1977</v>
      </c>
      <c r="F361" s="403" t="s">
        <v>801</v>
      </c>
      <c r="G361" s="403" t="s">
        <v>749</v>
      </c>
    </row>
    <row r="362" spans="1:7">
      <c r="A362" s="398" t="s">
        <v>1976</v>
      </c>
      <c r="B362" s="406"/>
      <c r="C362" s="405"/>
      <c r="D362" s="404"/>
      <c r="E362" s="404"/>
      <c r="F362" s="403" t="s">
        <v>10</v>
      </c>
      <c r="G362" s="403" t="s">
        <v>11</v>
      </c>
    </row>
    <row r="363" spans="1:7" ht="13.5" customHeight="1">
      <c r="B363" s="399" t="s">
        <v>1975</v>
      </c>
      <c r="C363" s="399" t="s">
        <v>1974</v>
      </c>
      <c r="D363" s="402" t="s">
        <v>1973</v>
      </c>
      <c r="E363" s="399">
        <v>46197</v>
      </c>
      <c r="F363" s="399">
        <v>46205</v>
      </c>
      <c r="G363" s="399">
        <v>46247</v>
      </c>
    </row>
    <row r="364" spans="1:7" ht="13.5" customHeight="1">
      <c r="B364" s="399" t="s">
        <v>1972</v>
      </c>
      <c r="C364" s="399" t="s">
        <v>1971</v>
      </c>
      <c r="D364" s="401"/>
      <c r="E364" s="399">
        <v>46204</v>
      </c>
      <c r="F364" s="399">
        <v>46212</v>
      </c>
      <c r="G364" s="399">
        <v>46254</v>
      </c>
    </row>
    <row r="365" spans="1:7" ht="13.5" customHeight="1">
      <c r="B365" s="399" t="s">
        <v>1970</v>
      </c>
      <c r="C365" s="399" t="s">
        <v>1969</v>
      </c>
      <c r="D365" s="401"/>
      <c r="E365" s="399">
        <v>46211</v>
      </c>
      <c r="F365" s="399">
        <v>46219</v>
      </c>
      <c r="G365" s="399">
        <v>46261</v>
      </c>
    </row>
    <row r="366" spans="1:7" ht="13.5" customHeight="1">
      <c r="B366" s="399" t="s">
        <v>1968</v>
      </c>
      <c r="C366" s="399" t="s">
        <v>1967</v>
      </c>
      <c r="D366" s="401"/>
      <c r="E366" s="399">
        <v>46218</v>
      </c>
      <c r="F366" s="399">
        <v>46226</v>
      </c>
      <c r="G366" s="399">
        <v>46268</v>
      </c>
    </row>
    <row r="367" spans="1:7" ht="13.5" customHeight="1">
      <c r="B367" s="399" t="s">
        <v>1966</v>
      </c>
      <c r="C367" s="399" t="s">
        <v>1965</v>
      </c>
      <c r="D367" s="401"/>
      <c r="E367" s="399">
        <v>46225</v>
      </c>
      <c r="F367" s="399">
        <v>46233</v>
      </c>
      <c r="G367" s="399">
        <v>46275</v>
      </c>
    </row>
    <row r="368" spans="1:7" ht="13.5" customHeight="1">
      <c r="B368" s="399"/>
      <c r="C368" s="399"/>
      <c r="D368" s="400"/>
      <c r="E368" s="399">
        <v>46232</v>
      </c>
      <c r="F368" s="399">
        <v>46240</v>
      </c>
      <c r="G368" s="399">
        <v>46282</v>
      </c>
    </row>
  </sheetData>
  <mergeCells count="195">
    <mergeCell ref="D354:D359"/>
    <mergeCell ref="D288:D292"/>
    <mergeCell ref="D296:D300"/>
    <mergeCell ref="D304:D308"/>
    <mergeCell ref="D312:D317"/>
    <mergeCell ref="D321:D325"/>
    <mergeCell ref="D329:D333"/>
    <mergeCell ref="D363:D368"/>
    <mergeCell ref="D184:D189"/>
    <mergeCell ref="D193:D198"/>
    <mergeCell ref="D202:D207"/>
    <mergeCell ref="D211:D216"/>
    <mergeCell ref="D220:D225"/>
    <mergeCell ref="D238:D243"/>
    <mergeCell ref="D255:D259"/>
    <mergeCell ref="D263:D267"/>
    <mergeCell ref="D271:D275"/>
    <mergeCell ref="E236:E237"/>
    <mergeCell ref="D227:D228"/>
    <mergeCell ref="E245:E246"/>
    <mergeCell ref="E191:E192"/>
    <mergeCell ref="B236:B237"/>
    <mergeCell ref="B245:B246"/>
    <mergeCell ref="C236:C237"/>
    <mergeCell ref="C245:C246"/>
    <mergeCell ref="D236:D237"/>
    <mergeCell ref="B218:B219"/>
    <mergeCell ref="E361:E362"/>
    <mergeCell ref="E335:E336"/>
    <mergeCell ref="E261:E262"/>
    <mergeCell ref="E352:E353"/>
    <mergeCell ref="E343:E344"/>
    <mergeCell ref="E327:E328"/>
    <mergeCell ref="E319:E320"/>
    <mergeCell ref="E294:E295"/>
    <mergeCell ref="E286:E287"/>
    <mergeCell ref="E253:E254"/>
    <mergeCell ref="E310:E311"/>
    <mergeCell ref="E302:E303"/>
    <mergeCell ref="E277:E278"/>
    <mergeCell ref="E269:E270"/>
    <mergeCell ref="B209:B210"/>
    <mergeCell ref="B157:B158"/>
    <mergeCell ref="B191:B192"/>
    <mergeCell ref="B200:B201"/>
    <mergeCell ref="B141:B142"/>
    <mergeCell ref="D245:D246"/>
    <mergeCell ref="B90:B91"/>
    <mergeCell ref="B115:B116"/>
    <mergeCell ref="B133:B134"/>
    <mergeCell ref="B182:B183"/>
    <mergeCell ref="B165:B166"/>
    <mergeCell ref="B174:B175"/>
    <mergeCell ref="B149:B150"/>
    <mergeCell ref="D15:D16"/>
    <mergeCell ref="E15:E16"/>
    <mergeCell ref="B15:B16"/>
    <mergeCell ref="C15:C16"/>
    <mergeCell ref="C310:C311"/>
    <mergeCell ref="B302:B303"/>
    <mergeCell ref="B286:B287"/>
    <mergeCell ref="D302:D303"/>
    <mergeCell ref="B47:B48"/>
    <mergeCell ref="C47:C48"/>
    <mergeCell ref="A1:G1"/>
    <mergeCell ref="A4:G4"/>
    <mergeCell ref="B7:B8"/>
    <mergeCell ref="E7:E8"/>
    <mergeCell ref="C7:C8"/>
    <mergeCell ref="D7:D8"/>
    <mergeCell ref="B23:B24"/>
    <mergeCell ref="B73:B74"/>
    <mergeCell ref="C73:C74"/>
    <mergeCell ref="D73:D74"/>
    <mergeCell ref="E73:E74"/>
    <mergeCell ref="D31:D32"/>
    <mergeCell ref="E31:E32"/>
    <mergeCell ref="B31:B32"/>
    <mergeCell ref="C31:C32"/>
    <mergeCell ref="D47:D48"/>
    <mergeCell ref="B361:B362"/>
    <mergeCell ref="C302:C303"/>
    <mergeCell ref="B39:B40"/>
    <mergeCell ref="C39:C40"/>
    <mergeCell ref="D39:D40"/>
    <mergeCell ref="E39:E40"/>
    <mergeCell ref="B343:B344"/>
    <mergeCell ref="D361:D362"/>
    <mergeCell ref="D352:D353"/>
    <mergeCell ref="B106:B107"/>
    <mergeCell ref="B56:B57"/>
    <mergeCell ref="C56:C57"/>
    <mergeCell ref="E65:E66"/>
    <mergeCell ref="E56:E57"/>
    <mergeCell ref="B81:B82"/>
    <mergeCell ref="B65:B66"/>
    <mergeCell ref="E174:E175"/>
    <mergeCell ref="E182:E183"/>
    <mergeCell ref="D191:D192"/>
    <mergeCell ref="D182:D183"/>
    <mergeCell ref="D23:D24"/>
    <mergeCell ref="C23:C24"/>
    <mergeCell ref="E23:E24"/>
    <mergeCell ref="C165:C166"/>
    <mergeCell ref="E200:E201"/>
    <mergeCell ref="D133:D134"/>
    <mergeCell ref="D124:D125"/>
    <mergeCell ref="E115:E116"/>
    <mergeCell ref="E209:E210"/>
    <mergeCell ref="C174:C175"/>
    <mergeCell ref="C182:C183"/>
    <mergeCell ref="D141:D142"/>
    <mergeCell ref="C149:C150"/>
    <mergeCell ref="E47:E48"/>
    <mergeCell ref="B124:B125"/>
    <mergeCell ref="E218:E219"/>
    <mergeCell ref="C106:C107"/>
    <mergeCell ref="D106:D107"/>
    <mergeCell ref="E133:E134"/>
    <mergeCell ref="C124:C125"/>
    <mergeCell ref="C133:C134"/>
    <mergeCell ref="E165:E166"/>
    <mergeCell ref="C157:C158"/>
    <mergeCell ref="C141:C142"/>
    <mergeCell ref="E141:E142"/>
    <mergeCell ref="E106:E107"/>
    <mergeCell ref="C115:C116"/>
    <mergeCell ref="D157:D158"/>
    <mergeCell ref="C218:C219"/>
    <mergeCell ref="D165:D166"/>
    <mergeCell ref="C209:C210"/>
    <mergeCell ref="E149:E150"/>
    <mergeCell ref="E157:E158"/>
    <mergeCell ref="C227:C228"/>
    <mergeCell ref="C200:C201"/>
    <mergeCell ref="C191:C192"/>
    <mergeCell ref="D174:D175"/>
    <mergeCell ref="D200:D201"/>
    <mergeCell ref="D209:D210"/>
    <mergeCell ref="D81:D82"/>
    <mergeCell ref="D92:D96"/>
    <mergeCell ref="E124:E125"/>
    <mergeCell ref="D90:D91"/>
    <mergeCell ref="E227:E228"/>
    <mergeCell ref="D218:D219"/>
    <mergeCell ref="E98:E99"/>
    <mergeCell ref="D115:D116"/>
    <mergeCell ref="D149:D150"/>
    <mergeCell ref="D100:D104"/>
    <mergeCell ref="E81:E82"/>
    <mergeCell ref="D56:D57"/>
    <mergeCell ref="C65:C66"/>
    <mergeCell ref="B98:B99"/>
    <mergeCell ref="C98:C99"/>
    <mergeCell ref="D98:D99"/>
    <mergeCell ref="E90:E91"/>
    <mergeCell ref="C90:C91"/>
    <mergeCell ref="D65:D66"/>
    <mergeCell ref="C81:C82"/>
    <mergeCell ref="C253:C254"/>
    <mergeCell ref="D253:D254"/>
    <mergeCell ref="B227:B228"/>
    <mergeCell ref="B253:B254"/>
    <mergeCell ref="B277:B278"/>
    <mergeCell ref="C261:C262"/>
    <mergeCell ref="B261:B262"/>
    <mergeCell ref="B269:B270"/>
    <mergeCell ref="C277:C278"/>
    <mergeCell ref="D261:D262"/>
    <mergeCell ref="C294:C295"/>
    <mergeCell ref="D310:D311"/>
    <mergeCell ref="D327:D328"/>
    <mergeCell ref="B327:B328"/>
    <mergeCell ref="D294:D295"/>
    <mergeCell ref="C335:C336"/>
    <mergeCell ref="D335:D336"/>
    <mergeCell ref="B310:B311"/>
    <mergeCell ref="D343:D344"/>
    <mergeCell ref="D319:D320"/>
    <mergeCell ref="B352:B353"/>
    <mergeCell ref="C352:C353"/>
    <mergeCell ref="C327:C328"/>
    <mergeCell ref="C343:C344"/>
    <mergeCell ref="D337:D341"/>
    <mergeCell ref="D345:D350"/>
    <mergeCell ref="C361:C362"/>
    <mergeCell ref="D286:D287"/>
    <mergeCell ref="B294:B295"/>
    <mergeCell ref="C319:C320"/>
    <mergeCell ref="B335:B336"/>
    <mergeCell ref="C269:C270"/>
    <mergeCell ref="D269:D270"/>
    <mergeCell ref="C286:C287"/>
    <mergeCell ref="D277:D278"/>
    <mergeCell ref="B319:B320"/>
  </mergeCells>
  <phoneticPr fontId="53" type="noConversion"/>
  <hyperlinks>
    <hyperlink ref="B159" r:id="rId1" location="/schedule?portname=WAN%20HAI%20507" display="https://cn.wanhai.com/cec/ - /schedule?portname=WAN%20HAI%20507"/>
    <hyperlink ref="B160" r:id="rId2" location="/schedule?portname=WAN%20HAI%20359" display="https://cn.wanhai.com/cec/ - /schedule?portname=WAN%20HAI%20359"/>
    <hyperlink ref="B167" r:id="rId3" location="/schedule?portname=WAN%20HAI%20512" display="https://cn.wanhai.com/cec/ - /schedule?portname=WAN%20HAI%20512"/>
    <hyperlink ref="B168" r:id="rId4" location="/schedule?portname=SEASPAN%20BRISBANE" display="https://cn.wanhai.com/cec/ - /schedule?portname=SEASPAN%20BRISBANE"/>
    <hyperlink ref="B161" r:id="rId5" location="/schedule?portname=CELSIUS%20NAPLES" display="https://cn.wanhai.com/cec/ - /schedule?portname=CELSIUS%20NAPLES"/>
    <hyperlink ref="B169" r:id="rId6" location="/schedule?portname=WAN%20HAI%20621" display="https://cn.wanhai.com/cec/ - /schedule?portname=WAN%20HAI%20621"/>
    <hyperlink ref="B162" r:id="rId7" location="/schedule?portname=WAN%20HAI%20523" display="https://cn.wanhai.com/cec/ - /schedule?portname=WAN%20HAI%20523"/>
    <hyperlink ref="B170" r:id="rId8" location="/schedule?portname=PORT%20KELANG%20EXPRESS" display="https://cn.wanhai.com/cec/ - /schedule?portname=PORT%20KELANG%20EXPRESS"/>
    <hyperlink ref="B163" r:id="rId9" location="/schedule?portname=WAN%20HAI%20723" display="https://cn.wanhai.com/cec/ - /schedule?portname=WAN%20HAI%20723"/>
    <hyperlink ref="B143" r:id="rId10" location="/schedule?portname=WAN%20HAI%20335" display="https://cn.wanhai.com/cec/ - /schedule?portname=WAN%20HAI%20335"/>
    <hyperlink ref="B144" r:id="rId11" location="/schedule?portname=WAN%20HAI%20359" display="https://cn.wanhai.com/cec/ - /schedule?portname=WAN%20HAI%20359"/>
    <hyperlink ref="B145" r:id="rId12" location="/schedule?portname=WAN%20HAI%20621" display="https://cn.wanhai.com/cec/ - /schedule?portname=WAN%20HAI%20621"/>
    <hyperlink ref="B146" r:id="rId13" location="/schedule?portname=WAN%20HAI%20356" display="https://cn.wanhai.com/cec/ - /schedule?portname=WAN%20HAI%20356"/>
    <hyperlink ref="B147" r:id="rId14" location="/schedule?portname=WAN%20HAI%20335" display="https://cn.wanhai.com/cec/ - /schedule?portname=WAN%20HAI%20335"/>
    <hyperlink ref="B193" r:id="rId15" display="https://www.maersk.com.cn/schedules/vesselSchedules?vesselCode=L2V&amp;fromDate=2026-07-01"/>
    <hyperlink ref="B194" r:id="rId16" display="https://www.maersk.com.cn/schedules/vesselSchedules?vesselCode=H7D&amp;fromDate=2026-07-01"/>
    <hyperlink ref="B195" r:id="rId17" display="https://www.maersk.com.cn/schedules/vesselSchedules?vesselCode=H7L&amp;fromDate=2026-07-01"/>
    <hyperlink ref="B196" r:id="rId18" display="https://www.maersk.com.cn/schedules/vesselSchedules?vesselCode=CJ4&amp;fromDate=2026-07-01"/>
    <hyperlink ref="B197" r:id="rId19" display="https://www.maersk.com.cn/schedules/vesselSchedules?vesselCode=I1E&amp;fromDate=2026-07-01"/>
    <hyperlink ref="B211" r:id="rId20" display="https://www.maersk.com.cn/schedules/vesselSchedules?vesselCode=L2V&amp;fromDate=2026-07-01"/>
    <hyperlink ref="B212" r:id="rId21" display="https://www.maersk.com.cn/schedules/vesselSchedules?vesselCode=H7D&amp;fromDate=2026-07-01"/>
    <hyperlink ref="B213" r:id="rId22" display="https://www.maersk.com.cn/schedules/vesselSchedules?vesselCode=H7L&amp;fromDate=2026-07-01"/>
    <hyperlink ref="B214" r:id="rId23" display="https://www.maersk.com.cn/schedules/vesselSchedules?vesselCode=CJ4&amp;fromDate=2026-07-01"/>
    <hyperlink ref="B215" r:id="rId24" display="https://www.maersk.com.cn/schedules/vesselSchedules?vesselCode=I1E&amp;fromDate=2026-07-01"/>
    <hyperlink ref="B229" r:id="rId25" display="https://www.maersk.com.cn/schedules/vesselSchedules?vesselCode=L2V&amp;fromDate=2026-07-01"/>
    <hyperlink ref="B230" r:id="rId26" display="https://www.maersk.com.cn/schedules/vesselSchedules?vesselCode=H7D&amp;fromDate=2026-07-01"/>
    <hyperlink ref="B231" r:id="rId27" display="https://www.maersk.com.cn/schedules/vesselSchedules?vesselCode=H7L&amp;fromDate=2026-07-01"/>
    <hyperlink ref="B232" r:id="rId28" display="https://www.maersk.com.cn/schedules/vesselSchedules?vesselCode=CJ4&amp;fromDate=2026-07-01"/>
    <hyperlink ref="B233" r:id="rId29" display="https://www.maersk.com.cn/schedules/vesselSchedules?vesselCode=I1E&amp;fromDate=2026-07-01"/>
    <hyperlink ref="B363" r:id="rId30" display="https://www.zimchina.com/schedules/schedule-by-vessel?vesselcode=ZTD&amp;voyageno=86"/>
    <hyperlink ref="C363" r:id="rId31" display="https://www.zimchina.com/schedules/schedule-by-vessel?vesselcode=ZTD&amp;voyageno=86"/>
    <hyperlink ref="B364" r:id="rId32" display="https://www.zimchina.com/schedules/schedule-by-vessel?vesselcode=YYM&amp;voyageno=5"/>
    <hyperlink ref="B365" r:id="rId33" display="https://www.zimchina.com/schedules/schedule-by-vessel?vesselcode=VGX&amp;voyageno=35"/>
    <hyperlink ref="C365" r:id="rId34" display="https://www.zimchina.com/schedules/schedule-by-vessel?vesselcode=VGX&amp;voyageno=35"/>
    <hyperlink ref="B366" r:id="rId35" display="https://www.zimchina.com/schedules/schedule-by-vessel?vesselcode=GR4&amp;voyageno=9"/>
    <hyperlink ref="B367" r:id="rId36" display="https://www.zimchina.com/schedules/schedule-by-vessel?vesselcode=ZAW&amp;voyageno=81"/>
    <hyperlink ref="B305" r:id="rId37" display="https://www.yangming.com/en/esolution/vessel_schedule?vessel=YUBI"/>
    <hyperlink ref="B306" r:id="rId38" display="https://www.yangming.com/en/esolution/vessel_schedule?vessel=YUPS"/>
    <hyperlink ref="B307" r:id="rId39" display="https://www.yangming.com/en/esolution/vessel_schedule?vessel=OHMB"/>
    <hyperlink ref="B308" r:id="rId40" display="https://www.yangming.com/en/esolution/vessel_schedule?vessel=YUNF"/>
    <hyperlink ref="B304" r:id="rId41" display="https://www.yangming.com/en/esolution/vessel_schedule?vessel=YUBI"/>
    <hyperlink ref="B67" r:id="rId42" display="https://www.maersk.com.cn/schedules/vesselSchedules?vesselCode=EF8&amp;fromDate=2026-07-01"/>
    <hyperlink ref="B68" r:id="rId43" display="https://www.maersk.com.cn/schedules/vesselSchedules?vesselCode=EQ4&amp;fromDate=2026-07-01"/>
    <hyperlink ref="B70" r:id="rId44" display="https://www.maersk.com.cn/schedules/vesselSchedules?vesselCode=ER8&amp;fromDate=2026-07-01"/>
    <hyperlink ref="B75" r:id="rId45" location="/schedule?portname=ONE%20SINGAPORE" display="https://cn.wanhai.com/cec/ - /schedule?portname=ONE%20SINGAPORE"/>
    <hyperlink ref="B76" r:id="rId46" location="/schedule?portname=WAN%20HAI%20175" display="https://cn.wanhai.com/cec/ - /schedule?portname=WAN%20HAI%20175"/>
    <hyperlink ref="B77" r:id="rId47" location="/schedule?portname=WAN%20HAI%20283" display="https://cn.wanhai.com/cec/ - /schedule?portname=WAN%20HAI%20283"/>
    <hyperlink ref="B78" r:id="rId48" location="/schedule?portname=WAN%20HAI%20A05" display="https://cn.wanhai.com/cec/ - /schedule?portname=WAN%20HAI%20A05"/>
    <hyperlink ref="B79" r:id="rId49" location="/schedule?portname=WAN%20HAI%20175" display="https://cn.wanhai.com/cec/ - /schedule?portname=WAN%20HAI%20175"/>
    <hyperlink ref="B84" r:id="rId50" location="/schedule?portname=WAN%20HAI%20172" display="https://cn.wanhai.com/cec/ - /schedule?portname=WAN%20HAI%20172"/>
    <hyperlink ref="B85" r:id="rId51" location="/schedule?portname=WAN%20HAI%20276" display="https://cn.wanhai.com/cec/ - /schedule?portname=WAN%20HAI%20276"/>
    <hyperlink ref="B86" r:id="rId52" location="/schedule?portname=WAN%20HAI%20177" display="https://cn.wanhai.com/cec/ - /schedule?portname=WAN%20HAI%20177"/>
    <hyperlink ref="B87" r:id="rId53" location="/schedule?portname=WAN%20HAI%20277" display="https://cn.wanhai.com/cec/ - /schedule?portname=WAN%20HAI%20277"/>
    <hyperlink ref="B92" r:id="rId54" location="/schedule?portname=WAN%20HAI%20296" display="https://cn.wanhai.com/cec/ - /schedule?portname=WAN%20HAI%20296"/>
    <hyperlink ref="B93" r:id="rId55" location="/schedule?portname=WAN%20HAI%20362" display="https://cn.wanhai.com/cec/ - /schedule?portname=WAN%20HAI%20362"/>
    <hyperlink ref="B94" r:id="rId56" location="/schedule?portname=WAN%20HAI%20377" display="https://cn.wanhai.com/cec/ - /schedule?portname=WAN%20HAI%20377"/>
    <hyperlink ref="B95" r:id="rId57" location="/schedule?portname=CA%20GUANGZHOU" display="https://cn.wanhai.com/cec/ - /schedule?portname=CA%20GUANGZHOU"/>
    <hyperlink ref="B108" r:id="rId58" location="/schedule?portname=XIN%20FU%20ZHOU" display="https://cn.wanhai.com/cec/ - /schedule?portname=XIN%20FU%20ZHOU"/>
    <hyperlink ref="B109" r:id="rId59" location="/schedule?portname=XIN%20PU%20DONG" display="https://cn.wanhai.com/cec/ - /schedule?portname=XIN%20PU%20DONG"/>
    <hyperlink ref="B111" r:id="rId60" location="/schedule?portname=WAN%20HAI%20611" display="https://cn.wanhai.com/cec/ - /schedule?portname=WAN%20HAI%20611"/>
    <hyperlink ref="B112" r:id="rId61" location="/schedule?portname=COSCO%20NEW%20YORK" display="https://cn.wanhai.com/cec/ - /schedule?portname=COSCO%20NEW%20YORK"/>
  </hyperlinks>
  <pageMargins left="0.69930555555555596" right="0.69930555555555596" top="0.75" bottom="0.75" header="0.3" footer="0.3"/>
  <pageSetup paperSize="9" orientation="portrait" horizontalDpi="200" verticalDpi="300" r:id="rId62"/>
  <drawing r:id="rId6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D906"/>
  <sheetViews>
    <sheetView zoomScale="110" zoomScaleNormal="110" workbookViewId="0">
      <selection activeCell="I12" sqref="I12"/>
    </sheetView>
  </sheetViews>
  <sheetFormatPr defaultRowHeight="15.75"/>
  <cols>
    <col min="1" max="1" width="4.375" style="521" customWidth="1"/>
    <col min="2" max="2" width="43.875" style="520" customWidth="1"/>
    <col min="3" max="3" width="15.125" style="519" customWidth="1"/>
    <col min="4" max="4" width="13.75" style="518" bestFit="1" customWidth="1"/>
    <col min="5" max="5" width="14.875" style="518" customWidth="1"/>
    <col min="6" max="6" width="13.125" style="518" customWidth="1"/>
    <col min="7" max="7" width="21.375" style="518" bestFit="1" customWidth="1"/>
    <col min="8" max="8" width="23.25" style="518" customWidth="1"/>
    <col min="9" max="16384" width="9" style="518"/>
  </cols>
  <sheetData>
    <row r="1" spans="1:8" ht="67.5" customHeight="1">
      <c r="A1" s="915" t="s">
        <v>2866</v>
      </c>
      <c r="B1" s="916"/>
      <c r="C1" s="915"/>
      <c r="D1" s="915"/>
      <c r="E1" s="915"/>
      <c r="F1" s="916"/>
      <c r="G1" s="915"/>
    </row>
    <row r="2" spans="1:8" ht="33.75" customHeight="1">
      <c r="A2" s="914" t="s">
        <v>1</v>
      </c>
      <c r="B2" s="913"/>
      <c r="C2" s="912"/>
      <c r="D2" s="911"/>
      <c r="E2" s="911"/>
      <c r="F2" s="911"/>
      <c r="G2" s="910">
        <v>46204</v>
      </c>
    </row>
    <row r="3" spans="1:8" s="519" customFormat="1" ht="21.75" customHeight="1">
      <c r="A3" s="909"/>
      <c r="B3" s="908"/>
      <c r="C3" s="907"/>
      <c r="D3" s="907"/>
      <c r="E3" s="907"/>
      <c r="F3" s="907"/>
      <c r="G3" s="907"/>
      <c r="H3" s="518"/>
    </row>
    <row r="4" spans="1:8" s="519" customFormat="1" ht="15" customHeight="1">
      <c r="A4" s="906" t="s">
        <v>800</v>
      </c>
      <c r="B4" s="906"/>
      <c r="C4" s="906"/>
      <c r="D4" s="906"/>
      <c r="E4" s="906"/>
      <c r="F4" s="906"/>
      <c r="G4" s="906"/>
    </row>
    <row r="5" spans="1:8" s="622" customFormat="1" ht="15" customHeight="1">
      <c r="A5" s="905" t="s">
        <v>2865</v>
      </c>
      <c r="B5" s="905"/>
      <c r="C5" s="904"/>
      <c r="D5" s="903"/>
      <c r="E5" s="903"/>
      <c r="F5" s="902"/>
      <c r="G5" s="902"/>
    </row>
    <row r="6" spans="1:8" s="529" customFormat="1" ht="15" customHeight="1">
      <c r="A6" s="854"/>
      <c r="B6" s="565" t="s">
        <v>2311</v>
      </c>
      <c r="C6" s="564"/>
      <c r="D6" s="860" t="s">
        <v>2703</v>
      </c>
      <c r="E6" s="858" t="s">
        <v>2310</v>
      </c>
      <c r="F6" s="859" t="s">
        <v>869</v>
      </c>
      <c r="G6" s="858" t="s">
        <v>124</v>
      </c>
    </row>
    <row r="7" spans="1:8" s="529" customFormat="1" ht="15" customHeight="1">
      <c r="A7" s="854"/>
      <c r="B7" s="562"/>
      <c r="C7" s="561"/>
      <c r="D7" s="860"/>
      <c r="E7" s="858" t="s">
        <v>2309</v>
      </c>
      <c r="F7" s="859" t="s">
        <v>10</v>
      </c>
      <c r="G7" s="858" t="s">
        <v>11</v>
      </c>
    </row>
    <row r="8" spans="1:8" s="529" customFormat="1" ht="15" customHeight="1">
      <c r="A8" s="854"/>
      <c r="B8" s="535" t="s">
        <v>2815</v>
      </c>
      <c r="C8" s="534"/>
      <c r="D8" s="821" t="s">
        <v>2864</v>
      </c>
      <c r="E8" s="901">
        <f>F8-6</f>
        <v>46200</v>
      </c>
      <c r="F8" s="855">
        <v>46206</v>
      </c>
      <c r="G8" s="539">
        <f>F8+40</f>
        <v>46246</v>
      </c>
    </row>
    <row r="9" spans="1:8" s="529" customFormat="1" ht="15" customHeight="1">
      <c r="A9" s="854"/>
      <c r="B9" s="535" t="s">
        <v>2814</v>
      </c>
      <c r="C9" s="534"/>
      <c r="D9" s="820"/>
      <c r="E9" s="901">
        <f>F9-6</f>
        <v>46207</v>
      </c>
      <c r="F9" s="539">
        <f>F8+7</f>
        <v>46213</v>
      </c>
      <c r="G9" s="539">
        <f>F9+40</f>
        <v>46253</v>
      </c>
    </row>
    <row r="10" spans="1:8" s="529" customFormat="1" ht="15" customHeight="1">
      <c r="A10" s="854"/>
      <c r="B10" s="573" t="s">
        <v>913</v>
      </c>
      <c r="C10" s="572"/>
      <c r="D10" s="820"/>
      <c r="E10" s="901">
        <f>F10-6</f>
        <v>46214</v>
      </c>
      <c r="F10" s="539">
        <f>F9+7</f>
        <v>46220</v>
      </c>
      <c r="G10" s="539">
        <f>F10+40</f>
        <v>46260</v>
      </c>
    </row>
    <row r="11" spans="1:8" s="529" customFormat="1" ht="15" customHeight="1">
      <c r="A11" s="854"/>
      <c r="B11" s="573" t="s">
        <v>913</v>
      </c>
      <c r="C11" s="572"/>
      <c r="D11" s="820"/>
      <c r="E11" s="901">
        <f>F11-6</f>
        <v>46221</v>
      </c>
      <c r="F11" s="539">
        <f>F10+7</f>
        <v>46227</v>
      </c>
      <c r="G11" s="539">
        <f>F11+40</f>
        <v>46267</v>
      </c>
    </row>
    <row r="12" spans="1:8" s="529" customFormat="1" ht="15" customHeight="1">
      <c r="A12" s="854"/>
      <c r="B12" s="573" t="s">
        <v>2813</v>
      </c>
      <c r="C12" s="572"/>
      <c r="D12" s="819"/>
      <c r="E12" s="901">
        <f>F12-6</f>
        <v>46228</v>
      </c>
      <c r="F12" s="539">
        <f>F11+7</f>
        <v>46234</v>
      </c>
      <c r="G12" s="539">
        <f>F12+40</f>
        <v>46274</v>
      </c>
    </row>
    <row r="13" spans="1:8" s="548" customFormat="1" ht="15" customHeight="1">
      <c r="A13" s="864" t="s">
        <v>2862</v>
      </c>
      <c r="B13" s="864"/>
      <c r="C13" s="881"/>
      <c r="D13" s="881"/>
      <c r="E13" s="862"/>
      <c r="F13" s="861"/>
      <c r="G13" s="861"/>
    </row>
    <row r="14" spans="1:8" s="529" customFormat="1" ht="15" customHeight="1">
      <c r="A14" s="854"/>
      <c r="B14" s="565" t="s">
        <v>2311</v>
      </c>
      <c r="C14" s="564"/>
      <c r="D14" s="860" t="s">
        <v>868</v>
      </c>
      <c r="E14" s="858" t="s">
        <v>2310</v>
      </c>
      <c r="F14" s="859" t="s">
        <v>869</v>
      </c>
      <c r="G14" s="858" t="s">
        <v>2863</v>
      </c>
    </row>
    <row r="15" spans="1:8" s="529" customFormat="1" ht="15" customHeight="1">
      <c r="A15" s="854"/>
      <c r="B15" s="562"/>
      <c r="C15" s="561"/>
      <c r="D15" s="860"/>
      <c r="E15" s="858" t="s">
        <v>2309</v>
      </c>
      <c r="F15" s="859" t="s">
        <v>10</v>
      </c>
      <c r="G15" s="858" t="s">
        <v>11</v>
      </c>
    </row>
    <row r="16" spans="1:8" s="529" customFormat="1" ht="15" customHeight="1">
      <c r="A16" s="854"/>
      <c r="B16" s="535" t="s">
        <v>2815</v>
      </c>
      <c r="C16" s="534"/>
      <c r="D16" s="773" t="s">
        <v>826</v>
      </c>
      <c r="E16" s="876">
        <f>F16-6</f>
        <v>46200</v>
      </c>
      <c r="F16" s="855">
        <v>46206</v>
      </c>
      <c r="G16" s="875">
        <f>F16+45</f>
        <v>46251</v>
      </c>
    </row>
    <row r="17" spans="1:7" s="529" customFormat="1" ht="15" customHeight="1">
      <c r="A17" s="854"/>
      <c r="B17" s="535" t="s">
        <v>2814</v>
      </c>
      <c r="C17" s="534"/>
      <c r="D17" s="773"/>
      <c r="E17" s="876">
        <f>F17-6</f>
        <v>46207</v>
      </c>
      <c r="F17" s="875">
        <f>F16+7</f>
        <v>46213</v>
      </c>
      <c r="G17" s="875">
        <f>F17+45</f>
        <v>46258</v>
      </c>
    </row>
    <row r="18" spans="1:7" s="529" customFormat="1" ht="15" customHeight="1">
      <c r="A18" s="854"/>
      <c r="B18" s="573" t="s">
        <v>913</v>
      </c>
      <c r="C18" s="572"/>
      <c r="D18" s="773"/>
      <c r="E18" s="876">
        <f>F18-6</f>
        <v>46214</v>
      </c>
      <c r="F18" s="875">
        <f>F17+7</f>
        <v>46220</v>
      </c>
      <c r="G18" s="875">
        <f>F18+45</f>
        <v>46265</v>
      </c>
    </row>
    <row r="19" spans="1:7" s="791" customFormat="1" ht="15" customHeight="1">
      <c r="A19" s="854"/>
      <c r="B19" s="573" t="s">
        <v>913</v>
      </c>
      <c r="C19" s="572"/>
      <c r="D19" s="773"/>
      <c r="E19" s="876">
        <f>F19-6</f>
        <v>46221</v>
      </c>
      <c r="F19" s="875">
        <f>F18+7</f>
        <v>46227</v>
      </c>
      <c r="G19" s="875">
        <f>F19+45</f>
        <v>46272</v>
      </c>
    </row>
    <row r="20" spans="1:7" s="791" customFormat="1" ht="15" customHeight="1">
      <c r="A20" s="854"/>
      <c r="B20" s="573" t="s">
        <v>2813</v>
      </c>
      <c r="C20" s="572"/>
      <c r="D20" s="773"/>
      <c r="E20" s="876">
        <f>F20-6</f>
        <v>46228</v>
      </c>
      <c r="F20" s="875">
        <f>F19+7</f>
        <v>46234</v>
      </c>
      <c r="G20" s="875">
        <f>F20+45</f>
        <v>46279</v>
      </c>
    </row>
    <row r="21" spans="1:7" s="529" customFormat="1" ht="15" hidden="1" customHeight="1">
      <c r="A21" s="854"/>
      <c r="B21" s="869" t="s">
        <v>5</v>
      </c>
      <c r="C21" s="866" t="s">
        <v>1725</v>
      </c>
      <c r="D21" s="866" t="s">
        <v>868</v>
      </c>
      <c r="E21" s="884" t="s">
        <v>2310</v>
      </c>
      <c r="F21" s="900" t="s">
        <v>869</v>
      </c>
      <c r="G21" s="884" t="s">
        <v>2862</v>
      </c>
    </row>
    <row r="22" spans="1:7" s="529" customFormat="1" ht="15" hidden="1" customHeight="1">
      <c r="A22" s="854"/>
      <c r="B22" s="872"/>
      <c r="C22" s="860"/>
      <c r="D22" s="860"/>
      <c r="E22" s="858" t="s">
        <v>2309</v>
      </c>
      <c r="F22" s="859" t="s">
        <v>10</v>
      </c>
      <c r="G22" s="858" t="s">
        <v>11</v>
      </c>
    </row>
    <row r="23" spans="1:7" s="529" customFormat="1" ht="15" hidden="1" customHeight="1">
      <c r="A23" s="854"/>
      <c r="B23" s="605" t="s">
        <v>2337</v>
      </c>
      <c r="C23" s="605" t="s">
        <v>2333</v>
      </c>
      <c r="D23" s="773" t="s">
        <v>2432</v>
      </c>
      <c r="E23" s="876">
        <f>F23-5</f>
        <v>43950</v>
      </c>
      <c r="F23" s="539">
        <v>43955</v>
      </c>
      <c r="G23" s="875">
        <f>F23+35</f>
        <v>43990</v>
      </c>
    </row>
    <row r="24" spans="1:7" s="529" customFormat="1" ht="15" hidden="1" customHeight="1">
      <c r="A24" s="854"/>
      <c r="B24" s="605" t="s">
        <v>2861</v>
      </c>
      <c r="C24" s="605" t="s">
        <v>2805</v>
      </c>
      <c r="D24" s="773"/>
      <c r="E24" s="876">
        <f>F24-5</f>
        <v>43957</v>
      </c>
      <c r="F24" s="875">
        <f>F23+7</f>
        <v>43962</v>
      </c>
      <c r="G24" s="875">
        <f>F24+35</f>
        <v>43997</v>
      </c>
    </row>
    <row r="25" spans="1:7" s="529" customFormat="1" ht="15" hidden="1" customHeight="1">
      <c r="A25" s="854"/>
      <c r="B25" s="605" t="s">
        <v>2337</v>
      </c>
      <c r="C25" s="605" t="s">
        <v>2333</v>
      </c>
      <c r="D25" s="773"/>
      <c r="E25" s="876">
        <f>F25-5</f>
        <v>43964</v>
      </c>
      <c r="F25" s="875">
        <f>F24+7</f>
        <v>43969</v>
      </c>
      <c r="G25" s="875">
        <f>F25+35</f>
        <v>44004</v>
      </c>
    </row>
    <row r="26" spans="1:7" s="899" customFormat="1" ht="15" hidden="1" customHeight="1">
      <c r="A26" s="854"/>
      <c r="B26" s="605" t="s">
        <v>2860</v>
      </c>
      <c r="C26" s="871" t="s">
        <v>2805</v>
      </c>
      <c r="D26" s="773"/>
      <c r="E26" s="876">
        <f>F26-5</f>
        <v>43971</v>
      </c>
      <c r="F26" s="875">
        <f>F25+7</f>
        <v>43976</v>
      </c>
      <c r="G26" s="875">
        <f>F26+35</f>
        <v>44011</v>
      </c>
    </row>
    <row r="27" spans="1:7" s="520" customFormat="1" ht="15" customHeight="1">
      <c r="A27" s="864" t="s">
        <v>2859</v>
      </c>
      <c r="B27" s="864"/>
      <c r="C27" s="881"/>
      <c r="D27" s="862"/>
      <c r="E27" s="862"/>
      <c r="F27" s="861"/>
      <c r="G27" s="861"/>
    </row>
    <row r="28" spans="1:7" s="529" customFormat="1" ht="15" customHeight="1">
      <c r="A28" s="854"/>
      <c r="B28" s="565" t="s">
        <v>2311</v>
      </c>
      <c r="C28" s="564"/>
      <c r="D28" s="867" t="s">
        <v>868</v>
      </c>
      <c r="E28" s="858" t="s">
        <v>2310</v>
      </c>
      <c r="F28" s="859" t="s">
        <v>869</v>
      </c>
      <c r="G28" s="879" t="s">
        <v>2859</v>
      </c>
    </row>
    <row r="29" spans="1:7" s="529" customFormat="1" ht="15" customHeight="1">
      <c r="A29" s="854"/>
      <c r="B29" s="562"/>
      <c r="C29" s="561"/>
      <c r="D29" s="866"/>
      <c r="E29" s="858" t="s">
        <v>2309</v>
      </c>
      <c r="F29" s="877" t="s">
        <v>10</v>
      </c>
      <c r="G29" s="858" t="s">
        <v>11</v>
      </c>
    </row>
    <row r="30" spans="1:7" s="529" customFormat="1" ht="15" customHeight="1">
      <c r="A30" s="854"/>
      <c r="B30" s="535" t="s">
        <v>2815</v>
      </c>
      <c r="C30" s="534"/>
      <c r="D30" s="773" t="s">
        <v>2858</v>
      </c>
      <c r="E30" s="876">
        <f>F30-6</f>
        <v>46200</v>
      </c>
      <c r="F30" s="855">
        <v>46206</v>
      </c>
      <c r="G30" s="875">
        <f>F30+42</f>
        <v>46248</v>
      </c>
    </row>
    <row r="31" spans="1:7" s="529" customFormat="1" ht="15" customHeight="1">
      <c r="A31" s="854"/>
      <c r="B31" s="535" t="s">
        <v>2814</v>
      </c>
      <c r="C31" s="534"/>
      <c r="D31" s="773"/>
      <c r="E31" s="876">
        <f>F31-6</f>
        <v>46207</v>
      </c>
      <c r="F31" s="875">
        <f>F30+7</f>
        <v>46213</v>
      </c>
      <c r="G31" s="875">
        <f>F31+42</f>
        <v>46255</v>
      </c>
    </row>
    <row r="32" spans="1:7" s="529" customFormat="1" ht="15" customHeight="1">
      <c r="A32" s="854"/>
      <c r="B32" s="573" t="s">
        <v>913</v>
      </c>
      <c r="C32" s="572"/>
      <c r="D32" s="773"/>
      <c r="E32" s="876">
        <f>F32-6</f>
        <v>46214</v>
      </c>
      <c r="F32" s="875">
        <f>F31+7</f>
        <v>46220</v>
      </c>
      <c r="G32" s="875">
        <f>F32+42</f>
        <v>46262</v>
      </c>
    </row>
    <row r="33" spans="1:7" s="529" customFormat="1" ht="15.95" customHeight="1">
      <c r="A33" s="854"/>
      <c r="B33" s="573" t="s">
        <v>913</v>
      </c>
      <c r="C33" s="572"/>
      <c r="D33" s="773"/>
      <c r="E33" s="876">
        <f>F33-6</f>
        <v>46221</v>
      </c>
      <c r="F33" s="875">
        <f>F32+7</f>
        <v>46227</v>
      </c>
      <c r="G33" s="875">
        <f>F33+42</f>
        <v>46269</v>
      </c>
    </row>
    <row r="34" spans="1:7" s="529" customFormat="1" ht="15" customHeight="1">
      <c r="A34" s="854"/>
      <c r="B34" s="573" t="s">
        <v>2813</v>
      </c>
      <c r="C34" s="572"/>
      <c r="D34" s="773"/>
      <c r="E34" s="876">
        <f>F34-6</f>
        <v>46228</v>
      </c>
      <c r="F34" s="875">
        <f>F33+7</f>
        <v>46234</v>
      </c>
      <c r="G34" s="875">
        <f>F34+42</f>
        <v>46276</v>
      </c>
    </row>
    <row r="35" spans="1:7" s="548" customFormat="1" ht="15" customHeight="1">
      <c r="A35" s="864" t="s">
        <v>2857</v>
      </c>
      <c r="B35" s="864"/>
      <c r="C35" s="881"/>
      <c r="D35" s="862"/>
      <c r="E35" s="862"/>
      <c r="F35" s="861"/>
      <c r="G35" s="861"/>
    </row>
    <row r="36" spans="1:7" s="529" customFormat="1" ht="15" customHeight="1">
      <c r="A36" s="854"/>
      <c r="B36" s="565" t="s">
        <v>2311</v>
      </c>
      <c r="C36" s="564"/>
      <c r="D36" s="867" t="s">
        <v>868</v>
      </c>
      <c r="E36" s="858" t="s">
        <v>2310</v>
      </c>
      <c r="F36" s="859" t="s">
        <v>869</v>
      </c>
      <c r="G36" s="879" t="s">
        <v>63</v>
      </c>
    </row>
    <row r="37" spans="1:7" s="529" customFormat="1" ht="15" customHeight="1">
      <c r="A37" s="854"/>
      <c r="B37" s="562"/>
      <c r="C37" s="561"/>
      <c r="D37" s="878"/>
      <c r="E37" s="858" t="s">
        <v>2309</v>
      </c>
      <c r="F37" s="877" t="s">
        <v>10</v>
      </c>
      <c r="G37" s="858" t="s">
        <v>11</v>
      </c>
    </row>
    <row r="38" spans="1:7" s="529" customFormat="1" ht="15" customHeight="1">
      <c r="A38" s="854"/>
      <c r="B38" s="535" t="s">
        <v>2815</v>
      </c>
      <c r="C38" s="534"/>
      <c r="D38" s="821" t="s">
        <v>826</v>
      </c>
      <c r="E38" s="876">
        <f>F38-6</f>
        <v>46200</v>
      </c>
      <c r="F38" s="855">
        <v>46206</v>
      </c>
      <c r="G38" s="875">
        <f>F38+41</f>
        <v>46247</v>
      </c>
    </row>
    <row r="39" spans="1:7" s="529" customFormat="1" ht="14.25" customHeight="1">
      <c r="A39" s="854"/>
      <c r="B39" s="535" t="s">
        <v>2814</v>
      </c>
      <c r="C39" s="534"/>
      <c r="D39" s="820"/>
      <c r="E39" s="876">
        <f>F39-6</f>
        <v>46207</v>
      </c>
      <c r="F39" s="875">
        <f>F38+7</f>
        <v>46213</v>
      </c>
      <c r="G39" s="875">
        <f>F39+41</f>
        <v>46254</v>
      </c>
    </row>
    <row r="40" spans="1:7" s="529" customFormat="1" ht="15" customHeight="1">
      <c r="A40" s="854"/>
      <c r="B40" s="573" t="s">
        <v>913</v>
      </c>
      <c r="C40" s="572"/>
      <c r="D40" s="820"/>
      <c r="E40" s="876">
        <f>F40-6</f>
        <v>46214</v>
      </c>
      <c r="F40" s="875">
        <f>F39+7</f>
        <v>46220</v>
      </c>
      <c r="G40" s="875">
        <f>F40+41</f>
        <v>46261</v>
      </c>
    </row>
    <row r="41" spans="1:7" s="529" customFormat="1" ht="15" customHeight="1">
      <c r="A41" s="854"/>
      <c r="B41" s="573" t="s">
        <v>913</v>
      </c>
      <c r="C41" s="572"/>
      <c r="D41" s="820"/>
      <c r="E41" s="876">
        <f>F41-6</f>
        <v>46221</v>
      </c>
      <c r="F41" s="875">
        <f>F40+7</f>
        <v>46227</v>
      </c>
      <c r="G41" s="875">
        <f>F41+41</f>
        <v>46268</v>
      </c>
    </row>
    <row r="42" spans="1:7" s="529" customFormat="1" ht="15" customHeight="1">
      <c r="A42" s="854"/>
      <c r="B42" s="573" t="s">
        <v>2813</v>
      </c>
      <c r="C42" s="572"/>
      <c r="D42" s="819"/>
      <c r="E42" s="876">
        <f>F42-6</f>
        <v>46228</v>
      </c>
      <c r="F42" s="875">
        <f>F41+7</f>
        <v>46234</v>
      </c>
      <c r="G42" s="875">
        <f>F42+41</f>
        <v>46275</v>
      </c>
    </row>
    <row r="43" spans="1:7" s="548" customFormat="1" ht="14.1" customHeight="1">
      <c r="A43" s="864" t="s">
        <v>2856</v>
      </c>
      <c r="B43" s="864"/>
      <c r="C43" s="881"/>
      <c r="D43" s="881"/>
      <c r="E43" s="862"/>
      <c r="F43" s="861"/>
      <c r="G43" s="861"/>
    </row>
    <row r="44" spans="1:7" s="529" customFormat="1" ht="15" customHeight="1">
      <c r="A44" s="854"/>
      <c r="B44" s="565" t="s">
        <v>2311</v>
      </c>
      <c r="C44" s="564"/>
      <c r="D44" s="860" t="s">
        <v>868</v>
      </c>
      <c r="E44" s="858" t="s">
        <v>2310</v>
      </c>
      <c r="F44" s="859" t="s">
        <v>869</v>
      </c>
      <c r="G44" s="858" t="s">
        <v>125</v>
      </c>
    </row>
    <row r="45" spans="1:7" s="529" customFormat="1" ht="15" customHeight="1">
      <c r="A45" s="854"/>
      <c r="B45" s="562"/>
      <c r="C45" s="561"/>
      <c r="D45" s="860"/>
      <c r="E45" s="858" t="s">
        <v>2309</v>
      </c>
      <c r="F45" s="859" t="s">
        <v>10</v>
      </c>
      <c r="G45" s="858" t="s">
        <v>11</v>
      </c>
    </row>
    <row r="46" spans="1:7" s="529" customFormat="1" ht="15" customHeight="1">
      <c r="A46" s="854"/>
      <c r="B46" s="535" t="s">
        <v>2815</v>
      </c>
      <c r="C46" s="534"/>
      <c r="D46" s="821" t="s">
        <v>2179</v>
      </c>
      <c r="E46" s="876">
        <f>F46-6</f>
        <v>46200</v>
      </c>
      <c r="F46" s="855">
        <v>46206</v>
      </c>
      <c r="G46" s="875">
        <f>F46+42</f>
        <v>46248</v>
      </c>
    </row>
    <row r="47" spans="1:7" s="529" customFormat="1" ht="15" customHeight="1">
      <c r="A47" s="854"/>
      <c r="B47" s="535" t="s">
        <v>2814</v>
      </c>
      <c r="C47" s="534"/>
      <c r="D47" s="820"/>
      <c r="E47" s="876">
        <f>F47-6</f>
        <v>46207</v>
      </c>
      <c r="F47" s="875">
        <f>F46+7</f>
        <v>46213</v>
      </c>
      <c r="G47" s="875">
        <f>F47+42</f>
        <v>46255</v>
      </c>
    </row>
    <row r="48" spans="1:7" s="529" customFormat="1" ht="15" customHeight="1">
      <c r="A48" s="854"/>
      <c r="B48" s="573" t="s">
        <v>913</v>
      </c>
      <c r="C48" s="572"/>
      <c r="D48" s="820"/>
      <c r="E48" s="876">
        <f>F48-6</f>
        <v>46214</v>
      </c>
      <c r="F48" s="875">
        <f>F47+7</f>
        <v>46220</v>
      </c>
      <c r="G48" s="875">
        <f>F48+42</f>
        <v>46262</v>
      </c>
    </row>
    <row r="49" spans="1:56" s="899" customFormat="1" ht="15" customHeight="1">
      <c r="A49" s="854"/>
      <c r="B49" s="573" t="s">
        <v>913</v>
      </c>
      <c r="C49" s="572"/>
      <c r="D49" s="820"/>
      <c r="E49" s="876">
        <f>F49-6</f>
        <v>46221</v>
      </c>
      <c r="F49" s="875">
        <f>F48+7</f>
        <v>46227</v>
      </c>
      <c r="G49" s="875">
        <f>F49+42</f>
        <v>46269</v>
      </c>
      <c r="H49" s="529"/>
      <c r="I49" s="529"/>
      <c r="J49" s="529"/>
      <c r="K49" s="529"/>
      <c r="L49" s="529"/>
      <c r="M49" s="529"/>
      <c r="N49" s="529"/>
      <c r="O49" s="529"/>
      <c r="P49" s="529"/>
      <c r="Q49" s="529"/>
      <c r="R49" s="529"/>
      <c r="S49" s="529"/>
      <c r="T49" s="529"/>
      <c r="U49" s="529"/>
      <c r="V49" s="529"/>
      <c r="W49" s="529"/>
      <c r="X49" s="529"/>
      <c r="Y49" s="529"/>
      <c r="Z49" s="529"/>
      <c r="AA49" s="529"/>
      <c r="AB49" s="529"/>
      <c r="AC49" s="529"/>
      <c r="AD49" s="529"/>
      <c r="AE49" s="529"/>
      <c r="AF49" s="529"/>
      <c r="AG49" s="529"/>
      <c r="AH49" s="529"/>
      <c r="AI49" s="529"/>
      <c r="AJ49" s="529"/>
      <c r="AK49" s="529"/>
      <c r="AL49" s="529"/>
      <c r="AM49" s="529"/>
      <c r="AN49" s="529"/>
      <c r="AO49" s="529"/>
      <c r="AP49" s="529"/>
      <c r="AQ49" s="529"/>
      <c r="AR49" s="529"/>
      <c r="AS49" s="529"/>
      <c r="AT49" s="529"/>
      <c r="AU49" s="529"/>
      <c r="AV49" s="529"/>
      <c r="AW49" s="529"/>
      <c r="AX49" s="529"/>
      <c r="AY49" s="529"/>
      <c r="AZ49" s="529"/>
      <c r="BA49" s="529"/>
      <c r="BB49" s="529"/>
      <c r="BC49" s="529"/>
      <c r="BD49" s="529"/>
    </row>
    <row r="50" spans="1:56" s="791" customFormat="1" ht="15" customHeight="1">
      <c r="A50" s="854"/>
      <c r="B50" s="573" t="s">
        <v>2813</v>
      </c>
      <c r="C50" s="572"/>
      <c r="D50" s="819"/>
      <c r="E50" s="876">
        <f>F50-6</f>
        <v>46228</v>
      </c>
      <c r="F50" s="875">
        <f>F49+7</f>
        <v>46234</v>
      </c>
      <c r="G50" s="875">
        <f>F50+42</f>
        <v>46276</v>
      </c>
      <c r="H50" s="529"/>
      <c r="J50" s="529"/>
    </row>
    <row r="51" spans="1:56" s="548" customFormat="1" ht="15" customHeight="1">
      <c r="A51" s="864" t="s">
        <v>2855</v>
      </c>
      <c r="B51" s="864"/>
      <c r="C51" s="862"/>
      <c r="D51" s="861"/>
      <c r="E51" s="861"/>
      <c r="F51" s="861"/>
      <c r="G51" s="898"/>
      <c r="J51" s="529"/>
    </row>
    <row r="52" spans="1:56" s="529" customFormat="1" ht="15" customHeight="1">
      <c r="A52" s="896"/>
      <c r="B52" s="565" t="s">
        <v>2311</v>
      </c>
      <c r="C52" s="564"/>
      <c r="D52" s="860" t="s">
        <v>868</v>
      </c>
      <c r="E52" s="858" t="s">
        <v>2310</v>
      </c>
      <c r="F52" s="859" t="s">
        <v>869</v>
      </c>
      <c r="G52" s="858" t="s">
        <v>4</v>
      </c>
    </row>
    <row r="53" spans="1:56" s="529" customFormat="1" ht="15" customHeight="1">
      <c r="A53" s="896"/>
      <c r="B53" s="562"/>
      <c r="C53" s="561"/>
      <c r="D53" s="860"/>
      <c r="E53" s="858" t="s">
        <v>2309</v>
      </c>
      <c r="F53" s="859" t="s">
        <v>10</v>
      </c>
      <c r="G53" s="858" t="s">
        <v>11</v>
      </c>
    </row>
    <row r="54" spans="1:56" s="529" customFormat="1" ht="15" customHeight="1">
      <c r="A54" s="854"/>
      <c r="B54" s="535" t="s">
        <v>2815</v>
      </c>
      <c r="C54" s="534"/>
      <c r="D54" s="821" t="s">
        <v>849</v>
      </c>
      <c r="E54" s="876">
        <f>F54-6</f>
        <v>46200</v>
      </c>
      <c r="F54" s="855">
        <v>46206</v>
      </c>
      <c r="G54" s="875">
        <f>F54+37</f>
        <v>46243</v>
      </c>
    </row>
    <row r="55" spans="1:56" s="529" customFormat="1" ht="15" customHeight="1">
      <c r="A55" s="854"/>
      <c r="B55" s="535" t="s">
        <v>2814</v>
      </c>
      <c r="C55" s="534"/>
      <c r="D55" s="820"/>
      <c r="E55" s="876">
        <f>F55-6</f>
        <v>46207</v>
      </c>
      <c r="F55" s="875">
        <f>F54+7</f>
        <v>46213</v>
      </c>
      <c r="G55" s="875">
        <f>F55+37</f>
        <v>46250</v>
      </c>
    </row>
    <row r="56" spans="1:56" s="529" customFormat="1" ht="15" customHeight="1">
      <c r="A56" s="854"/>
      <c r="B56" s="573" t="s">
        <v>913</v>
      </c>
      <c r="C56" s="572"/>
      <c r="D56" s="820"/>
      <c r="E56" s="876">
        <f>F56-6</f>
        <v>46214</v>
      </c>
      <c r="F56" s="875">
        <f>F55+7</f>
        <v>46220</v>
      </c>
      <c r="G56" s="875">
        <f>F56+37</f>
        <v>46257</v>
      </c>
    </row>
    <row r="57" spans="1:56" s="529" customFormat="1" ht="14.25" customHeight="1">
      <c r="A57" s="854"/>
      <c r="B57" s="573" t="s">
        <v>913</v>
      </c>
      <c r="C57" s="572"/>
      <c r="D57" s="820"/>
      <c r="E57" s="876">
        <f>F57-6</f>
        <v>46221</v>
      </c>
      <c r="F57" s="875">
        <f>F56+7</f>
        <v>46227</v>
      </c>
      <c r="G57" s="875">
        <f>F57+37</f>
        <v>46264</v>
      </c>
    </row>
    <row r="58" spans="1:56" s="529" customFormat="1" ht="14.25" customHeight="1">
      <c r="A58" s="854"/>
      <c r="B58" s="573" t="s">
        <v>2813</v>
      </c>
      <c r="C58" s="572"/>
      <c r="D58" s="819"/>
      <c r="E58" s="876">
        <f>F58-6</f>
        <v>46228</v>
      </c>
      <c r="F58" s="875">
        <f>F57+7</f>
        <v>46234</v>
      </c>
      <c r="G58" s="875">
        <f>F58+37</f>
        <v>46271</v>
      </c>
    </row>
    <row r="59" spans="1:56" s="548" customFormat="1" ht="15">
      <c r="A59" s="864" t="s">
        <v>2854</v>
      </c>
      <c r="B59" s="864"/>
      <c r="C59" s="881"/>
      <c r="D59" s="862"/>
      <c r="E59" s="862"/>
      <c r="F59" s="861"/>
      <c r="G59" s="861"/>
    </row>
    <row r="60" spans="1:56" s="529" customFormat="1" ht="15" hidden="1" customHeight="1">
      <c r="A60" s="896"/>
      <c r="B60" s="897" t="s">
        <v>5</v>
      </c>
      <c r="C60" s="860" t="s">
        <v>6</v>
      </c>
      <c r="D60" s="860" t="s">
        <v>868</v>
      </c>
      <c r="E60" s="858" t="s">
        <v>2310</v>
      </c>
      <c r="F60" s="859" t="s">
        <v>869</v>
      </c>
      <c r="G60" s="858" t="s">
        <v>51</v>
      </c>
    </row>
    <row r="61" spans="1:56" s="529" customFormat="1" ht="15" hidden="1" customHeight="1">
      <c r="A61" s="896"/>
      <c r="B61" s="897"/>
      <c r="C61" s="860"/>
      <c r="D61" s="860"/>
      <c r="E61" s="858" t="s">
        <v>2309</v>
      </c>
      <c r="F61" s="859" t="s">
        <v>10</v>
      </c>
      <c r="G61" s="858" t="s">
        <v>11</v>
      </c>
    </row>
    <row r="62" spans="1:56" s="529" customFormat="1" ht="15" hidden="1" customHeight="1">
      <c r="A62" s="854"/>
      <c r="B62" s="605" t="s">
        <v>2853</v>
      </c>
      <c r="C62" s="605" t="s">
        <v>2849</v>
      </c>
      <c r="D62" s="821" t="s">
        <v>2852</v>
      </c>
      <c r="E62" s="876">
        <f>F62-5</f>
        <v>43554</v>
      </c>
      <c r="F62" s="539">
        <v>43559</v>
      </c>
      <c r="G62" s="875">
        <f>F62+33</f>
        <v>43592</v>
      </c>
    </row>
    <row r="63" spans="1:56" s="529" customFormat="1" ht="15" hidden="1" customHeight="1">
      <c r="A63" s="854"/>
      <c r="B63" s="605" t="s">
        <v>2851</v>
      </c>
      <c r="C63" s="605" t="s">
        <v>2850</v>
      </c>
      <c r="D63" s="820"/>
      <c r="E63" s="876">
        <f>F63-5</f>
        <v>43561</v>
      </c>
      <c r="F63" s="875">
        <f>F62+7</f>
        <v>43566</v>
      </c>
      <c r="G63" s="875">
        <f>F63+33</f>
        <v>43599</v>
      </c>
    </row>
    <row r="64" spans="1:56" s="529" customFormat="1" ht="15" hidden="1" customHeight="1">
      <c r="A64" s="854"/>
      <c r="B64" s="592" t="s">
        <v>2822</v>
      </c>
      <c r="C64" s="605" t="s">
        <v>2849</v>
      </c>
      <c r="D64" s="820"/>
      <c r="E64" s="876">
        <f>F64-5</f>
        <v>43568</v>
      </c>
      <c r="F64" s="875">
        <f>F63+7</f>
        <v>43573</v>
      </c>
      <c r="G64" s="875">
        <f>F64+33</f>
        <v>43606</v>
      </c>
    </row>
    <row r="65" spans="1:7" s="529" customFormat="1" ht="14.25" hidden="1" customHeight="1">
      <c r="A65" s="854"/>
      <c r="B65" s="605" t="s">
        <v>2820</v>
      </c>
      <c r="C65" s="871" t="s">
        <v>2848</v>
      </c>
      <c r="D65" s="820"/>
      <c r="E65" s="876">
        <f>F65-5</f>
        <v>43575</v>
      </c>
      <c r="F65" s="875">
        <f>F64+7</f>
        <v>43580</v>
      </c>
      <c r="G65" s="875">
        <f>F65+33</f>
        <v>43613</v>
      </c>
    </row>
    <row r="66" spans="1:7" s="529" customFormat="1" ht="14.25" hidden="1" customHeight="1">
      <c r="A66" s="854"/>
      <c r="B66" s="605" t="s">
        <v>2819</v>
      </c>
      <c r="C66" s="871" t="s">
        <v>2847</v>
      </c>
      <c r="D66" s="819"/>
      <c r="E66" s="876">
        <f>F66-5</f>
        <v>43582</v>
      </c>
      <c r="F66" s="875">
        <f>F65+7</f>
        <v>43587</v>
      </c>
      <c r="G66" s="875">
        <f>F66+33</f>
        <v>43620</v>
      </c>
    </row>
    <row r="67" spans="1:7" s="529" customFormat="1" ht="15" hidden="1" customHeight="1">
      <c r="A67" s="896"/>
      <c r="B67" s="874" t="s">
        <v>5</v>
      </c>
      <c r="C67" s="860" t="s">
        <v>6</v>
      </c>
      <c r="D67" s="860" t="s">
        <v>868</v>
      </c>
      <c r="E67" s="858" t="s">
        <v>2310</v>
      </c>
      <c r="F67" s="859" t="s">
        <v>869</v>
      </c>
      <c r="G67" s="858" t="s">
        <v>51</v>
      </c>
    </row>
    <row r="68" spans="1:7" s="529" customFormat="1" ht="15" hidden="1" customHeight="1">
      <c r="A68" s="896"/>
      <c r="B68" s="874"/>
      <c r="C68" s="860"/>
      <c r="D68" s="860"/>
      <c r="E68" s="858" t="s">
        <v>2309</v>
      </c>
      <c r="F68" s="859" t="s">
        <v>10</v>
      </c>
      <c r="G68" s="858" t="s">
        <v>11</v>
      </c>
    </row>
    <row r="69" spans="1:7" s="529" customFormat="1" ht="15" hidden="1" customHeight="1">
      <c r="A69" s="854"/>
      <c r="B69" s="605"/>
      <c r="C69" s="605"/>
      <c r="D69" s="821" t="s">
        <v>824</v>
      </c>
      <c r="E69" s="876">
        <f>F69-5</f>
        <v>44256</v>
      </c>
      <c r="F69" s="539">
        <v>44261</v>
      </c>
      <c r="G69" s="875">
        <f>F69+35</f>
        <v>44296</v>
      </c>
    </row>
    <row r="70" spans="1:7" s="529" customFormat="1" ht="15" hidden="1" customHeight="1">
      <c r="A70" s="854"/>
      <c r="B70" s="605"/>
      <c r="C70" s="605"/>
      <c r="D70" s="820"/>
      <c r="E70" s="876">
        <f>F70-5</f>
        <v>44263</v>
      </c>
      <c r="F70" s="875">
        <f>F69+7</f>
        <v>44268</v>
      </c>
      <c r="G70" s="875">
        <f>F70+35</f>
        <v>44303</v>
      </c>
    </row>
    <row r="71" spans="1:7" s="529" customFormat="1" ht="15" hidden="1" customHeight="1">
      <c r="A71" s="854"/>
      <c r="B71" s="605"/>
      <c r="C71" s="605"/>
      <c r="D71" s="820"/>
      <c r="E71" s="876">
        <f>F71-5</f>
        <v>44270</v>
      </c>
      <c r="F71" s="875">
        <f>F70+7</f>
        <v>44275</v>
      </c>
      <c r="G71" s="875">
        <f>F71+35</f>
        <v>44310</v>
      </c>
    </row>
    <row r="72" spans="1:7" s="529" customFormat="1" ht="14.25" hidden="1" customHeight="1">
      <c r="A72" s="854"/>
      <c r="B72" s="588"/>
      <c r="C72" s="605"/>
      <c r="D72" s="820"/>
      <c r="E72" s="876">
        <f>F72-5</f>
        <v>44277</v>
      </c>
      <c r="F72" s="875">
        <f>F71+7</f>
        <v>44282</v>
      </c>
      <c r="G72" s="875">
        <f>F72+35</f>
        <v>44317</v>
      </c>
    </row>
    <row r="73" spans="1:7" s="529" customFormat="1" ht="14.25" hidden="1" customHeight="1">
      <c r="A73" s="854"/>
      <c r="B73" s="588"/>
      <c r="C73" s="605"/>
      <c r="D73" s="819"/>
      <c r="E73" s="876">
        <f>F73-5</f>
        <v>44284</v>
      </c>
      <c r="F73" s="875">
        <f>F72+7</f>
        <v>44289</v>
      </c>
      <c r="G73" s="875">
        <f>F73+35</f>
        <v>44324</v>
      </c>
    </row>
    <row r="74" spans="1:7" s="529" customFormat="1" ht="15" customHeight="1">
      <c r="A74" s="896"/>
      <c r="B74" s="565" t="s">
        <v>2311</v>
      </c>
      <c r="C74" s="564"/>
      <c r="D74" s="860" t="s">
        <v>868</v>
      </c>
      <c r="E74" s="858" t="s">
        <v>2310</v>
      </c>
      <c r="F74" s="859" t="s">
        <v>869</v>
      </c>
      <c r="G74" s="858" t="s">
        <v>51</v>
      </c>
    </row>
    <row r="75" spans="1:7" s="529" customFormat="1" ht="15" customHeight="1">
      <c r="A75" s="896"/>
      <c r="B75" s="562"/>
      <c r="C75" s="561"/>
      <c r="D75" s="860"/>
      <c r="E75" s="858" t="s">
        <v>2309</v>
      </c>
      <c r="F75" s="859" t="s">
        <v>10</v>
      </c>
      <c r="G75" s="858" t="s">
        <v>11</v>
      </c>
    </row>
    <row r="76" spans="1:7" s="529" customFormat="1" ht="15" customHeight="1">
      <c r="A76" s="854"/>
      <c r="B76" s="535" t="s">
        <v>2835</v>
      </c>
      <c r="C76" s="534"/>
      <c r="D76" s="821" t="s">
        <v>2179</v>
      </c>
      <c r="E76" s="876">
        <f>F76-5</f>
        <v>46201</v>
      </c>
      <c r="F76" s="855">
        <v>46206</v>
      </c>
      <c r="G76" s="875">
        <f>F76+35</f>
        <v>46241</v>
      </c>
    </row>
    <row r="77" spans="1:7" s="529" customFormat="1" ht="15" customHeight="1">
      <c r="A77" s="854"/>
      <c r="B77" s="535" t="s">
        <v>2834</v>
      </c>
      <c r="C77" s="534"/>
      <c r="D77" s="820"/>
      <c r="E77" s="876">
        <f>F77-5</f>
        <v>46208</v>
      </c>
      <c r="F77" s="875">
        <f>F76+7</f>
        <v>46213</v>
      </c>
      <c r="G77" s="875">
        <f>F77+35</f>
        <v>46248</v>
      </c>
    </row>
    <row r="78" spans="1:7" s="529" customFormat="1" ht="15" customHeight="1">
      <c r="A78" s="854"/>
      <c r="B78" s="535" t="s">
        <v>2833</v>
      </c>
      <c r="C78" s="534"/>
      <c r="D78" s="820"/>
      <c r="E78" s="876">
        <f>F78-5</f>
        <v>46215</v>
      </c>
      <c r="F78" s="875">
        <f>F77+7</f>
        <v>46220</v>
      </c>
      <c r="G78" s="875">
        <f>F78+35</f>
        <v>46255</v>
      </c>
    </row>
    <row r="79" spans="1:7" s="529" customFormat="1" ht="14.25" customHeight="1">
      <c r="A79" s="854"/>
      <c r="B79" s="535" t="s">
        <v>2832</v>
      </c>
      <c r="C79" s="534"/>
      <c r="D79" s="820"/>
      <c r="E79" s="876">
        <f>F79-5</f>
        <v>46222</v>
      </c>
      <c r="F79" s="875">
        <f>F78+7</f>
        <v>46227</v>
      </c>
      <c r="G79" s="875">
        <f>F79+35</f>
        <v>46262</v>
      </c>
    </row>
    <row r="80" spans="1:7" s="529" customFormat="1" ht="14.25" customHeight="1">
      <c r="A80" s="854"/>
      <c r="B80" s="573" t="s">
        <v>2831</v>
      </c>
      <c r="C80" s="572"/>
      <c r="D80" s="819"/>
      <c r="E80" s="876">
        <f>F80-5</f>
        <v>46229</v>
      </c>
      <c r="F80" s="875">
        <f>F79+7</f>
        <v>46234</v>
      </c>
      <c r="G80" s="875">
        <f>F80+35</f>
        <v>46269</v>
      </c>
    </row>
    <row r="81" spans="1:7" s="548" customFormat="1" ht="15" customHeight="1">
      <c r="A81" s="864" t="s">
        <v>2846</v>
      </c>
      <c r="B81" s="864"/>
      <c r="C81" s="881"/>
      <c r="D81" s="862"/>
      <c r="E81" s="862"/>
      <c r="F81" s="861"/>
      <c r="G81" s="895"/>
    </row>
    <row r="82" spans="1:7" s="529" customFormat="1" ht="15" hidden="1" customHeight="1">
      <c r="A82" s="854"/>
      <c r="B82" s="872" t="s">
        <v>5</v>
      </c>
      <c r="C82" s="867" t="s">
        <v>6</v>
      </c>
      <c r="D82" s="860" t="s">
        <v>868</v>
      </c>
      <c r="E82" s="858" t="s">
        <v>2310</v>
      </c>
      <c r="F82" s="859" t="s">
        <v>869</v>
      </c>
      <c r="G82" s="858" t="s">
        <v>2836</v>
      </c>
    </row>
    <row r="83" spans="1:7" s="529" customFormat="1" ht="15" hidden="1" customHeight="1">
      <c r="A83" s="854"/>
      <c r="B83" s="872"/>
      <c r="C83" s="866"/>
      <c r="D83" s="860"/>
      <c r="E83" s="858" t="s">
        <v>2309</v>
      </c>
      <c r="F83" s="859" t="s">
        <v>10</v>
      </c>
      <c r="G83" s="858" t="s">
        <v>11</v>
      </c>
    </row>
    <row r="84" spans="1:7" s="529" customFormat="1" ht="15" hidden="1" customHeight="1">
      <c r="A84" s="854"/>
      <c r="B84" s="605" t="s">
        <v>2845</v>
      </c>
      <c r="C84" s="605" t="s">
        <v>2588</v>
      </c>
      <c r="D84" s="773" t="s">
        <v>2112</v>
      </c>
      <c r="E84" s="892">
        <f>F84-5</f>
        <v>43710</v>
      </c>
      <c r="F84" s="628">
        <v>43715</v>
      </c>
      <c r="G84" s="628">
        <f>F84+48</f>
        <v>43763</v>
      </c>
    </row>
    <row r="85" spans="1:7" s="529" customFormat="1" ht="15" hidden="1" customHeight="1">
      <c r="A85" s="854"/>
      <c r="B85" s="605" t="s">
        <v>2844</v>
      </c>
      <c r="C85" s="605" t="s">
        <v>2586</v>
      </c>
      <c r="D85" s="773"/>
      <c r="E85" s="892">
        <f>F85-5</f>
        <v>43717</v>
      </c>
      <c r="F85" s="628">
        <f>F84+7</f>
        <v>43722</v>
      </c>
      <c r="G85" s="628">
        <f>F85+48</f>
        <v>43770</v>
      </c>
    </row>
    <row r="86" spans="1:7" s="529" customFormat="1" ht="15" hidden="1" customHeight="1">
      <c r="A86" s="854"/>
      <c r="B86" s="605" t="s">
        <v>2843</v>
      </c>
      <c r="C86" s="605" t="s">
        <v>2584</v>
      </c>
      <c r="D86" s="773"/>
      <c r="E86" s="892">
        <f>F86-5</f>
        <v>43724</v>
      </c>
      <c r="F86" s="628">
        <f>F85+7</f>
        <v>43729</v>
      </c>
      <c r="G86" s="628">
        <f>F86+48</f>
        <v>43777</v>
      </c>
    </row>
    <row r="87" spans="1:7" s="529" customFormat="1" ht="15" hidden="1" customHeight="1">
      <c r="A87" s="854"/>
      <c r="B87" s="605" t="s">
        <v>2842</v>
      </c>
      <c r="C87" s="605" t="s">
        <v>2582</v>
      </c>
      <c r="D87" s="773"/>
      <c r="E87" s="892">
        <f>F87-5</f>
        <v>43731</v>
      </c>
      <c r="F87" s="628">
        <f>F86+7</f>
        <v>43736</v>
      </c>
      <c r="G87" s="628">
        <f>F87+48</f>
        <v>43784</v>
      </c>
    </row>
    <row r="88" spans="1:7" s="529" customFormat="1" ht="15" hidden="1" customHeight="1">
      <c r="A88" s="854"/>
      <c r="B88" s="592" t="s">
        <v>2333</v>
      </c>
      <c r="C88" s="592" t="s">
        <v>2333</v>
      </c>
      <c r="D88" s="773"/>
      <c r="E88" s="892">
        <f>F88-5</f>
        <v>43738</v>
      </c>
      <c r="F88" s="628">
        <f>F87+7</f>
        <v>43743</v>
      </c>
      <c r="G88" s="628">
        <f>F88+48</f>
        <v>43791</v>
      </c>
    </row>
    <row r="89" spans="1:7" s="529" customFormat="1" ht="15" hidden="1" customHeight="1">
      <c r="A89" s="854"/>
      <c r="B89" s="894" t="s">
        <v>1420</v>
      </c>
      <c r="C89" s="867" t="s">
        <v>6</v>
      </c>
      <c r="D89" s="860" t="s">
        <v>868</v>
      </c>
      <c r="E89" s="858" t="s">
        <v>2310</v>
      </c>
      <c r="F89" s="859" t="s">
        <v>869</v>
      </c>
      <c r="G89" s="858" t="s">
        <v>2836</v>
      </c>
    </row>
    <row r="90" spans="1:7" s="529" customFormat="1" ht="15" hidden="1" customHeight="1">
      <c r="A90" s="854"/>
      <c r="B90" s="893"/>
      <c r="C90" s="866"/>
      <c r="D90" s="860"/>
      <c r="E90" s="858" t="s">
        <v>2309</v>
      </c>
      <c r="F90" s="859" t="s">
        <v>10</v>
      </c>
      <c r="G90" s="858" t="s">
        <v>11</v>
      </c>
    </row>
    <row r="91" spans="1:7" s="529" customFormat="1" ht="15" hidden="1" customHeight="1">
      <c r="A91" s="854"/>
      <c r="B91" s="592" t="s">
        <v>2841</v>
      </c>
      <c r="C91" s="588" t="s">
        <v>2821</v>
      </c>
      <c r="D91" s="773" t="s">
        <v>2432</v>
      </c>
      <c r="E91" s="892">
        <f>F91-5</f>
        <v>43556</v>
      </c>
      <c r="F91" s="628">
        <v>43561</v>
      </c>
      <c r="G91" s="628">
        <f>F91+44</f>
        <v>43605</v>
      </c>
    </row>
    <row r="92" spans="1:7" s="529" customFormat="1" ht="15" hidden="1" customHeight="1">
      <c r="A92" s="854"/>
      <c r="B92" s="592" t="s">
        <v>2840</v>
      </c>
      <c r="C92" s="588" t="s">
        <v>2498</v>
      </c>
      <c r="D92" s="773"/>
      <c r="E92" s="892">
        <f>F92-5</f>
        <v>43563</v>
      </c>
      <c r="F92" s="628">
        <f>F91+7</f>
        <v>43568</v>
      </c>
      <c r="G92" s="628">
        <f>F92+44</f>
        <v>43612</v>
      </c>
    </row>
    <row r="93" spans="1:7" s="529" customFormat="1" ht="15" hidden="1" customHeight="1">
      <c r="A93" s="854"/>
      <c r="B93" s="592" t="s">
        <v>2839</v>
      </c>
      <c r="C93" s="588" t="s">
        <v>56</v>
      </c>
      <c r="D93" s="773"/>
      <c r="E93" s="892">
        <f>F93-5</f>
        <v>43570</v>
      </c>
      <c r="F93" s="628">
        <f>F92+7</f>
        <v>43575</v>
      </c>
      <c r="G93" s="628">
        <f>F93+44</f>
        <v>43619</v>
      </c>
    </row>
    <row r="94" spans="1:7" s="529" customFormat="1" ht="15" hidden="1" customHeight="1">
      <c r="A94" s="854"/>
      <c r="B94" s="592" t="s">
        <v>2838</v>
      </c>
      <c r="C94" s="725" t="s">
        <v>56</v>
      </c>
      <c r="D94" s="773"/>
      <c r="E94" s="892">
        <f>F94-5</f>
        <v>43577</v>
      </c>
      <c r="F94" s="628">
        <f>F93+7</f>
        <v>43582</v>
      </c>
      <c r="G94" s="628">
        <f>F94+44</f>
        <v>43626</v>
      </c>
    </row>
    <row r="95" spans="1:7" s="529" customFormat="1" ht="15" hidden="1" customHeight="1">
      <c r="A95" s="854"/>
      <c r="B95" s="592" t="s">
        <v>2837</v>
      </c>
      <c r="C95" s="588" t="s">
        <v>13</v>
      </c>
      <c r="D95" s="773"/>
      <c r="E95" s="892">
        <f>F95-5</f>
        <v>43584</v>
      </c>
      <c r="F95" s="628">
        <f>F94+7</f>
        <v>43589</v>
      </c>
      <c r="G95" s="628">
        <f>F95+44</f>
        <v>43633</v>
      </c>
    </row>
    <row r="96" spans="1:7" s="529" customFormat="1" ht="15" customHeight="1">
      <c r="A96" s="854"/>
      <c r="B96" s="565" t="s">
        <v>2311</v>
      </c>
      <c r="C96" s="564"/>
      <c r="D96" s="860" t="s">
        <v>868</v>
      </c>
      <c r="E96" s="858" t="s">
        <v>2310</v>
      </c>
      <c r="F96" s="859" t="s">
        <v>869</v>
      </c>
      <c r="G96" s="858" t="s">
        <v>2836</v>
      </c>
    </row>
    <row r="97" spans="1:7" s="529" customFormat="1" ht="15" customHeight="1">
      <c r="A97" s="854"/>
      <c r="B97" s="562"/>
      <c r="C97" s="561"/>
      <c r="D97" s="860"/>
      <c r="E97" s="858" t="s">
        <v>2309</v>
      </c>
      <c r="F97" s="859" t="s">
        <v>10</v>
      </c>
      <c r="G97" s="858" t="s">
        <v>11</v>
      </c>
    </row>
    <row r="98" spans="1:7" s="529" customFormat="1" ht="15" customHeight="1">
      <c r="A98" s="854"/>
      <c r="B98" s="535" t="s">
        <v>2835</v>
      </c>
      <c r="C98" s="534"/>
      <c r="D98" s="773" t="s">
        <v>2381</v>
      </c>
      <c r="E98" s="892">
        <f>F98-7</f>
        <v>46199</v>
      </c>
      <c r="F98" s="855">
        <v>46206</v>
      </c>
      <c r="G98" s="628">
        <f>F98+41</f>
        <v>46247</v>
      </c>
    </row>
    <row r="99" spans="1:7" s="529" customFormat="1" ht="15" customHeight="1">
      <c r="A99" s="854"/>
      <c r="B99" s="535" t="s">
        <v>2834</v>
      </c>
      <c r="C99" s="534"/>
      <c r="D99" s="773"/>
      <c r="E99" s="892">
        <f>F99-7</f>
        <v>46206</v>
      </c>
      <c r="F99" s="628">
        <f>F98+7</f>
        <v>46213</v>
      </c>
      <c r="G99" s="628">
        <f>F99+41</f>
        <v>46254</v>
      </c>
    </row>
    <row r="100" spans="1:7" s="529" customFormat="1" ht="15" customHeight="1">
      <c r="A100" s="854"/>
      <c r="B100" s="535" t="s">
        <v>2833</v>
      </c>
      <c r="C100" s="534"/>
      <c r="D100" s="773"/>
      <c r="E100" s="892">
        <f>F100-7</f>
        <v>46213</v>
      </c>
      <c r="F100" s="628">
        <f>F99+7</f>
        <v>46220</v>
      </c>
      <c r="G100" s="628">
        <f>F100+41</f>
        <v>46261</v>
      </c>
    </row>
    <row r="101" spans="1:7" s="529" customFormat="1" ht="15" customHeight="1">
      <c r="A101" s="854"/>
      <c r="B101" s="535" t="s">
        <v>2832</v>
      </c>
      <c r="C101" s="534"/>
      <c r="D101" s="773"/>
      <c r="E101" s="892">
        <f>F101-7</f>
        <v>46220</v>
      </c>
      <c r="F101" s="628">
        <f>F100+7</f>
        <v>46227</v>
      </c>
      <c r="G101" s="628">
        <f>F101+41</f>
        <v>46268</v>
      </c>
    </row>
    <row r="102" spans="1:7" s="529" customFormat="1" ht="15" customHeight="1">
      <c r="A102" s="854"/>
      <c r="B102" s="573" t="s">
        <v>2831</v>
      </c>
      <c r="C102" s="572"/>
      <c r="D102" s="773"/>
      <c r="E102" s="892">
        <f>F102-7</f>
        <v>46227</v>
      </c>
      <c r="F102" s="628">
        <f>F101+7</f>
        <v>46234</v>
      </c>
      <c r="G102" s="628">
        <f>F102+41</f>
        <v>46275</v>
      </c>
    </row>
    <row r="103" spans="1:7" s="548" customFormat="1" ht="15.95" hidden="1" customHeight="1">
      <c r="A103" s="864" t="s">
        <v>2830</v>
      </c>
      <c r="B103" s="864"/>
      <c r="C103" s="863"/>
      <c r="F103" s="862"/>
    </row>
    <row r="104" spans="1:7" s="529" customFormat="1" ht="15" hidden="1" customHeight="1">
      <c r="A104" s="854"/>
      <c r="B104" s="617" t="s">
        <v>1420</v>
      </c>
      <c r="C104" s="867" t="s">
        <v>6</v>
      </c>
      <c r="D104" s="867" t="s">
        <v>868</v>
      </c>
      <c r="E104" s="858" t="s">
        <v>2310</v>
      </c>
      <c r="F104" s="859" t="s">
        <v>869</v>
      </c>
      <c r="G104" s="858" t="s">
        <v>103</v>
      </c>
    </row>
    <row r="105" spans="1:7" s="529" customFormat="1" ht="15" hidden="1" customHeight="1">
      <c r="A105" s="854"/>
      <c r="B105" s="617"/>
      <c r="C105" s="866"/>
      <c r="D105" s="866"/>
      <c r="E105" s="858" t="s">
        <v>2309</v>
      </c>
      <c r="F105" s="891" t="s">
        <v>10</v>
      </c>
      <c r="G105" s="879" t="s">
        <v>11</v>
      </c>
    </row>
    <row r="106" spans="1:7" s="529" customFormat="1" ht="15" hidden="1" customHeight="1">
      <c r="A106" s="883"/>
      <c r="B106" s="890"/>
      <c r="C106" s="890"/>
      <c r="D106" s="865" t="s">
        <v>2077</v>
      </c>
      <c r="E106" s="888">
        <f>F106-6</f>
        <v>45105</v>
      </c>
      <c r="F106" s="628">
        <v>45111</v>
      </c>
      <c r="G106" s="584">
        <f>F106+33</f>
        <v>45144</v>
      </c>
    </row>
    <row r="107" spans="1:7" s="529" customFormat="1" ht="15" hidden="1" customHeight="1">
      <c r="A107" s="883"/>
      <c r="B107" s="890"/>
      <c r="C107" s="890"/>
      <c r="D107" s="865"/>
      <c r="E107" s="888">
        <f>F107-6</f>
        <v>45112</v>
      </c>
      <c r="F107" s="584">
        <f>F106+7</f>
        <v>45118</v>
      </c>
      <c r="G107" s="584">
        <f>F107+33</f>
        <v>45151</v>
      </c>
    </row>
    <row r="108" spans="1:7" s="529" customFormat="1" ht="15" hidden="1" customHeight="1">
      <c r="A108" s="883"/>
      <c r="B108" s="890"/>
      <c r="C108" s="889"/>
      <c r="D108" s="865"/>
      <c r="E108" s="888">
        <f>F108-6</f>
        <v>45119</v>
      </c>
      <c r="F108" s="584">
        <f>F107+7</f>
        <v>45125</v>
      </c>
      <c r="G108" s="584">
        <f>F108+33</f>
        <v>45158</v>
      </c>
    </row>
    <row r="109" spans="1:7" s="529" customFormat="1" ht="15" hidden="1" customHeight="1">
      <c r="A109" s="883"/>
      <c r="B109" s="890"/>
      <c r="C109" s="890"/>
      <c r="D109" s="865"/>
      <c r="E109" s="888">
        <f>F109-6</f>
        <v>45126</v>
      </c>
      <c r="F109" s="584">
        <f>F108+7</f>
        <v>45132</v>
      </c>
      <c r="G109" s="584">
        <f>F109+33</f>
        <v>45165</v>
      </c>
    </row>
    <row r="110" spans="1:7" s="529" customFormat="1" ht="15" hidden="1" customHeight="1">
      <c r="A110" s="883"/>
      <c r="B110" s="890"/>
      <c r="C110" s="889"/>
      <c r="D110" s="865"/>
      <c r="E110" s="888">
        <f>F110-6</f>
        <v>45133</v>
      </c>
      <c r="F110" s="584">
        <f>F109+7</f>
        <v>45139</v>
      </c>
      <c r="G110" s="584">
        <f>F110+33</f>
        <v>45172</v>
      </c>
    </row>
    <row r="111" spans="1:7" s="548" customFormat="1" ht="15" customHeight="1">
      <c r="A111" s="887" t="s">
        <v>2829</v>
      </c>
      <c r="B111" s="887"/>
      <c r="C111" s="886"/>
      <c r="D111" s="862"/>
      <c r="E111" s="862"/>
      <c r="F111" s="861"/>
      <c r="G111" s="885"/>
    </row>
    <row r="112" spans="1:7" s="529" customFormat="1" ht="15" customHeight="1">
      <c r="A112" s="883"/>
      <c r="B112" s="565" t="s">
        <v>2311</v>
      </c>
      <c r="C112" s="564"/>
      <c r="D112" s="860" t="s">
        <v>868</v>
      </c>
      <c r="E112" s="858" t="s">
        <v>2310</v>
      </c>
      <c r="F112" s="859" t="s">
        <v>869</v>
      </c>
      <c r="G112" s="858" t="s">
        <v>2828</v>
      </c>
    </row>
    <row r="113" spans="1:11" s="529" customFormat="1" ht="15" customHeight="1">
      <c r="A113" s="883"/>
      <c r="B113" s="562"/>
      <c r="C113" s="561"/>
      <c r="D113" s="860"/>
      <c r="E113" s="858" t="s">
        <v>2309</v>
      </c>
      <c r="F113" s="859" t="s">
        <v>10</v>
      </c>
      <c r="G113" s="884" t="s">
        <v>11</v>
      </c>
    </row>
    <row r="114" spans="1:11" s="529" customFormat="1" ht="15" customHeight="1">
      <c r="A114" s="883"/>
      <c r="B114" s="535" t="s">
        <v>2827</v>
      </c>
      <c r="C114" s="534"/>
      <c r="D114" s="882" t="s">
        <v>2112</v>
      </c>
      <c r="E114" s="645">
        <f>F114-7</f>
        <v>46201</v>
      </c>
      <c r="F114" s="628">
        <v>46208</v>
      </c>
      <c r="G114" s="628">
        <f>F114+40</f>
        <v>46248</v>
      </c>
    </row>
    <row r="115" spans="1:11" s="529" customFormat="1" ht="15" customHeight="1">
      <c r="A115" s="883"/>
      <c r="B115" s="535" t="s">
        <v>2826</v>
      </c>
      <c r="C115" s="534"/>
      <c r="D115" s="882"/>
      <c r="E115" s="645">
        <f>F115-7</f>
        <v>46208</v>
      </c>
      <c r="F115" s="628">
        <f>F114+7</f>
        <v>46215</v>
      </c>
      <c r="G115" s="628">
        <f>F115+40</f>
        <v>46255</v>
      </c>
    </row>
    <row r="116" spans="1:11" s="529" customFormat="1" ht="15" customHeight="1">
      <c r="A116" s="883"/>
      <c r="B116" s="573" t="s">
        <v>2825</v>
      </c>
      <c r="C116" s="572"/>
      <c r="D116" s="882"/>
      <c r="E116" s="645">
        <f>F116-7</f>
        <v>46215</v>
      </c>
      <c r="F116" s="628">
        <f>F115+7</f>
        <v>46222</v>
      </c>
      <c r="G116" s="628">
        <f>F116+40</f>
        <v>46262</v>
      </c>
    </row>
    <row r="117" spans="1:11" s="529" customFormat="1" ht="15" customHeight="1">
      <c r="A117" s="883"/>
      <c r="B117" s="573" t="s">
        <v>2824</v>
      </c>
      <c r="C117" s="572"/>
      <c r="D117" s="882"/>
      <c r="E117" s="645">
        <f>F117-7</f>
        <v>46222</v>
      </c>
      <c r="F117" s="628">
        <f>F116+7</f>
        <v>46229</v>
      </c>
      <c r="G117" s="628">
        <f>F117+40</f>
        <v>46269</v>
      </c>
    </row>
    <row r="118" spans="1:11" s="529" customFormat="1" ht="15" customHeight="1">
      <c r="A118" s="883"/>
      <c r="B118" s="573" t="s">
        <v>2823</v>
      </c>
      <c r="C118" s="572"/>
      <c r="D118" s="882"/>
      <c r="E118" s="645">
        <f>F118-7</f>
        <v>46229</v>
      </c>
      <c r="F118" s="628">
        <f>F117+7</f>
        <v>46236</v>
      </c>
      <c r="G118" s="628">
        <f>F118+40</f>
        <v>46276</v>
      </c>
    </row>
    <row r="119" spans="1:11" s="548" customFormat="1" ht="17.25" customHeight="1">
      <c r="A119" s="864" t="s">
        <v>2278</v>
      </c>
      <c r="B119" s="864"/>
      <c r="C119" s="881"/>
      <c r="D119" s="862"/>
      <c r="E119" s="862"/>
      <c r="F119" s="861"/>
      <c r="G119" s="861"/>
      <c r="H119" s="805"/>
    </row>
    <row r="120" spans="1:11" s="529" customFormat="1" ht="15" hidden="1" customHeight="1">
      <c r="A120" s="854"/>
      <c r="B120" s="873" t="s">
        <v>1420</v>
      </c>
      <c r="C120" s="867" t="s">
        <v>1725</v>
      </c>
      <c r="D120" s="867" t="s">
        <v>868</v>
      </c>
      <c r="E120" s="879" t="s">
        <v>2310</v>
      </c>
      <c r="F120" s="859" t="s">
        <v>869</v>
      </c>
      <c r="G120" s="879" t="s">
        <v>113</v>
      </c>
      <c r="H120" s="852"/>
    </row>
    <row r="121" spans="1:11" s="529" customFormat="1" ht="15" hidden="1" customHeight="1">
      <c r="A121" s="854"/>
      <c r="B121" s="880"/>
      <c r="C121" s="866"/>
      <c r="D121" s="878"/>
      <c r="E121" s="858" t="s">
        <v>2309</v>
      </c>
      <c r="F121" s="877" t="s">
        <v>10</v>
      </c>
      <c r="G121" s="858" t="s">
        <v>11</v>
      </c>
      <c r="H121" s="791"/>
    </row>
    <row r="122" spans="1:11" s="529" customFormat="1" ht="15" hidden="1" customHeight="1">
      <c r="A122" s="854"/>
      <c r="B122" s="605" t="s">
        <v>2822</v>
      </c>
      <c r="C122" s="605" t="s">
        <v>2821</v>
      </c>
      <c r="D122" s="773" t="s">
        <v>826</v>
      </c>
      <c r="E122" s="876">
        <f>F122-5</f>
        <v>43799</v>
      </c>
      <c r="F122" s="539">
        <v>43804</v>
      </c>
      <c r="G122" s="875">
        <f>F122+40</f>
        <v>43844</v>
      </c>
    </row>
    <row r="123" spans="1:11" s="529" customFormat="1" ht="15" hidden="1" customHeight="1">
      <c r="A123" s="854"/>
      <c r="B123" s="605" t="s">
        <v>2820</v>
      </c>
      <c r="C123" s="605" t="s">
        <v>2817</v>
      </c>
      <c r="D123" s="773"/>
      <c r="E123" s="876">
        <f>F123-5</f>
        <v>43806</v>
      </c>
      <c r="F123" s="875">
        <f>F122+7</f>
        <v>43811</v>
      </c>
      <c r="G123" s="875">
        <f>F123+40</f>
        <v>43851</v>
      </c>
    </row>
    <row r="124" spans="1:11" s="529" customFormat="1" ht="15" hidden="1" customHeight="1">
      <c r="A124" s="854"/>
      <c r="B124" s="605" t="s">
        <v>2819</v>
      </c>
      <c r="C124" s="605" t="s">
        <v>2498</v>
      </c>
      <c r="D124" s="773"/>
      <c r="E124" s="876">
        <f>F124-5</f>
        <v>43813</v>
      </c>
      <c r="F124" s="875">
        <f>F123+7</f>
        <v>43818</v>
      </c>
      <c r="G124" s="875">
        <f>F124+40</f>
        <v>43858</v>
      </c>
    </row>
    <row r="125" spans="1:11" s="529" customFormat="1" ht="15" hidden="1">
      <c r="A125" s="854"/>
      <c r="B125" s="605" t="s">
        <v>2818</v>
      </c>
      <c r="C125" s="871" t="s">
        <v>2817</v>
      </c>
      <c r="D125" s="773"/>
      <c r="E125" s="876">
        <f>F125-5</f>
        <v>43820</v>
      </c>
      <c r="F125" s="875">
        <f>F124+7</f>
        <v>43825</v>
      </c>
      <c r="G125" s="875">
        <f>F125+40</f>
        <v>43865</v>
      </c>
      <c r="H125" s="791"/>
      <c r="I125" s="791"/>
      <c r="J125" s="791"/>
      <c r="K125" s="791"/>
    </row>
    <row r="126" spans="1:11" s="529" customFormat="1" ht="15" hidden="1">
      <c r="A126" s="854"/>
      <c r="B126" s="605" t="s">
        <v>2816</v>
      </c>
      <c r="C126" s="871" t="s">
        <v>2498</v>
      </c>
      <c r="D126" s="773"/>
      <c r="E126" s="876">
        <f>F126-5</f>
        <v>43827</v>
      </c>
      <c r="F126" s="875">
        <f>F125+7</f>
        <v>43832</v>
      </c>
      <c r="G126" s="875">
        <f>F126+40</f>
        <v>43872</v>
      </c>
      <c r="H126" s="791"/>
      <c r="I126" s="791"/>
      <c r="J126" s="791"/>
      <c r="K126" s="791"/>
    </row>
    <row r="127" spans="1:11" s="529" customFormat="1" ht="15" customHeight="1">
      <c r="A127" s="854"/>
      <c r="B127" s="565" t="s">
        <v>2311</v>
      </c>
      <c r="C127" s="564"/>
      <c r="D127" s="867" t="s">
        <v>868</v>
      </c>
      <c r="E127" s="879" t="s">
        <v>2310</v>
      </c>
      <c r="F127" s="859" t="s">
        <v>869</v>
      </c>
      <c r="G127" s="879" t="s">
        <v>113</v>
      </c>
      <c r="H127" s="852"/>
    </row>
    <row r="128" spans="1:11" s="529" customFormat="1" ht="15" customHeight="1">
      <c r="A128" s="854"/>
      <c r="B128" s="562"/>
      <c r="C128" s="561"/>
      <c r="D128" s="878"/>
      <c r="E128" s="858" t="s">
        <v>2309</v>
      </c>
      <c r="F128" s="877" t="s">
        <v>10</v>
      </c>
      <c r="G128" s="858" t="s">
        <v>11</v>
      </c>
      <c r="H128" s="791"/>
    </row>
    <row r="129" spans="1:11" s="529" customFormat="1" ht="15" customHeight="1">
      <c r="A129" s="854"/>
      <c r="B129" s="535" t="s">
        <v>2815</v>
      </c>
      <c r="C129" s="534"/>
      <c r="D129" s="773" t="s">
        <v>2179</v>
      </c>
      <c r="E129" s="876">
        <f>F129-6</f>
        <v>46200</v>
      </c>
      <c r="F129" s="855">
        <v>46206</v>
      </c>
      <c r="G129" s="875">
        <f>F129+40</f>
        <v>46246</v>
      </c>
    </row>
    <row r="130" spans="1:11" s="529" customFormat="1" ht="15" customHeight="1">
      <c r="A130" s="854"/>
      <c r="B130" s="535" t="s">
        <v>2814</v>
      </c>
      <c r="C130" s="534"/>
      <c r="D130" s="773"/>
      <c r="E130" s="876">
        <f>F130-6</f>
        <v>46207</v>
      </c>
      <c r="F130" s="875">
        <f>F129+7</f>
        <v>46213</v>
      </c>
      <c r="G130" s="875">
        <f>F130+40</f>
        <v>46253</v>
      </c>
    </row>
    <row r="131" spans="1:11" s="529" customFormat="1" ht="15" customHeight="1">
      <c r="A131" s="854"/>
      <c r="B131" s="573" t="s">
        <v>913</v>
      </c>
      <c r="C131" s="572"/>
      <c r="D131" s="773"/>
      <c r="E131" s="876">
        <f>F131-6</f>
        <v>46214</v>
      </c>
      <c r="F131" s="875">
        <f>F130+7</f>
        <v>46220</v>
      </c>
      <c r="G131" s="875">
        <f>F131+40</f>
        <v>46260</v>
      </c>
    </row>
    <row r="132" spans="1:11" s="529" customFormat="1" ht="15">
      <c r="A132" s="854"/>
      <c r="B132" s="573" t="s">
        <v>913</v>
      </c>
      <c r="C132" s="572"/>
      <c r="D132" s="773"/>
      <c r="E132" s="876">
        <f>F132-6</f>
        <v>46221</v>
      </c>
      <c r="F132" s="875">
        <f>F131+7</f>
        <v>46227</v>
      </c>
      <c r="G132" s="875">
        <f>F132+40</f>
        <v>46267</v>
      </c>
      <c r="H132" s="791"/>
      <c r="I132" s="791"/>
      <c r="J132" s="791"/>
      <c r="K132" s="791"/>
    </row>
    <row r="133" spans="1:11" s="529" customFormat="1" ht="15">
      <c r="A133" s="854"/>
      <c r="B133" s="573" t="s">
        <v>2813</v>
      </c>
      <c r="C133" s="572"/>
      <c r="D133" s="773"/>
      <c r="E133" s="876">
        <f>F133-6</f>
        <v>46228</v>
      </c>
      <c r="F133" s="875">
        <f>F132+7</f>
        <v>46234</v>
      </c>
      <c r="G133" s="875">
        <f>F133+40</f>
        <v>46274</v>
      </c>
      <c r="H133" s="791"/>
      <c r="I133" s="791"/>
      <c r="J133" s="791"/>
      <c r="K133" s="791"/>
    </row>
    <row r="134" spans="1:11" s="529" customFormat="1" ht="15" hidden="1" customHeight="1">
      <c r="A134" s="854"/>
      <c r="B134" s="873" t="s">
        <v>5</v>
      </c>
      <c r="C134" s="867" t="s">
        <v>6</v>
      </c>
      <c r="D134" s="867" t="s">
        <v>868</v>
      </c>
      <c r="E134" s="879" t="s">
        <v>2310</v>
      </c>
      <c r="F134" s="859" t="s">
        <v>869</v>
      </c>
      <c r="G134" s="879" t="s">
        <v>113</v>
      </c>
      <c r="H134" s="852"/>
    </row>
    <row r="135" spans="1:11" s="529" customFormat="1" ht="15" hidden="1" customHeight="1">
      <c r="A135" s="854"/>
      <c r="B135" s="880"/>
      <c r="C135" s="866"/>
      <c r="D135" s="866"/>
      <c r="E135" s="858" t="s">
        <v>2309</v>
      </c>
      <c r="F135" s="877" t="s">
        <v>10</v>
      </c>
      <c r="G135" s="858" t="s">
        <v>11</v>
      </c>
      <c r="H135" s="791"/>
    </row>
    <row r="136" spans="1:11" s="529" customFormat="1" ht="15" hidden="1" customHeight="1">
      <c r="A136" s="854"/>
      <c r="B136" s="605" t="s">
        <v>2812</v>
      </c>
      <c r="C136" s="605" t="s">
        <v>2811</v>
      </c>
      <c r="D136" s="821" t="s">
        <v>2112</v>
      </c>
      <c r="E136" s="876">
        <f>F136-5</f>
        <v>43800</v>
      </c>
      <c r="F136" s="539">
        <v>43805</v>
      </c>
      <c r="G136" s="875">
        <f>F136+42</f>
        <v>43847</v>
      </c>
    </row>
    <row r="137" spans="1:11" s="529" customFormat="1" ht="15" hidden="1" customHeight="1">
      <c r="A137" s="854"/>
      <c r="B137" s="605" t="s">
        <v>2776</v>
      </c>
      <c r="C137" s="605" t="s">
        <v>2810</v>
      </c>
      <c r="D137" s="820"/>
      <c r="E137" s="876">
        <f>F137-5</f>
        <v>43807</v>
      </c>
      <c r="F137" s="875">
        <f>F136+7</f>
        <v>43812</v>
      </c>
      <c r="G137" s="875">
        <f>F137+42</f>
        <v>43854</v>
      </c>
    </row>
    <row r="138" spans="1:11" s="529" customFormat="1" ht="15" hidden="1" customHeight="1">
      <c r="A138" s="854"/>
      <c r="B138" s="605" t="s">
        <v>2809</v>
      </c>
      <c r="C138" s="605" t="s">
        <v>2808</v>
      </c>
      <c r="D138" s="820"/>
      <c r="E138" s="876">
        <f>F138-5</f>
        <v>43814</v>
      </c>
      <c r="F138" s="875">
        <f>F137+7</f>
        <v>43819</v>
      </c>
      <c r="G138" s="875">
        <f>F138+42</f>
        <v>43861</v>
      </c>
    </row>
    <row r="139" spans="1:11" s="529" customFormat="1" ht="15" hidden="1">
      <c r="A139" s="854"/>
      <c r="B139" s="605" t="s">
        <v>2807</v>
      </c>
      <c r="C139" s="605" t="s">
        <v>2806</v>
      </c>
      <c r="D139" s="820"/>
      <c r="E139" s="876">
        <f>F139-5</f>
        <v>43821</v>
      </c>
      <c r="F139" s="875">
        <f>F138+7</f>
        <v>43826</v>
      </c>
      <c r="G139" s="875">
        <f>F139+42</f>
        <v>43868</v>
      </c>
      <c r="H139" s="791"/>
      <c r="I139" s="791"/>
      <c r="J139" s="791"/>
      <c r="K139" s="791"/>
    </row>
    <row r="140" spans="1:11" s="529" customFormat="1" ht="15" hidden="1">
      <c r="A140" s="854"/>
      <c r="B140" s="605" t="s">
        <v>2770</v>
      </c>
      <c r="C140" s="605" t="s">
        <v>2805</v>
      </c>
      <c r="D140" s="819"/>
      <c r="E140" s="876">
        <f>F140-5</f>
        <v>43828</v>
      </c>
      <c r="F140" s="875">
        <f>F139+7</f>
        <v>43833</v>
      </c>
      <c r="G140" s="875">
        <f>F140+42</f>
        <v>43875</v>
      </c>
      <c r="H140" s="791"/>
      <c r="I140" s="791"/>
      <c r="J140" s="791"/>
      <c r="K140" s="791"/>
    </row>
    <row r="141" spans="1:11" s="529" customFormat="1" ht="15" hidden="1" customHeight="1">
      <c r="A141" s="854"/>
      <c r="B141" s="664" t="s">
        <v>1420</v>
      </c>
      <c r="C141" s="867" t="s">
        <v>1725</v>
      </c>
      <c r="D141" s="867" t="s">
        <v>868</v>
      </c>
      <c r="E141" s="879" t="s">
        <v>2310</v>
      </c>
      <c r="F141" s="859" t="s">
        <v>869</v>
      </c>
      <c r="G141" s="879" t="s">
        <v>113</v>
      </c>
      <c r="H141" s="852"/>
    </row>
    <row r="142" spans="1:11" s="529" customFormat="1" ht="15" hidden="1" customHeight="1">
      <c r="A142" s="854"/>
      <c r="B142" s="664"/>
      <c r="C142" s="866"/>
      <c r="D142" s="878"/>
      <c r="E142" s="858" t="s">
        <v>2309</v>
      </c>
      <c r="F142" s="877" t="s">
        <v>10</v>
      </c>
      <c r="G142" s="858" t="s">
        <v>11</v>
      </c>
      <c r="H142" s="791"/>
    </row>
    <row r="143" spans="1:11" s="529" customFormat="1" ht="15" hidden="1" customHeight="1">
      <c r="A143" s="854"/>
      <c r="B143" s="605" t="s">
        <v>2804</v>
      </c>
      <c r="C143" s="605" t="s">
        <v>2803</v>
      </c>
      <c r="D143" s="773" t="s">
        <v>2112</v>
      </c>
      <c r="E143" s="876">
        <f>F143-7</f>
        <v>45291</v>
      </c>
      <c r="F143" s="539">
        <v>45298</v>
      </c>
      <c r="G143" s="875">
        <f>F143+47</f>
        <v>45345</v>
      </c>
    </row>
    <row r="144" spans="1:11" s="529" customFormat="1" ht="15" hidden="1" customHeight="1">
      <c r="A144" s="854"/>
      <c r="B144" s="605" t="s">
        <v>2802</v>
      </c>
      <c r="C144" s="605" t="s">
        <v>2801</v>
      </c>
      <c r="D144" s="773"/>
      <c r="E144" s="876">
        <f>F144-7</f>
        <v>45298</v>
      </c>
      <c r="F144" s="875">
        <f>F143+7</f>
        <v>45305</v>
      </c>
      <c r="G144" s="875">
        <f>F144+47</f>
        <v>45352</v>
      </c>
    </row>
    <row r="145" spans="1:11" s="529" customFormat="1" ht="15" hidden="1" customHeight="1">
      <c r="A145" s="854"/>
      <c r="B145" s="605" t="s">
        <v>2800</v>
      </c>
      <c r="C145" s="605" t="s">
        <v>2799</v>
      </c>
      <c r="D145" s="773"/>
      <c r="E145" s="876">
        <f>F145-7</f>
        <v>45305</v>
      </c>
      <c r="F145" s="875">
        <f>F144+7</f>
        <v>45312</v>
      </c>
      <c r="G145" s="875">
        <f>F145+47</f>
        <v>45359</v>
      </c>
    </row>
    <row r="146" spans="1:11" s="529" customFormat="1" ht="15" hidden="1">
      <c r="A146" s="854"/>
      <c r="B146" s="605" t="s">
        <v>2798</v>
      </c>
      <c r="C146" s="605" t="s">
        <v>2797</v>
      </c>
      <c r="D146" s="773"/>
      <c r="E146" s="876">
        <f>F146-7</f>
        <v>45312</v>
      </c>
      <c r="F146" s="875">
        <f>F145+7</f>
        <v>45319</v>
      </c>
      <c r="G146" s="875">
        <f>F146+47</f>
        <v>45366</v>
      </c>
      <c r="H146" s="791"/>
      <c r="I146" s="791"/>
      <c r="J146" s="791"/>
      <c r="K146" s="791"/>
    </row>
    <row r="147" spans="1:11" s="529" customFormat="1" ht="15" hidden="1">
      <c r="A147" s="854"/>
      <c r="B147" s="605" t="s">
        <v>2796</v>
      </c>
      <c r="C147" s="605" t="s">
        <v>2795</v>
      </c>
      <c r="D147" s="773"/>
      <c r="E147" s="876">
        <f>F147-7</f>
        <v>45319</v>
      </c>
      <c r="F147" s="875">
        <f>F146+7</f>
        <v>45326</v>
      </c>
      <c r="G147" s="875">
        <f>F147+47</f>
        <v>45373</v>
      </c>
      <c r="H147" s="791"/>
      <c r="I147" s="791"/>
      <c r="J147" s="791"/>
      <c r="K147" s="791"/>
    </row>
    <row r="148" spans="1:11" s="548" customFormat="1" ht="15">
      <c r="A148" s="864" t="s">
        <v>2794</v>
      </c>
      <c r="B148" s="864"/>
      <c r="C148" s="605"/>
      <c r="D148" s="862"/>
      <c r="E148" s="862"/>
      <c r="F148" s="861"/>
      <c r="G148" s="861"/>
      <c r="H148" s="805"/>
      <c r="I148" s="805"/>
      <c r="J148" s="805"/>
      <c r="K148" s="805"/>
    </row>
    <row r="149" spans="1:11" s="529" customFormat="1" ht="15">
      <c r="A149" s="854"/>
      <c r="B149" s="565" t="s">
        <v>2311</v>
      </c>
      <c r="C149" s="564"/>
      <c r="D149" s="860" t="s">
        <v>868</v>
      </c>
      <c r="E149" s="858" t="s">
        <v>2310</v>
      </c>
      <c r="F149" s="859" t="s">
        <v>869</v>
      </c>
      <c r="G149" s="858" t="s">
        <v>2786</v>
      </c>
      <c r="H149" s="791"/>
      <c r="I149" s="791"/>
      <c r="J149" s="791"/>
      <c r="K149" s="791"/>
    </row>
    <row r="150" spans="1:11" s="529" customFormat="1" ht="15">
      <c r="A150" s="854"/>
      <c r="B150" s="562"/>
      <c r="C150" s="561"/>
      <c r="D150" s="860"/>
      <c r="E150" s="858" t="s">
        <v>2309</v>
      </c>
      <c r="F150" s="859" t="s">
        <v>10</v>
      </c>
      <c r="G150" s="858" t="s">
        <v>11</v>
      </c>
      <c r="H150" s="857"/>
      <c r="I150" s="791"/>
      <c r="J150" s="791"/>
      <c r="K150" s="791"/>
    </row>
    <row r="151" spans="1:11" s="529" customFormat="1" ht="15">
      <c r="A151" s="854"/>
      <c r="B151" s="573" t="s">
        <v>2767</v>
      </c>
      <c r="C151" s="572"/>
      <c r="D151" s="856" t="s">
        <v>2515</v>
      </c>
      <c r="E151" s="645">
        <f>F151-8</f>
        <v>46199</v>
      </c>
      <c r="F151" s="855">
        <v>46207</v>
      </c>
      <c r="G151" s="628">
        <f>F151+31</f>
        <v>46238</v>
      </c>
      <c r="H151" s="791"/>
      <c r="I151" s="791"/>
      <c r="J151" s="791"/>
      <c r="K151" s="791"/>
    </row>
    <row r="152" spans="1:11" s="529" customFormat="1" ht="15">
      <c r="A152" s="854"/>
      <c r="B152" s="535" t="s">
        <v>2766</v>
      </c>
      <c r="C152" s="534"/>
      <c r="D152" s="853"/>
      <c r="E152" s="645">
        <f>F152-8</f>
        <v>46206</v>
      </c>
      <c r="F152" s="628">
        <f>F151+7</f>
        <v>46214</v>
      </c>
      <c r="G152" s="628">
        <f>F152+31</f>
        <v>46245</v>
      </c>
      <c r="H152" s="791"/>
      <c r="I152" s="791"/>
      <c r="J152" s="791"/>
      <c r="K152" s="791"/>
    </row>
    <row r="153" spans="1:11" s="529" customFormat="1" ht="15">
      <c r="A153" s="854"/>
      <c r="B153" s="535" t="s">
        <v>2765</v>
      </c>
      <c r="C153" s="534"/>
      <c r="D153" s="853"/>
      <c r="E153" s="645">
        <f>F153-8</f>
        <v>46213</v>
      </c>
      <c r="F153" s="628">
        <f>F152+7</f>
        <v>46221</v>
      </c>
      <c r="G153" s="628">
        <f>F153+31</f>
        <v>46252</v>
      </c>
      <c r="H153" s="791"/>
      <c r="I153" s="791"/>
      <c r="J153" s="791"/>
      <c r="K153" s="791"/>
    </row>
    <row r="154" spans="1:11" s="519" customFormat="1">
      <c r="A154" s="672"/>
      <c r="B154" s="573" t="s">
        <v>2764</v>
      </c>
      <c r="C154" s="572"/>
      <c r="D154" s="853"/>
      <c r="E154" s="645">
        <f>F154-8</f>
        <v>46220</v>
      </c>
      <c r="F154" s="628">
        <f>F153+7</f>
        <v>46228</v>
      </c>
      <c r="G154" s="628">
        <f>F154+31</f>
        <v>46259</v>
      </c>
      <c r="H154" s="852"/>
      <c r="I154" s="806"/>
      <c r="J154" s="806"/>
      <c r="K154" s="806"/>
    </row>
    <row r="155" spans="1:11">
      <c r="B155" s="573" t="s">
        <v>2763</v>
      </c>
      <c r="C155" s="572"/>
      <c r="D155" s="851"/>
      <c r="E155" s="645">
        <f>F155-8</f>
        <v>46227</v>
      </c>
      <c r="F155" s="628">
        <f>F154+7</f>
        <v>46235</v>
      </c>
      <c r="G155" s="628">
        <f>F155+31</f>
        <v>46266</v>
      </c>
    </row>
    <row r="156" spans="1:11" s="529" customFormat="1" ht="15" hidden="1">
      <c r="A156" s="854"/>
      <c r="B156" s="874" t="s">
        <v>5</v>
      </c>
      <c r="C156" s="860" t="s">
        <v>6</v>
      </c>
      <c r="D156" s="860" t="s">
        <v>868</v>
      </c>
      <c r="E156" s="858" t="s">
        <v>2310</v>
      </c>
      <c r="F156" s="859" t="s">
        <v>869</v>
      </c>
      <c r="G156" s="858" t="s">
        <v>2786</v>
      </c>
      <c r="H156" s="791"/>
      <c r="I156" s="791"/>
      <c r="J156" s="791"/>
      <c r="K156" s="791"/>
    </row>
    <row r="157" spans="1:11" s="529" customFormat="1" ht="15" hidden="1">
      <c r="A157" s="854"/>
      <c r="B157" s="873"/>
      <c r="C157" s="867"/>
      <c r="D157" s="860"/>
      <c r="E157" s="858" t="s">
        <v>2309</v>
      </c>
      <c r="F157" s="859" t="s">
        <v>10</v>
      </c>
      <c r="G157" s="858" t="s">
        <v>11</v>
      </c>
      <c r="H157" s="857"/>
      <c r="I157" s="791"/>
      <c r="J157" s="791"/>
      <c r="K157" s="791"/>
    </row>
    <row r="158" spans="1:11" s="529" customFormat="1" ht="15" hidden="1">
      <c r="A158" s="854"/>
      <c r="B158" s="600" t="s">
        <v>2793</v>
      </c>
      <c r="C158" s="600" t="s">
        <v>2792</v>
      </c>
      <c r="D158" s="856" t="s">
        <v>2690</v>
      </c>
      <c r="E158" s="645">
        <f>F158-7</f>
        <v>44286</v>
      </c>
      <c r="F158" s="868">
        <v>44293</v>
      </c>
      <c r="G158" s="628">
        <f>F158+35</f>
        <v>44328</v>
      </c>
      <c r="H158" s="791"/>
      <c r="I158" s="791"/>
      <c r="J158" s="791"/>
      <c r="K158" s="791"/>
    </row>
    <row r="159" spans="1:11" s="529" customFormat="1" ht="15" hidden="1">
      <c r="A159" s="854"/>
      <c r="B159" s="600" t="s">
        <v>2791</v>
      </c>
      <c r="C159" s="871" t="s">
        <v>2787</v>
      </c>
      <c r="D159" s="853"/>
      <c r="E159" s="645">
        <f>F159-7</f>
        <v>44293</v>
      </c>
      <c r="F159" s="628">
        <f>F158+7</f>
        <v>44300</v>
      </c>
      <c r="G159" s="628">
        <f>F159+35</f>
        <v>44335</v>
      </c>
      <c r="H159" s="791"/>
      <c r="I159" s="791"/>
      <c r="J159" s="791"/>
      <c r="K159" s="791"/>
    </row>
    <row r="160" spans="1:11" s="529" customFormat="1" ht="15" hidden="1">
      <c r="A160" s="854"/>
      <c r="B160" s="600" t="s">
        <v>2337</v>
      </c>
      <c r="C160" s="871" t="s">
        <v>2333</v>
      </c>
      <c r="D160" s="853"/>
      <c r="E160" s="645">
        <f>F160-7</f>
        <v>44300</v>
      </c>
      <c r="F160" s="628">
        <f>F159+7</f>
        <v>44307</v>
      </c>
      <c r="G160" s="628">
        <f>F160+35</f>
        <v>44342</v>
      </c>
      <c r="H160" s="791"/>
      <c r="I160" s="791"/>
      <c r="J160" s="791"/>
      <c r="K160" s="791"/>
    </row>
    <row r="161" spans="1:11" s="519" customFormat="1" hidden="1">
      <c r="A161" s="672"/>
      <c r="B161" s="600" t="s">
        <v>2790</v>
      </c>
      <c r="C161" s="871" t="s">
        <v>2789</v>
      </c>
      <c r="D161" s="853"/>
      <c r="E161" s="645">
        <f>F161-7</f>
        <v>44307</v>
      </c>
      <c r="F161" s="628">
        <f>F160+7</f>
        <v>44314</v>
      </c>
      <c r="G161" s="628">
        <f>F161+35</f>
        <v>44349</v>
      </c>
      <c r="H161" s="852"/>
      <c r="I161" s="806"/>
      <c r="J161" s="806"/>
      <c r="K161" s="806"/>
    </row>
    <row r="162" spans="1:11" hidden="1">
      <c r="B162" s="600" t="s">
        <v>2788</v>
      </c>
      <c r="C162" s="871" t="s">
        <v>2787</v>
      </c>
      <c r="D162" s="851"/>
      <c r="E162" s="645">
        <f>F162-7</f>
        <v>44314</v>
      </c>
      <c r="F162" s="628">
        <f>F161+7</f>
        <v>44321</v>
      </c>
      <c r="G162" s="628">
        <f>F162+35</f>
        <v>44356</v>
      </c>
    </row>
    <row r="163" spans="1:11" s="529" customFormat="1" ht="15" hidden="1">
      <c r="A163" s="854"/>
      <c r="B163" s="872" t="s">
        <v>5</v>
      </c>
      <c r="C163" s="860" t="s">
        <v>6</v>
      </c>
      <c r="D163" s="860" t="s">
        <v>868</v>
      </c>
      <c r="E163" s="858" t="s">
        <v>2310</v>
      </c>
      <c r="F163" s="859" t="s">
        <v>869</v>
      </c>
      <c r="G163" s="858" t="s">
        <v>2786</v>
      </c>
      <c r="H163" s="791"/>
      <c r="I163" s="791"/>
      <c r="J163" s="791"/>
      <c r="K163" s="791"/>
    </row>
    <row r="164" spans="1:11" s="529" customFormat="1" ht="15" hidden="1">
      <c r="A164" s="854"/>
      <c r="B164" s="870"/>
      <c r="C164" s="867"/>
      <c r="D164" s="860"/>
      <c r="E164" s="858" t="s">
        <v>2309</v>
      </c>
      <c r="F164" s="859" t="s">
        <v>10</v>
      </c>
      <c r="G164" s="858" t="s">
        <v>11</v>
      </c>
      <c r="H164" s="857"/>
      <c r="I164" s="791"/>
      <c r="J164" s="791"/>
      <c r="K164" s="791"/>
    </row>
    <row r="165" spans="1:11" s="529" customFormat="1" ht="15" hidden="1">
      <c r="A165" s="854"/>
      <c r="B165" s="600" t="s">
        <v>2785</v>
      </c>
      <c r="C165" s="871" t="s">
        <v>2784</v>
      </c>
      <c r="D165" s="856" t="s">
        <v>2381</v>
      </c>
      <c r="E165" s="645">
        <f>F165-5</f>
        <v>43832</v>
      </c>
      <c r="F165" s="868">
        <v>43837</v>
      </c>
      <c r="G165" s="628">
        <f>F165+33</f>
        <v>43870</v>
      </c>
      <c r="H165" s="791"/>
      <c r="I165" s="791"/>
      <c r="J165" s="791"/>
      <c r="K165" s="791"/>
    </row>
    <row r="166" spans="1:11" s="529" customFormat="1" ht="15" hidden="1">
      <c r="A166" s="854"/>
      <c r="B166" s="600" t="s">
        <v>2783</v>
      </c>
      <c r="C166" s="871" t="s">
        <v>2782</v>
      </c>
      <c r="D166" s="853"/>
      <c r="E166" s="645">
        <f>F166-5</f>
        <v>43839</v>
      </c>
      <c r="F166" s="628">
        <f>F165+7</f>
        <v>43844</v>
      </c>
      <c r="G166" s="628">
        <f>F166+33</f>
        <v>43877</v>
      </c>
      <c r="H166" s="791"/>
      <c r="I166" s="791"/>
      <c r="J166" s="791"/>
      <c r="K166" s="791"/>
    </row>
    <row r="167" spans="1:11" s="529" customFormat="1" ht="15" hidden="1">
      <c r="A167" s="854"/>
      <c r="B167" s="600" t="s">
        <v>2333</v>
      </c>
      <c r="C167" s="871" t="s">
        <v>2333</v>
      </c>
      <c r="D167" s="853"/>
      <c r="E167" s="645">
        <f>F167-5</f>
        <v>43846</v>
      </c>
      <c r="F167" s="628">
        <f>F166+7</f>
        <v>43851</v>
      </c>
      <c r="G167" s="628">
        <f>F167+33</f>
        <v>43884</v>
      </c>
      <c r="H167" s="791"/>
      <c r="I167" s="791"/>
      <c r="J167" s="791"/>
      <c r="K167" s="791"/>
    </row>
    <row r="168" spans="1:11" s="519" customFormat="1" hidden="1">
      <c r="A168" s="672"/>
      <c r="B168" s="600" t="s">
        <v>2781</v>
      </c>
      <c r="C168" s="871" t="s">
        <v>2780</v>
      </c>
      <c r="D168" s="853"/>
      <c r="E168" s="645">
        <f>F168-5</f>
        <v>43853</v>
      </c>
      <c r="F168" s="628">
        <f>F167+7</f>
        <v>43858</v>
      </c>
      <c r="G168" s="628">
        <f>F168+33</f>
        <v>43891</v>
      </c>
      <c r="H168" s="852"/>
      <c r="I168" s="806"/>
      <c r="J168" s="806"/>
      <c r="K168" s="806"/>
    </row>
    <row r="169" spans="1:11" hidden="1">
      <c r="B169" s="600" t="s">
        <v>2333</v>
      </c>
      <c r="C169" s="871" t="s">
        <v>2333</v>
      </c>
      <c r="D169" s="851"/>
      <c r="E169" s="645">
        <f>F169-5</f>
        <v>43860</v>
      </c>
      <c r="F169" s="628">
        <f>F168+7</f>
        <v>43865</v>
      </c>
      <c r="G169" s="628">
        <f>F169+33</f>
        <v>43898</v>
      </c>
    </row>
    <row r="170" spans="1:11" s="548" customFormat="1" ht="14.1" customHeight="1">
      <c r="A170" s="864" t="s">
        <v>2779</v>
      </c>
      <c r="B170" s="864"/>
      <c r="C170" s="863"/>
      <c r="D170" s="862"/>
      <c r="E170" s="862"/>
      <c r="F170" s="861"/>
      <c r="G170" s="861"/>
      <c r="H170" s="805"/>
      <c r="I170" s="805"/>
      <c r="J170" s="805"/>
      <c r="K170" s="805"/>
    </row>
    <row r="171" spans="1:11" s="529" customFormat="1" ht="15" hidden="1">
      <c r="A171" s="854"/>
      <c r="B171" s="870" t="s">
        <v>5</v>
      </c>
      <c r="C171" s="867" t="s">
        <v>1725</v>
      </c>
      <c r="D171" s="867" t="s">
        <v>868</v>
      </c>
      <c r="E171" s="858" t="s">
        <v>2310</v>
      </c>
      <c r="F171" s="859" t="s">
        <v>869</v>
      </c>
      <c r="G171" s="858" t="s">
        <v>871</v>
      </c>
      <c r="H171" s="791"/>
      <c r="I171" s="791"/>
      <c r="J171" s="791"/>
      <c r="K171" s="791"/>
    </row>
    <row r="172" spans="1:11" s="529" customFormat="1" ht="15" hidden="1">
      <c r="A172" s="854"/>
      <c r="B172" s="869"/>
      <c r="C172" s="866"/>
      <c r="D172" s="866"/>
      <c r="E172" s="858" t="s">
        <v>2309</v>
      </c>
      <c r="F172" s="859" t="s">
        <v>10</v>
      </c>
      <c r="G172" s="858" t="s">
        <v>11</v>
      </c>
      <c r="H172" s="857"/>
      <c r="I172" s="791"/>
      <c r="J172" s="791"/>
      <c r="K172" s="791"/>
    </row>
    <row r="173" spans="1:11" s="529" customFormat="1" ht="15" hidden="1">
      <c r="A173" s="854"/>
      <c r="B173" s="600" t="s">
        <v>2778</v>
      </c>
      <c r="C173" s="600" t="s">
        <v>2777</v>
      </c>
      <c r="D173" s="856" t="s">
        <v>824</v>
      </c>
      <c r="E173" s="645">
        <f>F173-7</f>
        <v>44071</v>
      </c>
      <c r="F173" s="868">
        <v>44078</v>
      </c>
      <c r="G173" s="628">
        <f>F173+34</f>
        <v>44112</v>
      </c>
      <c r="H173" s="791"/>
      <c r="I173" s="791"/>
      <c r="J173" s="791"/>
      <c r="K173" s="791"/>
    </row>
    <row r="174" spans="1:11" s="529" customFormat="1" ht="15" hidden="1">
      <c r="A174" s="854"/>
      <c r="B174" s="600" t="s">
        <v>2776</v>
      </c>
      <c r="C174" s="600" t="s">
        <v>2775</v>
      </c>
      <c r="D174" s="853"/>
      <c r="E174" s="645">
        <f>F174-7</f>
        <v>44078</v>
      </c>
      <c r="F174" s="628">
        <f>F173+7</f>
        <v>44085</v>
      </c>
      <c r="G174" s="628">
        <f>F174+34</f>
        <v>44119</v>
      </c>
      <c r="H174" s="791"/>
      <c r="I174" s="791"/>
      <c r="J174" s="791"/>
      <c r="K174" s="791"/>
    </row>
    <row r="175" spans="1:11" s="529" customFormat="1" ht="15" hidden="1">
      <c r="A175" s="854"/>
      <c r="B175" s="600" t="s">
        <v>2774</v>
      </c>
      <c r="C175" s="600" t="s">
        <v>2773</v>
      </c>
      <c r="D175" s="853"/>
      <c r="E175" s="645">
        <f>F175-7</f>
        <v>44085</v>
      </c>
      <c r="F175" s="628">
        <f>F174+7</f>
        <v>44092</v>
      </c>
      <c r="G175" s="628">
        <f>F175+34</f>
        <v>44126</v>
      </c>
      <c r="H175" s="791"/>
      <c r="I175" s="791"/>
      <c r="J175" s="791"/>
      <c r="K175" s="791"/>
    </row>
    <row r="176" spans="1:11" s="519" customFormat="1" hidden="1">
      <c r="A176" s="672"/>
      <c r="B176" s="600" t="s">
        <v>2772</v>
      </c>
      <c r="C176" s="600" t="s">
        <v>2771</v>
      </c>
      <c r="D176" s="853"/>
      <c r="E176" s="645">
        <f>F176-7</f>
        <v>44092</v>
      </c>
      <c r="F176" s="628">
        <f>F175+7</f>
        <v>44099</v>
      </c>
      <c r="G176" s="628">
        <f>F176+34</f>
        <v>44133</v>
      </c>
      <c r="H176" s="852"/>
      <c r="I176" s="806"/>
      <c r="J176" s="806"/>
      <c r="K176" s="806"/>
    </row>
    <row r="177" spans="1:11" hidden="1">
      <c r="B177" s="600" t="s">
        <v>2770</v>
      </c>
      <c r="C177" s="600" t="s">
        <v>2769</v>
      </c>
      <c r="D177" s="851"/>
      <c r="E177" s="645">
        <f>F177-7</f>
        <v>44099</v>
      </c>
      <c r="F177" s="628">
        <f>F176+7</f>
        <v>44106</v>
      </c>
      <c r="G177" s="628">
        <f>F177+34</f>
        <v>44140</v>
      </c>
    </row>
    <row r="178" spans="1:11" s="529" customFormat="1" ht="15">
      <c r="A178" s="854"/>
      <c r="B178" s="565" t="s">
        <v>2311</v>
      </c>
      <c r="C178" s="564"/>
      <c r="D178" s="867" t="s">
        <v>868</v>
      </c>
      <c r="E178" s="858" t="s">
        <v>2310</v>
      </c>
      <c r="F178" s="859" t="s">
        <v>869</v>
      </c>
      <c r="G178" s="858" t="s">
        <v>871</v>
      </c>
      <c r="H178" s="791"/>
      <c r="I178" s="791"/>
      <c r="J178" s="791"/>
      <c r="K178" s="791"/>
    </row>
    <row r="179" spans="1:11" s="529" customFormat="1" ht="15">
      <c r="A179" s="854"/>
      <c r="B179" s="562"/>
      <c r="C179" s="561"/>
      <c r="D179" s="866"/>
      <c r="E179" s="858" t="s">
        <v>2309</v>
      </c>
      <c r="F179" s="859" t="s">
        <v>10</v>
      </c>
      <c r="G179" s="858" t="s">
        <v>11</v>
      </c>
      <c r="H179" s="857"/>
      <c r="I179" s="791"/>
      <c r="J179" s="791"/>
      <c r="K179" s="791"/>
    </row>
    <row r="180" spans="1:11" s="529" customFormat="1" ht="15.75" customHeight="1">
      <c r="A180" s="854"/>
      <c r="B180" s="573" t="s">
        <v>2767</v>
      </c>
      <c r="C180" s="572"/>
      <c r="D180" s="865" t="s">
        <v>2432</v>
      </c>
      <c r="E180" s="645">
        <f>F180-7</f>
        <v>46200</v>
      </c>
      <c r="F180" s="855">
        <v>46207</v>
      </c>
      <c r="G180" s="628">
        <f>F180+34</f>
        <v>46241</v>
      </c>
      <c r="H180" s="791"/>
      <c r="I180" s="791"/>
      <c r="J180" s="791"/>
      <c r="K180" s="791"/>
    </row>
    <row r="181" spans="1:11" s="529" customFormat="1" ht="15">
      <c r="A181" s="854"/>
      <c r="B181" s="535" t="s">
        <v>2766</v>
      </c>
      <c r="C181" s="534"/>
      <c r="D181" s="865"/>
      <c r="E181" s="645">
        <f>F181-7</f>
        <v>46207</v>
      </c>
      <c r="F181" s="628">
        <f>F180+7</f>
        <v>46214</v>
      </c>
      <c r="G181" s="628">
        <f>F181+34</f>
        <v>46248</v>
      </c>
      <c r="H181" s="791"/>
      <c r="I181" s="791"/>
      <c r="J181" s="791"/>
      <c r="K181" s="791"/>
    </row>
    <row r="182" spans="1:11" s="529" customFormat="1" ht="15">
      <c r="A182" s="854"/>
      <c r="B182" s="535" t="s">
        <v>2765</v>
      </c>
      <c r="C182" s="534"/>
      <c r="D182" s="865"/>
      <c r="E182" s="645">
        <f>F182-7</f>
        <v>46214</v>
      </c>
      <c r="F182" s="628">
        <f>F181+7</f>
        <v>46221</v>
      </c>
      <c r="G182" s="628">
        <f>F182+34</f>
        <v>46255</v>
      </c>
      <c r="H182" s="791"/>
      <c r="I182" s="791"/>
      <c r="J182" s="791"/>
      <c r="K182" s="791"/>
    </row>
    <row r="183" spans="1:11" s="519" customFormat="1">
      <c r="A183" s="672"/>
      <c r="B183" s="573" t="s">
        <v>2764</v>
      </c>
      <c r="C183" s="572"/>
      <c r="D183" s="865"/>
      <c r="E183" s="645">
        <f>F183-7</f>
        <v>46221</v>
      </c>
      <c r="F183" s="628">
        <f>F182+7</f>
        <v>46228</v>
      </c>
      <c r="G183" s="628">
        <f>F183+34</f>
        <v>46262</v>
      </c>
      <c r="H183" s="852"/>
      <c r="I183" s="806"/>
      <c r="J183" s="806"/>
      <c r="K183" s="806"/>
    </row>
    <row r="184" spans="1:11">
      <c r="B184" s="573" t="s">
        <v>2763</v>
      </c>
      <c r="C184" s="572"/>
      <c r="D184" s="865"/>
      <c r="E184" s="645">
        <f>F184-7</f>
        <v>46228</v>
      </c>
      <c r="F184" s="628">
        <f>F183+7</f>
        <v>46235</v>
      </c>
      <c r="G184" s="628">
        <f>F184+34</f>
        <v>46269</v>
      </c>
    </row>
    <row r="185" spans="1:11" s="548" customFormat="1" ht="14.1" customHeight="1">
      <c r="A185" s="864" t="s">
        <v>2768</v>
      </c>
      <c r="B185" s="864"/>
      <c r="C185" s="863"/>
      <c r="D185" s="862"/>
      <c r="E185" s="862"/>
      <c r="F185" s="861"/>
      <c r="G185" s="861"/>
      <c r="I185" s="805"/>
      <c r="J185" s="805"/>
      <c r="K185" s="805"/>
    </row>
    <row r="186" spans="1:11" s="529" customFormat="1" ht="15">
      <c r="A186" s="854"/>
      <c r="B186" s="565" t="s">
        <v>2311</v>
      </c>
      <c r="C186" s="564"/>
      <c r="D186" s="860" t="s">
        <v>868</v>
      </c>
      <c r="E186" s="858" t="s">
        <v>2310</v>
      </c>
      <c r="F186" s="859" t="s">
        <v>869</v>
      </c>
      <c r="G186" s="858" t="s">
        <v>805</v>
      </c>
      <c r="H186" s="805"/>
      <c r="I186" s="791"/>
      <c r="J186" s="791"/>
      <c r="K186" s="791"/>
    </row>
    <row r="187" spans="1:11" s="529" customFormat="1" ht="15">
      <c r="A187" s="854"/>
      <c r="B187" s="562"/>
      <c r="C187" s="561"/>
      <c r="D187" s="860"/>
      <c r="E187" s="858" t="s">
        <v>2309</v>
      </c>
      <c r="F187" s="859" t="s">
        <v>10</v>
      </c>
      <c r="G187" s="858" t="s">
        <v>11</v>
      </c>
      <c r="H187" s="857"/>
      <c r="I187" s="791"/>
      <c r="J187" s="791"/>
      <c r="K187" s="791"/>
    </row>
    <row r="188" spans="1:11" s="529" customFormat="1" ht="15">
      <c r="A188" s="854"/>
      <c r="B188" s="573" t="s">
        <v>2767</v>
      </c>
      <c r="C188" s="572"/>
      <c r="D188" s="856" t="s">
        <v>2432</v>
      </c>
      <c r="E188" s="645">
        <f>F188-6</f>
        <v>46201</v>
      </c>
      <c r="F188" s="855">
        <v>46207</v>
      </c>
      <c r="G188" s="628">
        <f>F188+36</f>
        <v>46243</v>
      </c>
      <c r="H188" s="791"/>
      <c r="I188" s="791"/>
      <c r="J188" s="791"/>
      <c r="K188" s="791"/>
    </row>
    <row r="189" spans="1:11" s="529" customFormat="1" ht="15">
      <c r="A189" s="854"/>
      <c r="B189" s="535" t="s">
        <v>2766</v>
      </c>
      <c r="C189" s="534"/>
      <c r="D189" s="853"/>
      <c r="E189" s="645">
        <f>F189-6</f>
        <v>46208</v>
      </c>
      <c r="F189" s="628">
        <f>F188+7</f>
        <v>46214</v>
      </c>
      <c r="G189" s="628">
        <f>F189+36</f>
        <v>46250</v>
      </c>
      <c r="H189" s="791"/>
      <c r="I189" s="791"/>
      <c r="J189" s="791"/>
      <c r="K189" s="791"/>
    </row>
    <row r="190" spans="1:11" s="529" customFormat="1" ht="15" customHeight="1">
      <c r="A190" s="854"/>
      <c r="B190" s="535" t="s">
        <v>2765</v>
      </c>
      <c r="C190" s="534"/>
      <c r="D190" s="853"/>
      <c r="E190" s="645">
        <f>F190-6</f>
        <v>46215</v>
      </c>
      <c r="F190" s="628">
        <f>F189+7</f>
        <v>46221</v>
      </c>
      <c r="G190" s="628">
        <f>F190+36</f>
        <v>46257</v>
      </c>
      <c r="H190" s="791"/>
      <c r="I190" s="791"/>
      <c r="J190" s="791"/>
      <c r="K190" s="791"/>
    </row>
    <row r="191" spans="1:11" s="519" customFormat="1">
      <c r="A191" s="672"/>
      <c r="B191" s="573" t="s">
        <v>2764</v>
      </c>
      <c r="C191" s="572"/>
      <c r="D191" s="853"/>
      <c r="E191" s="645">
        <f>F191-6</f>
        <v>46222</v>
      </c>
      <c r="F191" s="628">
        <f>F190+7</f>
        <v>46228</v>
      </c>
      <c r="G191" s="628">
        <f>F191+36</f>
        <v>46264</v>
      </c>
      <c r="H191" s="852"/>
      <c r="I191" s="806"/>
      <c r="J191" s="806"/>
      <c r="K191" s="806"/>
    </row>
    <row r="192" spans="1:11">
      <c r="B192" s="573" t="s">
        <v>2763</v>
      </c>
      <c r="C192" s="572"/>
      <c r="D192" s="851"/>
      <c r="E192" s="645">
        <f>F192-6</f>
        <v>46229</v>
      </c>
      <c r="F192" s="628">
        <f>F191+7</f>
        <v>46235</v>
      </c>
      <c r="G192" s="628">
        <f>F192+36</f>
        <v>46271</v>
      </c>
    </row>
    <row r="193" spans="1:11" s="519" customFormat="1" ht="15">
      <c r="A193" s="763" t="s">
        <v>2762</v>
      </c>
      <c r="B193" s="763"/>
      <c r="C193" s="763"/>
      <c r="D193" s="763"/>
      <c r="E193" s="763"/>
      <c r="F193" s="763"/>
      <c r="G193" s="763"/>
    </row>
    <row r="194" spans="1:11" s="548" customFormat="1" ht="15">
      <c r="A194" s="702" t="s">
        <v>2761</v>
      </c>
      <c r="B194" s="702"/>
      <c r="C194" s="783"/>
      <c r="F194" s="783"/>
      <c r="G194" s="783"/>
      <c r="H194" s="805"/>
      <c r="I194" s="805"/>
      <c r="J194" s="805"/>
      <c r="K194" s="805"/>
    </row>
    <row r="195" spans="1:11" s="529" customFormat="1" ht="15" hidden="1" customHeight="1">
      <c r="A195" s="688"/>
      <c r="B195" s="850" t="s">
        <v>1420</v>
      </c>
      <c r="C195" s="704" t="s">
        <v>1725</v>
      </c>
      <c r="D195" s="704" t="s">
        <v>868</v>
      </c>
      <c r="E195" s="588" t="s">
        <v>2310</v>
      </c>
      <c r="F195" s="588" t="s">
        <v>869</v>
      </c>
      <c r="G195" s="588" t="s">
        <v>2751</v>
      </c>
      <c r="H195" s="841"/>
      <c r="I195" s="791"/>
      <c r="J195" s="791"/>
      <c r="K195" s="791"/>
    </row>
    <row r="196" spans="1:11" s="529" customFormat="1" ht="15" hidden="1" customHeight="1">
      <c r="A196" s="688"/>
      <c r="B196" s="850"/>
      <c r="C196" s="843"/>
      <c r="D196" s="843"/>
      <c r="E196" s="712" t="s">
        <v>2309</v>
      </c>
      <c r="F196" s="712" t="s">
        <v>10</v>
      </c>
      <c r="G196" s="712" t="s">
        <v>11</v>
      </c>
      <c r="H196" s="841"/>
      <c r="I196" s="791"/>
      <c r="J196" s="791"/>
      <c r="K196" s="791"/>
    </row>
    <row r="197" spans="1:11" s="529" customFormat="1" ht="15" hidden="1" customHeight="1">
      <c r="A197" s="688"/>
      <c r="B197" s="760" t="s">
        <v>913</v>
      </c>
      <c r="C197" s="760" t="s">
        <v>913</v>
      </c>
      <c r="D197" s="703" t="s">
        <v>2432</v>
      </c>
      <c r="E197" s="584">
        <f>F197-4</f>
        <v>44984</v>
      </c>
      <c r="F197" s="628">
        <v>44988</v>
      </c>
      <c r="G197" s="628">
        <f>F197+34</f>
        <v>45022</v>
      </c>
      <c r="H197" s="841"/>
      <c r="I197" s="791"/>
      <c r="J197" s="791"/>
      <c r="K197" s="791"/>
    </row>
    <row r="198" spans="1:11" s="529" customFormat="1" ht="15" hidden="1" customHeight="1">
      <c r="A198" s="688"/>
      <c r="B198" s="760" t="s">
        <v>2760</v>
      </c>
      <c r="C198" s="831" t="s">
        <v>2759</v>
      </c>
      <c r="D198" s="681"/>
      <c r="E198" s="584">
        <f>F198-4</f>
        <v>44991</v>
      </c>
      <c r="F198" s="628">
        <f>F197+7</f>
        <v>44995</v>
      </c>
      <c r="G198" s="628">
        <f>F198+34</f>
        <v>45029</v>
      </c>
      <c r="H198" s="841"/>
      <c r="I198" s="791"/>
      <c r="J198" s="791"/>
      <c r="K198" s="791"/>
    </row>
    <row r="199" spans="1:11" s="529" customFormat="1" ht="15" hidden="1" customHeight="1">
      <c r="A199" s="688"/>
      <c r="B199" s="760" t="s">
        <v>913</v>
      </c>
      <c r="C199" s="760" t="s">
        <v>913</v>
      </c>
      <c r="D199" s="681"/>
      <c r="E199" s="584">
        <f>F199-4</f>
        <v>44998</v>
      </c>
      <c r="F199" s="628">
        <f>F198+7</f>
        <v>45002</v>
      </c>
      <c r="G199" s="628">
        <f>F199+34</f>
        <v>45036</v>
      </c>
      <c r="H199" s="841"/>
      <c r="I199" s="791"/>
      <c r="J199" s="791"/>
      <c r="K199" s="791"/>
    </row>
    <row r="200" spans="1:11" s="529" customFormat="1" ht="15" hidden="1" customHeight="1">
      <c r="A200" s="688"/>
      <c r="B200" s="760" t="s">
        <v>2758</v>
      </c>
      <c r="C200" s="760" t="s">
        <v>2757</v>
      </c>
      <c r="D200" s="681"/>
      <c r="E200" s="584">
        <f>F200-4</f>
        <v>45005</v>
      </c>
      <c r="F200" s="628">
        <f>F199+7</f>
        <v>45009</v>
      </c>
      <c r="G200" s="628">
        <f>F200+34</f>
        <v>45043</v>
      </c>
      <c r="H200" s="841"/>
      <c r="I200" s="791"/>
      <c r="J200" s="791"/>
      <c r="K200" s="791"/>
    </row>
    <row r="201" spans="1:11" s="529" customFormat="1" ht="15" hidden="1" customHeight="1">
      <c r="A201" s="688"/>
      <c r="B201" s="832" t="s">
        <v>913</v>
      </c>
      <c r="C201" s="831" t="s">
        <v>913</v>
      </c>
      <c r="D201" s="680"/>
      <c r="E201" s="584">
        <f>F201-4</f>
        <v>45012</v>
      </c>
      <c r="F201" s="628">
        <f>F200+7</f>
        <v>45016</v>
      </c>
      <c r="G201" s="628">
        <f>F201+34</f>
        <v>45050</v>
      </c>
      <c r="H201" s="841"/>
      <c r="I201" s="791"/>
      <c r="J201" s="791"/>
      <c r="K201" s="791"/>
    </row>
    <row r="202" spans="1:11" s="529" customFormat="1" ht="15" hidden="1" customHeight="1">
      <c r="A202" s="688"/>
      <c r="B202" s="770" t="s">
        <v>5</v>
      </c>
      <c r="C202" s="704" t="s">
        <v>6</v>
      </c>
      <c r="D202" s="704" t="s">
        <v>868</v>
      </c>
      <c r="E202" s="588" t="s">
        <v>2310</v>
      </c>
      <c r="F202" s="588" t="s">
        <v>869</v>
      </c>
      <c r="G202" s="588" t="s">
        <v>2751</v>
      </c>
      <c r="H202" s="841"/>
      <c r="I202" s="791"/>
      <c r="J202" s="791"/>
      <c r="K202" s="791"/>
    </row>
    <row r="203" spans="1:11" s="529" customFormat="1" ht="15" hidden="1" customHeight="1">
      <c r="A203" s="688"/>
      <c r="B203" s="827"/>
      <c r="C203" s="843"/>
      <c r="D203" s="843"/>
      <c r="E203" s="712" t="s">
        <v>2309</v>
      </c>
      <c r="F203" s="712" t="s">
        <v>10</v>
      </c>
      <c r="G203" s="712" t="s">
        <v>11</v>
      </c>
      <c r="H203" s="841"/>
      <c r="I203" s="791"/>
      <c r="J203" s="791"/>
      <c r="K203" s="791"/>
    </row>
    <row r="204" spans="1:11" s="529" customFormat="1" ht="15" hidden="1" customHeight="1">
      <c r="A204" s="688"/>
      <c r="B204" s="760"/>
      <c r="C204" s="831"/>
      <c r="D204" s="619" t="s">
        <v>849</v>
      </c>
      <c r="E204" s="849">
        <f>F204-5</f>
        <v>43768</v>
      </c>
      <c r="F204" s="823">
        <v>43773</v>
      </c>
      <c r="G204" s="823">
        <f>F204+34</f>
        <v>43807</v>
      </c>
      <c r="H204" s="841"/>
      <c r="I204" s="791"/>
      <c r="J204" s="791"/>
      <c r="K204" s="791"/>
    </row>
    <row r="205" spans="1:11" s="529" customFormat="1" ht="15" hidden="1" customHeight="1">
      <c r="A205" s="688"/>
      <c r="B205" s="760"/>
      <c r="C205" s="831"/>
      <c r="D205" s="619"/>
      <c r="E205" s="849">
        <f>F205-5</f>
        <v>43775</v>
      </c>
      <c r="F205" s="823">
        <f>F204+7</f>
        <v>43780</v>
      </c>
      <c r="G205" s="823">
        <f>F205+34</f>
        <v>43814</v>
      </c>
      <c r="H205" s="841"/>
      <c r="I205" s="791"/>
      <c r="J205" s="791"/>
      <c r="K205" s="791"/>
    </row>
    <row r="206" spans="1:11" s="529" customFormat="1" ht="15" hidden="1" customHeight="1">
      <c r="A206" s="688"/>
      <c r="B206" s="760"/>
      <c r="C206" s="831"/>
      <c r="D206" s="619"/>
      <c r="E206" s="849">
        <f>F206-5</f>
        <v>43782</v>
      </c>
      <c r="F206" s="823">
        <f>F205+7</f>
        <v>43787</v>
      </c>
      <c r="G206" s="823">
        <f>F206+34</f>
        <v>43821</v>
      </c>
      <c r="H206" s="841"/>
      <c r="I206" s="791"/>
      <c r="J206" s="791"/>
      <c r="K206" s="791"/>
    </row>
    <row r="207" spans="1:11" s="529" customFormat="1" ht="15" hidden="1" customHeight="1">
      <c r="A207" s="688"/>
      <c r="B207" s="760"/>
      <c r="C207" s="831"/>
      <c r="D207" s="619"/>
      <c r="E207" s="849">
        <f>F207-5</f>
        <v>43789</v>
      </c>
      <c r="F207" s="823">
        <f>F206+7</f>
        <v>43794</v>
      </c>
      <c r="G207" s="823">
        <f>F207+34</f>
        <v>43828</v>
      </c>
      <c r="H207" s="841"/>
      <c r="I207" s="791"/>
      <c r="J207" s="791"/>
      <c r="K207" s="791"/>
    </row>
    <row r="208" spans="1:11" s="529" customFormat="1" ht="18" hidden="1" customHeight="1">
      <c r="A208" s="672"/>
      <c r="B208" s="760"/>
      <c r="C208" s="831"/>
      <c r="D208" s="619"/>
      <c r="E208" s="849">
        <f>F208-5</f>
        <v>43796</v>
      </c>
      <c r="F208" s="823">
        <f>F207+7</f>
        <v>43801</v>
      </c>
      <c r="G208" s="823">
        <f>F208+34</f>
        <v>43835</v>
      </c>
      <c r="H208" s="841"/>
      <c r="I208" s="791"/>
      <c r="J208" s="791"/>
      <c r="K208" s="791"/>
    </row>
    <row r="209" spans="1:11" s="529" customFormat="1" ht="15" customHeight="1">
      <c r="A209" s="688"/>
      <c r="B209" s="565" t="s">
        <v>2311</v>
      </c>
      <c r="C209" s="564"/>
      <c r="D209" s="704" t="s">
        <v>868</v>
      </c>
      <c r="E209" s="588" t="s">
        <v>2310</v>
      </c>
      <c r="F209" s="588" t="s">
        <v>869</v>
      </c>
      <c r="G209" s="588" t="s">
        <v>2751</v>
      </c>
      <c r="H209" s="841"/>
      <c r="I209" s="791"/>
      <c r="J209" s="791"/>
      <c r="K209" s="791"/>
    </row>
    <row r="210" spans="1:11" s="529" customFormat="1" ht="15" customHeight="1">
      <c r="A210" s="688"/>
      <c r="B210" s="562"/>
      <c r="C210" s="561"/>
      <c r="D210" s="843"/>
      <c r="E210" s="712" t="s">
        <v>2309</v>
      </c>
      <c r="F210" s="712" t="s">
        <v>10</v>
      </c>
      <c r="G210" s="712" t="s">
        <v>11</v>
      </c>
      <c r="H210" s="841"/>
      <c r="I210" s="791"/>
      <c r="J210" s="791"/>
      <c r="K210" s="791"/>
    </row>
    <row r="211" spans="1:11" s="529" customFormat="1" ht="15" customHeight="1">
      <c r="A211" s="688"/>
      <c r="B211" s="573" t="s">
        <v>2756</v>
      </c>
      <c r="C211" s="572"/>
      <c r="D211" s="619" t="s">
        <v>2077</v>
      </c>
      <c r="E211" s="849">
        <f>F211-5</f>
        <v>46202</v>
      </c>
      <c r="F211" s="823">
        <v>46207</v>
      </c>
      <c r="G211" s="823">
        <f>F211+32</f>
        <v>46239</v>
      </c>
      <c r="H211" s="841"/>
      <c r="I211" s="791"/>
      <c r="J211" s="791"/>
      <c r="K211" s="791"/>
    </row>
    <row r="212" spans="1:11" s="529" customFormat="1" ht="15" customHeight="1">
      <c r="A212" s="688"/>
      <c r="B212" s="573" t="s">
        <v>2755</v>
      </c>
      <c r="C212" s="572"/>
      <c r="D212" s="619"/>
      <c r="E212" s="849">
        <f>F212-5</f>
        <v>46209</v>
      </c>
      <c r="F212" s="823">
        <f>F211+7</f>
        <v>46214</v>
      </c>
      <c r="G212" s="823">
        <f>F212+32</f>
        <v>46246</v>
      </c>
      <c r="H212" s="841"/>
      <c r="I212" s="791"/>
      <c r="J212" s="791"/>
      <c r="K212" s="791"/>
    </row>
    <row r="213" spans="1:11" s="529" customFormat="1" ht="15" customHeight="1">
      <c r="A213" s="688"/>
      <c r="B213" s="535" t="s">
        <v>2754</v>
      </c>
      <c r="C213" s="534"/>
      <c r="D213" s="619"/>
      <c r="E213" s="849">
        <f>F213-5</f>
        <v>46216</v>
      </c>
      <c r="F213" s="823">
        <f>F212+7</f>
        <v>46221</v>
      </c>
      <c r="G213" s="823">
        <f>F213+32</f>
        <v>46253</v>
      </c>
      <c r="H213" s="841"/>
      <c r="I213" s="791"/>
      <c r="J213" s="791"/>
      <c r="K213" s="791"/>
    </row>
    <row r="214" spans="1:11" s="529" customFormat="1" ht="15" customHeight="1">
      <c r="A214" s="688"/>
      <c r="B214" s="573" t="s">
        <v>2753</v>
      </c>
      <c r="C214" s="572"/>
      <c r="D214" s="619"/>
      <c r="E214" s="849">
        <f>F214-5</f>
        <v>46223</v>
      </c>
      <c r="F214" s="823">
        <f>F213+7</f>
        <v>46228</v>
      </c>
      <c r="G214" s="823">
        <f>F214+32</f>
        <v>46260</v>
      </c>
      <c r="H214" s="841"/>
      <c r="I214" s="791"/>
      <c r="J214" s="791"/>
      <c r="K214" s="791"/>
    </row>
    <row r="215" spans="1:11" s="529" customFormat="1" ht="18" customHeight="1">
      <c r="A215" s="672"/>
      <c r="B215" s="573" t="s">
        <v>2752</v>
      </c>
      <c r="C215" s="572"/>
      <c r="D215" s="619"/>
      <c r="E215" s="849">
        <f>F215-5</f>
        <v>46230</v>
      </c>
      <c r="F215" s="823">
        <f>F214+7</f>
        <v>46235</v>
      </c>
      <c r="G215" s="823">
        <f>F215+32</f>
        <v>46267</v>
      </c>
      <c r="H215" s="841"/>
      <c r="I215" s="791"/>
      <c r="J215" s="791"/>
      <c r="K215" s="791"/>
    </row>
    <row r="216" spans="1:11" s="529" customFormat="1" ht="15" customHeight="1">
      <c r="A216" s="688"/>
      <c r="B216" s="565" t="s">
        <v>2311</v>
      </c>
      <c r="C216" s="564"/>
      <c r="D216" s="704" t="s">
        <v>868</v>
      </c>
      <c r="E216" s="588" t="s">
        <v>2310</v>
      </c>
      <c r="F216" s="588" t="s">
        <v>869</v>
      </c>
      <c r="G216" s="588" t="s">
        <v>2751</v>
      </c>
      <c r="H216" s="841"/>
      <c r="I216" s="791"/>
      <c r="J216" s="791"/>
      <c r="K216" s="791"/>
    </row>
    <row r="217" spans="1:11" s="529" customFormat="1" ht="15" customHeight="1">
      <c r="A217" s="688"/>
      <c r="B217" s="562"/>
      <c r="C217" s="561"/>
      <c r="D217" s="843"/>
      <c r="E217" s="712" t="s">
        <v>2309</v>
      </c>
      <c r="F217" s="712" t="s">
        <v>10</v>
      </c>
      <c r="G217" s="712" t="s">
        <v>11</v>
      </c>
      <c r="H217" s="841"/>
      <c r="I217" s="791"/>
      <c r="J217" s="791"/>
      <c r="K217" s="791"/>
    </row>
    <row r="218" spans="1:11" s="529" customFormat="1" ht="15" customHeight="1">
      <c r="A218" s="688"/>
      <c r="B218" s="535" t="s">
        <v>2746</v>
      </c>
      <c r="C218" s="534"/>
      <c r="D218" s="619" t="s">
        <v>2077</v>
      </c>
      <c r="E218" s="849">
        <f>F218-5</f>
        <v>46201</v>
      </c>
      <c r="F218" s="823">
        <v>46206</v>
      </c>
      <c r="G218" s="823">
        <f>F218+32</f>
        <v>46238</v>
      </c>
      <c r="H218" s="841"/>
      <c r="I218" s="791"/>
      <c r="J218" s="791"/>
      <c r="K218" s="791"/>
    </row>
    <row r="219" spans="1:11" s="529" customFormat="1" ht="15" customHeight="1">
      <c r="A219" s="688"/>
      <c r="B219" s="573" t="s">
        <v>2745</v>
      </c>
      <c r="C219" s="572"/>
      <c r="D219" s="619"/>
      <c r="E219" s="849">
        <f>F219-5</f>
        <v>46208</v>
      </c>
      <c r="F219" s="823">
        <f>F218+7</f>
        <v>46213</v>
      </c>
      <c r="G219" s="823">
        <f>F219+32</f>
        <v>46245</v>
      </c>
      <c r="H219" s="841"/>
      <c r="I219" s="791"/>
      <c r="J219" s="791"/>
      <c r="K219" s="791"/>
    </row>
    <row r="220" spans="1:11" s="529" customFormat="1" ht="15" customHeight="1">
      <c r="A220" s="688"/>
      <c r="B220" s="535" t="s">
        <v>2744</v>
      </c>
      <c r="C220" s="534"/>
      <c r="D220" s="619"/>
      <c r="E220" s="849">
        <f>F220-5</f>
        <v>46215</v>
      </c>
      <c r="F220" s="823">
        <f>F219+7</f>
        <v>46220</v>
      </c>
      <c r="G220" s="823">
        <f>F220+32</f>
        <v>46252</v>
      </c>
      <c r="H220" s="841"/>
      <c r="I220" s="791"/>
      <c r="J220" s="791"/>
      <c r="K220" s="791"/>
    </row>
    <row r="221" spans="1:11" s="529" customFormat="1" ht="15" customHeight="1">
      <c r="A221" s="688"/>
      <c r="B221" s="573" t="s">
        <v>2743</v>
      </c>
      <c r="C221" s="572"/>
      <c r="D221" s="619"/>
      <c r="E221" s="849">
        <f>F221-5</f>
        <v>46222</v>
      </c>
      <c r="F221" s="823">
        <f>F220+7</f>
        <v>46227</v>
      </c>
      <c r="G221" s="823">
        <f>F221+32</f>
        <v>46259</v>
      </c>
      <c r="H221" s="841"/>
      <c r="I221" s="791"/>
      <c r="J221" s="791"/>
      <c r="K221" s="791"/>
    </row>
    <row r="222" spans="1:11" s="529" customFormat="1" ht="18" customHeight="1">
      <c r="A222" s="672"/>
      <c r="B222" s="573" t="s">
        <v>2742</v>
      </c>
      <c r="C222" s="572"/>
      <c r="D222" s="619"/>
      <c r="E222" s="849">
        <f>F222-5</f>
        <v>46229</v>
      </c>
      <c r="F222" s="823">
        <f>F221+7</f>
        <v>46234</v>
      </c>
      <c r="G222" s="823">
        <f>F222+32</f>
        <v>46266</v>
      </c>
      <c r="H222" s="841"/>
      <c r="I222" s="791"/>
      <c r="J222" s="791"/>
      <c r="K222" s="791"/>
    </row>
    <row r="223" spans="1:11" s="548" customFormat="1" ht="15" customHeight="1">
      <c r="A223" s="716" t="s">
        <v>970</v>
      </c>
      <c r="B223" s="848"/>
      <c r="C223" s="847"/>
      <c r="D223" s="656"/>
      <c r="E223" s="596"/>
      <c r="F223" s="783"/>
      <c r="G223" s="783"/>
      <c r="H223" s="846"/>
      <c r="I223" s="805"/>
      <c r="J223" s="805"/>
      <c r="K223" s="805"/>
    </row>
    <row r="224" spans="1:11" s="529" customFormat="1" ht="15" hidden="1" customHeight="1">
      <c r="A224" s="688"/>
      <c r="B224" s="786" t="s">
        <v>5</v>
      </c>
      <c r="C224" s="813" t="s">
        <v>6</v>
      </c>
      <c r="D224" s="813" t="s">
        <v>868</v>
      </c>
      <c r="E224" s="845" t="s">
        <v>2310</v>
      </c>
      <c r="F224" s="588" t="s">
        <v>869</v>
      </c>
      <c r="G224" s="588" t="s">
        <v>968</v>
      </c>
      <c r="H224" s="841"/>
      <c r="I224" s="791"/>
      <c r="J224" s="791"/>
      <c r="K224" s="791"/>
    </row>
    <row r="225" spans="1:11" s="529" customFormat="1" ht="15" hidden="1" customHeight="1">
      <c r="A225" s="688"/>
      <c r="B225" s="844"/>
      <c r="C225" s="843"/>
      <c r="D225" s="843"/>
      <c r="E225" s="712" t="s">
        <v>2309</v>
      </c>
      <c r="F225" s="712" t="s">
        <v>10</v>
      </c>
      <c r="G225" s="712" t="s">
        <v>11</v>
      </c>
      <c r="H225" s="841"/>
      <c r="I225" s="791"/>
      <c r="J225" s="791"/>
      <c r="K225" s="791"/>
    </row>
    <row r="226" spans="1:11" s="529" customFormat="1" ht="15" hidden="1" customHeight="1">
      <c r="A226" s="688"/>
      <c r="B226" s="760" t="s">
        <v>2750</v>
      </c>
      <c r="C226" s="600" t="s">
        <v>2749</v>
      </c>
      <c r="D226" s="705" t="s">
        <v>814</v>
      </c>
      <c r="E226" s="584">
        <f>F226-5</f>
        <v>43679</v>
      </c>
      <c r="F226" s="628">
        <v>43684</v>
      </c>
      <c r="G226" s="628">
        <f>F226+35</f>
        <v>43719</v>
      </c>
      <c r="H226" s="841"/>
      <c r="I226" s="791"/>
      <c r="J226" s="791"/>
      <c r="K226" s="791"/>
    </row>
    <row r="227" spans="1:11" s="529" customFormat="1" ht="15" hidden="1" customHeight="1">
      <c r="A227" s="688"/>
      <c r="B227" s="760" t="s">
        <v>2748</v>
      </c>
      <c r="C227" s="600" t="s">
        <v>2646</v>
      </c>
      <c r="D227" s="842"/>
      <c r="E227" s="584">
        <f>F227-5</f>
        <v>43686</v>
      </c>
      <c r="F227" s="628">
        <f>F226+7</f>
        <v>43691</v>
      </c>
      <c r="G227" s="628">
        <f>F227+35</f>
        <v>43726</v>
      </c>
      <c r="H227" s="841"/>
      <c r="I227" s="791"/>
      <c r="J227" s="791"/>
      <c r="K227" s="791"/>
    </row>
    <row r="228" spans="1:11" s="529" customFormat="1" ht="15" hidden="1" customHeight="1">
      <c r="A228" s="688"/>
      <c r="B228" s="760" t="s">
        <v>2635</v>
      </c>
      <c r="C228" s="600" t="s">
        <v>2632</v>
      </c>
      <c r="D228" s="842"/>
      <c r="E228" s="584">
        <f>F228-5</f>
        <v>43693</v>
      </c>
      <c r="F228" s="628">
        <f>F227+7</f>
        <v>43698</v>
      </c>
      <c r="G228" s="628">
        <f>F228+35</f>
        <v>43733</v>
      </c>
      <c r="H228" s="841"/>
      <c r="I228" s="791"/>
      <c r="J228" s="791"/>
      <c r="K228" s="791"/>
    </row>
    <row r="229" spans="1:11" s="529" customFormat="1" ht="15" hidden="1" customHeight="1">
      <c r="A229" s="688"/>
      <c r="B229" s="771" t="s">
        <v>2747</v>
      </c>
      <c r="C229" s="600" t="s">
        <v>2684</v>
      </c>
      <c r="D229" s="842"/>
      <c r="E229" s="584">
        <f>F229-5</f>
        <v>43700</v>
      </c>
      <c r="F229" s="628">
        <f>F228+7</f>
        <v>43705</v>
      </c>
      <c r="G229" s="628">
        <f>F229+35</f>
        <v>43740</v>
      </c>
      <c r="H229" s="841"/>
      <c r="I229" s="791"/>
      <c r="J229" s="791"/>
      <c r="K229" s="791"/>
    </row>
    <row r="230" spans="1:11" s="529" customFormat="1" ht="15" hidden="1" customHeight="1">
      <c r="A230" s="688"/>
      <c r="B230" s="760" t="s">
        <v>819</v>
      </c>
      <c r="C230" s="600" t="s">
        <v>2613</v>
      </c>
      <c r="D230" s="813"/>
      <c r="E230" s="584">
        <f>F230-5</f>
        <v>43707</v>
      </c>
      <c r="F230" s="628">
        <f>F229+7</f>
        <v>43712</v>
      </c>
      <c r="G230" s="628">
        <f>F230+35</f>
        <v>43747</v>
      </c>
      <c r="H230" s="841"/>
      <c r="I230" s="791"/>
      <c r="J230" s="791"/>
      <c r="K230" s="791"/>
    </row>
    <row r="231" spans="1:11" s="529" customFormat="1" ht="15" customHeight="1">
      <c r="A231" s="688"/>
      <c r="B231" s="565" t="s">
        <v>2311</v>
      </c>
      <c r="C231" s="564"/>
      <c r="D231" s="704" t="s">
        <v>868</v>
      </c>
      <c r="E231" s="588" t="s">
        <v>2310</v>
      </c>
      <c r="F231" s="588" t="s">
        <v>869</v>
      </c>
      <c r="G231" s="588" t="s">
        <v>968</v>
      </c>
      <c r="H231" s="841"/>
      <c r="I231" s="791"/>
      <c r="J231" s="791"/>
      <c r="K231" s="791"/>
    </row>
    <row r="232" spans="1:11" s="529" customFormat="1" ht="15" customHeight="1">
      <c r="A232" s="688"/>
      <c r="B232" s="562"/>
      <c r="C232" s="561"/>
      <c r="D232" s="843"/>
      <c r="E232" s="712" t="s">
        <v>2309</v>
      </c>
      <c r="F232" s="712" t="s">
        <v>10</v>
      </c>
      <c r="G232" s="712" t="s">
        <v>11</v>
      </c>
      <c r="H232" s="841"/>
      <c r="I232" s="791"/>
      <c r="J232" s="791"/>
      <c r="K232" s="791"/>
    </row>
    <row r="233" spans="1:11" s="529" customFormat="1" ht="15" customHeight="1">
      <c r="A233" s="688"/>
      <c r="B233" s="535" t="s">
        <v>2746</v>
      </c>
      <c r="C233" s="534"/>
      <c r="D233" s="705" t="s">
        <v>2077</v>
      </c>
      <c r="E233" s="584">
        <f>F233-5</f>
        <v>46201</v>
      </c>
      <c r="F233" s="823">
        <v>46206</v>
      </c>
      <c r="G233" s="628">
        <f>F233+35</f>
        <v>46241</v>
      </c>
      <c r="H233" s="841"/>
      <c r="I233" s="791"/>
      <c r="J233" s="791"/>
      <c r="K233" s="791"/>
    </row>
    <row r="234" spans="1:11" s="529" customFormat="1" ht="15" customHeight="1">
      <c r="A234" s="688"/>
      <c r="B234" s="573" t="s">
        <v>2745</v>
      </c>
      <c r="C234" s="572"/>
      <c r="D234" s="842"/>
      <c r="E234" s="584">
        <f>F234-5</f>
        <v>46208</v>
      </c>
      <c r="F234" s="628">
        <f>F233+7</f>
        <v>46213</v>
      </c>
      <c r="G234" s="628">
        <f>F234+35</f>
        <v>46248</v>
      </c>
      <c r="H234" s="841"/>
      <c r="I234" s="791"/>
      <c r="J234" s="791"/>
      <c r="K234" s="791"/>
    </row>
    <row r="235" spans="1:11" s="529" customFormat="1" ht="15" customHeight="1">
      <c r="A235" s="688"/>
      <c r="B235" s="535" t="s">
        <v>2744</v>
      </c>
      <c r="C235" s="534"/>
      <c r="D235" s="842"/>
      <c r="E235" s="584">
        <f>F235-5</f>
        <v>46215</v>
      </c>
      <c r="F235" s="628">
        <f>F234+7</f>
        <v>46220</v>
      </c>
      <c r="G235" s="628">
        <f>F235+35</f>
        <v>46255</v>
      </c>
      <c r="H235" s="841"/>
      <c r="I235" s="791"/>
      <c r="J235" s="791"/>
      <c r="K235" s="791"/>
    </row>
    <row r="236" spans="1:11" s="529" customFormat="1" ht="15" customHeight="1">
      <c r="A236" s="688"/>
      <c r="B236" s="573" t="s">
        <v>2743</v>
      </c>
      <c r="C236" s="572"/>
      <c r="D236" s="842"/>
      <c r="E236" s="584">
        <f>F236-5</f>
        <v>46222</v>
      </c>
      <c r="F236" s="628">
        <f>F235+7</f>
        <v>46227</v>
      </c>
      <c r="G236" s="628">
        <f>F236+35</f>
        <v>46262</v>
      </c>
      <c r="H236" s="841"/>
      <c r="I236" s="791"/>
      <c r="J236" s="791"/>
      <c r="K236" s="791"/>
    </row>
    <row r="237" spans="1:11" s="529" customFormat="1" ht="15" customHeight="1">
      <c r="A237" s="688"/>
      <c r="B237" s="573" t="s">
        <v>2742</v>
      </c>
      <c r="C237" s="572"/>
      <c r="D237" s="813"/>
      <c r="E237" s="584">
        <f>F237-5</f>
        <v>46229</v>
      </c>
      <c r="F237" s="628">
        <f>F236+7</f>
        <v>46234</v>
      </c>
      <c r="G237" s="628">
        <f>F237+35</f>
        <v>46269</v>
      </c>
      <c r="H237" s="841"/>
      <c r="I237" s="791"/>
      <c r="J237" s="791"/>
      <c r="K237" s="791"/>
    </row>
    <row r="238" spans="1:11" s="520" customFormat="1" ht="15">
      <c r="A238" s="840" t="s">
        <v>2741</v>
      </c>
      <c r="B238" s="840"/>
      <c r="C238" s="840"/>
      <c r="D238" s="840"/>
      <c r="E238" s="840"/>
      <c r="F238" s="840"/>
      <c r="G238" s="840"/>
      <c r="H238" s="839"/>
      <c r="I238" s="838"/>
      <c r="J238" s="816"/>
      <c r="K238" s="816"/>
    </row>
    <row r="239" spans="1:11" s="520" customFormat="1" ht="15" customHeight="1">
      <c r="A239" s="825"/>
      <c r="B239" s="565" t="s">
        <v>2311</v>
      </c>
      <c r="C239" s="564"/>
      <c r="D239" s="619" t="s">
        <v>868</v>
      </c>
      <c r="E239" s="760" t="s">
        <v>2310</v>
      </c>
      <c r="F239" s="760" t="s">
        <v>869</v>
      </c>
      <c r="G239" s="760" t="s">
        <v>2708</v>
      </c>
    </row>
    <row r="240" spans="1:11" s="520" customFormat="1" ht="15" customHeight="1">
      <c r="A240" s="825"/>
      <c r="B240" s="562"/>
      <c r="C240" s="561"/>
      <c r="D240" s="826"/>
      <c r="E240" s="760" t="s">
        <v>2309</v>
      </c>
      <c r="F240" s="760" t="s">
        <v>10</v>
      </c>
      <c r="G240" s="760" t="s">
        <v>11</v>
      </c>
    </row>
    <row r="241" spans="1:7" s="520" customFormat="1" ht="15" customHeight="1">
      <c r="A241" s="825"/>
      <c r="B241" s="573" t="s">
        <v>2707</v>
      </c>
      <c r="C241" s="572"/>
      <c r="D241" s="773" t="s">
        <v>2381</v>
      </c>
      <c r="E241" s="824">
        <f>F241-5</f>
        <v>46204</v>
      </c>
      <c r="F241" s="823">
        <v>46209</v>
      </c>
      <c r="G241" s="823">
        <f>F241+15</f>
        <v>46224</v>
      </c>
    </row>
    <row r="242" spans="1:7" s="520" customFormat="1" ht="15" customHeight="1">
      <c r="A242" s="825"/>
      <c r="B242" s="573" t="s">
        <v>2706</v>
      </c>
      <c r="C242" s="572"/>
      <c r="D242" s="773"/>
      <c r="E242" s="824">
        <f>F242-5</f>
        <v>46211</v>
      </c>
      <c r="F242" s="823">
        <f>F241+7</f>
        <v>46216</v>
      </c>
      <c r="G242" s="823">
        <f>F242+15</f>
        <v>46231</v>
      </c>
    </row>
    <row r="243" spans="1:7" s="520" customFormat="1" ht="15" customHeight="1">
      <c r="A243" s="825"/>
      <c r="B243" s="573" t="s">
        <v>2705</v>
      </c>
      <c r="C243" s="572"/>
      <c r="D243" s="773"/>
      <c r="E243" s="824">
        <f>F243-5</f>
        <v>46218</v>
      </c>
      <c r="F243" s="823">
        <f>F242+7</f>
        <v>46223</v>
      </c>
      <c r="G243" s="823">
        <f>F243+15</f>
        <v>46238</v>
      </c>
    </row>
    <row r="244" spans="1:7" s="520" customFormat="1" ht="15" customHeight="1">
      <c r="A244" s="825"/>
      <c r="B244" s="573" t="s">
        <v>2704</v>
      </c>
      <c r="C244" s="572"/>
      <c r="D244" s="773"/>
      <c r="E244" s="824">
        <f>F244-5</f>
        <v>46225</v>
      </c>
      <c r="F244" s="823">
        <f>F243+7</f>
        <v>46230</v>
      </c>
      <c r="G244" s="823">
        <f>F244+15</f>
        <v>46245</v>
      </c>
    </row>
    <row r="245" spans="1:7" s="520" customFormat="1" ht="15">
      <c r="A245" s="825"/>
      <c r="B245" s="573" t="s">
        <v>2337</v>
      </c>
      <c r="C245" s="572"/>
      <c r="D245" s="773"/>
      <c r="E245" s="824">
        <f>F245-5</f>
        <v>46232</v>
      </c>
      <c r="F245" s="823">
        <f>F244+7</f>
        <v>46237</v>
      </c>
      <c r="G245" s="823">
        <f>F245+15</f>
        <v>46252</v>
      </c>
    </row>
    <row r="246" spans="1:7" s="520" customFormat="1" ht="15">
      <c r="A246" s="825"/>
      <c r="B246" s="573"/>
      <c r="C246" s="572"/>
      <c r="D246" s="837"/>
      <c r="E246" s="824"/>
      <c r="F246" s="823"/>
      <c r="G246" s="823"/>
    </row>
    <row r="247" spans="1:7" s="520" customFormat="1" ht="15" customHeight="1">
      <c r="A247" s="825"/>
      <c r="B247" s="565" t="s">
        <v>2311</v>
      </c>
      <c r="C247" s="564"/>
      <c r="D247" s="614" t="s">
        <v>868</v>
      </c>
      <c r="E247" s="760" t="s">
        <v>2310</v>
      </c>
      <c r="F247" s="760" t="s">
        <v>869</v>
      </c>
      <c r="G247" s="760" t="s">
        <v>2708</v>
      </c>
    </row>
    <row r="248" spans="1:7" s="520" customFormat="1" ht="15" customHeight="1">
      <c r="A248" s="825"/>
      <c r="B248" s="562"/>
      <c r="C248" s="561"/>
      <c r="D248" s="612"/>
      <c r="E248" s="760" t="s">
        <v>2309</v>
      </c>
      <c r="F248" s="760" t="s">
        <v>10</v>
      </c>
      <c r="G248" s="760" t="s">
        <v>11</v>
      </c>
    </row>
    <row r="249" spans="1:7" s="520" customFormat="1" ht="15" customHeight="1">
      <c r="A249" s="825"/>
      <c r="B249" s="573" t="s">
        <v>2740</v>
      </c>
      <c r="C249" s="572"/>
      <c r="D249" s="773" t="s">
        <v>2739</v>
      </c>
      <c r="E249" s="824">
        <f>F249-5</f>
        <v>46203</v>
      </c>
      <c r="F249" s="823">
        <v>46208</v>
      </c>
      <c r="G249" s="823">
        <f>F249+21</f>
        <v>46229</v>
      </c>
    </row>
    <row r="250" spans="1:7" s="520" customFormat="1" ht="15" customHeight="1">
      <c r="A250" s="825"/>
      <c r="B250" s="573" t="s">
        <v>2738</v>
      </c>
      <c r="C250" s="572"/>
      <c r="D250" s="773"/>
      <c r="E250" s="824">
        <f>F250-5</f>
        <v>46210</v>
      </c>
      <c r="F250" s="823">
        <f>F249+7</f>
        <v>46215</v>
      </c>
      <c r="G250" s="823">
        <f>F250+21</f>
        <v>46236</v>
      </c>
    </row>
    <row r="251" spans="1:7" s="520" customFormat="1" ht="15" customHeight="1">
      <c r="A251" s="825"/>
      <c r="B251" s="836" t="s">
        <v>2737</v>
      </c>
      <c r="C251" s="835"/>
      <c r="D251" s="773"/>
      <c r="E251" s="824">
        <f>F251-5</f>
        <v>46217</v>
      </c>
      <c r="F251" s="823">
        <f>F250+7</f>
        <v>46222</v>
      </c>
      <c r="G251" s="823">
        <f>F251+21</f>
        <v>46243</v>
      </c>
    </row>
    <row r="252" spans="1:7" s="520" customFormat="1" ht="15" customHeight="1">
      <c r="A252" s="825"/>
      <c r="B252" s="573" t="s">
        <v>2736</v>
      </c>
      <c r="C252" s="572"/>
      <c r="D252" s="773"/>
      <c r="E252" s="824">
        <f>F252-5</f>
        <v>46224</v>
      </c>
      <c r="F252" s="823">
        <f>F251+7</f>
        <v>46229</v>
      </c>
      <c r="G252" s="823">
        <f>F252+21</f>
        <v>46250</v>
      </c>
    </row>
    <row r="253" spans="1:7" s="520" customFormat="1" ht="15" hidden="1" customHeight="1">
      <c r="A253" s="825"/>
      <c r="B253" s="834" t="s">
        <v>1420</v>
      </c>
      <c r="C253" s="614" t="s">
        <v>1725</v>
      </c>
      <c r="D253" s="614" t="s">
        <v>868</v>
      </c>
      <c r="E253" s="760" t="s">
        <v>2310</v>
      </c>
      <c r="F253" s="760" t="s">
        <v>869</v>
      </c>
      <c r="G253" s="760" t="s">
        <v>2708</v>
      </c>
    </row>
    <row r="254" spans="1:7" s="520" customFormat="1" ht="15" hidden="1" customHeight="1">
      <c r="A254" s="825"/>
      <c r="B254" s="833"/>
      <c r="C254" s="612"/>
      <c r="D254" s="612"/>
      <c r="E254" s="760" t="s">
        <v>2309</v>
      </c>
      <c r="F254" s="760" t="s">
        <v>10</v>
      </c>
      <c r="G254" s="760" t="s">
        <v>11</v>
      </c>
    </row>
    <row r="255" spans="1:7" s="520" customFormat="1" ht="15" hidden="1" customHeight="1">
      <c r="A255" s="825"/>
      <c r="B255" s="760" t="s">
        <v>2616</v>
      </c>
      <c r="C255" s="600" t="s">
        <v>2628</v>
      </c>
      <c r="D255" s="821" t="s">
        <v>2077</v>
      </c>
      <c r="E255" s="824">
        <f>F255-5</f>
        <v>44044</v>
      </c>
      <c r="F255" s="823">
        <v>44049</v>
      </c>
      <c r="G255" s="823">
        <f>F255+17</f>
        <v>44066</v>
      </c>
    </row>
    <row r="256" spans="1:7" s="520" customFormat="1" ht="15" hidden="1" customHeight="1">
      <c r="A256" s="825"/>
      <c r="B256" s="760" t="s">
        <v>2617</v>
      </c>
      <c r="C256" s="600" t="s">
        <v>2666</v>
      </c>
      <c r="D256" s="820"/>
      <c r="E256" s="824">
        <f>F256-5</f>
        <v>44051</v>
      </c>
      <c r="F256" s="823">
        <f>F255+7</f>
        <v>44056</v>
      </c>
      <c r="G256" s="823">
        <f>F256+17</f>
        <v>44073</v>
      </c>
    </row>
    <row r="257" spans="1:7" s="520" customFormat="1" ht="15" hidden="1" customHeight="1">
      <c r="A257" s="825"/>
      <c r="B257" s="760" t="s">
        <v>2735</v>
      </c>
      <c r="C257" s="600" t="s">
        <v>2734</v>
      </c>
      <c r="D257" s="820"/>
      <c r="E257" s="824">
        <f>F257-5</f>
        <v>44058</v>
      </c>
      <c r="F257" s="823">
        <f>F256+7</f>
        <v>44063</v>
      </c>
      <c r="G257" s="823">
        <f>F257+17</f>
        <v>44080</v>
      </c>
    </row>
    <row r="258" spans="1:7" s="520" customFormat="1" ht="15" hidden="1" customHeight="1">
      <c r="A258" s="825"/>
      <c r="B258" s="600" t="s">
        <v>2733</v>
      </c>
      <c r="C258" s="600" t="s">
        <v>2596</v>
      </c>
      <c r="D258" s="820"/>
      <c r="E258" s="824">
        <f>F258-5</f>
        <v>44065</v>
      </c>
      <c r="F258" s="823">
        <f>F257+7</f>
        <v>44070</v>
      </c>
      <c r="G258" s="823">
        <f>F258+17</f>
        <v>44087</v>
      </c>
    </row>
    <row r="259" spans="1:7" s="520" customFormat="1" ht="15" hidden="1" customHeight="1">
      <c r="A259" s="825"/>
      <c r="B259" s="760" t="s">
        <v>2614</v>
      </c>
      <c r="C259" s="600" t="s">
        <v>2732</v>
      </c>
      <c r="D259" s="819"/>
      <c r="E259" s="824">
        <f>F259-5</f>
        <v>44072</v>
      </c>
      <c r="F259" s="823">
        <f>F258+7</f>
        <v>44077</v>
      </c>
      <c r="G259" s="823">
        <f>F259+17</f>
        <v>44094</v>
      </c>
    </row>
    <row r="260" spans="1:7" s="520" customFormat="1" ht="15" customHeight="1">
      <c r="A260" s="825"/>
      <c r="B260" s="565" t="s">
        <v>2311</v>
      </c>
      <c r="C260" s="564"/>
      <c r="D260" s="614" t="s">
        <v>868</v>
      </c>
      <c r="E260" s="760" t="s">
        <v>2310</v>
      </c>
      <c r="F260" s="760" t="s">
        <v>869</v>
      </c>
      <c r="G260" s="760" t="s">
        <v>2708</v>
      </c>
    </row>
    <row r="261" spans="1:7" s="520" customFormat="1" ht="15" customHeight="1">
      <c r="A261" s="825"/>
      <c r="B261" s="562"/>
      <c r="C261" s="561"/>
      <c r="D261" s="612"/>
      <c r="E261" s="760" t="s">
        <v>2309</v>
      </c>
      <c r="F261" s="760" t="s">
        <v>10</v>
      </c>
      <c r="G261" s="760" t="s">
        <v>11</v>
      </c>
    </row>
    <row r="262" spans="1:7" s="520" customFormat="1" ht="15" customHeight="1">
      <c r="A262" s="825"/>
      <c r="B262" s="535" t="s">
        <v>2641</v>
      </c>
      <c r="C262" s="534"/>
      <c r="D262" s="821" t="s">
        <v>2179</v>
      </c>
      <c r="E262" s="824">
        <f>F262-6</f>
        <v>46203</v>
      </c>
      <c r="F262" s="539">
        <v>46209</v>
      </c>
      <c r="G262" s="823">
        <f>F262+20</f>
        <v>46229</v>
      </c>
    </row>
    <row r="263" spans="1:7" s="520" customFormat="1" ht="15" customHeight="1">
      <c r="A263" s="825"/>
      <c r="B263" s="573" t="s">
        <v>2640</v>
      </c>
      <c r="C263" s="572"/>
      <c r="D263" s="820"/>
      <c r="E263" s="824">
        <f>F263-6</f>
        <v>46210</v>
      </c>
      <c r="F263" s="823">
        <f>F262+7</f>
        <v>46216</v>
      </c>
      <c r="G263" s="823">
        <f>F263+20</f>
        <v>46236</v>
      </c>
    </row>
    <row r="264" spans="1:7" s="520" customFormat="1" ht="15" customHeight="1">
      <c r="A264" s="825"/>
      <c r="B264" s="573" t="s">
        <v>2639</v>
      </c>
      <c r="C264" s="572"/>
      <c r="D264" s="820"/>
      <c r="E264" s="824">
        <f>F264-6</f>
        <v>46217</v>
      </c>
      <c r="F264" s="823">
        <f>F263+7</f>
        <v>46223</v>
      </c>
      <c r="G264" s="823">
        <f>F264+20</f>
        <v>46243</v>
      </c>
    </row>
    <row r="265" spans="1:7" s="520" customFormat="1" ht="15" customHeight="1">
      <c r="A265" s="825"/>
      <c r="B265" s="573" t="s">
        <v>2638</v>
      </c>
      <c r="C265" s="572"/>
      <c r="D265" s="820"/>
      <c r="E265" s="824">
        <f>F265-6</f>
        <v>46224</v>
      </c>
      <c r="F265" s="823">
        <f>F264+7</f>
        <v>46230</v>
      </c>
      <c r="G265" s="823">
        <f>F265+20</f>
        <v>46250</v>
      </c>
    </row>
    <row r="266" spans="1:7" s="520" customFormat="1" ht="15" customHeight="1">
      <c r="A266" s="825"/>
      <c r="B266" s="573" t="s">
        <v>2637</v>
      </c>
      <c r="C266" s="572"/>
      <c r="D266" s="819"/>
      <c r="E266" s="824">
        <f>F266-6</f>
        <v>46231</v>
      </c>
      <c r="F266" s="823">
        <f>F265+7</f>
        <v>46237</v>
      </c>
      <c r="G266" s="823">
        <f>F266+20</f>
        <v>46257</v>
      </c>
    </row>
    <row r="267" spans="1:7" s="520" customFormat="1" ht="15" hidden="1" customHeight="1">
      <c r="A267" s="825"/>
      <c r="B267" s="606" t="s">
        <v>1420</v>
      </c>
      <c r="C267" s="614" t="s">
        <v>1725</v>
      </c>
      <c r="D267" s="614" t="s">
        <v>868</v>
      </c>
      <c r="E267" s="760" t="s">
        <v>2310</v>
      </c>
      <c r="F267" s="760" t="s">
        <v>869</v>
      </c>
      <c r="G267" s="760" t="s">
        <v>2708</v>
      </c>
    </row>
    <row r="268" spans="1:7" s="520" customFormat="1" ht="15" hidden="1" customHeight="1">
      <c r="A268" s="825"/>
      <c r="B268" s="606"/>
      <c r="C268" s="612"/>
      <c r="D268" s="612"/>
      <c r="E268" s="760" t="s">
        <v>2309</v>
      </c>
      <c r="F268" s="760" t="s">
        <v>10</v>
      </c>
      <c r="G268" s="760" t="s">
        <v>11</v>
      </c>
    </row>
    <row r="269" spans="1:7" s="520" customFormat="1" ht="15" hidden="1" customHeight="1">
      <c r="A269" s="825"/>
      <c r="B269" s="605" t="s">
        <v>2731</v>
      </c>
      <c r="C269" s="605" t="s">
        <v>2730</v>
      </c>
      <c r="D269" s="821" t="s">
        <v>2381</v>
      </c>
      <c r="E269" s="824">
        <f>F269-8</f>
        <v>44741</v>
      </c>
      <c r="F269" s="539">
        <v>44749</v>
      </c>
      <c r="G269" s="823">
        <f>F269+17</f>
        <v>44766</v>
      </c>
    </row>
    <row r="270" spans="1:7" s="520" customFormat="1" ht="15" hidden="1" customHeight="1">
      <c r="A270" s="825"/>
      <c r="B270" s="605" t="s">
        <v>2729</v>
      </c>
      <c r="C270" s="605" t="s">
        <v>2728</v>
      </c>
      <c r="D270" s="820"/>
      <c r="E270" s="824">
        <f>F270-8</f>
        <v>44748</v>
      </c>
      <c r="F270" s="823">
        <f>F269+7</f>
        <v>44756</v>
      </c>
      <c r="G270" s="823">
        <f>F270+17</f>
        <v>44773</v>
      </c>
    </row>
    <row r="271" spans="1:7" s="520" customFormat="1" ht="15" hidden="1" customHeight="1">
      <c r="A271" s="825"/>
      <c r="B271" s="831" t="s">
        <v>2727</v>
      </c>
      <c r="C271" s="831" t="s">
        <v>2726</v>
      </c>
      <c r="D271" s="820"/>
      <c r="E271" s="824">
        <f>F271-8</f>
        <v>44755</v>
      </c>
      <c r="F271" s="823">
        <f>F270+7</f>
        <v>44763</v>
      </c>
      <c r="G271" s="823">
        <f>F271+17</f>
        <v>44780</v>
      </c>
    </row>
    <row r="272" spans="1:7" s="520" customFormat="1" ht="15" hidden="1" customHeight="1">
      <c r="A272" s="825"/>
      <c r="B272" s="832" t="s">
        <v>2725</v>
      </c>
      <c r="C272" s="831" t="s">
        <v>2724</v>
      </c>
      <c r="D272" s="820"/>
      <c r="E272" s="824">
        <f>F272-8</f>
        <v>44762</v>
      </c>
      <c r="F272" s="823">
        <f>F271+7</f>
        <v>44770</v>
      </c>
      <c r="G272" s="823">
        <f>F272+17</f>
        <v>44787</v>
      </c>
    </row>
    <row r="273" spans="1:7" s="520" customFormat="1" ht="15" hidden="1" customHeight="1">
      <c r="A273" s="825"/>
      <c r="B273" s="832" t="s">
        <v>2337</v>
      </c>
      <c r="C273" s="831" t="s">
        <v>2333</v>
      </c>
      <c r="D273" s="819"/>
      <c r="E273" s="824">
        <f>F273-8</f>
        <v>44769</v>
      </c>
      <c r="F273" s="823">
        <f>F272+7</f>
        <v>44777</v>
      </c>
      <c r="G273" s="823">
        <f>F273+17</f>
        <v>44794</v>
      </c>
    </row>
    <row r="274" spans="1:7" s="520" customFormat="1" ht="15" hidden="1" customHeight="1">
      <c r="A274" s="825"/>
      <c r="B274" s="760"/>
      <c r="C274" s="600"/>
      <c r="D274" s="830"/>
      <c r="E274" s="824"/>
      <c r="F274" s="823"/>
      <c r="G274" s="823"/>
    </row>
    <row r="275" spans="1:7" s="520" customFormat="1" ht="15" hidden="1" customHeight="1">
      <c r="A275" s="825"/>
      <c r="B275" s="770" t="s">
        <v>5</v>
      </c>
      <c r="C275" s="619" t="s">
        <v>6</v>
      </c>
      <c r="D275" s="619" t="s">
        <v>868</v>
      </c>
      <c r="E275" s="760" t="s">
        <v>2310</v>
      </c>
      <c r="F275" s="760" t="s">
        <v>869</v>
      </c>
      <c r="G275" s="760" t="s">
        <v>2708</v>
      </c>
    </row>
    <row r="276" spans="1:7" s="520" customFormat="1" ht="15" hidden="1" customHeight="1">
      <c r="A276" s="825"/>
      <c r="B276" s="827"/>
      <c r="C276" s="826"/>
      <c r="D276" s="826"/>
      <c r="E276" s="760" t="s">
        <v>2309</v>
      </c>
      <c r="F276" s="760" t="s">
        <v>10</v>
      </c>
      <c r="G276" s="760" t="s">
        <v>11</v>
      </c>
    </row>
    <row r="277" spans="1:7" s="520" customFormat="1" ht="15" hidden="1" customHeight="1">
      <c r="A277" s="825"/>
      <c r="B277" s="760" t="s">
        <v>2599</v>
      </c>
      <c r="C277" s="600" t="s">
        <v>2598</v>
      </c>
      <c r="D277" s="773" t="s">
        <v>2179</v>
      </c>
      <c r="E277" s="824">
        <f>F277-6</f>
        <v>44070</v>
      </c>
      <c r="F277" s="823">
        <v>44076</v>
      </c>
      <c r="G277" s="823">
        <f>F277+15</f>
        <v>44091</v>
      </c>
    </row>
    <row r="278" spans="1:7" s="520" customFormat="1" ht="15" hidden="1" customHeight="1">
      <c r="A278" s="825"/>
      <c r="B278" s="760" t="s">
        <v>2597</v>
      </c>
      <c r="C278" s="600" t="s">
        <v>2596</v>
      </c>
      <c r="D278" s="773"/>
      <c r="E278" s="824">
        <f>F278-6</f>
        <v>44077</v>
      </c>
      <c r="F278" s="823">
        <f>F277+7</f>
        <v>44083</v>
      </c>
      <c r="G278" s="823">
        <f>F278+15</f>
        <v>44098</v>
      </c>
    </row>
    <row r="279" spans="1:7" s="520" customFormat="1" ht="15" hidden="1" customHeight="1">
      <c r="A279" s="825"/>
      <c r="B279" s="760" t="s">
        <v>2595</v>
      </c>
      <c r="C279" s="760" t="s">
        <v>2593</v>
      </c>
      <c r="D279" s="773"/>
      <c r="E279" s="824">
        <f>F279-6</f>
        <v>44084</v>
      </c>
      <c r="F279" s="823">
        <f>F278+7</f>
        <v>44090</v>
      </c>
      <c r="G279" s="823">
        <f>F279+15</f>
        <v>44105</v>
      </c>
    </row>
    <row r="280" spans="1:7" s="520" customFormat="1" ht="15" hidden="1" customHeight="1">
      <c r="A280" s="825"/>
      <c r="B280" s="760" t="s">
        <v>2594</v>
      </c>
      <c r="C280" s="600" t="s">
        <v>2593</v>
      </c>
      <c r="D280" s="773"/>
      <c r="E280" s="824">
        <f>F280-6</f>
        <v>44091</v>
      </c>
      <c r="F280" s="823">
        <f>F279+7</f>
        <v>44097</v>
      </c>
      <c r="G280" s="823">
        <f>F280+15</f>
        <v>44112</v>
      </c>
    </row>
    <row r="281" spans="1:7" s="520" customFormat="1" ht="15" hidden="1">
      <c r="A281" s="825"/>
      <c r="B281" s="760" t="s">
        <v>2592</v>
      </c>
      <c r="C281" s="600" t="s">
        <v>2591</v>
      </c>
      <c r="D281" s="773"/>
      <c r="E281" s="824">
        <f>F281-6</f>
        <v>44098</v>
      </c>
      <c r="F281" s="823">
        <f>F280+7</f>
        <v>44104</v>
      </c>
      <c r="G281" s="823">
        <f>F281+15</f>
        <v>44119</v>
      </c>
    </row>
    <row r="282" spans="1:7" s="520" customFormat="1" ht="15" hidden="1" customHeight="1">
      <c r="A282" s="825"/>
      <c r="B282" s="814" t="s">
        <v>1420</v>
      </c>
      <c r="C282" s="612" t="s">
        <v>6</v>
      </c>
      <c r="D282" s="612" t="s">
        <v>868</v>
      </c>
      <c r="E282" s="829" t="s">
        <v>2310</v>
      </c>
      <c r="F282" s="829" t="s">
        <v>869</v>
      </c>
      <c r="G282" s="829" t="s">
        <v>2708</v>
      </c>
    </row>
    <row r="283" spans="1:7" s="520" customFormat="1" ht="15" hidden="1" customHeight="1">
      <c r="A283" s="825"/>
      <c r="B283" s="827"/>
      <c r="C283" s="826"/>
      <c r="D283" s="826"/>
      <c r="E283" s="760" t="s">
        <v>2309</v>
      </c>
      <c r="F283" s="760" t="s">
        <v>10</v>
      </c>
      <c r="G283" s="760" t="s">
        <v>11</v>
      </c>
    </row>
    <row r="284" spans="1:7" s="520" customFormat="1" ht="15" hidden="1" customHeight="1">
      <c r="A284" s="825"/>
      <c r="B284" s="760" t="s">
        <v>2645</v>
      </c>
      <c r="C284" s="600" t="s">
        <v>2723</v>
      </c>
      <c r="D284" s="773" t="s">
        <v>2381</v>
      </c>
      <c r="E284" s="824">
        <f>F284-5</f>
        <v>43765</v>
      </c>
      <c r="F284" s="823">
        <v>43770</v>
      </c>
      <c r="G284" s="823">
        <f>F284+15</f>
        <v>43785</v>
      </c>
    </row>
    <row r="285" spans="1:7" s="520" customFormat="1" ht="15" hidden="1" customHeight="1">
      <c r="A285" s="825"/>
      <c r="B285" s="760" t="s">
        <v>2614</v>
      </c>
      <c r="C285" s="600" t="s">
        <v>2722</v>
      </c>
      <c r="D285" s="773"/>
      <c r="E285" s="824">
        <f>F285-5</f>
        <v>43772</v>
      </c>
      <c r="F285" s="823">
        <f>F284+7</f>
        <v>43777</v>
      </c>
      <c r="G285" s="823">
        <f>F285+15</f>
        <v>43792</v>
      </c>
    </row>
    <row r="286" spans="1:7" s="520" customFormat="1" ht="15" hidden="1" customHeight="1">
      <c r="A286" s="825"/>
      <c r="B286" s="760" t="s">
        <v>2612</v>
      </c>
      <c r="C286" s="600" t="s">
        <v>2721</v>
      </c>
      <c r="D286" s="773"/>
      <c r="E286" s="824">
        <f>F286-5</f>
        <v>43779</v>
      </c>
      <c r="F286" s="823">
        <f>F285+7</f>
        <v>43784</v>
      </c>
      <c r="G286" s="823">
        <f>F286+15</f>
        <v>43799</v>
      </c>
    </row>
    <row r="287" spans="1:7" s="520" customFormat="1" ht="15" hidden="1" customHeight="1">
      <c r="A287" s="825"/>
      <c r="B287" s="771" t="s">
        <v>2616</v>
      </c>
      <c r="C287" s="600" t="s">
        <v>2720</v>
      </c>
      <c r="D287" s="773"/>
      <c r="E287" s="824">
        <f>F287-5</f>
        <v>43786</v>
      </c>
      <c r="F287" s="823">
        <f>F286+7</f>
        <v>43791</v>
      </c>
      <c r="G287" s="823">
        <f>F287+15</f>
        <v>43806</v>
      </c>
    </row>
    <row r="288" spans="1:7" s="520" customFormat="1" ht="15" hidden="1">
      <c r="A288" s="825"/>
      <c r="B288" s="760" t="s">
        <v>2547</v>
      </c>
      <c r="C288" s="600" t="s">
        <v>2719</v>
      </c>
      <c r="D288" s="773"/>
      <c r="E288" s="824">
        <f>F288-5</f>
        <v>43793</v>
      </c>
      <c r="F288" s="823">
        <f>F287+7</f>
        <v>43798</v>
      </c>
      <c r="G288" s="823">
        <f>F288+15</f>
        <v>43813</v>
      </c>
    </row>
    <row r="289" spans="1:8" s="520" customFormat="1" ht="16.5" customHeight="1">
      <c r="A289" s="702" t="s">
        <v>2718</v>
      </c>
      <c r="B289" s="702"/>
      <c r="C289" s="702"/>
      <c r="D289" s="702"/>
      <c r="E289" s="702"/>
      <c r="F289" s="702"/>
      <c r="G289" s="702"/>
      <c r="H289" s="828"/>
    </row>
    <row r="290" spans="1:8" s="520" customFormat="1" ht="15" hidden="1" customHeight="1">
      <c r="A290" s="825"/>
      <c r="B290" s="770" t="s">
        <v>5</v>
      </c>
      <c r="C290" s="619" t="s">
        <v>6</v>
      </c>
      <c r="D290" s="619" t="s">
        <v>868</v>
      </c>
      <c r="E290" s="760" t="s">
        <v>2310</v>
      </c>
      <c r="F290" s="760" t="s">
        <v>869</v>
      </c>
      <c r="G290" s="760" t="s">
        <v>2708</v>
      </c>
    </row>
    <row r="291" spans="1:8" s="520" customFormat="1" ht="15" hidden="1" customHeight="1">
      <c r="A291" s="825"/>
      <c r="B291" s="827"/>
      <c r="C291" s="826"/>
      <c r="D291" s="826"/>
      <c r="E291" s="760" t="s">
        <v>2309</v>
      </c>
      <c r="F291" s="760" t="s">
        <v>10</v>
      </c>
      <c r="G291" s="760" t="s">
        <v>11</v>
      </c>
    </row>
    <row r="292" spans="1:8" s="520" customFormat="1" ht="15" hidden="1" customHeight="1">
      <c r="A292" s="825"/>
      <c r="B292" s="760" t="s">
        <v>2595</v>
      </c>
      <c r="C292" s="600" t="s">
        <v>2653</v>
      </c>
      <c r="D292" s="773" t="s">
        <v>2179</v>
      </c>
      <c r="E292" s="824">
        <f>F292-5</f>
        <v>43583</v>
      </c>
      <c r="F292" s="823">
        <v>43588</v>
      </c>
      <c r="G292" s="823">
        <f>F292+15</f>
        <v>43603</v>
      </c>
    </row>
    <row r="293" spans="1:8" s="520" customFormat="1" ht="15" hidden="1" customHeight="1">
      <c r="A293" s="825"/>
      <c r="B293" s="760" t="s">
        <v>2652</v>
      </c>
      <c r="C293" s="600" t="s">
        <v>2651</v>
      </c>
      <c r="D293" s="773"/>
      <c r="E293" s="824">
        <f>F293-5</f>
        <v>43590</v>
      </c>
      <c r="F293" s="823">
        <f>F292+7</f>
        <v>43595</v>
      </c>
      <c r="G293" s="823">
        <f>F293+15</f>
        <v>43610</v>
      </c>
    </row>
    <row r="294" spans="1:8" s="520" customFormat="1" ht="15" hidden="1" customHeight="1">
      <c r="A294" s="825"/>
      <c r="B294" s="760" t="s">
        <v>2333</v>
      </c>
      <c r="C294" s="760" t="s">
        <v>2333</v>
      </c>
      <c r="D294" s="773"/>
      <c r="E294" s="824">
        <f>F294-5</f>
        <v>43597</v>
      </c>
      <c r="F294" s="823">
        <f>F293+7</f>
        <v>43602</v>
      </c>
      <c r="G294" s="823">
        <f>F294+15</f>
        <v>43617</v>
      </c>
    </row>
    <row r="295" spans="1:8" s="520" customFormat="1" ht="15" hidden="1" customHeight="1">
      <c r="A295" s="825"/>
      <c r="B295" s="760" t="s">
        <v>2650</v>
      </c>
      <c r="C295" s="600" t="s">
        <v>2649</v>
      </c>
      <c r="D295" s="773"/>
      <c r="E295" s="824">
        <f>F295-5</f>
        <v>43604</v>
      </c>
      <c r="F295" s="823">
        <f>F294+7</f>
        <v>43609</v>
      </c>
      <c r="G295" s="823">
        <f>F295+15</f>
        <v>43624</v>
      </c>
    </row>
    <row r="296" spans="1:8" s="520" customFormat="1" ht="15" hidden="1">
      <c r="A296" s="825"/>
      <c r="B296" s="760" t="s">
        <v>2648</v>
      </c>
      <c r="C296" s="600" t="s">
        <v>2647</v>
      </c>
      <c r="D296" s="773"/>
      <c r="E296" s="824">
        <f>F296-5</f>
        <v>43611</v>
      </c>
      <c r="F296" s="823">
        <f>F295+7</f>
        <v>43616</v>
      </c>
      <c r="G296" s="823">
        <f>F296+15</f>
        <v>43631</v>
      </c>
    </row>
    <row r="297" spans="1:8" s="519" customFormat="1" ht="15">
      <c r="A297" s="688"/>
      <c r="B297" s="565" t="s">
        <v>2311</v>
      </c>
      <c r="C297" s="564"/>
      <c r="D297" s="704" t="s">
        <v>2703</v>
      </c>
      <c r="E297" s="588" t="s">
        <v>2310</v>
      </c>
      <c r="F297" s="588" t="s">
        <v>869</v>
      </c>
      <c r="G297" s="588" t="s">
        <v>981</v>
      </c>
      <c r="H297" s="822"/>
    </row>
    <row r="298" spans="1:8" s="519" customFormat="1" ht="15">
      <c r="A298" s="688"/>
      <c r="B298" s="562"/>
      <c r="C298" s="561"/>
      <c r="D298" s="738"/>
      <c r="E298" s="588" t="s">
        <v>2309</v>
      </c>
      <c r="F298" s="588" t="s">
        <v>10</v>
      </c>
      <c r="G298" s="588" t="s">
        <v>11</v>
      </c>
      <c r="H298" s="822"/>
    </row>
    <row r="299" spans="1:8" s="519" customFormat="1" ht="15" customHeight="1">
      <c r="A299" s="688"/>
      <c r="B299" s="535" t="s">
        <v>2717</v>
      </c>
      <c r="C299" s="534"/>
      <c r="D299" s="821" t="s">
        <v>2432</v>
      </c>
      <c r="E299" s="584">
        <f>F299-5</f>
        <v>46199</v>
      </c>
      <c r="F299" s="823">
        <v>46204</v>
      </c>
      <c r="G299" s="628">
        <f>F299+24</f>
        <v>46228</v>
      </c>
    </row>
    <row r="300" spans="1:8" s="519" customFormat="1" ht="15" customHeight="1">
      <c r="A300" s="688"/>
      <c r="B300" s="573" t="s">
        <v>2716</v>
      </c>
      <c r="C300" s="572"/>
      <c r="D300" s="820"/>
      <c r="E300" s="584">
        <f>F300-5</f>
        <v>46206</v>
      </c>
      <c r="F300" s="628">
        <f>F299+7</f>
        <v>46211</v>
      </c>
      <c r="G300" s="628">
        <f>F300+24</f>
        <v>46235</v>
      </c>
    </row>
    <row r="301" spans="1:8" s="519" customFormat="1" ht="15" customHeight="1">
      <c r="A301" s="688"/>
      <c r="B301" s="535" t="s">
        <v>2715</v>
      </c>
      <c r="C301" s="534"/>
      <c r="D301" s="820"/>
      <c r="E301" s="584">
        <f>F301-5</f>
        <v>46213</v>
      </c>
      <c r="F301" s="628">
        <f>F300+7</f>
        <v>46218</v>
      </c>
      <c r="G301" s="628">
        <f>F301+24</f>
        <v>46242</v>
      </c>
    </row>
    <row r="302" spans="1:8" s="519" customFormat="1" ht="15" customHeight="1">
      <c r="A302" s="688"/>
      <c r="B302" s="573" t="s">
        <v>2714</v>
      </c>
      <c r="C302" s="572"/>
      <c r="D302" s="820"/>
      <c r="E302" s="584">
        <f>F302-5</f>
        <v>46220</v>
      </c>
      <c r="F302" s="628">
        <f>F301+7</f>
        <v>46225</v>
      </c>
      <c r="G302" s="628">
        <f>F302+24</f>
        <v>46249</v>
      </c>
    </row>
    <row r="303" spans="1:8" s="519" customFormat="1" ht="15" customHeight="1">
      <c r="A303" s="672"/>
      <c r="B303" s="573" t="s">
        <v>2376</v>
      </c>
      <c r="C303" s="572"/>
      <c r="D303" s="819"/>
      <c r="E303" s="584">
        <f>F303-5</f>
        <v>46227</v>
      </c>
      <c r="F303" s="628">
        <f>F302+7</f>
        <v>46232</v>
      </c>
      <c r="G303" s="628">
        <f>F303+24</f>
        <v>46256</v>
      </c>
    </row>
    <row r="304" spans="1:8" s="520" customFormat="1" ht="16.5" customHeight="1">
      <c r="A304" s="702" t="s">
        <v>2702</v>
      </c>
      <c r="B304" s="702"/>
      <c r="C304" s="702"/>
      <c r="D304" s="702"/>
      <c r="E304" s="702"/>
      <c r="F304" s="702"/>
      <c r="G304" s="702"/>
      <c r="H304" s="828"/>
    </row>
    <row r="305" spans="1:8" s="520" customFormat="1" ht="15" hidden="1" customHeight="1">
      <c r="A305" s="825"/>
      <c r="B305" s="770" t="s">
        <v>5</v>
      </c>
      <c r="C305" s="619" t="s">
        <v>6</v>
      </c>
      <c r="D305" s="619" t="s">
        <v>868</v>
      </c>
      <c r="E305" s="760" t="s">
        <v>2310</v>
      </c>
      <c r="F305" s="760" t="s">
        <v>869</v>
      </c>
      <c r="G305" s="760" t="s">
        <v>2708</v>
      </c>
    </row>
    <row r="306" spans="1:8" s="520" customFormat="1" ht="15" hidden="1" customHeight="1">
      <c r="A306" s="825"/>
      <c r="B306" s="827"/>
      <c r="C306" s="826"/>
      <c r="D306" s="826"/>
      <c r="E306" s="760" t="s">
        <v>2309</v>
      </c>
      <c r="F306" s="760" t="s">
        <v>10</v>
      </c>
      <c r="G306" s="760" t="s">
        <v>11</v>
      </c>
    </row>
    <row r="307" spans="1:8" s="520" customFormat="1" ht="15" hidden="1" customHeight="1">
      <c r="A307" s="825"/>
      <c r="B307" s="760" t="s">
        <v>2595</v>
      </c>
      <c r="C307" s="600" t="s">
        <v>2653</v>
      </c>
      <c r="D307" s="773" t="s">
        <v>2179</v>
      </c>
      <c r="E307" s="824">
        <f>F307-5</f>
        <v>43583</v>
      </c>
      <c r="F307" s="823">
        <v>43588</v>
      </c>
      <c r="G307" s="823">
        <f>F307+15</f>
        <v>43603</v>
      </c>
    </row>
    <row r="308" spans="1:8" s="520" customFormat="1" ht="15" hidden="1" customHeight="1">
      <c r="A308" s="825"/>
      <c r="B308" s="760" t="s">
        <v>2652</v>
      </c>
      <c r="C308" s="600" t="s">
        <v>2651</v>
      </c>
      <c r="D308" s="773"/>
      <c r="E308" s="824">
        <f>F308-5</f>
        <v>43590</v>
      </c>
      <c r="F308" s="823">
        <f>F307+7</f>
        <v>43595</v>
      </c>
      <c r="G308" s="823">
        <f>F308+15</f>
        <v>43610</v>
      </c>
    </row>
    <row r="309" spans="1:8" s="520" customFormat="1" ht="15" hidden="1" customHeight="1">
      <c r="A309" s="825"/>
      <c r="B309" s="760" t="s">
        <v>2333</v>
      </c>
      <c r="C309" s="760" t="s">
        <v>2333</v>
      </c>
      <c r="D309" s="773"/>
      <c r="E309" s="824">
        <f>F309-5</f>
        <v>43597</v>
      </c>
      <c r="F309" s="823">
        <f>F308+7</f>
        <v>43602</v>
      </c>
      <c r="G309" s="823">
        <f>F309+15</f>
        <v>43617</v>
      </c>
    </row>
    <row r="310" spans="1:8" s="520" customFormat="1" ht="15" hidden="1" customHeight="1">
      <c r="A310" s="825"/>
      <c r="B310" s="760" t="s">
        <v>2650</v>
      </c>
      <c r="C310" s="600" t="s">
        <v>2649</v>
      </c>
      <c r="D310" s="773"/>
      <c r="E310" s="824">
        <f>F310-5</f>
        <v>43604</v>
      </c>
      <c r="F310" s="823">
        <f>F309+7</f>
        <v>43609</v>
      </c>
      <c r="G310" s="823">
        <f>F310+15</f>
        <v>43624</v>
      </c>
    </row>
    <row r="311" spans="1:8" s="520" customFormat="1" ht="15" hidden="1">
      <c r="A311" s="825"/>
      <c r="B311" s="760" t="s">
        <v>2648</v>
      </c>
      <c r="C311" s="600" t="s">
        <v>2647</v>
      </c>
      <c r="D311" s="773"/>
      <c r="E311" s="824">
        <f>F311-5</f>
        <v>43611</v>
      </c>
      <c r="F311" s="823">
        <f>F310+7</f>
        <v>43616</v>
      </c>
      <c r="G311" s="823">
        <f>F311+15</f>
        <v>43631</v>
      </c>
    </row>
    <row r="312" spans="1:8" s="519" customFormat="1" ht="15" hidden="1">
      <c r="B312" s="633" t="s">
        <v>2311</v>
      </c>
      <c r="C312" s="632"/>
      <c r="D312" s="704" t="s">
        <v>2703</v>
      </c>
      <c r="E312" s="588" t="s">
        <v>2310</v>
      </c>
      <c r="F312" s="588" t="s">
        <v>869</v>
      </c>
      <c r="G312" s="588" t="s">
        <v>2702</v>
      </c>
      <c r="H312" s="822"/>
    </row>
    <row r="313" spans="1:8" s="519" customFormat="1" ht="15" hidden="1">
      <c r="A313" s="688"/>
      <c r="B313" s="631"/>
      <c r="C313" s="630"/>
      <c r="D313" s="738"/>
      <c r="E313" s="588" t="s">
        <v>2309</v>
      </c>
      <c r="F313" s="588" t="s">
        <v>10</v>
      </c>
      <c r="G313" s="588" t="s">
        <v>11</v>
      </c>
      <c r="H313" s="822"/>
    </row>
    <row r="314" spans="1:8" s="519" customFormat="1" ht="15" hidden="1" customHeight="1">
      <c r="A314" s="688"/>
      <c r="B314" s="535" t="s">
        <v>2713</v>
      </c>
      <c r="C314" s="534"/>
      <c r="D314" s="821" t="s">
        <v>2432</v>
      </c>
      <c r="E314" s="584">
        <f>F314-5</f>
        <v>46111</v>
      </c>
      <c r="F314" s="823">
        <v>46116</v>
      </c>
      <c r="G314" s="628">
        <f>F314+28</f>
        <v>46144</v>
      </c>
    </row>
    <row r="315" spans="1:8" s="519" customFormat="1" ht="15" hidden="1" customHeight="1">
      <c r="A315" s="688"/>
      <c r="B315" s="573" t="s">
        <v>2712</v>
      </c>
      <c r="C315" s="572"/>
      <c r="D315" s="820"/>
      <c r="E315" s="584">
        <f>F315-5</f>
        <v>46118</v>
      </c>
      <c r="F315" s="628">
        <f>F314+7</f>
        <v>46123</v>
      </c>
      <c r="G315" s="628">
        <f>F315+28</f>
        <v>46151</v>
      </c>
    </row>
    <row r="316" spans="1:8" s="519" customFormat="1" ht="15" hidden="1" customHeight="1">
      <c r="A316" s="688"/>
      <c r="B316" s="535" t="s">
        <v>2711</v>
      </c>
      <c r="C316" s="534"/>
      <c r="D316" s="820"/>
      <c r="E316" s="584">
        <f>F316-5</f>
        <v>46125</v>
      </c>
      <c r="F316" s="628">
        <f>F315+7</f>
        <v>46130</v>
      </c>
      <c r="G316" s="628">
        <f>F316+28</f>
        <v>46158</v>
      </c>
    </row>
    <row r="317" spans="1:8" s="519" customFormat="1" ht="15" hidden="1" customHeight="1">
      <c r="A317" s="688"/>
      <c r="B317" s="573" t="s">
        <v>2710</v>
      </c>
      <c r="C317" s="572"/>
      <c r="D317" s="820"/>
      <c r="E317" s="584">
        <f>F317-5</f>
        <v>46132</v>
      </c>
      <c r="F317" s="628">
        <f>F316+7</f>
        <v>46137</v>
      </c>
      <c r="G317" s="628">
        <f>F317+28</f>
        <v>46165</v>
      </c>
    </row>
    <row r="318" spans="1:8" s="519" customFormat="1" ht="15" hidden="1" customHeight="1">
      <c r="A318" s="688"/>
      <c r="B318" s="573" t="s">
        <v>2709</v>
      </c>
      <c r="C318" s="572"/>
      <c r="D318" s="819"/>
      <c r="E318" s="584">
        <f>F318-5</f>
        <v>46139</v>
      </c>
      <c r="F318" s="628">
        <f>F317+7</f>
        <v>46144</v>
      </c>
      <c r="G318" s="628">
        <f>F318+28</f>
        <v>46172</v>
      </c>
    </row>
    <row r="319" spans="1:8" s="520" customFormat="1" ht="15" customHeight="1">
      <c r="A319" s="825"/>
      <c r="B319" s="565" t="s">
        <v>2311</v>
      </c>
      <c r="C319" s="564"/>
      <c r="D319" s="619" t="s">
        <v>868</v>
      </c>
      <c r="E319" s="760" t="s">
        <v>2310</v>
      </c>
      <c r="F319" s="760" t="s">
        <v>869</v>
      </c>
      <c r="G319" s="760" t="s">
        <v>2708</v>
      </c>
    </row>
    <row r="320" spans="1:8" s="520" customFormat="1" ht="15" customHeight="1">
      <c r="A320" s="825"/>
      <c r="B320" s="562"/>
      <c r="C320" s="561"/>
      <c r="D320" s="826"/>
      <c r="E320" s="760" t="s">
        <v>2309</v>
      </c>
      <c r="F320" s="760" t="s">
        <v>10</v>
      </c>
      <c r="G320" s="760" t="s">
        <v>11</v>
      </c>
    </row>
    <row r="321" spans="1:8" s="520" customFormat="1" ht="15" customHeight="1">
      <c r="A321" s="825"/>
      <c r="B321" s="573" t="s">
        <v>2707</v>
      </c>
      <c r="C321" s="572"/>
      <c r="D321" s="773" t="s">
        <v>2381</v>
      </c>
      <c r="E321" s="824">
        <f>F321-5</f>
        <v>46204</v>
      </c>
      <c r="F321" s="823">
        <v>46209</v>
      </c>
      <c r="G321" s="823">
        <f>F321+15</f>
        <v>46224</v>
      </c>
    </row>
    <row r="322" spans="1:8" s="520" customFormat="1" ht="15" customHeight="1">
      <c r="A322" s="825"/>
      <c r="B322" s="573" t="s">
        <v>2706</v>
      </c>
      <c r="C322" s="572"/>
      <c r="D322" s="773"/>
      <c r="E322" s="824">
        <f>F322-5</f>
        <v>46211</v>
      </c>
      <c r="F322" s="823">
        <f>F321+7</f>
        <v>46216</v>
      </c>
      <c r="G322" s="823">
        <f>F322+15</f>
        <v>46231</v>
      </c>
    </row>
    <row r="323" spans="1:8" s="520" customFormat="1" ht="15" customHeight="1">
      <c r="A323" s="825"/>
      <c r="B323" s="573" t="s">
        <v>2705</v>
      </c>
      <c r="C323" s="572"/>
      <c r="D323" s="773"/>
      <c r="E323" s="824">
        <f>F323-5</f>
        <v>46218</v>
      </c>
      <c r="F323" s="823">
        <f>F322+7</f>
        <v>46223</v>
      </c>
      <c r="G323" s="823">
        <f>F323+15</f>
        <v>46238</v>
      </c>
    </row>
    <row r="324" spans="1:8" s="520" customFormat="1" ht="15" customHeight="1">
      <c r="A324" s="825"/>
      <c r="B324" s="573" t="s">
        <v>2704</v>
      </c>
      <c r="C324" s="572"/>
      <c r="D324" s="773"/>
      <c r="E324" s="824">
        <f>F324-5</f>
        <v>46225</v>
      </c>
      <c r="F324" s="823">
        <f>F323+7</f>
        <v>46230</v>
      </c>
      <c r="G324" s="823">
        <f>F324+15</f>
        <v>46245</v>
      </c>
    </row>
    <row r="325" spans="1:8" s="520" customFormat="1" ht="15">
      <c r="A325" s="825"/>
      <c r="B325" s="573" t="s">
        <v>2337</v>
      </c>
      <c r="C325" s="572"/>
      <c r="D325" s="773"/>
      <c r="E325" s="824">
        <f>F325-5</f>
        <v>46232</v>
      </c>
      <c r="F325" s="823">
        <f>F324+7</f>
        <v>46237</v>
      </c>
      <c r="G325" s="823">
        <f>F325+15</f>
        <v>46252</v>
      </c>
    </row>
    <row r="326" spans="1:8" s="519" customFormat="1" ht="15" hidden="1">
      <c r="A326" s="688"/>
      <c r="B326" s="633" t="s">
        <v>2311</v>
      </c>
      <c r="C326" s="632"/>
      <c r="D326" s="705" t="s">
        <v>2703</v>
      </c>
      <c r="E326" s="588" t="s">
        <v>2310</v>
      </c>
      <c r="F326" s="588" t="s">
        <v>869</v>
      </c>
      <c r="G326" s="588" t="s">
        <v>2702</v>
      </c>
      <c r="H326" s="822"/>
    </row>
    <row r="327" spans="1:8" s="519" customFormat="1" ht="15" hidden="1">
      <c r="A327" s="688"/>
      <c r="B327" s="631"/>
      <c r="C327" s="630"/>
      <c r="D327" s="813"/>
      <c r="E327" s="588" t="s">
        <v>2309</v>
      </c>
      <c r="F327" s="588" t="s">
        <v>10</v>
      </c>
      <c r="G327" s="588" t="s">
        <v>11</v>
      </c>
      <c r="H327" s="822"/>
    </row>
    <row r="328" spans="1:8" s="519" customFormat="1" ht="15" hidden="1" customHeight="1">
      <c r="A328" s="688"/>
      <c r="B328" s="535" t="s">
        <v>2701</v>
      </c>
      <c r="C328" s="534"/>
      <c r="D328" s="821" t="s">
        <v>2179</v>
      </c>
      <c r="E328" s="584">
        <f>F328-6</f>
        <v>46049</v>
      </c>
      <c r="F328" s="539">
        <v>46055</v>
      </c>
      <c r="G328" s="628">
        <f>F328+25</f>
        <v>46080</v>
      </c>
    </row>
    <row r="329" spans="1:8" s="519" customFormat="1" ht="15" hidden="1" customHeight="1">
      <c r="A329" s="688"/>
      <c r="B329" s="573" t="s">
        <v>2700</v>
      </c>
      <c r="C329" s="572"/>
      <c r="D329" s="820"/>
      <c r="E329" s="584">
        <f>F329-6</f>
        <v>46056</v>
      </c>
      <c r="F329" s="628">
        <f>F328+7</f>
        <v>46062</v>
      </c>
      <c r="G329" s="628">
        <f>F329+25</f>
        <v>46087</v>
      </c>
    </row>
    <row r="330" spans="1:8" s="519" customFormat="1" ht="15" hidden="1" customHeight="1">
      <c r="A330" s="688"/>
      <c r="B330" s="573" t="s">
        <v>2699</v>
      </c>
      <c r="C330" s="572"/>
      <c r="D330" s="820"/>
      <c r="E330" s="584">
        <f>F330-6</f>
        <v>46063</v>
      </c>
      <c r="F330" s="628">
        <f>F329+7</f>
        <v>46069</v>
      </c>
      <c r="G330" s="628">
        <f>F330+25</f>
        <v>46094</v>
      </c>
    </row>
    <row r="331" spans="1:8" s="519" customFormat="1" ht="15" hidden="1" customHeight="1">
      <c r="A331" s="688"/>
      <c r="B331" s="573" t="s">
        <v>2698</v>
      </c>
      <c r="C331" s="572"/>
      <c r="D331" s="820"/>
      <c r="E331" s="584">
        <f>F331-6</f>
        <v>46070</v>
      </c>
      <c r="F331" s="628">
        <f>F330+7</f>
        <v>46076</v>
      </c>
      <c r="G331" s="628">
        <f>F331+25</f>
        <v>46101</v>
      </c>
    </row>
    <row r="332" spans="1:8" s="519" customFormat="1" ht="15" hidden="1" customHeight="1">
      <c r="A332" s="672"/>
      <c r="B332" s="573" t="s">
        <v>2337</v>
      </c>
      <c r="C332" s="572"/>
      <c r="D332" s="819"/>
      <c r="E332" s="584">
        <f>F332-6</f>
        <v>46077</v>
      </c>
      <c r="F332" s="628">
        <f>F331+7</f>
        <v>46083</v>
      </c>
      <c r="G332" s="628">
        <f>F332+25</f>
        <v>46108</v>
      </c>
    </row>
    <row r="333" spans="1:8" s="520" customFormat="1" ht="14.1" customHeight="1">
      <c r="A333" s="702" t="s">
        <v>2697</v>
      </c>
      <c r="B333" s="702"/>
      <c r="C333" s="643"/>
      <c r="D333" s="784"/>
      <c r="E333" s="596"/>
      <c r="F333" s="783"/>
      <c r="G333" s="783"/>
      <c r="H333" s="727"/>
    </row>
    <row r="334" spans="1:8" s="519" customFormat="1" ht="15" customHeight="1">
      <c r="A334" s="688"/>
      <c r="B334" s="565" t="s">
        <v>2311</v>
      </c>
      <c r="C334" s="564"/>
      <c r="D334" s="705" t="s">
        <v>868</v>
      </c>
      <c r="E334" s="588" t="s">
        <v>2310</v>
      </c>
      <c r="F334" s="812" t="s">
        <v>869</v>
      </c>
      <c r="G334" s="588" t="s">
        <v>980</v>
      </c>
      <c r="H334" s="811"/>
    </row>
    <row r="335" spans="1:8" s="519" customFormat="1" ht="15" customHeight="1">
      <c r="A335" s="688"/>
      <c r="B335" s="562"/>
      <c r="C335" s="561"/>
      <c r="D335" s="813"/>
      <c r="E335" s="588" t="s">
        <v>2309</v>
      </c>
      <c r="F335" s="812" t="s">
        <v>10</v>
      </c>
      <c r="G335" s="588" t="s">
        <v>11</v>
      </c>
      <c r="H335" s="811"/>
    </row>
    <row r="336" spans="1:8" s="519" customFormat="1" ht="15" customHeight="1">
      <c r="A336" s="688"/>
      <c r="B336" s="573" t="s">
        <v>2682</v>
      </c>
      <c r="C336" s="572"/>
      <c r="D336" s="810" t="s">
        <v>2432</v>
      </c>
      <c r="E336" s="584">
        <f>F336-5</f>
        <v>46204</v>
      </c>
      <c r="F336" s="628">
        <v>46209</v>
      </c>
      <c r="G336" s="628">
        <f>F336+19</f>
        <v>46228</v>
      </c>
      <c r="H336" s="807"/>
    </row>
    <row r="337" spans="1:11" s="519" customFormat="1" ht="15" customHeight="1">
      <c r="A337" s="688"/>
      <c r="B337" s="573" t="s">
        <v>2376</v>
      </c>
      <c r="C337" s="572"/>
      <c r="D337" s="809"/>
      <c r="E337" s="584">
        <f>F337-5</f>
        <v>46211</v>
      </c>
      <c r="F337" s="628">
        <f>F336+7</f>
        <v>46216</v>
      </c>
      <c r="G337" s="628">
        <f>F337+19</f>
        <v>46235</v>
      </c>
      <c r="H337" s="807"/>
      <c r="I337" s="806"/>
      <c r="J337" s="806"/>
      <c r="K337" s="806"/>
    </row>
    <row r="338" spans="1:11" s="519" customFormat="1" ht="15" customHeight="1">
      <c r="A338" s="688"/>
      <c r="B338" s="535" t="s">
        <v>2681</v>
      </c>
      <c r="C338" s="534"/>
      <c r="D338" s="809"/>
      <c r="E338" s="584">
        <f>F338-5</f>
        <v>46218</v>
      </c>
      <c r="F338" s="628">
        <f>F337+7</f>
        <v>46223</v>
      </c>
      <c r="G338" s="628">
        <f>F338+19</f>
        <v>46242</v>
      </c>
      <c r="H338" s="807"/>
      <c r="I338" s="806"/>
      <c r="J338" s="806"/>
      <c r="K338" s="806"/>
    </row>
    <row r="339" spans="1:11" s="519" customFormat="1" ht="15" customHeight="1">
      <c r="A339" s="688"/>
      <c r="B339" s="573" t="s">
        <v>2680</v>
      </c>
      <c r="C339" s="572"/>
      <c r="D339" s="809"/>
      <c r="E339" s="584">
        <f>F339-5</f>
        <v>46225</v>
      </c>
      <c r="F339" s="628">
        <f>F338+7</f>
        <v>46230</v>
      </c>
      <c r="G339" s="628">
        <f>F339+19</f>
        <v>46249</v>
      </c>
      <c r="H339" s="807"/>
      <c r="I339" s="806"/>
      <c r="J339" s="806"/>
      <c r="K339" s="806"/>
    </row>
    <row r="340" spans="1:11" s="519" customFormat="1" ht="15" customHeight="1">
      <c r="A340" s="688"/>
      <c r="B340" s="573" t="s">
        <v>2679</v>
      </c>
      <c r="C340" s="572"/>
      <c r="D340" s="808"/>
      <c r="E340" s="584">
        <f>F340-5</f>
        <v>46232</v>
      </c>
      <c r="F340" s="628">
        <f>F339+7</f>
        <v>46237</v>
      </c>
      <c r="G340" s="628">
        <f>F340+19</f>
        <v>46256</v>
      </c>
      <c r="H340" s="807"/>
      <c r="I340" s="806"/>
      <c r="J340" s="806"/>
      <c r="K340" s="806"/>
    </row>
    <row r="341" spans="1:11" s="520" customFormat="1" ht="15.75" customHeight="1">
      <c r="A341" s="702" t="s">
        <v>891</v>
      </c>
      <c r="B341" s="702"/>
      <c r="C341" s="643"/>
      <c r="D341" s="784"/>
      <c r="E341" s="596"/>
      <c r="F341" s="783"/>
      <c r="G341" s="818"/>
      <c r="H341" s="817"/>
      <c r="I341" s="816"/>
      <c r="J341" s="816"/>
      <c r="K341" s="816"/>
    </row>
    <row r="342" spans="1:11" s="519" customFormat="1" ht="15" hidden="1" customHeight="1">
      <c r="A342" s="688"/>
      <c r="B342" s="815" t="s">
        <v>5</v>
      </c>
      <c r="C342" s="705" t="s">
        <v>6</v>
      </c>
      <c r="D342" s="705" t="s">
        <v>868</v>
      </c>
      <c r="E342" s="588" t="s">
        <v>2310</v>
      </c>
      <c r="F342" s="812" t="s">
        <v>869</v>
      </c>
      <c r="G342" s="588" t="s">
        <v>2182</v>
      </c>
      <c r="H342" s="811"/>
      <c r="I342" s="806"/>
      <c r="J342" s="806"/>
      <c r="K342" s="806"/>
    </row>
    <row r="343" spans="1:11" s="519" customFormat="1" ht="15" hidden="1" customHeight="1">
      <c r="A343" s="688"/>
      <c r="B343" s="814"/>
      <c r="C343" s="813"/>
      <c r="D343" s="813"/>
      <c r="E343" s="588" t="s">
        <v>2309</v>
      </c>
      <c r="F343" s="812" t="s">
        <v>10</v>
      </c>
      <c r="G343" s="712" t="s">
        <v>11</v>
      </c>
      <c r="H343" s="811"/>
      <c r="I343" s="806"/>
      <c r="J343" s="806"/>
      <c r="K343" s="806"/>
    </row>
    <row r="344" spans="1:11" s="519" customFormat="1" ht="15" hidden="1" customHeight="1">
      <c r="A344" s="688"/>
      <c r="B344" s="760" t="s">
        <v>2337</v>
      </c>
      <c r="C344" s="600" t="s">
        <v>2333</v>
      </c>
      <c r="D344" s="789" t="s">
        <v>2696</v>
      </c>
      <c r="E344" s="584">
        <f>F344-5</f>
        <v>44010</v>
      </c>
      <c r="F344" s="628">
        <v>44015</v>
      </c>
      <c r="G344" s="628">
        <f>F344+14</f>
        <v>44029</v>
      </c>
      <c r="H344" s="807"/>
    </row>
    <row r="345" spans="1:11" s="519" customFormat="1" ht="15" hidden="1" customHeight="1">
      <c r="A345" s="688"/>
      <c r="B345" s="760" t="s">
        <v>2695</v>
      </c>
      <c r="C345" s="600" t="s">
        <v>2691</v>
      </c>
      <c r="D345" s="788"/>
      <c r="E345" s="584">
        <f>F345-5</f>
        <v>44017</v>
      </c>
      <c r="F345" s="628">
        <f>F344+7</f>
        <v>44022</v>
      </c>
      <c r="G345" s="628">
        <f>F345+14</f>
        <v>44036</v>
      </c>
      <c r="H345" s="807"/>
      <c r="I345" s="806"/>
      <c r="J345" s="806"/>
      <c r="K345" s="806"/>
    </row>
    <row r="346" spans="1:11" s="519" customFormat="1" ht="15" hidden="1" customHeight="1">
      <c r="A346" s="688"/>
      <c r="B346" s="760" t="s">
        <v>2694</v>
      </c>
      <c r="C346" s="600" t="s">
        <v>2691</v>
      </c>
      <c r="D346" s="788"/>
      <c r="E346" s="584">
        <f>F346-5</f>
        <v>44024</v>
      </c>
      <c r="F346" s="628">
        <f>F345+7</f>
        <v>44029</v>
      </c>
      <c r="G346" s="628">
        <f>F346+14</f>
        <v>44043</v>
      </c>
      <c r="H346" s="807"/>
      <c r="I346" s="806"/>
      <c r="J346" s="806"/>
      <c r="K346" s="806"/>
    </row>
    <row r="347" spans="1:11" s="519" customFormat="1" ht="15" hidden="1" customHeight="1">
      <c r="A347" s="688"/>
      <c r="B347" s="760" t="s">
        <v>2693</v>
      </c>
      <c r="C347" s="600" t="s">
        <v>2691</v>
      </c>
      <c r="D347" s="788"/>
      <c r="E347" s="584">
        <f>F347-5</f>
        <v>44031</v>
      </c>
      <c r="F347" s="628">
        <f>F346+7</f>
        <v>44036</v>
      </c>
      <c r="G347" s="628">
        <f>F347+14</f>
        <v>44050</v>
      </c>
      <c r="H347" s="807"/>
      <c r="I347" s="806"/>
      <c r="J347" s="806"/>
      <c r="K347" s="806"/>
    </row>
    <row r="348" spans="1:11" s="519" customFormat="1" ht="15" hidden="1" customHeight="1">
      <c r="A348" s="688"/>
      <c r="B348" s="760" t="s">
        <v>2692</v>
      </c>
      <c r="C348" s="600" t="s">
        <v>2691</v>
      </c>
      <c r="D348" s="787"/>
      <c r="E348" s="584">
        <f>F348-5</f>
        <v>44038</v>
      </c>
      <c r="F348" s="628">
        <f>F347+7</f>
        <v>44043</v>
      </c>
      <c r="G348" s="628">
        <f>F348+14</f>
        <v>44057</v>
      </c>
      <c r="H348" s="807"/>
      <c r="I348" s="806"/>
      <c r="J348" s="806"/>
      <c r="K348" s="806"/>
    </row>
    <row r="349" spans="1:11" s="519" customFormat="1" ht="15" customHeight="1">
      <c r="A349" s="688"/>
      <c r="B349" s="565" t="s">
        <v>2311</v>
      </c>
      <c r="C349" s="564"/>
      <c r="D349" s="704" t="s">
        <v>868</v>
      </c>
      <c r="E349" s="588" t="s">
        <v>2310</v>
      </c>
      <c r="F349" s="812" t="s">
        <v>869</v>
      </c>
      <c r="G349" s="588" t="s">
        <v>2182</v>
      </c>
      <c r="H349" s="811"/>
      <c r="I349" s="806"/>
      <c r="J349" s="806"/>
      <c r="K349" s="806"/>
    </row>
    <row r="350" spans="1:11" s="519" customFormat="1" ht="15" customHeight="1">
      <c r="A350" s="688"/>
      <c r="B350" s="562"/>
      <c r="C350" s="561"/>
      <c r="D350" s="738"/>
      <c r="E350" s="588" t="s">
        <v>2309</v>
      </c>
      <c r="F350" s="812" t="s">
        <v>10</v>
      </c>
      <c r="G350" s="712" t="s">
        <v>11</v>
      </c>
      <c r="H350" s="811"/>
      <c r="I350" s="806"/>
      <c r="J350" s="806"/>
      <c r="K350" s="806"/>
    </row>
    <row r="351" spans="1:11" s="519" customFormat="1" ht="15" customHeight="1">
      <c r="A351" s="688"/>
      <c r="B351" s="573" t="s">
        <v>2682</v>
      </c>
      <c r="C351" s="572"/>
      <c r="D351" s="810" t="s">
        <v>2690</v>
      </c>
      <c r="E351" s="584">
        <f>F351-5</f>
        <v>46204</v>
      </c>
      <c r="F351" s="628">
        <v>46209</v>
      </c>
      <c r="G351" s="628">
        <f>F351+23</f>
        <v>46232</v>
      </c>
      <c r="H351" s="807"/>
    </row>
    <row r="352" spans="1:11" s="519" customFormat="1" ht="15" customHeight="1">
      <c r="A352" s="688"/>
      <c r="B352" s="573" t="s">
        <v>2376</v>
      </c>
      <c r="C352" s="572"/>
      <c r="D352" s="809"/>
      <c r="E352" s="584">
        <f>F352-5</f>
        <v>46211</v>
      </c>
      <c r="F352" s="628">
        <f>F351+7</f>
        <v>46216</v>
      </c>
      <c r="G352" s="628">
        <f>F352+23</f>
        <v>46239</v>
      </c>
      <c r="H352" s="807"/>
      <c r="I352" s="806"/>
      <c r="J352" s="806"/>
      <c r="K352" s="806"/>
    </row>
    <row r="353" spans="1:11" s="519" customFormat="1" ht="15" customHeight="1">
      <c r="A353" s="688"/>
      <c r="B353" s="535" t="s">
        <v>2681</v>
      </c>
      <c r="C353" s="534"/>
      <c r="D353" s="809"/>
      <c r="E353" s="584">
        <f>F353-5</f>
        <v>46218</v>
      </c>
      <c r="F353" s="628">
        <f>F352+7</f>
        <v>46223</v>
      </c>
      <c r="G353" s="628">
        <f>F353+23</f>
        <v>46246</v>
      </c>
      <c r="H353" s="807"/>
      <c r="I353" s="806"/>
      <c r="J353" s="806"/>
      <c r="K353" s="806"/>
    </row>
    <row r="354" spans="1:11" s="519" customFormat="1" ht="15" customHeight="1">
      <c r="A354" s="688"/>
      <c r="B354" s="573" t="s">
        <v>2680</v>
      </c>
      <c r="C354" s="572"/>
      <c r="D354" s="809"/>
      <c r="E354" s="584">
        <f>F354-5</f>
        <v>46225</v>
      </c>
      <c r="F354" s="628">
        <f>F353+7</f>
        <v>46230</v>
      </c>
      <c r="G354" s="628">
        <f>F354+23</f>
        <v>46253</v>
      </c>
      <c r="H354" s="807"/>
      <c r="I354" s="806"/>
      <c r="J354" s="806"/>
      <c r="K354" s="806"/>
    </row>
    <row r="355" spans="1:11" s="519" customFormat="1" ht="15" customHeight="1">
      <c r="A355" s="688"/>
      <c r="B355" s="573" t="s">
        <v>2679</v>
      </c>
      <c r="C355" s="572"/>
      <c r="D355" s="808"/>
      <c r="E355" s="584">
        <f>F355-5</f>
        <v>46232</v>
      </c>
      <c r="F355" s="628">
        <f>F354+7</f>
        <v>46237</v>
      </c>
      <c r="G355" s="628">
        <f>F355+23</f>
        <v>46260</v>
      </c>
      <c r="H355" s="807"/>
      <c r="I355" s="806"/>
      <c r="J355" s="806"/>
      <c r="K355" s="806"/>
    </row>
    <row r="356" spans="1:11" s="548" customFormat="1" ht="15" customHeight="1">
      <c r="A356" s="702" t="s">
        <v>2689</v>
      </c>
      <c r="B356" s="741"/>
      <c r="C356" s="643"/>
      <c r="D356" s="784"/>
      <c r="E356" s="596"/>
      <c r="F356" s="783"/>
      <c r="G356" s="783"/>
      <c r="H356" s="782"/>
      <c r="I356" s="805"/>
      <c r="J356" s="805"/>
      <c r="K356" s="805"/>
    </row>
    <row r="357" spans="1:11" s="529" customFormat="1" ht="15" hidden="1" customHeight="1">
      <c r="A357" s="688"/>
      <c r="B357" s="786" t="s">
        <v>5</v>
      </c>
      <c r="C357" s="704" t="s">
        <v>6</v>
      </c>
      <c r="D357" s="803" t="s">
        <v>868</v>
      </c>
      <c r="E357" s="693" t="s">
        <v>2310</v>
      </c>
      <c r="F357" s="693" t="s">
        <v>869</v>
      </c>
      <c r="G357" s="693" t="s">
        <v>886</v>
      </c>
      <c r="H357" s="764"/>
      <c r="I357" s="791"/>
      <c r="J357" s="791"/>
      <c r="K357" s="791"/>
    </row>
    <row r="358" spans="1:11" s="529" customFormat="1" ht="15" hidden="1" customHeight="1">
      <c r="A358" s="688"/>
      <c r="B358" s="793"/>
      <c r="C358" s="792"/>
      <c r="D358" s="801"/>
      <c r="E358" s="765" t="s">
        <v>2309</v>
      </c>
      <c r="F358" s="765" t="s">
        <v>10</v>
      </c>
      <c r="G358" s="765" t="s">
        <v>11</v>
      </c>
      <c r="H358" s="764"/>
      <c r="I358" s="791"/>
      <c r="J358" s="791"/>
      <c r="K358" s="791"/>
    </row>
    <row r="359" spans="1:11" s="529" customFormat="1" ht="15" hidden="1" customHeight="1">
      <c r="A359" s="688"/>
      <c r="B359" s="775" t="s">
        <v>2650</v>
      </c>
      <c r="C359" s="775" t="s">
        <v>2618</v>
      </c>
      <c r="D359" s="789" t="s">
        <v>2688</v>
      </c>
      <c r="E359" s="800">
        <f>F359-5</f>
        <v>43553</v>
      </c>
      <c r="F359" s="790">
        <v>43558</v>
      </c>
      <c r="G359" s="790">
        <f>F359+24</f>
        <v>43582</v>
      </c>
      <c r="H359" s="764"/>
      <c r="I359" s="791"/>
      <c r="J359" s="791"/>
      <c r="K359" s="791"/>
    </row>
    <row r="360" spans="1:11" s="529" customFormat="1" ht="15" hidden="1" customHeight="1">
      <c r="A360" s="688"/>
      <c r="B360" s="605" t="s">
        <v>2687</v>
      </c>
      <c r="C360" s="605" t="s">
        <v>2686</v>
      </c>
      <c r="D360" s="788"/>
      <c r="E360" s="800">
        <f>F360-5</f>
        <v>43560</v>
      </c>
      <c r="F360" s="790">
        <f>F359+7</f>
        <v>43565</v>
      </c>
      <c r="G360" s="790">
        <f>F360+24</f>
        <v>43589</v>
      </c>
      <c r="H360" s="764"/>
      <c r="I360" s="791"/>
      <c r="J360" s="791"/>
      <c r="K360" s="791"/>
    </row>
    <row r="361" spans="1:11" s="529" customFormat="1" ht="15" hidden="1" customHeight="1">
      <c r="A361" s="688"/>
      <c r="B361" s="592" t="s">
        <v>2685</v>
      </c>
      <c r="C361" s="592" t="s">
        <v>2684</v>
      </c>
      <c r="D361" s="788"/>
      <c r="E361" s="800">
        <f>F361-5</f>
        <v>43567</v>
      </c>
      <c r="F361" s="790">
        <f>F360+7</f>
        <v>43572</v>
      </c>
      <c r="G361" s="790">
        <f>F361+24</f>
        <v>43596</v>
      </c>
      <c r="H361" s="764"/>
      <c r="I361" s="791"/>
      <c r="J361" s="791"/>
      <c r="K361" s="791"/>
    </row>
    <row r="362" spans="1:11" s="529" customFormat="1" ht="15" hidden="1" customHeight="1">
      <c r="A362" s="688"/>
      <c r="B362" s="592" t="s">
        <v>2592</v>
      </c>
      <c r="C362" s="592" t="s">
        <v>2683</v>
      </c>
      <c r="D362" s="788"/>
      <c r="E362" s="800">
        <f>F362-5</f>
        <v>43574</v>
      </c>
      <c r="F362" s="790">
        <f>F361+7</f>
        <v>43579</v>
      </c>
      <c r="G362" s="790">
        <f>F362+24</f>
        <v>43603</v>
      </c>
      <c r="H362" s="764"/>
      <c r="I362" s="791"/>
      <c r="J362" s="791"/>
      <c r="K362" s="791"/>
    </row>
    <row r="363" spans="1:11" s="529" customFormat="1" ht="15" hidden="1" customHeight="1">
      <c r="A363" s="688"/>
      <c r="B363" s="592" t="s">
        <v>2595</v>
      </c>
      <c r="C363" s="605" t="s">
        <v>2653</v>
      </c>
      <c r="D363" s="787"/>
      <c r="E363" s="800">
        <f>F363-5</f>
        <v>43581</v>
      </c>
      <c r="F363" s="790">
        <f>F362+7</f>
        <v>43586</v>
      </c>
      <c r="G363" s="790">
        <f>F363+24</f>
        <v>43610</v>
      </c>
      <c r="H363" s="764"/>
      <c r="I363" s="791"/>
      <c r="J363" s="791"/>
      <c r="K363" s="791"/>
    </row>
    <row r="364" spans="1:11" s="529" customFormat="1" ht="15" hidden="1" customHeight="1">
      <c r="A364" s="688"/>
      <c r="B364" s="592"/>
      <c r="C364" s="605"/>
      <c r="D364" s="799"/>
      <c r="E364" s="653"/>
      <c r="F364" s="798"/>
      <c r="G364" s="798"/>
      <c r="H364" s="764"/>
      <c r="I364" s="791"/>
      <c r="J364" s="791"/>
      <c r="K364" s="791"/>
    </row>
    <row r="365" spans="1:11" s="529" customFormat="1" ht="15" customHeight="1">
      <c r="A365" s="688"/>
      <c r="B365" s="565" t="s">
        <v>2311</v>
      </c>
      <c r="C365" s="564"/>
      <c r="D365" s="803" t="s">
        <v>868</v>
      </c>
      <c r="E365" s="693" t="s">
        <v>2310</v>
      </c>
      <c r="F365" s="693" t="s">
        <v>869</v>
      </c>
      <c r="G365" s="693" t="s">
        <v>886</v>
      </c>
      <c r="H365" s="764"/>
      <c r="I365" s="791"/>
      <c r="J365" s="791"/>
      <c r="K365" s="791"/>
    </row>
    <row r="366" spans="1:11" s="529" customFormat="1" ht="15" customHeight="1">
      <c r="A366" s="688"/>
      <c r="B366" s="562"/>
      <c r="C366" s="561"/>
      <c r="D366" s="801"/>
      <c r="E366" s="765" t="s">
        <v>2309</v>
      </c>
      <c r="F366" s="765" t="s">
        <v>10</v>
      </c>
      <c r="G366" s="765" t="s">
        <v>11</v>
      </c>
      <c r="H366" s="764"/>
      <c r="I366" s="791"/>
      <c r="J366" s="791"/>
      <c r="K366" s="791"/>
    </row>
    <row r="367" spans="1:11" s="529" customFormat="1" ht="15" customHeight="1">
      <c r="A367" s="688"/>
      <c r="B367" s="573" t="s">
        <v>2682</v>
      </c>
      <c r="C367" s="572"/>
      <c r="D367" s="789" t="s">
        <v>2432</v>
      </c>
      <c r="E367" s="800">
        <f>F367-5</f>
        <v>46204</v>
      </c>
      <c r="F367" s="628">
        <v>46209</v>
      </c>
      <c r="G367" s="790">
        <f>F367+28</f>
        <v>46237</v>
      </c>
      <c r="H367" s="764"/>
      <c r="I367" s="791"/>
      <c r="J367" s="791"/>
      <c r="K367" s="791"/>
    </row>
    <row r="368" spans="1:11" s="529" customFormat="1" ht="15" customHeight="1">
      <c r="A368" s="688"/>
      <c r="B368" s="573" t="s">
        <v>2376</v>
      </c>
      <c r="C368" s="572"/>
      <c r="D368" s="788"/>
      <c r="E368" s="800">
        <f>F368-5</f>
        <v>46211</v>
      </c>
      <c r="F368" s="628">
        <f>F367+7</f>
        <v>46216</v>
      </c>
      <c r="G368" s="790">
        <f>F368+28</f>
        <v>46244</v>
      </c>
      <c r="H368" s="764"/>
      <c r="I368" s="791"/>
      <c r="J368" s="791"/>
      <c r="K368" s="791"/>
    </row>
    <row r="369" spans="1:11" s="529" customFormat="1" ht="15" customHeight="1">
      <c r="A369" s="688"/>
      <c r="B369" s="535" t="s">
        <v>2681</v>
      </c>
      <c r="C369" s="534"/>
      <c r="D369" s="788"/>
      <c r="E369" s="800">
        <f>F369-5</f>
        <v>46218</v>
      </c>
      <c r="F369" s="628">
        <f>F368+7</f>
        <v>46223</v>
      </c>
      <c r="G369" s="790">
        <f>F369+28</f>
        <v>46251</v>
      </c>
      <c r="H369" s="764"/>
      <c r="I369" s="791"/>
      <c r="J369" s="791"/>
      <c r="K369" s="791"/>
    </row>
    <row r="370" spans="1:11" s="529" customFormat="1" ht="15" customHeight="1">
      <c r="A370" s="688"/>
      <c r="B370" s="573" t="s">
        <v>2680</v>
      </c>
      <c r="C370" s="572"/>
      <c r="D370" s="788"/>
      <c r="E370" s="800">
        <f>F370-5</f>
        <v>46225</v>
      </c>
      <c r="F370" s="628">
        <f>F369+7</f>
        <v>46230</v>
      </c>
      <c r="G370" s="790">
        <f>F370+28</f>
        <v>46258</v>
      </c>
      <c r="H370" s="764"/>
      <c r="I370" s="791"/>
      <c r="J370" s="791"/>
      <c r="K370" s="791"/>
    </row>
    <row r="371" spans="1:11" s="529" customFormat="1" ht="15" customHeight="1">
      <c r="A371" s="688"/>
      <c r="B371" s="573" t="s">
        <v>2679</v>
      </c>
      <c r="C371" s="572"/>
      <c r="D371" s="787"/>
      <c r="E371" s="800">
        <f>F371-5</f>
        <v>46232</v>
      </c>
      <c r="F371" s="628">
        <f>F370+7</f>
        <v>46237</v>
      </c>
      <c r="G371" s="790">
        <f>F371+28</f>
        <v>46265</v>
      </c>
      <c r="H371" s="764"/>
      <c r="I371" s="791"/>
      <c r="J371" s="791"/>
      <c r="K371" s="791"/>
    </row>
    <row r="372" spans="1:11" s="529" customFormat="1" ht="15" hidden="1" customHeight="1">
      <c r="A372" s="688"/>
      <c r="B372" s="706" t="s">
        <v>5</v>
      </c>
      <c r="C372" s="704" t="s">
        <v>6</v>
      </c>
      <c r="D372" s="803" t="s">
        <v>868</v>
      </c>
      <c r="E372" s="693" t="s">
        <v>2310</v>
      </c>
      <c r="F372" s="693" t="s">
        <v>869</v>
      </c>
      <c r="G372" s="693" t="s">
        <v>886</v>
      </c>
      <c r="H372" s="764"/>
      <c r="I372" s="791"/>
      <c r="J372" s="791"/>
      <c r="K372" s="791"/>
    </row>
    <row r="373" spans="1:11" s="529" customFormat="1" ht="15" hidden="1" customHeight="1">
      <c r="A373" s="688"/>
      <c r="B373" s="802"/>
      <c r="C373" s="792"/>
      <c r="D373" s="801"/>
      <c r="E373" s="765" t="s">
        <v>2309</v>
      </c>
      <c r="F373" s="765" t="s">
        <v>10</v>
      </c>
      <c r="G373" s="765" t="s">
        <v>11</v>
      </c>
      <c r="H373" s="764"/>
      <c r="I373" s="791"/>
      <c r="J373" s="791"/>
      <c r="K373" s="791"/>
    </row>
    <row r="374" spans="1:11" s="529" customFormat="1" ht="15" hidden="1" customHeight="1">
      <c r="A374" s="688"/>
      <c r="B374" s="760" t="s">
        <v>2677</v>
      </c>
      <c r="C374" s="600" t="s">
        <v>2676</v>
      </c>
      <c r="D374" s="789" t="s">
        <v>2675</v>
      </c>
      <c r="E374" s="800">
        <f>F374-5</f>
        <v>44043</v>
      </c>
      <c r="F374" s="790">
        <v>44048</v>
      </c>
      <c r="G374" s="790">
        <f>F374+22</f>
        <v>44070</v>
      </c>
      <c r="H374" s="764"/>
      <c r="I374" s="791"/>
      <c r="J374" s="791"/>
      <c r="K374" s="791"/>
    </row>
    <row r="375" spans="1:11" s="529" customFormat="1" ht="15" hidden="1" customHeight="1">
      <c r="A375" s="688"/>
      <c r="B375" s="760" t="s">
        <v>2674</v>
      </c>
      <c r="C375" s="600" t="s">
        <v>2670</v>
      </c>
      <c r="D375" s="788"/>
      <c r="E375" s="800">
        <f>F375-5</f>
        <v>44050</v>
      </c>
      <c r="F375" s="790">
        <f>F374+7</f>
        <v>44055</v>
      </c>
      <c r="G375" s="790">
        <f>F375+22</f>
        <v>44077</v>
      </c>
      <c r="H375" s="764"/>
      <c r="I375" s="791"/>
      <c r="J375" s="791"/>
      <c r="K375" s="791"/>
    </row>
    <row r="376" spans="1:11" s="529" customFormat="1" ht="15" hidden="1" customHeight="1">
      <c r="A376" s="688"/>
      <c r="B376" s="760" t="s">
        <v>2673</v>
      </c>
      <c r="C376" s="600" t="s">
        <v>2670</v>
      </c>
      <c r="D376" s="788"/>
      <c r="E376" s="800">
        <f>F376-5</f>
        <v>44057</v>
      </c>
      <c r="F376" s="790">
        <f>F375+7</f>
        <v>44062</v>
      </c>
      <c r="G376" s="790">
        <f>F376+22</f>
        <v>44084</v>
      </c>
      <c r="H376" s="764"/>
      <c r="I376" s="791"/>
      <c r="J376" s="791"/>
      <c r="K376" s="791"/>
    </row>
    <row r="377" spans="1:11" s="529" customFormat="1" ht="15" hidden="1" customHeight="1">
      <c r="A377" s="688"/>
      <c r="B377" s="760" t="s">
        <v>2672</v>
      </c>
      <c r="C377" s="600" t="s">
        <v>2670</v>
      </c>
      <c r="D377" s="788"/>
      <c r="E377" s="800">
        <f>F377-5</f>
        <v>44064</v>
      </c>
      <c r="F377" s="790">
        <f>F376+7</f>
        <v>44069</v>
      </c>
      <c r="G377" s="790">
        <f>F377+22</f>
        <v>44091</v>
      </c>
      <c r="H377" s="764"/>
      <c r="I377" s="791"/>
      <c r="J377" s="791"/>
      <c r="K377" s="791"/>
    </row>
    <row r="378" spans="1:11" s="529" customFormat="1" ht="15" hidden="1" customHeight="1">
      <c r="A378" s="688"/>
      <c r="B378" s="760" t="s">
        <v>2671</v>
      </c>
      <c r="C378" s="600" t="s">
        <v>2670</v>
      </c>
      <c r="D378" s="787"/>
      <c r="E378" s="800">
        <f>F378-5</f>
        <v>44071</v>
      </c>
      <c r="F378" s="790">
        <f>F377+7</f>
        <v>44076</v>
      </c>
      <c r="G378" s="790">
        <f>F378+22</f>
        <v>44098</v>
      </c>
      <c r="H378" s="764"/>
      <c r="I378" s="791"/>
      <c r="J378" s="791"/>
      <c r="K378" s="791"/>
    </row>
    <row r="379" spans="1:11" s="529" customFormat="1" ht="15" hidden="1" customHeight="1">
      <c r="A379" s="688"/>
      <c r="B379" s="710"/>
      <c r="C379" s="644"/>
      <c r="D379" s="799"/>
      <c r="E379" s="653"/>
      <c r="F379" s="798"/>
      <c r="G379" s="798"/>
      <c r="H379" s="764"/>
      <c r="I379" s="791"/>
      <c r="J379" s="791"/>
      <c r="K379" s="791"/>
    </row>
    <row r="380" spans="1:11" s="529" customFormat="1" ht="15" customHeight="1">
      <c r="A380" s="688"/>
      <c r="B380" s="565" t="s">
        <v>2311</v>
      </c>
      <c r="C380" s="564"/>
      <c r="D380" s="780" t="s">
        <v>868</v>
      </c>
      <c r="E380" s="796" t="s">
        <v>2310</v>
      </c>
      <c r="F380" s="796" t="s">
        <v>869</v>
      </c>
      <c r="G380" s="796" t="s">
        <v>886</v>
      </c>
      <c r="H380" s="764"/>
      <c r="I380" s="791"/>
      <c r="J380" s="791"/>
      <c r="K380" s="791"/>
    </row>
    <row r="381" spans="1:11" s="529" customFormat="1" ht="15" customHeight="1">
      <c r="A381" s="688"/>
      <c r="B381" s="562"/>
      <c r="C381" s="561"/>
      <c r="D381" s="777"/>
      <c r="E381" s="794" t="s">
        <v>2309</v>
      </c>
      <c r="F381" s="794" t="s">
        <v>10</v>
      </c>
      <c r="G381" s="794" t="s">
        <v>11</v>
      </c>
      <c r="H381" s="764"/>
      <c r="I381" s="791"/>
      <c r="J381" s="791"/>
      <c r="K381" s="791"/>
    </row>
    <row r="382" spans="1:11" s="529" customFormat="1" ht="15" customHeight="1">
      <c r="A382" s="688"/>
      <c r="B382" s="535" t="s">
        <v>2641</v>
      </c>
      <c r="C382" s="534"/>
      <c r="D382" s="789" t="s">
        <v>2031</v>
      </c>
      <c r="E382" s="800">
        <f>F382-5</f>
        <v>46204</v>
      </c>
      <c r="F382" s="539">
        <v>46209</v>
      </c>
      <c r="G382" s="790">
        <f>F382+24</f>
        <v>46233</v>
      </c>
      <c r="H382" s="764"/>
      <c r="I382" s="791"/>
      <c r="J382" s="791"/>
      <c r="K382" s="791"/>
    </row>
    <row r="383" spans="1:11" s="529" customFormat="1" ht="15" customHeight="1">
      <c r="A383" s="688"/>
      <c r="B383" s="573" t="s">
        <v>2640</v>
      </c>
      <c r="C383" s="572"/>
      <c r="D383" s="788"/>
      <c r="E383" s="800">
        <f>F383-5</f>
        <v>46211</v>
      </c>
      <c r="F383" s="790">
        <f>F382+7</f>
        <v>46216</v>
      </c>
      <c r="G383" s="790">
        <f>F383+24</f>
        <v>46240</v>
      </c>
      <c r="H383" s="764"/>
      <c r="I383" s="791"/>
      <c r="J383" s="791"/>
      <c r="K383" s="791"/>
    </row>
    <row r="384" spans="1:11" s="529" customFormat="1" ht="15" customHeight="1">
      <c r="A384" s="688"/>
      <c r="B384" s="573" t="s">
        <v>2639</v>
      </c>
      <c r="C384" s="572"/>
      <c r="D384" s="788"/>
      <c r="E384" s="800">
        <f>F384-5</f>
        <v>46218</v>
      </c>
      <c r="F384" s="790">
        <f>F383+7</f>
        <v>46223</v>
      </c>
      <c r="G384" s="790">
        <f>F384+24</f>
        <v>46247</v>
      </c>
      <c r="H384" s="764"/>
      <c r="I384" s="791"/>
      <c r="J384" s="791"/>
      <c r="K384" s="791"/>
    </row>
    <row r="385" spans="1:11" s="529" customFormat="1" ht="15" customHeight="1">
      <c r="A385" s="688"/>
      <c r="B385" s="573" t="s">
        <v>2638</v>
      </c>
      <c r="C385" s="572"/>
      <c r="D385" s="788"/>
      <c r="E385" s="800">
        <f>F385-5</f>
        <v>46225</v>
      </c>
      <c r="F385" s="790">
        <f>F384+7</f>
        <v>46230</v>
      </c>
      <c r="G385" s="790">
        <f>F385+24</f>
        <v>46254</v>
      </c>
      <c r="H385" s="764"/>
      <c r="I385" s="791"/>
      <c r="J385" s="791"/>
      <c r="K385" s="791"/>
    </row>
    <row r="386" spans="1:11" s="529" customFormat="1" ht="15" customHeight="1">
      <c r="A386" s="688"/>
      <c r="B386" s="573" t="s">
        <v>2637</v>
      </c>
      <c r="C386" s="572"/>
      <c r="D386" s="787"/>
      <c r="E386" s="800">
        <f>F386-5</f>
        <v>46232</v>
      </c>
      <c r="F386" s="790">
        <f>F385+7</f>
        <v>46237</v>
      </c>
      <c r="G386" s="790">
        <f>F386+24</f>
        <v>46261</v>
      </c>
      <c r="H386" s="764"/>
      <c r="I386" s="791"/>
      <c r="J386" s="791"/>
      <c r="K386" s="791"/>
    </row>
    <row r="387" spans="1:11" s="548" customFormat="1" ht="15" customHeight="1">
      <c r="A387" s="702" t="s">
        <v>2678</v>
      </c>
      <c r="B387" s="741"/>
      <c r="C387" s="643"/>
      <c r="D387" s="784"/>
      <c r="E387" s="596"/>
      <c r="F387" s="783"/>
      <c r="G387" s="783"/>
      <c r="H387" s="782"/>
      <c r="I387" s="805"/>
      <c r="J387" s="805"/>
      <c r="K387" s="805"/>
    </row>
    <row r="388" spans="1:11" s="529" customFormat="1" ht="15" customHeight="1">
      <c r="A388" s="688"/>
      <c r="B388" s="565" t="s">
        <v>2311</v>
      </c>
      <c r="C388" s="564"/>
      <c r="D388" s="803" t="s">
        <v>868</v>
      </c>
      <c r="E388" s="693" t="s">
        <v>2310</v>
      </c>
      <c r="F388" s="693" t="s">
        <v>869</v>
      </c>
      <c r="G388" s="693" t="s">
        <v>886</v>
      </c>
      <c r="H388" s="764"/>
      <c r="I388" s="791"/>
      <c r="J388" s="791"/>
      <c r="K388" s="791"/>
    </row>
    <row r="389" spans="1:11" s="529" customFormat="1" ht="15" customHeight="1">
      <c r="A389" s="688"/>
      <c r="B389" s="562"/>
      <c r="C389" s="804"/>
      <c r="D389" s="801"/>
      <c r="E389" s="765" t="s">
        <v>2309</v>
      </c>
      <c r="F389" s="765" t="s">
        <v>10</v>
      </c>
      <c r="G389" s="765" t="s">
        <v>11</v>
      </c>
      <c r="H389" s="764"/>
      <c r="I389" s="791"/>
      <c r="J389" s="791"/>
      <c r="K389" s="791"/>
    </row>
    <row r="390" spans="1:11" s="529" customFormat="1" ht="15" customHeight="1">
      <c r="A390" s="688"/>
      <c r="B390" s="573" t="s">
        <v>2682</v>
      </c>
      <c r="C390" s="572"/>
      <c r="D390" s="789" t="s">
        <v>2432</v>
      </c>
      <c r="E390" s="800">
        <f>F390-5</f>
        <v>46204</v>
      </c>
      <c r="F390" s="628">
        <v>46209</v>
      </c>
      <c r="G390" s="790">
        <f>F390+28</f>
        <v>46237</v>
      </c>
      <c r="H390" s="764"/>
      <c r="I390" s="791"/>
      <c r="J390" s="791"/>
      <c r="K390" s="791"/>
    </row>
    <row r="391" spans="1:11" s="529" customFormat="1" ht="15" customHeight="1">
      <c r="A391" s="688"/>
      <c r="B391" s="573" t="s">
        <v>2376</v>
      </c>
      <c r="C391" s="572"/>
      <c r="D391" s="788"/>
      <c r="E391" s="800">
        <f>F391-5</f>
        <v>46211</v>
      </c>
      <c r="F391" s="790">
        <f>F390+7</f>
        <v>46216</v>
      </c>
      <c r="G391" s="790">
        <f>F391+28</f>
        <v>46244</v>
      </c>
      <c r="H391" s="764"/>
      <c r="I391" s="791"/>
      <c r="J391" s="791"/>
      <c r="K391" s="791"/>
    </row>
    <row r="392" spans="1:11" s="529" customFormat="1" ht="15" customHeight="1">
      <c r="A392" s="688"/>
      <c r="B392" s="535" t="s">
        <v>2681</v>
      </c>
      <c r="C392" s="534"/>
      <c r="D392" s="788"/>
      <c r="E392" s="800">
        <f>F392-5</f>
        <v>46218</v>
      </c>
      <c r="F392" s="790">
        <f>F391+7</f>
        <v>46223</v>
      </c>
      <c r="G392" s="790">
        <f>F392+28</f>
        <v>46251</v>
      </c>
      <c r="H392" s="764"/>
      <c r="I392" s="791"/>
      <c r="J392" s="791"/>
      <c r="K392" s="791"/>
    </row>
    <row r="393" spans="1:11" s="529" customFormat="1" ht="15" customHeight="1">
      <c r="A393" s="688"/>
      <c r="B393" s="573" t="s">
        <v>2680</v>
      </c>
      <c r="C393" s="572"/>
      <c r="D393" s="788"/>
      <c r="E393" s="800">
        <f>F393-5</f>
        <v>46225</v>
      </c>
      <c r="F393" s="790">
        <f>F392+7</f>
        <v>46230</v>
      </c>
      <c r="G393" s="790">
        <f>F393+28</f>
        <v>46258</v>
      </c>
      <c r="H393" s="764"/>
      <c r="I393" s="791"/>
      <c r="J393" s="791"/>
      <c r="K393" s="791"/>
    </row>
    <row r="394" spans="1:11" s="529" customFormat="1" ht="15" customHeight="1">
      <c r="A394" s="688"/>
      <c r="B394" s="573" t="s">
        <v>2679</v>
      </c>
      <c r="C394" s="572"/>
      <c r="D394" s="787"/>
      <c r="E394" s="800">
        <f>F394-5</f>
        <v>46232</v>
      </c>
      <c r="F394" s="790">
        <f>F393+7</f>
        <v>46237</v>
      </c>
      <c r="G394" s="790">
        <f>F394+28</f>
        <v>46265</v>
      </c>
      <c r="H394" s="764"/>
      <c r="I394" s="791"/>
      <c r="J394" s="791"/>
      <c r="K394" s="791"/>
    </row>
    <row r="395" spans="1:11" s="529" customFormat="1" ht="15" hidden="1" customHeight="1">
      <c r="A395" s="688"/>
      <c r="B395" s="706" t="s">
        <v>5</v>
      </c>
      <c r="C395" s="704" t="s">
        <v>6</v>
      </c>
      <c r="D395" s="803" t="s">
        <v>868</v>
      </c>
      <c r="E395" s="693" t="s">
        <v>2310</v>
      </c>
      <c r="F395" s="693" t="s">
        <v>869</v>
      </c>
      <c r="G395" s="693" t="s">
        <v>2678</v>
      </c>
      <c r="H395" s="764"/>
      <c r="I395" s="791"/>
      <c r="J395" s="791"/>
      <c r="K395" s="791"/>
    </row>
    <row r="396" spans="1:11" s="529" customFormat="1" ht="15" hidden="1" customHeight="1">
      <c r="A396" s="688"/>
      <c r="B396" s="802"/>
      <c r="C396" s="792"/>
      <c r="D396" s="801"/>
      <c r="E396" s="765" t="s">
        <v>2309</v>
      </c>
      <c r="F396" s="765" t="s">
        <v>10</v>
      </c>
      <c r="G396" s="765" t="s">
        <v>11</v>
      </c>
      <c r="H396" s="764"/>
      <c r="I396" s="791"/>
      <c r="J396" s="791"/>
      <c r="K396" s="791"/>
    </row>
    <row r="397" spans="1:11" s="529" customFormat="1" ht="15" hidden="1" customHeight="1">
      <c r="A397" s="688"/>
      <c r="B397" s="760" t="s">
        <v>2677</v>
      </c>
      <c r="C397" s="600" t="s">
        <v>2676</v>
      </c>
      <c r="D397" s="789" t="s">
        <v>2675</v>
      </c>
      <c r="E397" s="800">
        <f>F397-5</f>
        <v>44043</v>
      </c>
      <c r="F397" s="790">
        <v>44048</v>
      </c>
      <c r="G397" s="790">
        <f>F397+24</f>
        <v>44072</v>
      </c>
      <c r="H397" s="764"/>
      <c r="I397" s="791"/>
      <c r="J397" s="791"/>
      <c r="K397" s="791"/>
    </row>
    <row r="398" spans="1:11" s="529" customFormat="1" ht="15" hidden="1" customHeight="1">
      <c r="A398" s="688"/>
      <c r="B398" s="760" t="s">
        <v>2674</v>
      </c>
      <c r="C398" s="600" t="s">
        <v>2670</v>
      </c>
      <c r="D398" s="788"/>
      <c r="E398" s="800">
        <f>F398-5</f>
        <v>44050</v>
      </c>
      <c r="F398" s="790">
        <f>F397+7</f>
        <v>44055</v>
      </c>
      <c r="G398" s="790">
        <f>F398+24</f>
        <v>44079</v>
      </c>
      <c r="H398" s="764"/>
      <c r="I398" s="791"/>
      <c r="J398" s="791"/>
      <c r="K398" s="791"/>
    </row>
    <row r="399" spans="1:11" s="529" customFormat="1" ht="15" hidden="1" customHeight="1">
      <c r="A399" s="688"/>
      <c r="B399" s="760" t="s">
        <v>2673</v>
      </c>
      <c r="C399" s="600" t="s">
        <v>2670</v>
      </c>
      <c r="D399" s="788"/>
      <c r="E399" s="800">
        <f>F399-5</f>
        <v>44057</v>
      </c>
      <c r="F399" s="790">
        <f>F398+7</f>
        <v>44062</v>
      </c>
      <c r="G399" s="790">
        <f>F399+24</f>
        <v>44086</v>
      </c>
      <c r="H399" s="764"/>
      <c r="I399" s="791"/>
      <c r="J399" s="791"/>
      <c r="K399" s="791"/>
    </row>
    <row r="400" spans="1:11" s="529" customFormat="1" ht="15" hidden="1" customHeight="1">
      <c r="A400" s="688"/>
      <c r="B400" s="760" t="s">
        <v>2672</v>
      </c>
      <c r="C400" s="600" t="s">
        <v>2670</v>
      </c>
      <c r="D400" s="788"/>
      <c r="E400" s="800">
        <f>F400-5</f>
        <v>44064</v>
      </c>
      <c r="F400" s="790">
        <f>F399+7</f>
        <v>44069</v>
      </c>
      <c r="G400" s="790">
        <f>F400+24</f>
        <v>44093</v>
      </c>
      <c r="H400" s="764"/>
      <c r="I400" s="791"/>
      <c r="J400" s="791"/>
      <c r="K400" s="791"/>
    </row>
    <row r="401" spans="1:11" s="529" customFormat="1" ht="15" hidden="1" customHeight="1">
      <c r="A401" s="688"/>
      <c r="B401" s="760" t="s">
        <v>2671</v>
      </c>
      <c r="C401" s="600" t="s">
        <v>2670</v>
      </c>
      <c r="D401" s="787"/>
      <c r="E401" s="800">
        <f>F401-5</f>
        <v>44071</v>
      </c>
      <c r="F401" s="790">
        <f>F400+7</f>
        <v>44076</v>
      </c>
      <c r="G401" s="790">
        <f>F401+24</f>
        <v>44100</v>
      </c>
      <c r="H401" s="764"/>
      <c r="I401" s="791"/>
      <c r="J401" s="791"/>
      <c r="K401" s="791"/>
    </row>
    <row r="402" spans="1:11" s="529" customFormat="1" ht="15" hidden="1" customHeight="1">
      <c r="A402" s="688"/>
      <c r="B402" s="710"/>
      <c r="C402" s="644"/>
      <c r="D402" s="799"/>
      <c r="E402" s="653"/>
      <c r="F402" s="798"/>
      <c r="G402" s="798"/>
      <c r="H402" s="764"/>
      <c r="I402" s="791"/>
      <c r="J402" s="791"/>
      <c r="K402" s="791"/>
    </row>
    <row r="403" spans="1:11" s="529" customFormat="1" ht="15" customHeight="1">
      <c r="A403" s="688"/>
      <c r="B403" s="565" t="s">
        <v>2311</v>
      </c>
      <c r="C403" s="564"/>
      <c r="D403" s="797" t="s">
        <v>868</v>
      </c>
      <c r="E403" s="796" t="s">
        <v>2310</v>
      </c>
      <c r="F403" s="796" t="s">
        <v>869</v>
      </c>
      <c r="G403" s="796" t="s">
        <v>883</v>
      </c>
      <c r="H403" s="764"/>
      <c r="I403" s="791"/>
      <c r="J403" s="791"/>
      <c r="K403" s="791"/>
    </row>
    <row r="404" spans="1:11" s="529" customFormat="1" ht="15" customHeight="1">
      <c r="A404" s="688"/>
      <c r="B404" s="562"/>
      <c r="C404" s="561"/>
      <c r="D404" s="795"/>
      <c r="E404" s="794" t="s">
        <v>2309</v>
      </c>
      <c r="F404" s="794" t="s">
        <v>10</v>
      </c>
      <c r="G404" s="794" t="s">
        <v>11</v>
      </c>
      <c r="H404" s="764"/>
      <c r="I404" s="791"/>
      <c r="J404" s="791"/>
      <c r="K404" s="791"/>
    </row>
    <row r="405" spans="1:11" s="529" customFormat="1" ht="15" customHeight="1">
      <c r="A405" s="688"/>
      <c r="B405" s="535" t="s">
        <v>2641</v>
      </c>
      <c r="C405" s="534"/>
      <c r="D405" s="789" t="s">
        <v>2031</v>
      </c>
      <c r="E405" s="668">
        <f>F405-5</f>
        <v>46204</v>
      </c>
      <c r="F405" s="539">
        <v>46209</v>
      </c>
      <c r="G405" s="790">
        <f>F405+22</f>
        <v>46231</v>
      </c>
      <c r="H405" s="764"/>
      <c r="I405" s="791"/>
      <c r="J405" s="791"/>
      <c r="K405" s="791"/>
    </row>
    <row r="406" spans="1:11" s="529" customFormat="1" ht="15" customHeight="1">
      <c r="A406" s="688"/>
      <c r="B406" s="573" t="s">
        <v>2640</v>
      </c>
      <c r="C406" s="572"/>
      <c r="D406" s="788"/>
      <c r="E406" s="668">
        <f>F406-5</f>
        <v>46211</v>
      </c>
      <c r="F406" s="790">
        <f>F405+7</f>
        <v>46216</v>
      </c>
      <c r="G406" s="790">
        <f>F406+22</f>
        <v>46238</v>
      </c>
      <c r="H406" s="764"/>
      <c r="I406" s="791"/>
      <c r="J406" s="791"/>
      <c r="K406" s="791"/>
    </row>
    <row r="407" spans="1:11" s="529" customFormat="1" ht="15" customHeight="1">
      <c r="A407" s="688"/>
      <c r="B407" s="573" t="s">
        <v>2639</v>
      </c>
      <c r="C407" s="572"/>
      <c r="D407" s="788"/>
      <c r="E407" s="668">
        <f>F407-5</f>
        <v>46218</v>
      </c>
      <c r="F407" s="790">
        <f>F406+7</f>
        <v>46223</v>
      </c>
      <c r="G407" s="790">
        <f>F407+22</f>
        <v>46245</v>
      </c>
      <c r="H407" s="764"/>
      <c r="I407" s="791"/>
      <c r="J407" s="791"/>
      <c r="K407" s="791"/>
    </row>
    <row r="408" spans="1:11" s="529" customFormat="1" ht="15" customHeight="1">
      <c r="A408" s="688"/>
      <c r="B408" s="573" t="s">
        <v>2638</v>
      </c>
      <c r="C408" s="572"/>
      <c r="D408" s="788"/>
      <c r="E408" s="668">
        <f>F408-5</f>
        <v>46225</v>
      </c>
      <c r="F408" s="790">
        <f>F407+7</f>
        <v>46230</v>
      </c>
      <c r="G408" s="790">
        <f>F408+22</f>
        <v>46252</v>
      </c>
      <c r="H408" s="764"/>
    </row>
    <row r="409" spans="1:11" s="529" customFormat="1" ht="15" customHeight="1">
      <c r="A409" s="688"/>
      <c r="B409" s="573" t="s">
        <v>2637</v>
      </c>
      <c r="C409" s="572"/>
      <c r="D409" s="787"/>
      <c r="E409" s="668">
        <f>F409-5</f>
        <v>46232</v>
      </c>
      <c r="F409" s="790">
        <f>F408+7</f>
        <v>46237</v>
      </c>
      <c r="G409" s="790">
        <f>F409+22</f>
        <v>46259</v>
      </c>
      <c r="H409" s="764"/>
    </row>
    <row r="410" spans="1:11" s="529" customFormat="1" ht="15" hidden="1" customHeight="1">
      <c r="A410" s="688"/>
      <c r="B410" s="786" t="s">
        <v>1420</v>
      </c>
      <c r="C410" s="704" t="s">
        <v>6</v>
      </c>
      <c r="D410" s="769" t="s">
        <v>868</v>
      </c>
      <c r="E410" s="693" t="s">
        <v>2310</v>
      </c>
      <c r="F410" s="693" t="s">
        <v>869</v>
      </c>
      <c r="G410" s="693" t="s">
        <v>883</v>
      </c>
      <c r="H410" s="764"/>
      <c r="I410" s="791"/>
      <c r="J410" s="791"/>
      <c r="K410" s="791"/>
    </row>
    <row r="411" spans="1:11" s="529" customFormat="1" ht="15" hidden="1" customHeight="1">
      <c r="A411" s="688"/>
      <c r="B411" s="793"/>
      <c r="C411" s="792"/>
      <c r="D411" s="766"/>
      <c r="E411" s="765" t="s">
        <v>2309</v>
      </c>
      <c r="F411" s="765" t="s">
        <v>10</v>
      </c>
      <c r="G411" s="765" t="s">
        <v>11</v>
      </c>
      <c r="H411" s="764"/>
      <c r="I411" s="791"/>
      <c r="J411" s="791"/>
      <c r="K411" s="791"/>
    </row>
    <row r="412" spans="1:11" s="529" customFormat="1" ht="15" hidden="1" customHeight="1">
      <c r="A412" s="688"/>
      <c r="B412" s="775" t="s">
        <v>2669</v>
      </c>
      <c r="C412" s="775" t="s">
        <v>2668</v>
      </c>
      <c r="D412" s="684" t="s">
        <v>2432</v>
      </c>
      <c r="E412" s="668">
        <f>F412-5</f>
        <v>43557</v>
      </c>
      <c r="F412" s="790">
        <v>43562</v>
      </c>
      <c r="G412" s="790">
        <f>F412+25</f>
        <v>43587</v>
      </c>
      <c r="H412" s="764"/>
      <c r="I412" s="791"/>
      <c r="J412" s="791"/>
      <c r="K412" s="791"/>
    </row>
    <row r="413" spans="1:11" s="529" customFormat="1" ht="15" hidden="1" customHeight="1">
      <c r="A413" s="688"/>
      <c r="B413" s="605" t="s">
        <v>2667</v>
      </c>
      <c r="C413" s="605" t="s">
        <v>2666</v>
      </c>
      <c r="D413" s="684"/>
      <c r="E413" s="668">
        <f>F413-5</f>
        <v>43564</v>
      </c>
      <c r="F413" s="790">
        <f>F412+7</f>
        <v>43569</v>
      </c>
      <c r="G413" s="790">
        <f>F413+25</f>
        <v>43594</v>
      </c>
      <c r="H413" s="764"/>
      <c r="I413" s="791"/>
      <c r="J413" s="791"/>
      <c r="K413" s="791"/>
    </row>
    <row r="414" spans="1:11" s="529" customFormat="1" ht="15" hidden="1" customHeight="1">
      <c r="A414" s="688"/>
      <c r="B414" s="592" t="s">
        <v>2665</v>
      </c>
      <c r="C414" s="592" t="s">
        <v>2664</v>
      </c>
      <c r="D414" s="684"/>
      <c r="E414" s="668">
        <f>F414-5</f>
        <v>43571</v>
      </c>
      <c r="F414" s="790">
        <f>F413+7</f>
        <v>43576</v>
      </c>
      <c r="G414" s="790">
        <f>F414+25</f>
        <v>43601</v>
      </c>
      <c r="H414" s="764"/>
      <c r="I414" s="791"/>
      <c r="J414" s="791"/>
      <c r="K414" s="791"/>
    </row>
    <row r="415" spans="1:11" s="529" customFormat="1" ht="15" hidden="1" customHeight="1">
      <c r="A415" s="688"/>
      <c r="B415" s="592" t="s">
        <v>2663</v>
      </c>
      <c r="C415" s="592" t="s">
        <v>2662</v>
      </c>
      <c r="D415" s="684"/>
      <c r="E415" s="668">
        <f>F415-5</f>
        <v>43578</v>
      </c>
      <c r="F415" s="790">
        <f>F414+7</f>
        <v>43583</v>
      </c>
      <c r="G415" s="790">
        <f>F415+25</f>
        <v>43608</v>
      </c>
      <c r="H415" s="764"/>
    </row>
    <row r="416" spans="1:11" s="529" customFormat="1" ht="15" hidden="1" customHeight="1">
      <c r="A416" s="688"/>
      <c r="B416" s="592" t="s">
        <v>2661</v>
      </c>
      <c r="C416" s="605" t="s">
        <v>2596</v>
      </c>
      <c r="D416" s="684"/>
      <c r="E416" s="668">
        <f>F416-5</f>
        <v>43585</v>
      </c>
      <c r="F416" s="790">
        <f>F415+7</f>
        <v>43590</v>
      </c>
      <c r="G416" s="790">
        <f>F416+25</f>
        <v>43615</v>
      </c>
      <c r="H416" s="764"/>
    </row>
    <row r="417" spans="1:8" s="548" customFormat="1" ht="15" customHeight="1">
      <c r="A417" s="702" t="s">
        <v>2660</v>
      </c>
      <c r="B417" s="741"/>
      <c r="C417" s="643"/>
      <c r="D417" s="784"/>
      <c r="E417" s="596"/>
      <c r="F417" s="783"/>
      <c r="G417" s="783"/>
      <c r="H417" s="782"/>
    </row>
    <row r="418" spans="1:8" s="529" customFormat="1" ht="15" customHeight="1">
      <c r="A418" s="688"/>
      <c r="B418" s="565" t="s">
        <v>2311</v>
      </c>
      <c r="C418" s="564"/>
      <c r="D418" s="769" t="s">
        <v>868</v>
      </c>
      <c r="E418" s="693" t="s">
        <v>2310</v>
      </c>
      <c r="F418" s="693" t="s">
        <v>869</v>
      </c>
      <c r="G418" s="693" t="s">
        <v>749</v>
      </c>
      <c r="H418" s="764"/>
    </row>
    <row r="419" spans="1:8" s="529" customFormat="1" ht="15" customHeight="1">
      <c r="A419" s="688"/>
      <c r="B419" s="562"/>
      <c r="C419" s="561"/>
      <c r="D419" s="766"/>
      <c r="E419" s="765" t="s">
        <v>2309</v>
      </c>
      <c r="F419" s="765" t="s">
        <v>10</v>
      </c>
      <c r="G419" s="765" t="s">
        <v>11</v>
      </c>
      <c r="H419" s="764"/>
    </row>
    <row r="420" spans="1:8" s="529" customFormat="1" ht="15" customHeight="1">
      <c r="A420" s="688"/>
      <c r="B420" s="535" t="s">
        <v>2659</v>
      </c>
      <c r="C420" s="534"/>
      <c r="D420" s="619" t="s">
        <v>2065</v>
      </c>
      <c r="E420" s="585">
        <f>F420-5</f>
        <v>46200</v>
      </c>
      <c r="F420" s="628">
        <v>46205</v>
      </c>
      <c r="G420" s="628">
        <f>F420+37</f>
        <v>46242</v>
      </c>
      <c r="H420" s="764"/>
    </row>
    <row r="421" spans="1:8" s="529" customFormat="1" ht="15" customHeight="1">
      <c r="A421" s="688"/>
      <c r="B421" s="573" t="s">
        <v>2658</v>
      </c>
      <c r="C421" s="572"/>
      <c r="D421" s="619"/>
      <c r="E421" s="585">
        <f>F421-5</f>
        <v>46207</v>
      </c>
      <c r="F421" s="628">
        <f>F420+7</f>
        <v>46212</v>
      </c>
      <c r="G421" s="628">
        <f>F421+37</f>
        <v>46249</v>
      </c>
      <c r="H421" s="764"/>
    </row>
    <row r="422" spans="1:8" s="529" customFormat="1" ht="15" customHeight="1">
      <c r="A422" s="688"/>
      <c r="B422" s="535" t="s">
        <v>2657</v>
      </c>
      <c r="C422" s="534"/>
      <c r="D422" s="619"/>
      <c r="E422" s="585">
        <f>F422-5</f>
        <v>46214</v>
      </c>
      <c r="F422" s="628">
        <f>F421+7</f>
        <v>46219</v>
      </c>
      <c r="G422" s="628">
        <f>F422+37</f>
        <v>46256</v>
      </c>
      <c r="H422" s="764"/>
    </row>
    <row r="423" spans="1:8" s="529" customFormat="1" ht="15" customHeight="1">
      <c r="A423" s="688"/>
      <c r="B423" s="573" t="s">
        <v>2656</v>
      </c>
      <c r="C423" s="572"/>
      <c r="D423" s="619"/>
      <c r="E423" s="585">
        <f>F423-5</f>
        <v>46221</v>
      </c>
      <c r="F423" s="628">
        <f>F422+7</f>
        <v>46226</v>
      </c>
      <c r="G423" s="628">
        <f>F423+37</f>
        <v>46263</v>
      </c>
      <c r="H423" s="764"/>
    </row>
    <row r="424" spans="1:8" s="529" customFormat="1" ht="15" customHeight="1">
      <c r="A424" s="688"/>
      <c r="B424" s="573" t="s">
        <v>2655</v>
      </c>
      <c r="C424" s="572"/>
      <c r="D424" s="619"/>
      <c r="E424" s="585">
        <f>F424-5</f>
        <v>46228</v>
      </c>
      <c r="F424" s="628">
        <f>F423+7</f>
        <v>46233</v>
      </c>
      <c r="G424" s="628">
        <f>F424+37</f>
        <v>46270</v>
      </c>
      <c r="H424" s="764"/>
    </row>
    <row r="425" spans="1:8" s="548" customFormat="1" ht="15" customHeight="1">
      <c r="A425" s="702" t="s">
        <v>2654</v>
      </c>
      <c r="B425" s="741"/>
      <c r="C425" s="643"/>
      <c r="D425" s="784"/>
      <c r="E425" s="596"/>
      <c r="F425" s="783"/>
      <c r="G425" s="783"/>
      <c r="H425" s="782"/>
    </row>
    <row r="426" spans="1:8" s="529" customFormat="1" ht="15" hidden="1" customHeight="1">
      <c r="A426" s="688"/>
      <c r="B426" s="770" t="s">
        <v>5</v>
      </c>
      <c r="C426" s="704" t="s">
        <v>6</v>
      </c>
      <c r="D426" s="769" t="s">
        <v>868</v>
      </c>
      <c r="E426" s="693" t="s">
        <v>2310</v>
      </c>
      <c r="F426" s="693" t="s">
        <v>869</v>
      </c>
      <c r="G426" s="693" t="s">
        <v>2600</v>
      </c>
      <c r="H426" s="764"/>
    </row>
    <row r="427" spans="1:8" s="529" customFormat="1" ht="15" hidden="1" customHeight="1">
      <c r="A427" s="688"/>
      <c r="B427" s="768"/>
      <c r="C427" s="767"/>
      <c r="D427" s="766"/>
      <c r="E427" s="765" t="s">
        <v>2309</v>
      </c>
      <c r="F427" s="765" t="s">
        <v>10</v>
      </c>
      <c r="G427" s="765" t="s">
        <v>11</v>
      </c>
      <c r="H427" s="764"/>
    </row>
    <row r="428" spans="1:8" s="529" customFormat="1" ht="15" hidden="1" customHeight="1">
      <c r="A428" s="688"/>
      <c r="B428" s="775" t="s">
        <v>2595</v>
      </c>
      <c r="C428" s="775" t="s">
        <v>2653</v>
      </c>
      <c r="D428" s="789" t="s">
        <v>2179</v>
      </c>
      <c r="E428" s="585">
        <f>F428-5</f>
        <v>43583</v>
      </c>
      <c r="F428" s="628">
        <v>43588</v>
      </c>
      <c r="G428" s="628">
        <f>F428+31</f>
        <v>43619</v>
      </c>
      <c r="H428" s="764"/>
    </row>
    <row r="429" spans="1:8" s="529" customFormat="1" ht="15" hidden="1" customHeight="1">
      <c r="A429" s="688"/>
      <c r="B429" s="605" t="s">
        <v>2652</v>
      </c>
      <c r="C429" s="605" t="s">
        <v>2651</v>
      </c>
      <c r="D429" s="788"/>
      <c r="E429" s="585">
        <f>F429-5</f>
        <v>43590</v>
      </c>
      <c r="F429" s="628">
        <f>F428+7</f>
        <v>43595</v>
      </c>
      <c r="G429" s="628">
        <f>F429+31</f>
        <v>43626</v>
      </c>
      <c r="H429" s="764"/>
    </row>
    <row r="430" spans="1:8" s="529" customFormat="1" ht="15" hidden="1" customHeight="1">
      <c r="A430" s="688"/>
      <c r="B430" s="592" t="s">
        <v>2333</v>
      </c>
      <c r="C430" s="592" t="s">
        <v>2333</v>
      </c>
      <c r="D430" s="788"/>
      <c r="E430" s="585">
        <f>F430-5</f>
        <v>43597</v>
      </c>
      <c r="F430" s="628">
        <f>F429+7</f>
        <v>43602</v>
      </c>
      <c r="G430" s="628">
        <f>F430+31</f>
        <v>43633</v>
      </c>
      <c r="H430" s="764"/>
    </row>
    <row r="431" spans="1:8" s="529" customFormat="1" ht="15" hidden="1" customHeight="1">
      <c r="A431" s="688"/>
      <c r="B431" s="592" t="s">
        <v>2650</v>
      </c>
      <c r="C431" s="592" t="s">
        <v>2649</v>
      </c>
      <c r="D431" s="788"/>
      <c r="E431" s="585">
        <f>F431-5</f>
        <v>43604</v>
      </c>
      <c r="F431" s="628">
        <f>F430+7</f>
        <v>43609</v>
      </c>
      <c r="G431" s="628">
        <f>F431+31</f>
        <v>43640</v>
      </c>
      <c r="H431" s="764"/>
    </row>
    <row r="432" spans="1:8" s="529" customFormat="1" ht="15" hidden="1" customHeight="1">
      <c r="A432" s="688"/>
      <c r="B432" s="592" t="s">
        <v>2648</v>
      </c>
      <c r="C432" s="605" t="s">
        <v>2647</v>
      </c>
      <c r="D432" s="787"/>
      <c r="E432" s="585">
        <f>F432-5</f>
        <v>43611</v>
      </c>
      <c r="F432" s="628">
        <f>F431+7</f>
        <v>43616</v>
      </c>
      <c r="G432" s="628">
        <f>F432+31</f>
        <v>43647</v>
      </c>
      <c r="H432" s="764"/>
    </row>
    <row r="433" spans="1:8" s="529" customFormat="1" ht="15" hidden="1" customHeight="1">
      <c r="A433" s="688"/>
      <c r="B433" s="619" t="s">
        <v>5</v>
      </c>
      <c r="C433" s="704" t="s">
        <v>6</v>
      </c>
      <c r="D433" s="769" t="s">
        <v>868</v>
      </c>
      <c r="E433" s="693" t="s">
        <v>2310</v>
      </c>
      <c r="F433" s="693" t="s">
        <v>869</v>
      </c>
      <c r="G433" s="693" t="s">
        <v>2600</v>
      </c>
      <c r="H433" s="764"/>
    </row>
    <row r="434" spans="1:8" s="529" customFormat="1" ht="15" hidden="1" customHeight="1">
      <c r="A434" s="688"/>
      <c r="B434" s="774"/>
      <c r="C434" s="767"/>
      <c r="D434" s="766"/>
      <c r="E434" s="765" t="s">
        <v>2309</v>
      </c>
      <c r="F434" s="765" t="s">
        <v>10</v>
      </c>
      <c r="G434" s="765" t="s">
        <v>11</v>
      </c>
      <c r="H434" s="764"/>
    </row>
    <row r="435" spans="1:8" s="529" customFormat="1" ht="15" hidden="1" customHeight="1">
      <c r="A435" s="688"/>
      <c r="B435" s="760" t="s">
        <v>2626</v>
      </c>
      <c r="C435" s="600" t="s">
        <v>1414</v>
      </c>
      <c r="D435" s="773" t="s">
        <v>2625</v>
      </c>
      <c r="E435" s="585">
        <f>F435-5</f>
        <v>43555</v>
      </c>
      <c r="F435" s="628">
        <v>43560</v>
      </c>
      <c r="G435" s="628">
        <f>F435+31</f>
        <v>43591</v>
      </c>
      <c r="H435" s="764"/>
    </row>
    <row r="436" spans="1:8" s="529" customFormat="1" ht="15" hidden="1" customHeight="1">
      <c r="A436" s="688"/>
      <c r="B436" s="760" t="s">
        <v>2624</v>
      </c>
      <c r="C436" s="600" t="s">
        <v>2619</v>
      </c>
      <c r="D436" s="773"/>
      <c r="E436" s="585">
        <f>F436-5</f>
        <v>43562</v>
      </c>
      <c r="F436" s="628">
        <f>F435+7</f>
        <v>43567</v>
      </c>
      <c r="G436" s="628">
        <f>F436+31</f>
        <v>43598</v>
      </c>
      <c r="H436" s="764"/>
    </row>
    <row r="437" spans="1:8" s="529" customFormat="1" ht="15" hidden="1" customHeight="1">
      <c r="A437" s="688"/>
      <c r="B437" s="760" t="s">
        <v>2623</v>
      </c>
      <c r="C437" s="600" t="s">
        <v>2622</v>
      </c>
      <c r="D437" s="773"/>
      <c r="E437" s="585">
        <f>F437-5</f>
        <v>43569</v>
      </c>
      <c r="F437" s="628">
        <f>F436+7</f>
        <v>43574</v>
      </c>
      <c r="G437" s="628">
        <f>F437+31</f>
        <v>43605</v>
      </c>
      <c r="H437" s="764"/>
    </row>
    <row r="438" spans="1:8" s="529" customFormat="1" ht="15" hidden="1" customHeight="1">
      <c r="A438" s="688"/>
      <c r="B438" s="760" t="s">
        <v>2621</v>
      </c>
      <c r="C438" s="600" t="s">
        <v>1414</v>
      </c>
      <c r="D438" s="773"/>
      <c r="E438" s="585">
        <f>F438-5</f>
        <v>43576</v>
      </c>
      <c r="F438" s="628">
        <f>F437+7</f>
        <v>43581</v>
      </c>
      <c r="G438" s="628">
        <f>F438+31</f>
        <v>43612</v>
      </c>
      <c r="H438" s="764"/>
    </row>
    <row r="439" spans="1:8" s="529" customFormat="1" ht="15" hidden="1" customHeight="1">
      <c r="A439" s="688"/>
      <c r="B439" s="760" t="s">
        <v>2620</v>
      </c>
      <c r="C439" s="600" t="s">
        <v>2619</v>
      </c>
      <c r="D439" s="773"/>
      <c r="E439" s="585">
        <f>F439-5</f>
        <v>43583</v>
      </c>
      <c r="F439" s="628">
        <f>F438+7</f>
        <v>43588</v>
      </c>
      <c r="G439" s="628">
        <f>F439+31</f>
        <v>43619</v>
      </c>
      <c r="H439" s="764"/>
    </row>
    <row r="440" spans="1:8" s="529" customFormat="1" ht="15" hidden="1" customHeight="1">
      <c r="A440" s="688"/>
      <c r="B440" s="786" t="s">
        <v>5</v>
      </c>
      <c r="C440" s="704" t="s">
        <v>6</v>
      </c>
      <c r="D440" s="769" t="s">
        <v>868</v>
      </c>
      <c r="E440" s="693" t="s">
        <v>2310</v>
      </c>
      <c r="F440" s="693" t="s">
        <v>869</v>
      </c>
      <c r="G440" s="693" t="s">
        <v>2600</v>
      </c>
      <c r="H440" s="764"/>
    </row>
    <row r="441" spans="1:8" s="529" customFormat="1" ht="15" hidden="1" customHeight="1">
      <c r="A441" s="688"/>
      <c r="B441" s="785"/>
      <c r="C441" s="767"/>
      <c r="D441" s="766"/>
      <c r="E441" s="765" t="s">
        <v>2309</v>
      </c>
      <c r="F441" s="765" t="s">
        <v>10</v>
      </c>
      <c r="G441" s="765" t="s">
        <v>11</v>
      </c>
      <c r="H441" s="764"/>
    </row>
    <row r="442" spans="1:8" s="529" customFormat="1" ht="15" hidden="1" customHeight="1">
      <c r="A442" s="688"/>
      <c r="B442" s="760" t="s">
        <v>2617</v>
      </c>
      <c r="C442" s="600" t="s">
        <v>2646</v>
      </c>
      <c r="D442" s="619" t="s">
        <v>2077</v>
      </c>
      <c r="E442" s="585">
        <f>F442-5</f>
        <v>43645</v>
      </c>
      <c r="F442" s="628">
        <v>43650</v>
      </c>
      <c r="G442" s="628">
        <f>F442+31</f>
        <v>43681</v>
      </c>
      <c r="H442" s="764"/>
    </row>
    <row r="443" spans="1:8" s="529" customFormat="1" ht="15" hidden="1" customHeight="1">
      <c r="A443" s="688"/>
      <c r="B443" s="760" t="s">
        <v>2645</v>
      </c>
      <c r="C443" s="600" t="s">
        <v>2644</v>
      </c>
      <c r="D443" s="619"/>
      <c r="E443" s="585">
        <f>F443-5</f>
        <v>43652</v>
      </c>
      <c r="F443" s="628">
        <f>F442+7</f>
        <v>43657</v>
      </c>
      <c r="G443" s="628">
        <f>F443+31</f>
        <v>43688</v>
      </c>
      <c r="H443" s="764"/>
    </row>
    <row r="444" spans="1:8" s="529" customFormat="1" ht="15" hidden="1" customHeight="1">
      <c r="A444" s="688"/>
      <c r="B444" s="760" t="s">
        <v>2614</v>
      </c>
      <c r="C444" s="600" t="s">
        <v>2598</v>
      </c>
      <c r="D444" s="619"/>
      <c r="E444" s="585">
        <f>F444-5</f>
        <v>43659</v>
      </c>
      <c r="F444" s="628">
        <f>F443+7</f>
        <v>43664</v>
      </c>
      <c r="G444" s="628">
        <f>F444+31</f>
        <v>43695</v>
      </c>
      <c r="H444" s="764"/>
    </row>
    <row r="445" spans="1:8" s="529" customFormat="1" ht="15" hidden="1" customHeight="1">
      <c r="A445" s="688"/>
      <c r="B445" s="771" t="s">
        <v>2612</v>
      </c>
      <c r="C445" s="600" t="s">
        <v>2643</v>
      </c>
      <c r="D445" s="619"/>
      <c r="E445" s="585">
        <f>F445-5</f>
        <v>43666</v>
      </c>
      <c r="F445" s="628">
        <f>F444+7</f>
        <v>43671</v>
      </c>
      <c r="G445" s="628">
        <f>F445+31</f>
        <v>43702</v>
      </c>
      <c r="H445" s="764"/>
    </row>
    <row r="446" spans="1:8" s="529" customFormat="1" ht="15" hidden="1" customHeight="1">
      <c r="A446" s="688"/>
      <c r="B446" s="760" t="s">
        <v>2642</v>
      </c>
      <c r="C446" s="600" t="s">
        <v>2593</v>
      </c>
      <c r="D446" s="619"/>
      <c r="E446" s="585">
        <f>F446-5</f>
        <v>43673</v>
      </c>
      <c r="F446" s="628">
        <f>F445+7</f>
        <v>43678</v>
      </c>
      <c r="G446" s="628">
        <f>F446+31</f>
        <v>43709</v>
      </c>
      <c r="H446" s="764"/>
    </row>
    <row r="447" spans="1:8" s="529" customFormat="1" ht="15" customHeight="1">
      <c r="A447" s="688"/>
      <c r="B447" s="565" t="s">
        <v>2311</v>
      </c>
      <c r="C447" s="564"/>
      <c r="D447" s="769" t="s">
        <v>868</v>
      </c>
      <c r="E447" s="693" t="s">
        <v>2310</v>
      </c>
      <c r="F447" s="693" t="s">
        <v>869</v>
      </c>
      <c r="G447" s="693" t="s">
        <v>2600</v>
      </c>
      <c r="H447" s="764"/>
    </row>
    <row r="448" spans="1:8" s="529" customFormat="1" ht="15" customHeight="1">
      <c r="A448" s="688"/>
      <c r="B448" s="562"/>
      <c r="C448" s="561"/>
      <c r="D448" s="766"/>
      <c r="E448" s="765" t="s">
        <v>2309</v>
      </c>
      <c r="F448" s="765" t="s">
        <v>10</v>
      </c>
      <c r="G448" s="765" t="s">
        <v>11</v>
      </c>
      <c r="H448" s="764"/>
    </row>
    <row r="449" spans="1:8" s="529" customFormat="1" ht="15" customHeight="1">
      <c r="A449" s="688"/>
      <c r="B449" s="535" t="s">
        <v>2641</v>
      </c>
      <c r="C449" s="534"/>
      <c r="D449" s="619" t="s">
        <v>2179</v>
      </c>
      <c r="E449" s="585">
        <f>F449-5</f>
        <v>46204</v>
      </c>
      <c r="F449" s="539">
        <v>46209</v>
      </c>
      <c r="G449" s="628">
        <f>F449+31</f>
        <v>46240</v>
      </c>
      <c r="H449" s="764"/>
    </row>
    <row r="450" spans="1:8" s="529" customFormat="1" ht="15" customHeight="1">
      <c r="A450" s="688"/>
      <c r="B450" s="573" t="s">
        <v>2640</v>
      </c>
      <c r="C450" s="572"/>
      <c r="D450" s="619"/>
      <c r="E450" s="585">
        <f>F450-5</f>
        <v>46211</v>
      </c>
      <c r="F450" s="628">
        <f>F449+7</f>
        <v>46216</v>
      </c>
      <c r="G450" s="628">
        <f>F450+31</f>
        <v>46247</v>
      </c>
      <c r="H450" s="764"/>
    </row>
    <row r="451" spans="1:8" s="529" customFormat="1" ht="15" customHeight="1">
      <c r="A451" s="688"/>
      <c r="B451" s="573" t="s">
        <v>2639</v>
      </c>
      <c r="C451" s="572"/>
      <c r="D451" s="619"/>
      <c r="E451" s="585">
        <f>F451-5</f>
        <v>46218</v>
      </c>
      <c r="F451" s="628">
        <f>F450+7</f>
        <v>46223</v>
      </c>
      <c r="G451" s="628">
        <f>F451+31</f>
        <v>46254</v>
      </c>
      <c r="H451" s="764"/>
    </row>
    <row r="452" spans="1:8" s="529" customFormat="1" ht="15" customHeight="1">
      <c r="A452" s="688"/>
      <c r="B452" s="573" t="s">
        <v>2638</v>
      </c>
      <c r="C452" s="572"/>
      <c r="D452" s="619"/>
      <c r="E452" s="585">
        <f>F452-5</f>
        <v>46225</v>
      </c>
      <c r="F452" s="628">
        <f>F451+7</f>
        <v>46230</v>
      </c>
      <c r="G452" s="628">
        <f>F452+31</f>
        <v>46261</v>
      </c>
      <c r="H452" s="764"/>
    </row>
    <row r="453" spans="1:8" s="529" customFormat="1" ht="15" customHeight="1">
      <c r="A453" s="688"/>
      <c r="B453" s="573" t="s">
        <v>2637</v>
      </c>
      <c r="C453" s="572"/>
      <c r="D453" s="619"/>
      <c r="E453" s="585">
        <f>F453-5</f>
        <v>46232</v>
      </c>
      <c r="F453" s="628">
        <f>F452+7</f>
        <v>46237</v>
      </c>
      <c r="G453" s="628">
        <f>F453+31</f>
        <v>46268</v>
      </c>
      <c r="H453" s="764"/>
    </row>
    <row r="454" spans="1:8" s="548" customFormat="1" ht="15" hidden="1" customHeight="1">
      <c r="A454" s="702" t="s">
        <v>2636</v>
      </c>
      <c r="B454" s="702"/>
      <c r="C454" s="643"/>
      <c r="D454" s="784"/>
      <c r="E454" s="596"/>
      <c r="F454" s="783"/>
      <c r="G454" s="783"/>
      <c r="H454" s="782"/>
    </row>
    <row r="455" spans="1:8" s="529" customFormat="1" ht="15" hidden="1" customHeight="1">
      <c r="A455" s="688"/>
      <c r="B455" s="781" t="s">
        <v>5</v>
      </c>
      <c r="C455" s="780" t="s">
        <v>6</v>
      </c>
      <c r="D455" s="779" t="s">
        <v>868</v>
      </c>
      <c r="E455" s="693" t="s">
        <v>2310</v>
      </c>
      <c r="F455" s="693" t="s">
        <v>869</v>
      </c>
      <c r="G455" s="693" t="s">
        <v>2627</v>
      </c>
      <c r="H455" s="764"/>
    </row>
    <row r="456" spans="1:8" s="529" customFormat="1" ht="15" hidden="1" customHeight="1">
      <c r="A456" s="688"/>
      <c r="B456" s="778"/>
      <c r="C456" s="777"/>
      <c r="D456" s="776"/>
      <c r="E456" s="765" t="s">
        <v>2309</v>
      </c>
      <c r="F456" s="765" t="s">
        <v>10</v>
      </c>
      <c r="G456" s="765" t="s">
        <v>11</v>
      </c>
      <c r="H456" s="764"/>
    </row>
    <row r="457" spans="1:8" s="529" customFormat="1" ht="15" hidden="1" customHeight="1">
      <c r="A457" s="688"/>
      <c r="B457" s="760" t="s">
        <v>2635</v>
      </c>
      <c r="C457" s="775" t="s">
        <v>2593</v>
      </c>
      <c r="D457" s="619" t="s">
        <v>2077</v>
      </c>
      <c r="E457" s="585">
        <f>F457-5</f>
        <v>43554</v>
      </c>
      <c r="F457" s="628">
        <v>43559</v>
      </c>
      <c r="G457" s="628">
        <f>F457+33</f>
        <v>43592</v>
      </c>
      <c r="H457" s="764"/>
    </row>
    <row r="458" spans="1:8" s="529" customFormat="1" ht="15" hidden="1" customHeight="1">
      <c r="A458" s="688"/>
      <c r="B458" s="605" t="s">
        <v>2634</v>
      </c>
      <c r="C458" s="605" t="s">
        <v>2633</v>
      </c>
      <c r="D458" s="619"/>
      <c r="E458" s="585">
        <f>F458-5</f>
        <v>43561</v>
      </c>
      <c r="F458" s="628">
        <f>F457+7</f>
        <v>43566</v>
      </c>
      <c r="G458" s="628">
        <f>F458+33</f>
        <v>43599</v>
      </c>
      <c r="H458" s="764"/>
    </row>
    <row r="459" spans="1:8" s="529" customFormat="1" ht="15" hidden="1" customHeight="1">
      <c r="A459" s="688"/>
      <c r="B459" s="592" t="s">
        <v>819</v>
      </c>
      <c r="C459" s="592" t="s">
        <v>2632</v>
      </c>
      <c r="D459" s="619"/>
      <c r="E459" s="585">
        <f>F459-5</f>
        <v>43568</v>
      </c>
      <c r="F459" s="628">
        <f>F458+7</f>
        <v>43573</v>
      </c>
      <c r="G459" s="628">
        <f>F459+33</f>
        <v>43606</v>
      </c>
      <c r="H459" s="764"/>
    </row>
    <row r="460" spans="1:8" s="529" customFormat="1" ht="15" hidden="1" customHeight="1">
      <c r="A460" s="688"/>
      <c r="B460" s="592" t="s">
        <v>2631</v>
      </c>
      <c r="C460" s="592" t="s">
        <v>2630</v>
      </c>
      <c r="D460" s="619"/>
      <c r="E460" s="585">
        <f>F460-5</f>
        <v>43575</v>
      </c>
      <c r="F460" s="628">
        <f>F459+7</f>
        <v>43580</v>
      </c>
      <c r="G460" s="628">
        <f>F460+33</f>
        <v>43613</v>
      </c>
      <c r="H460" s="764"/>
    </row>
    <row r="461" spans="1:8" s="529" customFormat="1" ht="15" hidden="1" customHeight="1">
      <c r="A461" s="688"/>
      <c r="B461" s="592" t="s">
        <v>2629</v>
      </c>
      <c r="C461" s="605" t="s">
        <v>2628</v>
      </c>
      <c r="D461" s="619"/>
      <c r="E461" s="585">
        <f>F461-5</f>
        <v>43582</v>
      </c>
      <c r="F461" s="628">
        <f>F460+7</f>
        <v>43587</v>
      </c>
      <c r="G461" s="628">
        <f>F461+33</f>
        <v>43620</v>
      </c>
      <c r="H461" s="764"/>
    </row>
    <row r="462" spans="1:8" s="529" customFormat="1" ht="15" hidden="1" customHeight="1">
      <c r="A462" s="688"/>
      <c r="B462" s="619" t="s">
        <v>5</v>
      </c>
      <c r="C462" s="704" t="s">
        <v>6</v>
      </c>
      <c r="D462" s="769" t="s">
        <v>868</v>
      </c>
      <c r="E462" s="693" t="s">
        <v>2310</v>
      </c>
      <c r="F462" s="693" t="s">
        <v>869</v>
      </c>
      <c r="G462" s="693" t="s">
        <v>2627</v>
      </c>
      <c r="H462" s="764"/>
    </row>
    <row r="463" spans="1:8" s="529" customFormat="1" ht="15" hidden="1" customHeight="1">
      <c r="A463" s="688"/>
      <c r="B463" s="774"/>
      <c r="C463" s="767"/>
      <c r="D463" s="766"/>
      <c r="E463" s="765" t="s">
        <v>2309</v>
      </c>
      <c r="F463" s="765" t="s">
        <v>10</v>
      </c>
      <c r="G463" s="765" t="s">
        <v>11</v>
      </c>
      <c r="H463" s="764"/>
    </row>
    <row r="464" spans="1:8" s="529" customFormat="1" ht="15" hidden="1" customHeight="1">
      <c r="A464" s="688"/>
      <c r="B464" s="760" t="s">
        <v>2626</v>
      </c>
      <c r="C464" s="600" t="s">
        <v>1414</v>
      </c>
      <c r="D464" s="773" t="s">
        <v>2625</v>
      </c>
      <c r="E464" s="585">
        <f>F464-5</f>
        <v>43555</v>
      </c>
      <c r="F464" s="628">
        <v>43560</v>
      </c>
      <c r="G464" s="628">
        <f>F464+33</f>
        <v>43593</v>
      </c>
      <c r="H464" s="764"/>
    </row>
    <row r="465" spans="1:8" s="529" customFormat="1" ht="15" hidden="1" customHeight="1">
      <c r="A465" s="688"/>
      <c r="B465" s="760" t="s">
        <v>2624</v>
      </c>
      <c r="C465" s="600" t="s">
        <v>2619</v>
      </c>
      <c r="D465" s="773"/>
      <c r="E465" s="585">
        <f>F465-5</f>
        <v>43562</v>
      </c>
      <c r="F465" s="628">
        <f>F464+7</f>
        <v>43567</v>
      </c>
      <c r="G465" s="628">
        <f>F465+33</f>
        <v>43600</v>
      </c>
      <c r="H465" s="764"/>
    </row>
    <row r="466" spans="1:8" s="529" customFormat="1" ht="15" hidden="1" customHeight="1">
      <c r="A466" s="688"/>
      <c r="B466" s="760" t="s">
        <v>2623</v>
      </c>
      <c r="C466" s="600" t="s">
        <v>2622</v>
      </c>
      <c r="D466" s="773"/>
      <c r="E466" s="585">
        <f>F466-5</f>
        <v>43569</v>
      </c>
      <c r="F466" s="628">
        <f>F465+7</f>
        <v>43574</v>
      </c>
      <c r="G466" s="628">
        <f>F466+33</f>
        <v>43607</v>
      </c>
      <c r="H466" s="764"/>
    </row>
    <row r="467" spans="1:8" s="529" customFormat="1" ht="15" hidden="1" customHeight="1">
      <c r="A467" s="688"/>
      <c r="B467" s="760" t="s">
        <v>2621</v>
      </c>
      <c r="C467" s="600" t="s">
        <v>1414</v>
      </c>
      <c r="D467" s="773"/>
      <c r="E467" s="585">
        <f>F467-5</f>
        <v>43576</v>
      </c>
      <c r="F467" s="628">
        <f>F466+7</f>
        <v>43581</v>
      </c>
      <c r="G467" s="628">
        <f>F467+33</f>
        <v>43614</v>
      </c>
      <c r="H467" s="764"/>
    </row>
    <row r="468" spans="1:8" s="529" customFormat="1" ht="15" hidden="1" customHeight="1">
      <c r="A468" s="688"/>
      <c r="B468" s="760" t="s">
        <v>2620</v>
      </c>
      <c r="C468" s="600" t="s">
        <v>2619</v>
      </c>
      <c r="D468" s="773"/>
      <c r="E468" s="585">
        <f>F468-5</f>
        <v>43583</v>
      </c>
      <c r="F468" s="628">
        <f>F467+7</f>
        <v>43588</v>
      </c>
      <c r="G468" s="628">
        <f>F468+33</f>
        <v>43621</v>
      </c>
      <c r="H468" s="764"/>
    </row>
    <row r="469" spans="1:8" s="529" customFormat="1" ht="15" hidden="1" customHeight="1">
      <c r="A469" s="688"/>
      <c r="B469" s="770" t="s">
        <v>5</v>
      </c>
      <c r="C469" s="704" t="s">
        <v>6</v>
      </c>
      <c r="D469" s="769" t="s">
        <v>868</v>
      </c>
      <c r="E469" s="693" t="s">
        <v>2310</v>
      </c>
      <c r="F469" s="693" t="s">
        <v>869</v>
      </c>
      <c r="G469" s="693" t="s">
        <v>2600</v>
      </c>
      <c r="H469" s="764"/>
    </row>
    <row r="470" spans="1:8" s="529" customFormat="1" ht="15" hidden="1" customHeight="1">
      <c r="A470" s="688"/>
      <c r="B470" s="768"/>
      <c r="C470" s="767"/>
      <c r="D470" s="766"/>
      <c r="E470" s="765" t="s">
        <v>2309</v>
      </c>
      <c r="F470" s="765" t="s">
        <v>10</v>
      </c>
      <c r="G470" s="765" t="s">
        <v>11</v>
      </c>
      <c r="H470" s="764"/>
    </row>
    <row r="471" spans="1:8" s="529" customFormat="1" ht="15" hidden="1" customHeight="1">
      <c r="A471" s="688"/>
      <c r="B471" s="760" t="s">
        <v>2547</v>
      </c>
      <c r="C471" s="600" t="s">
        <v>2618</v>
      </c>
      <c r="D471" s="619" t="s">
        <v>2077</v>
      </c>
      <c r="E471" s="585">
        <f>F471-5</f>
        <v>43708</v>
      </c>
      <c r="F471" s="628">
        <v>43713</v>
      </c>
      <c r="G471" s="628">
        <f>F471+31</f>
        <v>43744</v>
      </c>
      <c r="H471" s="764"/>
    </row>
    <row r="472" spans="1:8" s="529" customFormat="1" ht="15" hidden="1" customHeight="1">
      <c r="A472" s="688"/>
      <c r="B472" s="760" t="s">
        <v>2617</v>
      </c>
      <c r="C472" s="600" t="s">
        <v>2591</v>
      </c>
      <c r="D472" s="619"/>
      <c r="E472" s="585">
        <f>F472-5</f>
        <v>43715</v>
      </c>
      <c r="F472" s="628">
        <f>F471+7</f>
        <v>43720</v>
      </c>
      <c r="G472" s="628">
        <f>F472+31</f>
        <v>43751</v>
      </c>
      <c r="H472" s="764"/>
    </row>
    <row r="473" spans="1:8" s="529" customFormat="1" ht="15" hidden="1" customHeight="1">
      <c r="A473" s="688"/>
      <c r="B473" s="760" t="s">
        <v>2616</v>
      </c>
      <c r="C473" s="600" t="s">
        <v>2615</v>
      </c>
      <c r="D473" s="619"/>
      <c r="E473" s="585">
        <f>F473-5</f>
        <v>43722</v>
      </c>
      <c r="F473" s="628">
        <f>F472+7</f>
        <v>43727</v>
      </c>
      <c r="G473" s="628">
        <f>F473+31</f>
        <v>43758</v>
      </c>
      <c r="H473" s="764"/>
    </row>
    <row r="474" spans="1:8" s="529" customFormat="1" ht="15" hidden="1" customHeight="1">
      <c r="A474" s="688"/>
      <c r="B474" s="771" t="s">
        <v>2614</v>
      </c>
      <c r="C474" s="600" t="s">
        <v>2613</v>
      </c>
      <c r="D474" s="619"/>
      <c r="E474" s="585">
        <f>F474-5</f>
        <v>43729</v>
      </c>
      <c r="F474" s="628">
        <f>F473+7</f>
        <v>43734</v>
      </c>
      <c r="G474" s="628">
        <f>F474+31</f>
        <v>43765</v>
      </c>
      <c r="H474" s="764"/>
    </row>
    <row r="475" spans="1:8" s="529" customFormat="1" ht="15" hidden="1" customHeight="1">
      <c r="A475" s="688"/>
      <c r="B475" s="760" t="s">
        <v>2612</v>
      </c>
      <c r="C475" s="600" t="s">
        <v>2611</v>
      </c>
      <c r="D475" s="619"/>
      <c r="E475" s="585">
        <f>F475-5</f>
        <v>43736</v>
      </c>
      <c r="F475" s="628">
        <f>F474+7</f>
        <v>43741</v>
      </c>
      <c r="G475" s="628">
        <f>F475+31</f>
        <v>43772</v>
      </c>
      <c r="H475" s="764"/>
    </row>
    <row r="476" spans="1:8" s="529" customFormat="1" ht="15" hidden="1" customHeight="1">
      <c r="A476" s="688"/>
      <c r="B476" s="706" t="s">
        <v>5</v>
      </c>
      <c r="C476" s="704" t="s">
        <v>6</v>
      </c>
      <c r="D476" s="769" t="s">
        <v>868</v>
      </c>
      <c r="E476" s="693" t="s">
        <v>2310</v>
      </c>
      <c r="F476" s="693" t="s">
        <v>869</v>
      </c>
      <c r="G476" s="693" t="s">
        <v>2600</v>
      </c>
      <c r="H476" s="764"/>
    </row>
    <row r="477" spans="1:8" s="529" customFormat="1" ht="15" hidden="1" customHeight="1">
      <c r="A477" s="688"/>
      <c r="B477" s="772"/>
      <c r="C477" s="767"/>
      <c r="D477" s="766"/>
      <c r="E477" s="765" t="s">
        <v>2309</v>
      </c>
      <c r="F477" s="765" t="s">
        <v>10</v>
      </c>
      <c r="G477" s="765" t="s">
        <v>11</v>
      </c>
      <c r="H477" s="764"/>
    </row>
    <row r="478" spans="1:8" s="529" customFormat="1" ht="15" hidden="1" customHeight="1">
      <c r="A478" s="688"/>
      <c r="B478" s="760" t="s">
        <v>2610</v>
      </c>
      <c r="C478" s="600" t="s">
        <v>2609</v>
      </c>
      <c r="D478" s="619" t="s">
        <v>2381</v>
      </c>
      <c r="E478" s="585">
        <f>F478-5</f>
        <v>43799</v>
      </c>
      <c r="F478" s="628">
        <v>43804</v>
      </c>
      <c r="G478" s="628">
        <f>F478+31</f>
        <v>43835</v>
      </c>
      <c r="H478" s="764"/>
    </row>
    <row r="479" spans="1:8" s="529" customFormat="1" ht="15" hidden="1" customHeight="1">
      <c r="A479" s="688"/>
      <c r="B479" s="760" t="s">
        <v>2608</v>
      </c>
      <c r="C479" s="600" t="s">
        <v>2607</v>
      </c>
      <c r="D479" s="619"/>
      <c r="E479" s="585">
        <f>F479-5</f>
        <v>43806</v>
      </c>
      <c r="F479" s="628">
        <f>F478+7</f>
        <v>43811</v>
      </c>
      <c r="G479" s="628">
        <f>F479+31</f>
        <v>43842</v>
      </c>
      <c r="H479" s="764"/>
    </row>
    <row r="480" spans="1:8" s="529" customFormat="1" ht="15" hidden="1" customHeight="1">
      <c r="A480" s="688"/>
      <c r="B480" s="760" t="s">
        <v>2606</v>
      </c>
      <c r="C480" s="600" t="s">
        <v>2605</v>
      </c>
      <c r="D480" s="619"/>
      <c r="E480" s="585">
        <f>F480-5</f>
        <v>43813</v>
      </c>
      <c r="F480" s="628">
        <f>F479+7</f>
        <v>43818</v>
      </c>
      <c r="G480" s="628">
        <f>F480+31</f>
        <v>43849</v>
      </c>
      <c r="H480" s="764"/>
    </row>
    <row r="481" spans="1:8" s="529" customFormat="1" ht="15" hidden="1" customHeight="1">
      <c r="A481" s="688"/>
      <c r="B481" s="771" t="s">
        <v>2604</v>
      </c>
      <c r="C481" s="600" t="s">
        <v>2603</v>
      </c>
      <c r="D481" s="619"/>
      <c r="E481" s="585">
        <f>F481-5</f>
        <v>43820</v>
      </c>
      <c r="F481" s="628">
        <f>F480+7</f>
        <v>43825</v>
      </c>
      <c r="G481" s="628">
        <f>F481+31</f>
        <v>43856</v>
      </c>
      <c r="H481" s="764"/>
    </row>
    <row r="482" spans="1:8" s="529" customFormat="1" ht="15" hidden="1" customHeight="1">
      <c r="A482" s="688"/>
      <c r="B482" s="760" t="s">
        <v>2602</v>
      </c>
      <c r="C482" s="600" t="s">
        <v>2601</v>
      </c>
      <c r="D482" s="619"/>
      <c r="E482" s="585">
        <f>F482-5</f>
        <v>43827</v>
      </c>
      <c r="F482" s="628">
        <f>F481+7</f>
        <v>43832</v>
      </c>
      <c r="G482" s="628">
        <f>F482+31</f>
        <v>43863</v>
      </c>
      <c r="H482" s="764"/>
    </row>
    <row r="483" spans="1:8" s="519" customFormat="1" ht="15" hidden="1">
      <c r="A483" s="763" t="s">
        <v>554</v>
      </c>
      <c r="B483" s="763"/>
      <c r="C483" s="763"/>
      <c r="D483" s="763"/>
      <c r="E483" s="763"/>
      <c r="F483" s="763"/>
      <c r="G483" s="763"/>
    </row>
    <row r="484" spans="1:8" s="529" customFormat="1" ht="15" hidden="1" customHeight="1">
      <c r="A484" s="688"/>
      <c r="B484" s="770" t="s">
        <v>5</v>
      </c>
      <c r="C484" s="704" t="s">
        <v>6</v>
      </c>
      <c r="D484" s="769" t="s">
        <v>868</v>
      </c>
      <c r="E484" s="693" t="s">
        <v>2310</v>
      </c>
      <c r="F484" s="693" t="s">
        <v>869</v>
      </c>
      <c r="G484" s="693" t="s">
        <v>2600</v>
      </c>
      <c r="H484" s="764"/>
    </row>
    <row r="485" spans="1:8" s="529" customFormat="1" ht="15" hidden="1" customHeight="1">
      <c r="A485" s="688"/>
      <c r="B485" s="768"/>
      <c r="C485" s="767"/>
      <c r="D485" s="766"/>
      <c r="E485" s="765" t="s">
        <v>2309</v>
      </c>
      <c r="F485" s="765" t="s">
        <v>10</v>
      </c>
      <c r="G485" s="765" t="s">
        <v>11</v>
      </c>
      <c r="H485" s="764"/>
    </row>
    <row r="486" spans="1:8" s="529" customFormat="1" ht="15" hidden="1" customHeight="1">
      <c r="A486" s="688"/>
      <c r="B486" s="760" t="s">
        <v>2599</v>
      </c>
      <c r="C486" s="600" t="s">
        <v>2598</v>
      </c>
      <c r="D486" s="619" t="s">
        <v>2179</v>
      </c>
      <c r="E486" s="585">
        <f>F486-5</f>
        <v>44071</v>
      </c>
      <c r="F486" s="628">
        <v>44076</v>
      </c>
      <c r="G486" s="628">
        <f>F486+31</f>
        <v>44107</v>
      </c>
      <c r="H486" s="764"/>
    </row>
    <row r="487" spans="1:8" s="529" customFormat="1" ht="15" hidden="1" customHeight="1">
      <c r="A487" s="688"/>
      <c r="B487" s="760" t="s">
        <v>2597</v>
      </c>
      <c r="C487" s="600" t="s">
        <v>2596</v>
      </c>
      <c r="D487" s="619"/>
      <c r="E487" s="585">
        <f>F487-5</f>
        <v>44078</v>
      </c>
      <c r="F487" s="628">
        <f>F486+7</f>
        <v>44083</v>
      </c>
      <c r="G487" s="628">
        <f>F487+31</f>
        <v>44114</v>
      </c>
      <c r="H487" s="764"/>
    </row>
    <row r="488" spans="1:8" s="529" customFormat="1" ht="15" hidden="1" customHeight="1">
      <c r="A488" s="688"/>
      <c r="B488" s="760" t="s">
        <v>2595</v>
      </c>
      <c r="C488" s="760" t="s">
        <v>2593</v>
      </c>
      <c r="D488" s="619"/>
      <c r="E488" s="585">
        <f>F488-5</f>
        <v>44085</v>
      </c>
      <c r="F488" s="628">
        <f>F487+7</f>
        <v>44090</v>
      </c>
      <c r="G488" s="628">
        <f>F488+31</f>
        <v>44121</v>
      </c>
      <c r="H488" s="764"/>
    </row>
    <row r="489" spans="1:8" s="529" customFormat="1" ht="15" hidden="1" customHeight="1">
      <c r="A489" s="688"/>
      <c r="B489" s="760" t="s">
        <v>2594</v>
      </c>
      <c r="C489" s="600" t="s">
        <v>2593</v>
      </c>
      <c r="D489" s="619"/>
      <c r="E489" s="585">
        <f>F489-5</f>
        <v>44092</v>
      </c>
      <c r="F489" s="628">
        <f>F488+7</f>
        <v>44097</v>
      </c>
      <c r="G489" s="628">
        <f>F489+31</f>
        <v>44128</v>
      </c>
      <c r="H489" s="764"/>
    </row>
    <row r="490" spans="1:8" s="529" customFormat="1" ht="15" hidden="1" customHeight="1">
      <c r="A490" s="688"/>
      <c r="B490" s="760" t="s">
        <v>2592</v>
      </c>
      <c r="C490" s="600" t="s">
        <v>2591</v>
      </c>
      <c r="D490" s="619"/>
      <c r="E490" s="585">
        <f>F490-5</f>
        <v>44099</v>
      </c>
      <c r="F490" s="628">
        <f>F489+7</f>
        <v>44104</v>
      </c>
      <c r="G490" s="628">
        <f>F490+31</f>
        <v>44135</v>
      </c>
      <c r="H490" s="764"/>
    </row>
    <row r="491" spans="1:8" s="519" customFormat="1" ht="15">
      <c r="A491" s="763" t="s">
        <v>554</v>
      </c>
      <c r="B491" s="763"/>
      <c r="C491" s="763"/>
      <c r="D491" s="763"/>
      <c r="E491" s="763"/>
      <c r="F491" s="763"/>
      <c r="G491" s="763"/>
    </row>
    <row r="492" spans="1:8" s="727" customFormat="1" ht="15">
      <c r="A492" s="702" t="s">
        <v>2590</v>
      </c>
      <c r="B492" s="702"/>
      <c r="C492" s="701"/>
      <c r="D492" s="700"/>
      <c r="E492" s="700"/>
      <c r="F492" s="699"/>
      <c r="G492" s="699"/>
    </row>
    <row r="493" spans="1:8" s="719" customFormat="1" ht="15" hidden="1" customHeight="1">
      <c r="A493" s="753"/>
      <c r="B493" s="762" t="s">
        <v>5</v>
      </c>
      <c r="C493" s="758" t="s">
        <v>6</v>
      </c>
      <c r="D493" s="755" t="s">
        <v>868</v>
      </c>
      <c r="E493" s="588" t="s">
        <v>2310</v>
      </c>
      <c r="F493" s="749" t="s">
        <v>869</v>
      </c>
      <c r="G493" s="749" t="s">
        <v>578</v>
      </c>
    </row>
    <row r="494" spans="1:8" s="719" customFormat="1" ht="15" hidden="1" customHeight="1">
      <c r="A494" s="753"/>
      <c r="B494" s="761"/>
      <c r="C494" s="756"/>
      <c r="D494" s="754"/>
      <c r="E494" s="588" t="s">
        <v>2309</v>
      </c>
      <c r="F494" s="747" t="s">
        <v>10</v>
      </c>
      <c r="G494" s="747" t="s">
        <v>11</v>
      </c>
    </row>
    <row r="495" spans="1:8" s="719" customFormat="1" ht="15" hidden="1">
      <c r="A495" s="753"/>
      <c r="B495" s="737" t="s">
        <v>2589</v>
      </c>
      <c r="C495" s="592" t="s">
        <v>2588</v>
      </c>
      <c r="D495" s="703" t="s">
        <v>856</v>
      </c>
      <c r="E495" s="585">
        <f>F495-5</f>
        <v>43710</v>
      </c>
      <c r="F495" s="721">
        <v>43715</v>
      </c>
      <c r="G495" s="752">
        <f>F495+46</f>
        <v>43761</v>
      </c>
    </row>
    <row r="496" spans="1:8" s="719" customFormat="1" ht="15" hidden="1" customHeight="1">
      <c r="A496" s="753"/>
      <c r="B496" s="737" t="s">
        <v>2587</v>
      </c>
      <c r="C496" s="605" t="s">
        <v>2586</v>
      </c>
      <c r="D496" s="681"/>
      <c r="E496" s="585">
        <f>F496-5</f>
        <v>43717</v>
      </c>
      <c r="F496" s="721">
        <f>F495+7</f>
        <v>43722</v>
      </c>
      <c r="G496" s="752">
        <f>F496+46</f>
        <v>43768</v>
      </c>
      <c r="H496" s="727"/>
    </row>
    <row r="497" spans="1:8" s="719" customFormat="1" ht="15" hidden="1" customHeight="1">
      <c r="A497" s="753"/>
      <c r="B497" s="737" t="s">
        <v>2585</v>
      </c>
      <c r="C497" s="592" t="s">
        <v>2584</v>
      </c>
      <c r="D497" s="681"/>
      <c r="E497" s="585">
        <f>F497-5</f>
        <v>43724</v>
      </c>
      <c r="F497" s="721">
        <f>F496+7</f>
        <v>43729</v>
      </c>
      <c r="G497" s="752">
        <f>F497+46</f>
        <v>43775</v>
      </c>
    </row>
    <row r="498" spans="1:8" s="719" customFormat="1" ht="15.75" hidden="1" customHeight="1">
      <c r="A498" s="753"/>
      <c r="B498" s="737" t="s">
        <v>2583</v>
      </c>
      <c r="C498" s="592" t="s">
        <v>2582</v>
      </c>
      <c r="D498" s="681"/>
      <c r="E498" s="585">
        <f>F498-5</f>
        <v>43731</v>
      </c>
      <c r="F498" s="721">
        <f>F497+7</f>
        <v>43736</v>
      </c>
      <c r="G498" s="752">
        <f>F498+46</f>
        <v>43782</v>
      </c>
    </row>
    <row r="499" spans="1:8" s="719" customFormat="1" ht="15.75" hidden="1" customHeight="1">
      <c r="A499" s="753"/>
      <c r="B499" s="760" t="s">
        <v>2581</v>
      </c>
      <c r="C499" s="592" t="s">
        <v>2580</v>
      </c>
      <c r="D499" s="680"/>
      <c r="E499" s="585">
        <f>F499-5</f>
        <v>43738</v>
      </c>
      <c r="F499" s="721">
        <f>F498+7</f>
        <v>43743</v>
      </c>
      <c r="G499" s="752">
        <f>F499+46</f>
        <v>43789</v>
      </c>
    </row>
    <row r="500" spans="1:8" s="719" customFormat="1" ht="15" hidden="1">
      <c r="A500" s="753"/>
      <c r="B500" s="759" t="s">
        <v>5</v>
      </c>
      <c r="C500" s="758" t="s">
        <v>6</v>
      </c>
      <c r="D500" s="755" t="s">
        <v>868</v>
      </c>
      <c r="E500" s="588" t="s">
        <v>2310</v>
      </c>
      <c r="F500" s="749" t="s">
        <v>869</v>
      </c>
      <c r="G500" s="749" t="s">
        <v>578</v>
      </c>
    </row>
    <row r="501" spans="1:8" s="719" customFormat="1" ht="15" hidden="1">
      <c r="A501" s="753"/>
      <c r="B501" s="757"/>
      <c r="C501" s="756"/>
      <c r="D501" s="754"/>
      <c r="E501" s="588" t="s">
        <v>2309</v>
      </c>
      <c r="F501" s="747" t="s">
        <v>10</v>
      </c>
      <c r="G501" s="747" t="s">
        <v>11</v>
      </c>
    </row>
    <row r="502" spans="1:8" s="719" customFormat="1" ht="15" hidden="1">
      <c r="A502" s="753"/>
      <c r="B502" s="737" t="s">
        <v>913</v>
      </c>
      <c r="C502" s="592" t="s">
        <v>913</v>
      </c>
      <c r="D502" s="703" t="s">
        <v>2432</v>
      </c>
      <c r="E502" s="585">
        <f>F502-5</f>
        <v>44105</v>
      </c>
      <c r="F502" s="721">
        <v>44110</v>
      </c>
      <c r="G502" s="752">
        <f>F502+46</f>
        <v>44156</v>
      </c>
    </row>
    <row r="503" spans="1:8" s="719" customFormat="1" ht="15" hidden="1" customHeight="1">
      <c r="A503" s="753"/>
      <c r="B503" s="737" t="s">
        <v>2579</v>
      </c>
      <c r="C503" s="605" t="s">
        <v>2578</v>
      </c>
      <c r="D503" s="681"/>
      <c r="E503" s="585">
        <f>F503-5</f>
        <v>44112</v>
      </c>
      <c r="F503" s="721">
        <f>F502+7</f>
        <v>44117</v>
      </c>
      <c r="G503" s="752">
        <f>F503+46</f>
        <v>44163</v>
      </c>
      <c r="H503" s="727"/>
    </row>
    <row r="504" spans="1:8" s="719" customFormat="1" ht="15" hidden="1" customHeight="1">
      <c r="A504" s="753"/>
      <c r="B504" s="737" t="s">
        <v>2577</v>
      </c>
      <c r="C504" s="592" t="s">
        <v>2576</v>
      </c>
      <c r="D504" s="681"/>
      <c r="E504" s="585">
        <f>F504-5</f>
        <v>44119</v>
      </c>
      <c r="F504" s="721">
        <f>F503+7</f>
        <v>44124</v>
      </c>
      <c r="G504" s="752">
        <f>F504+46</f>
        <v>44170</v>
      </c>
    </row>
    <row r="505" spans="1:8" s="719" customFormat="1" ht="15.75" hidden="1" customHeight="1">
      <c r="A505" s="753"/>
      <c r="B505" s="737" t="s">
        <v>2575</v>
      </c>
      <c r="C505" s="592" t="s">
        <v>2574</v>
      </c>
      <c r="D505" s="681"/>
      <c r="E505" s="585">
        <f>F505-5</f>
        <v>44126</v>
      </c>
      <c r="F505" s="721">
        <f>F504+7</f>
        <v>44131</v>
      </c>
      <c r="G505" s="752">
        <f>F505+46</f>
        <v>44177</v>
      </c>
    </row>
    <row r="506" spans="1:8" s="719" customFormat="1" ht="15.75" hidden="1" customHeight="1">
      <c r="A506" s="753"/>
      <c r="B506" s="737" t="s">
        <v>2337</v>
      </c>
      <c r="C506" s="592" t="s">
        <v>2333</v>
      </c>
      <c r="D506" s="680"/>
      <c r="E506" s="585">
        <f>F506-5</f>
        <v>44133</v>
      </c>
      <c r="F506" s="721">
        <f>F505+7</f>
        <v>44138</v>
      </c>
      <c r="G506" s="752">
        <f>F506+46</f>
        <v>44184</v>
      </c>
    </row>
    <row r="507" spans="1:8" s="719" customFormat="1" ht="15">
      <c r="A507" s="753"/>
      <c r="B507" s="565" t="s">
        <v>2311</v>
      </c>
      <c r="C507" s="564"/>
      <c r="D507" s="755" t="s">
        <v>868</v>
      </c>
      <c r="E507" s="588" t="s">
        <v>2310</v>
      </c>
      <c r="F507" s="749" t="s">
        <v>869</v>
      </c>
      <c r="G507" s="749" t="s">
        <v>578</v>
      </c>
    </row>
    <row r="508" spans="1:8" s="719" customFormat="1" ht="15">
      <c r="A508" s="753"/>
      <c r="B508" s="562"/>
      <c r="C508" s="561"/>
      <c r="D508" s="754"/>
      <c r="E508" s="588" t="s">
        <v>2309</v>
      </c>
      <c r="F508" s="747" t="s">
        <v>10</v>
      </c>
      <c r="G508" s="747" t="s">
        <v>11</v>
      </c>
    </row>
    <row r="509" spans="1:8" s="719" customFormat="1" ht="15">
      <c r="A509" s="753"/>
      <c r="B509" s="573" t="s">
        <v>2560</v>
      </c>
      <c r="C509" s="572"/>
      <c r="D509" s="703" t="s">
        <v>2432</v>
      </c>
      <c r="E509" s="585">
        <f>F509-5</f>
        <v>46201</v>
      </c>
      <c r="F509" s="721">
        <v>46206</v>
      </c>
      <c r="G509" s="752">
        <f>F509+46</f>
        <v>46252</v>
      </c>
    </row>
    <row r="510" spans="1:8" s="719" customFormat="1" ht="15" customHeight="1">
      <c r="A510" s="753"/>
      <c r="B510" s="573" t="s">
        <v>2559</v>
      </c>
      <c r="C510" s="572"/>
      <c r="D510" s="681"/>
      <c r="E510" s="585">
        <f>F510-5</f>
        <v>46208</v>
      </c>
      <c r="F510" s="721">
        <f>F509+7</f>
        <v>46213</v>
      </c>
      <c r="G510" s="752">
        <f>F510+46</f>
        <v>46259</v>
      </c>
      <c r="H510" s="727"/>
    </row>
    <row r="511" spans="1:8" s="719" customFormat="1" ht="15" customHeight="1">
      <c r="A511" s="753"/>
      <c r="B511" s="573" t="s">
        <v>2376</v>
      </c>
      <c r="C511" s="572"/>
      <c r="D511" s="681"/>
      <c r="E511" s="585">
        <f>F511-5</f>
        <v>46215</v>
      </c>
      <c r="F511" s="721">
        <f>F510+7</f>
        <v>46220</v>
      </c>
      <c r="G511" s="752">
        <f>F511+46</f>
        <v>46266</v>
      </c>
    </row>
    <row r="512" spans="1:8" s="719" customFormat="1" ht="15.75" customHeight="1">
      <c r="A512" s="753"/>
      <c r="B512" s="573" t="s">
        <v>2558</v>
      </c>
      <c r="C512" s="572"/>
      <c r="D512" s="681"/>
      <c r="E512" s="585">
        <f>F512-5</f>
        <v>46222</v>
      </c>
      <c r="F512" s="721">
        <f>F511+7</f>
        <v>46227</v>
      </c>
      <c r="G512" s="752">
        <f>F512+46</f>
        <v>46273</v>
      </c>
    </row>
    <row r="513" spans="1:8" s="719" customFormat="1" ht="15.75" customHeight="1">
      <c r="A513" s="753"/>
      <c r="B513" s="573" t="s">
        <v>2376</v>
      </c>
      <c r="C513" s="572"/>
      <c r="D513" s="680"/>
      <c r="E513" s="585">
        <f>F513-5</f>
        <v>46229</v>
      </c>
      <c r="F513" s="721">
        <f>F512+7</f>
        <v>46234</v>
      </c>
      <c r="G513" s="752">
        <f>F513+46</f>
        <v>46280</v>
      </c>
    </row>
    <row r="514" spans="1:8" s="727" customFormat="1" ht="15" customHeight="1">
      <c r="A514" s="702" t="s">
        <v>2573</v>
      </c>
      <c r="B514" s="741"/>
      <c r="C514" s="701"/>
      <c r="D514" s="700"/>
      <c r="E514" s="700"/>
      <c r="F514" s="699"/>
      <c r="G514" s="699"/>
    </row>
    <row r="515" spans="1:8" s="719" customFormat="1" ht="15">
      <c r="A515" s="753"/>
      <c r="B515" s="565" t="s">
        <v>2311</v>
      </c>
      <c r="C515" s="564"/>
      <c r="D515" s="586" t="s">
        <v>868</v>
      </c>
      <c r="E515" s="588" t="s">
        <v>2310</v>
      </c>
      <c r="F515" s="737" t="s">
        <v>869</v>
      </c>
      <c r="G515" s="737" t="s">
        <v>581</v>
      </c>
    </row>
    <row r="516" spans="1:8" s="719" customFormat="1" ht="15">
      <c r="A516" s="753"/>
      <c r="B516" s="562"/>
      <c r="C516" s="561"/>
      <c r="D516" s="738"/>
      <c r="E516" s="588" t="s">
        <v>2309</v>
      </c>
      <c r="F516" s="737" t="s">
        <v>10</v>
      </c>
      <c r="G516" s="737" t="s">
        <v>11</v>
      </c>
    </row>
    <row r="517" spans="1:8" s="719" customFormat="1" ht="17.25" customHeight="1">
      <c r="A517" s="753"/>
      <c r="B517" s="535" t="s">
        <v>2572</v>
      </c>
      <c r="C517" s="534"/>
      <c r="D517" s="614" t="s">
        <v>2031</v>
      </c>
      <c r="E517" s="585">
        <f>F517-4</f>
        <v>46203</v>
      </c>
      <c r="F517" s="539">
        <v>46207</v>
      </c>
      <c r="G517" s="752">
        <f>F517+36</f>
        <v>46243</v>
      </c>
    </row>
    <row r="518" spans="1:8" s="719" customFormat="1" ht="17.25" customHeight="1">
      <c r="A518" s="753"/>
      <c r="B518" s="573" t="s">
        <v>2571</v>
      </c>
      <c r="C518" s="572"/>
      <c r="D518" s="613"/>
      <c r="E518" s="585">
        <f>F518-4</f>
        <v>46210</v>
      </c>
      <c r="F518" s="721">
        <f>F517+7</f>
        <v>46214</v>
      </c>
      <c r="G518" s="752">
        <f>F518+36</f>
        <v>46250</v>
      </c>
      <c r="H518" s="727"/>
    </row>
    <row r="519" spans="1:8" s="719" customFormat="1" ht="17.25" customHeight="1">
      <c r="A519" s="753"/>
      <c r="B519" s="535" t="s">
        <v>2570</v>
      </c>
      <c r="C519" s="534"/>
      <c r="D519" s="613"/>
      <c r="E519" s="585">
        <f>F519-4</f>
        <v>46217</v>
      </c>
      <c r="F519" s="721">
        <f>F518+7</f>
        <v>46221</v>
      </c>
      <c r="G519" s="752">
        <f>F519+36</f>
        <v>46257</v>
      </c>
    </row>
    <row r="520" spans="1:8" s="719" customFormat="1" ht="17.25" customHeight="1">
      <c r="A520" s="753"/>
      <c r="B520" s="573" t="s">
        <v>2569</v>
      </c>
      <c r="C520" s="572"/>
      <c r="D520" s="613"/>
      <c r="E520" s="585">
        <f>F520-4</f>
        <v>46224</v>
      </c>
      <c r="F520" s="721">
        <f>F519+7</f>
        <v>46228</v>
      </c>
      <c r="G520" s="752">
        <f>F520+36</f>
        <v>46264</v>
      </c>
    </row>
    <row r="521" spans="1:8" s="719" customFormat="1" ht="17.25" customHeight="1">
      <c r="A521" s="753"/>
      <c r="B521" s="573" t="s">
        <v>2337</v>
      </c>
      <c r="C521" s="572"/>
      <c r="D521" s="612"/>
      <c r="E521" s="585">
        <f>F521-4</f>
        <v>46231</v>
      </c>
      <c r="F521" s="721">
        <f>F520+7</f>
        <v>46235</v>
      </c>
      <c r="G521" s="752">
        <f>F521+36</f>
        <v>46271</v>
      </c>
    </row>
    <row r="522" spans="1:8" s="727" customFormat="1" ht="14.1" customHeight="1">
      <c r="A522" s="702" t="s">
        <v>2568</v>
      </c>
      <c r="B522" s="741"/>
      <c r="C522" s="701"/>
      <c r="D522" s="700"/>
      <c r="E522" s="700"/>
      <c r="F522" s="699"/>
      <c r="G522" s="699"/>
    </row>
    <row r="523" spans="1:8" s="719" customFormat="1" ht="15" hidden="1">
      <c r="A523" s="736"/>
      <c r="B523" s="633" t="s">
        <v>2311</v>
      </c>
      <c r="C523" s="632"/>
      <c r="D523" s="750" t="s">
        <v>868</v>
      </c>
      <c r="E523" s="588" t="s">
        <v>2310</v>
      </c>
      <c r="F523" s="749" t="s">
        <v>869</v>
      </c>
      <c r="G523" s="749" t="s">
        <v>855</v>
      </c>
    </row>
    <row r="524" spans="1:8" s="719" customFormat="1" ht="15" hidden="1">
      <c r="A524" s="736"/>
      <c r="B524" s="631"/>
      <c r="C524" s="630"/>
      <c r="D524" s="748"/>
      <c r="E524" s="588" t="s">
        <v>2309</v>
      </c>
      <c r="F524" s="747" t="s">
        <v>10</v>
      </c>
      <c r="G524" s="747" t="s">
        <v>11</v>
      </c>
    </row>
    <row r="525" spans="1:8" s="719" customFormat="1" ht="15" hidden="1">
      <c r="A525" s="736"/>
      <c r="B525" s="535" t="s">
        <v>2567</v>
      </c>
      <c r="C525" s="534"/>
      <c r="D525" s="703" t="s">
        <v>2381</v>
      </c>
      <c r="E525" s="746">
        <f>F525-5</f>
        <v>46051</v>
      </c>
      <c r="F525" s="539">
        <v>46056</v>
      </c>
      <c r="G525" s="751">
        <f>F525+28</f>
        <v>46084</v>
      </c>
    </row>
    <row r="526" spans="1:8" s="719" customFormat="1" ht="15" hidden="1">
      <c r="A526" s="736"/>
      <c r="B526" s="573" t="s">
        <v>2566</v>
      </c>
      <c r="C526" s="572"/>
      <c r="D526" s="681"/>
      <c r="E526" s="746">
        <f>F526-5</f>
        <v>46058</v>
      </c>
      <c r="F526" s="721">
        <f>F525+7</f>
        <v>46063</v>
      </c>
      <c r="G526" s="751">
        <f>F526+28</f>
        <v>46091</v>
      </c>
    </row>
    <row r="527" spans="1:8" s="719" customFormat="1" ht="15" hidden="1">
      <c r="A527" s="736"/>
      <c r="B527" s="573" t="s">
        <v>2376</v>
      </c>
      <c r="C527" s="572"/>
      <c r="D527" s="681"/>
      <c r="E527" s="746">
        <f>F527-5</f>
        <v>46065</v>
      </c>
      <c r="F527" s="721">
        <f>F526+7</f>
        <v>46070</v>
      </c>
      <c r="G527" s="751">
        <f>F527+28</f>
        <v>46098</v>
      </c>
    </row>
    <row r="528" spans="1:8" s="719" customFormat="1" ht="15" hidden="1">
      <c r="A528" s="736"/>
      <c r="B528" s="573" t="s">
        <v>2376</v>
      </c>
      <c r="C528" s="572"/>
      <c r="D528" s="681"/>
      <c r="E528" s="746">
        <f>F528-5</f>
        <v>46072</v>
      </c>
      <c r="F528" s="721">
        <f>F527+7</f>
        <v>46077</v>
      </c>
      <c r="G528" s="751">
        <f>F528+28</f>
        <v>46105</v>
      </c>
      <c r="H528" s="727"/>
    </row>
    <row r="529" spans="1:8" s="719" customFormat="1" ht="15" hidden="1">
      <c r="A529" s="736"/>
      <c r="B529" s="573" t="s">
        <v>2565</v>
      </c>
      <c r="C529" s="572"/>
      <c r="D529" s="680"/>
      <c r="E529" s="746">
        <f>F529-5</f>
        <v>46079</v>
      </c>
      <c r="F529" s="721">
        <f>F528+7</f>
        <v>46084</v>
      </c>
      <c r="G529" s="751">
        <f>F529+28</f>
        <v>46112</v>
      </c>
      <c r="H529" s="727"/>
    </row>
    <row r="530" spans="1:8" s="719" customFormat="1" ht="15" hidden="1">
      <c r="A530" s="736"/>
      <c r="B530" s="547" t="s">
        <v>2311</v>
      </c>
      <c r="C530" s="546"/>
      <c r="D530" s="750" t="s">
        <v>868</v>
      </c>
      <c r="E530" s="588" t="s">
        <v>2310</v>
      </c>
      <c r="F530" s="749" t="s">
        <v>869</v>
      </c>
      <c r="G530" s="749" t="s">
        <v>855</v>
      </c>
    </row>
    <row r="531" spans="1:8" s="719" customFormat="1" ht="15" hidden="1">
      <c r="A531" s="736"/>
      <c r="B531" s="545"/>
      <c r="C531" s="544"/>
      <c r="D531" s="748"/>
      <c r="E531" s="588" t="s">
        <v>2309</v>
      </c>
      <c r="F531" s="747" t="s">
        <v>10</v>
      </c>
      <c r="G531" s="747" t="s">
        <v>11</v>
      </c>
    </row>
    <row r="532" spans="1:8" s="719" customFormat="1" ht="15" hidden="1">
      <c r="A532" s="736"/>
      <c r="B532" s="535" t="s">
        <v>2564</v>
      </c>
      <c r="C532" s="534"/>
      <c r="D532" s="703" t="s">
        <v>2112</v>
      </c>
      <c r="E532" s="746">
        <f>F532-5</f>
        <v>46174</v>
      </c>
      <c r="F532" s="539">
        <v>46179</v>
      </c>
      <c r="G532" s="751">
        <f>F532+28</f>
        <v>46207</v>
      </c>
    </row>
    <row r="533" spans="1:8" s="719" customFormat="1" ht="15" hidden="1">
      <c r="A533" s="736"/>
      <c r="B533" s="573" t="s">
        <v>2563</v>
      </c>
      <c r="C533" s="572"/>
      <c r="D533" s="681"/>
      <c r="E533" s="746">
        <f>F533-5</f>
        <v>46181</v>
      </c>
      <c r="F533" s="721">
        <f>F532+7</f>
        <v>46186</v>
      </c>
      <c r="G533" s="751">
        <f>F533+28</f>
        <v>46214</v>
      </c>
    </row>
    <row r="534" spans="1:8" s="719" customFormat="1" ht="15" hidden="1">
      <c r="A534" s="736"/>
      <c r="B534" s="573" t="s">
        <v>2562</v>
      </c>
      <c r="C534" s="572"/>
      <c r="D534" s="681"/>
      <c r="E534" s="746">
        <f>F534-5</f>
        <v>46188</v>
      </c>
      <c r="F534" s="721">
        <f>F533+7</f>
        <v>46193</v>
      </c>
      <c r="G534" s="751">
        <f>F534+28</f>
        <v>46221</v>
      </c>
    </row>
    <row r="535" spans="1:8" s="719" customFormat="1" ht="15" hidden="1">
      <c r="A535" s="736"/>
      <c r="B535" s="573" t="s">
        <v>2561</v>
      </c>
      <c r="C535" s="572"/>
      <c r="D535" s="681"/>
      <c r="E535" s="746">
        <f>F535-5</f>
        <v>46195</v>
      </c>
      <c r="F535" s="721">
        <f>F534+7</f>
        <v>46200</v>
      </c>
      <c r="G535" s="751">
        <f>F535+28</f>
        <v>46228</v>
      </c>
      <c r="H535" s="727"/>
    </row>
    <row r="536" spans="1:8" s="719" customFormat="1" ht="15" hidden="1">
      <c r="A536" s="736"/>
      <c r="B536" s="573" t="s">
        <v>2528</v>
      </c>
      <c r="C536" s="572"/>
      <c r="D536" s="680"/>
      <c r="E536" s="746">
        <f>F536-5</f>
        <v>46202</v>
      </c>
      <c r="F536" s="721">
        <f>F535+7</f>
        <v>46207</v>
      </c>
      <c r="G536" s="751">
        <f>F536+28</f>
        <v>46235</v>
      </c>
      <c r="H536" s="727"/>
    </row>
    <row r="537" spans="1:8" s="719" customFormat="1" ht="15">
      <c r="A537" s="736"/>
      <c r="B537" s="565" t="s">
        <v>2311</v>
      </c>
      <c r="C537" s="564"/>
      <c r="D537" s="750" t="s">
        <v>868</v>
      </c>
      <c r="E537" s="588" t="s">
        <v>2310</v>
      </c>
      <c r="F537" s="749" t="s">
        <v>869</v>
      </c>
      <c r="G537" s="749" t="s">
        <v>855</v>
      </c>
      <c r="H537" s="727"/>
    </row>
    <row r="538" spans="1:8" s="719" customFormat="1" ht="15">
      <c r="A538" s="736"/>
      <c r="B538" s="562"/>
      <c r="C538" s="561"/>
      <c r="D538" s="748"/>
      <c r="E538" s="588" t="s">
        <v>2309</v>
      </c>
      <c r="F538" s="747" t="s">
        <v>10</v>
      </c>
      <c r="G538" s="747" t="s">
        <v>11</v>
      </c>
      <c r="H538" s="727"/>
    </row>
    <row r="539" spans="1:8" s="719" customFormat="1" ht="15">
      <c r="A539" s="736"/>
      <c r="B539" s="535" t="s">
        <v>2560</v>
      </c>
      <c r="C539" s="534"/>
      <c r="D539" s="703" t="s">
        <v>2432</v>
      </c>
      <c r="E539" s="746">
        <f>F539-5</f>
        <v>46201</v>
      </c>
      <c r="F539" s="539">
        <v>46206</v>
      </c>
      <c r="G539" s="751">
        <f>F539+28</f>
        <v>46234</v>
      </c>
      <c r="H539" s="727"/>
    </row>
    <row r="540" spans="1:8" s="719" customFormat="1" ht="15">
      <c r="A540" s="736"/>
      <c r="B540" s="573" t="s">
        <v>2559</v>
      </c>
      <c r="C540" s="572"/>
      <c r="D540" s="681"/>
      <c r="E540" s="746">
        <f>F540-5</f>
        <v>46208</v>
      </c>
      <c r="F540" s="721">
        <f>F539+7</f>
        <v>46213</v>
      </c>
      <c r="G540" s="751">
        <f>F540+28</f>
        <v>46241</v>
      </c>
      <c r="H540" s="727"/>
    </row>
    <row r="541" spans="1:8" s="719" customFormat="1" ht="15">
      <c r="A541" s="736"/>
      <c r="B541" s="573" t="s">
        <v>2376</v>
      </c>
      <c r="C541" s="572"/>
      <c r="D541" s="681"/>
      <c r="E541" s="746">
        <f>F541-5</f>
        <v>46215</v>
      </c>
      <c r="F541" s="721">
        <f>F540+7</f>
        <v>46220</v>
      </c>
      <c r="G541" s="751">
        <f>F541+28</f>
        <v>46248</v>
      </c>
      <c r="H541" s="727"/>
    </row>
    <row r="542" spans="1:8" s="719" customFormat="1" ht="15">
      <c r="A542" s="736"/>
      <c r="B542" s="573" t="s">
        <v>2558</v>
      </c>
      <c r="C542" s="572"/>
      <c r="D542" s="681"/>
      <c r="E542" s="746">
        <f>F542-5</f>
        <v>46222</v>
      </c>
      <c r="F542" s="721">
        <f>F541+7</f>
        <v>46227</v>
      </c>
      <c r="G542" s="751">
        <f>F542+28</f>
        <v>46255</v>
      </c>
      <c r="H542" s="727"/>
    </row>
    <row r="543" spans="1:8" s="719" customFormat="1" ht="15">
      <c r="A543" s="736"/>
      <c r="B543" s="573" t="s">
        <v>2376</v>
      </c>
      <c r="C543" s="572"/>
      <c r="D543" s="680"/>
      <c r="E543" s="746">
        <f>F543-5</f>
        <v>46229</v>
      </c>
      <c r="F543" s="721">
        <f>F542+7</f>
        <v>46234</v>
      </c>
      <c r="G543" s="751">
        <f>F543+28</f>
        <v>46262</v>
      </c>
      <c r="H543" s="727"/>
    </row>
    <row r="544" spans="1:8" s="727" customFormat="1" ht="15">
      <c r="A544" s="702" t="s">
        <v>1434</v>
      </c>
      <c r="B544" s="702"/>
      <c r="C544" s="701"/>
      <c r="D544" s="700"/>
      <c r="E544" s="700"/>
      <c r="F544" s="699"/>
      <c r="G544" s="699"/>
    </row>
    <row r="545" spans="1:8" s="719" customFormat="1" ht="15">
      <c r="A545" s="736"/>
      <c r="B545" s="565" t="s">
        <v>2311</v>
      </c>
      <c r="C545" s="564"/>
      <c r="D545" s="750" t="s">
        <v>868</v>
      </c>
      <c r="E545" s="588" t="s">
        <v>2310</v>
      </c>
      <c r="F545" s="749" t="s">
        <v>869</v>
      </c>
      <c r="G545" s="749" t="s">
        <v>1434</v>
      </c>
    </row>
    <row r="546" spans="1:8" s="719" customFormat="1" ht="15">
      <c r="A546" s="736"/>
      <c r="B546" s="562"/>
      <c r="C546" s="561"/>
      <c r="D546" s="748"/>
      <c r="E546" s="588" t="s">
        <v>2309</v>
      </c>
      <c r="F546" s="747" t="s">
        <v>10</v>
      </c>
      <c r="G546" s="747" t="s">
        <v>11</v>
      </c>
    </row>
    <row r="547" spans="1:8" s="719" customFormat="1" ht="15">
      <c r="A547" s="736"/>
      <c r="B547" s="573" t="s">
        <v>2376</v>
      </c>
      <c r="C547" s="572"/>
      <c r="D547" s="648" t="s">
        <v>826</v>
      </c>
      <c r="E547" s="746">
        <f>F547-5</f>
        <v>46205</v>
      </c>
      <c r="F547" s="721">
        <v>46210</v>
      </c>
      <c r="G547" s="721">
        <f>F547+33</f>
        <v>46243</v>
      </c>
      <c r="H547" s="727"/>
    </row>
    <row r="548" spans="1:8" s="719" customFormat="1" ht="15" customHeight="1">
      <c r="A548" s="736"/>
      <c r="B548" s="573" t="s">
        <v>2557</v>
      </c>
      <c r="C548" s="572"/>
      <c r="D548" s="647"/>
      <c r="E548" s="746">
        <f>F548-5</f>
        <v>46212</v>
      </c>
      <c r="F548" s="721">
        <f>F547+7</f>
        <v>46217</v>
      </c>
      <c r="G548" s="721">
        <f>F548+33</f>
        <v>46250</v>
      </c>
    </row>
    <row r="549" spans="1:8" s="719" customFormat="1" ht="15" customHeight="1">
      <c r="A549" s="736"/>
      <c r="B549" s="573" t="s">
        <v>2556</v>
      </c>
      <c r="C549" s="572"/>
      <c r="D549" s="647"/>
      <c r="E549" s="746">
        <f>F549-5</f>
        <v>46219</v>
      </c>
      <c r="F549" s="721">
        <f>F548+7</f>
        <v>46224</v>
      </c>
      <c r="G549" s="721">
        <f>F549+33</f>
        <v>46257</v>
      </c>
    </row>
    <row r="550" spans="1:8" s="719" customFormat="1" ht="15" customHeight="1">
      <c r="A550" s="736"/>
      <c r="B550" s="573" t="s">
        <v>2555</v>
      </c>
      <c r="C550" s="572"/>
      <c r="D550" s="647"/>
      <c r="E550" s="746">
        <f>F550-5</f>
        <v>46226</v>
      </c>
      <c r="F550" s="721">
        <f>F549+7</f>
        <v>46231</v>
      </c>
      <c r="G550" s="721">
        <f>F550+33</f>
        <v>46264</v>
      </c>
    </row>
    <row r="551" spans="1:8" s="727" customFormat="1" ht="15.75" customHeight="1">
      <c r="A551" s="745"/>
      <c r="B551" s="573" t="s">
        <v>2554</v>
      </c>
      <c r="C551" s="572"/>
      <c r="D551" s="612"/>
      <c r="E551" s="744">
        <f>F551-5</f>
        <v>46233</v>
      </c>
      <c r="F551" s="743">
        <f>F550+7</f>
        <v>46238</v>
      </c>
      <c r="G551" s="721">
        <f>F551+33</f>
        <v>46271</v>
      </c>
    </row>
    <row r="552" spans="1:8" s="727" customFormat="1" ht="15">
      <c r="A552" s="702" t="s">
        <v>2545</v>
      </c>
      <c r="B552" s="741"/>
      <c r="C552" s="701"/>
      <c r="D552" s="700" t="s">
        <v>213</v>
      </c>
      <c r="E552" s="700"/>
      <c r="F552" s="699"/>
      <c r="G552" s="699"/>
    </row>
    <row r="553" spans="1:8" s="719" customFormat="1" ht="15">
      <c r="A553" s="736"/>
      <c r="B553" s="565" t="s">
        <v>2311</v>
      </c>
      <c r="C553" s="564"/>
      <c r="D553" s="586" t="s">
        <v>868</v>
      </c>
      <c r="E553" s="588" t="s">
        <v>2310</v>
      </c>
      <c r="F553" s="737" t="s">
        <v>869</v>
      </c>
      <c r="G553" s="737" t="s">
        <v>2545</v>
      </c>
      <c r="H553" s="727"/>
    </row>
    <row r="554" spans="1:8" s="719" customFormat="1" ht="15">
      <c r="A554" s="736"/>
      <c r="B554" s="562"/>
      <c r="C554" s="561"/>
      <c r="D554" s="738"/>
      <c r="E554" s="588" t="s">
        <v>2309</v>
      </c>
      <c r="F554" s="737" t="s">
        <v>10</v>
      </c>
      <c r="G554" s="737" t="s">
        <v>11</v>
      </c>
    </row>
    <row r="555" spans="1:8" s="719" customFormat="1" ht="15">
      <c r="A555" s="736"/>
      <c r="B555" s="535" t="s">
        <v>2528</v>
      </c>
      <c r="C555" s="534"/>
      <c r="D555" s="614" t="s">
        <v>2112</v>
      </c>
      <c r="E555" s="585">
        <f>F555-5</f>
        <v>46202</v>
      </c>
      <c r="F555" s="721">
        <v>46207</v>
      </c>
      <c r="G555" s="721">
        <f>F555+22</f>
        <v>46229</v>
      </c>
    </row>
    <row r="556" spans="1:8" s="719" customFormat="1" ht="15">
      <c r="A556" s="736"/>
      <c r="B556" s="573" t="s">
        <v>2527</v>
      </c>
      <c r="C556" s="572"/>
      <c r="D556" s="613"/>
      <c r="E556" s="585">
        <f>F556-5</f>
        <v>46209</v>
      </c>
      <c r="F556" s="721">
        <f>F555+7</f>
        <v>46214</v>
      </c>
      <c r="G556" s="721">
        <f>F556+22</f>
        <v>46236</v>
      </c>
    </row>
    <row r="557" spans="1:8" s="719" customFormat="1" ht="15">
      <c r="A557" s="736"/>
      <c r="B557" s="573" t="s">
        <v>2526</v>
      </c>
      <c r="C557" s="572"/>
      <c r="D557" s="613"/>
      <c r="E557" s="585">
        <f>F557-5</f>
        <v>46216</v>
      </c>
      <c r="F557" s="721">
        <f>F556+7</f>
        <v>46221</v>
      </c>
      <c r="G557" s="721">
        <f>F557+22</f>
        <v>46243</v>
      </c>
    </row>
    <row r="558" spans="1:8" s="719" customFormat="1" ht="15">
      <c r="A558" s="736"/>
      <c r="B558" s="573" t="s">
        <v>2525</v>
      </c>
      <c r="C558" s="572"/>
      <c r="D558" s="613"/>
      <c r="E558" s="585">
        <f>F558-5</f>
        <v>46223</v>
      </c>
      <c r="F558" s="721">
        <f>F557+7</f>
        <v>46228</v>
      </c>
      <c r="G558" s="721">
        <f>F558+22</f>
        <v>46250</v>
      </c>
    </row>
    <row r="559" spans="1:8" s="719" customFormat="1" ht="15">
      <c r="A559" s="736"/>
      <c r="B559" s="573" t="s">
        <v>2524</v>
      </c>
      <c r="C559" s="572"/>
      <c r="D559" s="612"/>
      <c r="E559" s="585">
        <f>F559-5</f>
        <v>46230</v>
      </c>
      <c r="F559" s="721">
        <f>F558+7</f>
        <v>46235</v>
      </c>
      <c r="G559" s="721">
        <f>F559+22</f>
        <v>46257</v>
      </c>
    </row>
    <row r="560" spans="1:8" s="719" customFormat="1" ht="15" hidden="1">
      <c r="A560" s="736"/>
      <c r="B560" s="742" t="s">
        <v>1420</v>
      </c>
      <c r="C560" s="586" t="s">
        <v>6</v>
      </c>
      <c r="D560" s="586" t="s">
        <v>868</v>
      </c>
      <c r="E560" s="588" t="s">
        <v>2310</v>
      </c>
      <c r="F560" s="737" t="s">
        <v>869</v>
      </c>
      <c r="G560" s="737" t="s">
        <v>633</v>
      </c>
      <c r="H560" s="727"/>
    </row>
    <row r="561" spans="1:8" s="719" customFormat="1" ht="15" hidden="1">
      <c r="A561" s="736"/>
      <c r="B561" s="742"/>
      <c r="C561" s="738"/>
      <c r="D561" s="738"/>
      <c r="E561" s="588" t="s">
        <v>2309</v>
      </c>
      <c r="F561" s="737" t="s">
        <v>10</v>
      </c>
      <c r="G561" s="737" t="s">
        <v>11</v>
      </c>
    </row>
    <row r="562" spans="1:8" s="719" customFormat="1" ht="15" hidden="1">
      <c r="A562" s="736"/>
      <c r="B562" s="737" t="s">
        <v>2553</v>
      </c>
      <c r="C562" s="592" t="s">
        <v>2552</v>
      </c>
      <c r="D562" s="614" t="s">
        <v>2432</v>
      </c>
      <c r="E562" s="585">
        <f>F562-5</f>
        <v>45536</v>
      </c>
      <c r="F562" s="721">
        <v>45541</v>
      </c>
      <c r="G562" s="721">
        <f>F562+22</f>
        <v>45563</v>
      </c>
    </row>
    <row r="563" spans="1:8" s="719" customFormat="1" ht="15" hidden="1">
      <c r="A563" s="736"/>
      <c r="B563" s="737" t="s">
        <v>2551</v>
      </c>
      <c r="C563" s="592" t="s">
        <v>2550</v>
      </c>
      <c r="D563" s="613"/>
      <c r="E563" s="585">
        <f>F563-5</f>
        <v>45543</v>
      </c>
      <c r="F563" s="721">
        <f>F562+7</f>
        <v>45548</v>
      </c>
      <c r="G563" s="721">
        <f>F563+22</f>
        <v>45570</v>
      </c>
    </row>
    <row r="564" spans="1:8" s="719" customFormat="1" ht="15" hidden="1">
      <c r="A564" s="736"/>
      <c r="B564" s="737" t="s">
        <v>2549</v>
      </c>
      <c r="C564" s="737" t="s">
        <v>2548</v>
      </c>
      <c r="D564" s="613"/>
      <c r="E564" s="585">
        <f>F564-5</f>
        <v>45550</v>
      </c>
      <c r="F564" s="721">
        <f>F563+7</f>
        <v>45555</v>
      </c>
      <c r="G564" s="721">
        <f>F564+22</f>
        <v>45577</v>
      </c>
    </row>
    <row r="565" spans="1:8" s="719" customFormat="1" ht="15" hidden="1">
      <c r="A565" s="736"/>
      <c r="B565" s="737" t="s">
        <v>2547</v>
      </c>
      <c r="C565" s="592" t="s">
        <v>2546</v>
      </c>
      <c r="D565" s="613"/>
      <c r="E565" s="585">
        <f>F565-5</f>
        <v>45557</v>
      </c>
      <c r="F565" s="721">
        <f>F564+7</f>
        <v>45562</v>
      </c>
      <c r="G565" s="721">
        <f>F565+22</f>
        <v>45584</v>
      </c>
    </row>
    <row r="566" spans="1:8" s="719" customFormat="1" ht="15" hidden="1">
      <c r="A566" s="736"/>
      <c r="B566" s="592" t="s">
        <v>2337</v>
      </c>
      <c r="C566" s="592" t="s">
        <v>2333</v>
      </c>
      <c r="D566" s="612"/>
      <c r="E566" s="585">
        <f>F566-5</f>
        <v>45564</v>
      </c>
      <c r="F566" s="721">
        <f>F565+7</f>
        <v>45569</v>
      </c>
      <c r="G566" s="721">
        <f>F566+22</f>
        <v>45591</v>
      </c>
    </row>
    <row r="567" spans="1:8" s="719" customFormat="1" ht="15" hidden="1">
      <c r="A567" s="736"/>
      <c r="B567" s="706" t="s">
        <v>5</v>
      </c>
      <c r="C567" s="586" t="s">
        <v>6</v>
      </c>
      <c r="D567" s="586" t="s">
        <v>868</v>
      </c>
      <c r="E567" s="588" t="s">
        <v>2310</v>
      </c>
      <c r="F567" s="737" t="s">
        <v>869</v>
      </c>
      <c r="G567" s="737" t="s">
        <v>633</v>
      </c>
      <c r="H567" s="727"/>
    </row>
    <row r="568" spans="1:8" s="719" customFormat="1" ht="15" hidden="1">
      <c r="A568" s="736"/>
      <c r="B568" s="740"/>
      <c r="C568" s="738"/>
      <c r="D568" s="738"/>
      <c r="E568" s="588" t="s">
        <v>2309</v>
      </c>
      <c r="F568" s="737" t="s">
        <v>10</v>
      </c>
      <c r="G568" s="737" t="s">
        <v>11</v>
      </c>
    </row>
    <row r="569" spans="1:8" s="719" customFormat="1" ht="15" hidden="1">
      <c r="A569" s="736"/>
      <c r="B569" s="739" t="s">
        <v>2541</v>
      </c>
      <c r="C569" s="592" t="s">
        <v>2540</v>
      </c>
      <c r="D569" s="614" t="s">
        <v>856</v>
      </c>
      <c r="E569" s="585">
        <f>F569-5</f>
        <v>44045</v>
      </c>
      <c r="F569" s="721">
        <v>44050</v>
      </c>
      <c r="G569" s="721">
        <f>F569+22</f>
        <v>44072</v>
      </c>
    </row>
    <row r="570" spans="1:8" s="719" customFormat="1" ht="15" hidden="1">
      <c r="A570" s="736"/>
      <c r="B570" s="737" t="s">
        <v>2539</v>
      </c>
      <c r="C570" s="592" t="s">
        <v>2538</v>
      </c>
      <c r="D570" s="613"/>
      <c r="E570" s="585">
        <f>F570-5</f>
        <v>44052</v>
      </c>
      <c r="F570" s="721">
        <f>F569+7</f>
        <v>44057</v>
      </c>
      <c r="G570" s="721">
        <f>F570+22</f>
        <v>44079</v>
      </c>
    </row>
    <row r="571" spans="1:8" s="719" customFormat="1" ht="15" hidden="1">
      <c r="A571" s="736"/>
      <c r="B571" s="737" t="s">
        <v>2537</v>
      </c>
      <c r="C571" s="592" t="s">
        <v>2536</v>
      </c>
      <c r="D571" s="613"/>
      <c r="E571" s="585">
        <f>F571-5</f>
        <v>44059</v>
      </c>
      <c r="F571" s="721">
        <f>F570+7</f>
        <v>44064</v>
      </c>
      <c r="G571" s="721">
        <f>F571+22</f>
        <v>44086</v>
      </c>
    </row>
    <row r="572" spans="1:8" s="719" customFormat="1" ht="15" hidden="1">
      <c r="A572" s="736"/>
      <c r="B572" s="737" t="s">
        <v>2337</v>
      </c>
      <c r="C572" s="592" t="s">
        <v>2333</v>
      </c>
      <c r="D572" s="613"/>
      <c r="E572" s="585">
        <f>F572-5</f>
        <v>44066</v>
      </c>
      <c r="F572" s="721">
        <f>F571+7</f>
        <v>44071</v>
      </c>
      <c r="G572" s="721">
        <f>F572+22</f>
        <v>44093</v>
      </c>
    </row>
    <row r="573" spans="1:8" s="719" customFormat="1" ht="15" hidden="1">
      <c r="A573" s="736"/>
      <c r="B573" s="737" t="s">
        <v>2337</v>
      </c>
      <c r="C573" s="592" t="s">
        <v>2333</v>
      </c>
      <c r="D573" s="612"/>
      <c r="E573" s="585">
        <f>F573-5</f>
        <v>44073</v>
      </c>
      <c r="F573" s="721">
        <f>F572+7</f>
        <v>44078</v>
      </c>
      <c r="G573" s="721">
        <f>F573+22</f>
        <v>44100</v>
      </c>
    </row>
    <row r="574" spans="1:8" s="719" customFormat="1" ht="15" hidden="1">
      <c r="A574" s="736"/>
      <c r="B574" s="633" t="s">
        <v>2311</v>
      </c>
      <c r="C574" s="632"/>
      <c r="D574" s="586" t="s">
        <v>868</v>
      </c>
      <c r="E574" s="588" t="s">
        <v>2310</v>
      </c>
      <c r="F574" s="737" t="s">
        <v>869</v>
      </c>
      <c r="G574" s="737" t="s">
        <v>2545</v>
      </c>
      <c r="H574" s="727"/>
    </row>
    <row r="575" spans="1:8" s="719" customFormat="1" ht="15" hidden="1">
      <c r="A575" s="736"/>
      <c r="B575" s="631"/>
      <c r="C575" s="630"/>
      <c r="D575" s="738"/>
      <c r="E575" s="588" t="s">
        <v>2309</v>
      </c>
      <c r="F575" s="737" t="s">
        <v>10</v>
      </c>
      <c r="G575" s="737" t="s">
        <v>11</v>
      </c>
    </row>
    <row r="576" spans="1:8" s="719" customFormat="1" ht="15" hidden="1">
      <c r="A576" s="736"/>
      <c r="B576" s="535" t="s">
        <v>2544</v>
      </c>
      <c r="C576" s="534"/>
      <c r="D576" s="614" t="s">
        <v>2179</v>
      </c>
      <c r="E576" s="585">
        <f>F576-5</f>
        <v>46055</v>
      </c>
      <c r="F576" s="721">
        <v>46060</v>
      </c>
      <c r="G576" s="721">
        <f>F576+22</f>
        <v>46082</v>
      </c>
    </row>
    <row r="577" spans="1:8" s="719" customFormat="1" ht="15" hidden="1">
      <c r="A577" s="736"/>
      <c r="B577" s="573" t="s">
        <v>2543</v>
      </c>
      <c r="C577" s="572"/>
      <c r="D577" s="613"/>
      <c r="E577" s="585">
        <f>F577-5</f>
        <v>46062</v>
      </c>
      <c r="F577" s="721">
        <f>F576+7</f>
        <v>46067</v>
      </c>
      <c r="G577" s="721">
        <f>F577+22</f>
        <v>46089</v>
      </c>
    </row>
    <row r="578" spans="1:8" s="719" customFormat="1" ht="15" hidden="1">
      <c r="A578" s="736"/>
      <c r="B578" s="535" t="s">
        <v>913</v>
      </c>
      <c r="C578" s="534"/>
      <c r="D578" s="613"/>
      <c r="E578" s="585">
        <f>F578-5</f>
        <v>46069</v>
      </c>
      <c r="F578" s="721">
        <f>F577+7</f>
        <v>46074</v>
      </c>
      <c r="G578" s="721">
        <f>F578+22</f>
        <v>46096</v>
      </c>
    </row>
    <row r="579" spans="1:8" s="719" customFormat="1" ht="15" hidden="1">
      <c r="A579" s="736"/>
      <c r="B579" s="535" t="s">
        <v>913</v>
      </c>
      <c r="C579" s="534"/>
      <c r="D579" s="613"/>
      <c r="E579" s="585">
        <f>F579-5</f>
        <v>46076</v>
      </c>
      <c r="F579" s="721">
        <f>F578+7</f>
        <v>46081</v>
      </c>
      <c r="G579" s="721">
        <f>F579+22</f>
        <v>46103</v>
      </c>
    </row>
    <row r="580" spans="1:8" s="719" customFormat="1" ht="15" hidden="1">
      <c r="A580" s="736"/>
      <c r="B580" s="573" t="s">
        <v>2542</v>
      </c>
      <c r="C580" s="572"/>
      <c r="D580" s="612"/>
      <c r="E580" s="585">
        <f>F580-5</f>
        <v>46083</v>
      </c>
      <c r="F580" s="721">
        <f>F579+7</f>
        <v>46088</v>
      </c>
      <c r="G580" s="721">
        <f>F580+22</f>
        <v>46110</v>
      </c>
    </row>
    <row r="581" spans="1:8" s="727" customFormat="1" ht="15">
      <c r="A581" s="702" t="s">
        <v>2069</v>
      </c>
      <c r="B581" s="741"/>
      <c r="C581" s="701"/>
      <c r="D581" s="700" t="s">
        <v>213</v>
      </c>
      <c r="E581" s="700"/>
      <c r="F581" s="699"/>
      <c r="G581" s="699"/>
    </row>
    <row r="582" spans="1:8" s="719" customFormat="1" ht="15" hidden="1">
      <c r="A582" s="736"/>
      <c r="B582" s="706" t="s">
        <v>5</v>
      </c>
      <c r="C582" s="586" t="s">
        <v>6</v>
      </c>
      <c r="D582" s="586" t="s">
        <v>868</v>
      </c>
      <c r="E582" s="588" t="s">
        <v>2310</v>
      </c>
      <c r="F582" s="737" t="s">
        <v>869</v>
      </c>
      <c r="G582" s="737" t="s">
        <v>633</v>
      </c>
      <c r="H582" s="727"/>
    </row>
    <row r="583" spans="1:8" s="719" customFormat="1" ht="15" hidden="1">
      <c r="A583" s="736"/>
      <c r="B583" s="740"/>
      <c r="C583" s="738"/>
      <c r="D583" s="738"/>
      <c r="E583" s="588" t="s">
        <v>2309</v>
      </c>
      <c r="F583" s="737" t="s">
        <v>10</v>
      </c>
      <c r="G583" s="737" t="s">
        <v>11</v>
      </c>
    </row>
    <row r="584" spans="1:8" s="719" customFormat="1" ht="15" hidden="1">
      <c r="A584" s="736"/>
      <c r="B584" s="739" t="s">
        <v>2541</v>
      </c>
      <c r="C584" s="592" t="s">
        <v>2540</v>
      </c>
      <c r="D584" s="614" t="s">
        <v>856</v>
      </c>
      <c r="E584" s="585">
        <f>F584-5</f>
        <v>44045</v>
      </c>
      <c r="F584" s="721">
        <v>44050</v>
      </c>
      <c r="G584" s="721">
        <f>F584+22</f>
        <v>44072</v>
      </c>
    </row>
    <row r="585" spans="1:8" s="719" customFormat="1" ht="15" hidden="1">
      <c r="A585" s="736"/>
      <c r="B585" s="737" t="s">
        <v>2539</v>
      </c>
      <c r="C585" s="592" t="s">
        <v>2538</v>
      </c>
      <c r="D585" s="613"/>
      <c r="E585" s="585">
        <f>F585-5</f>
        <v>44052</v>
      </c>
      <c r="F585" s="721">
        <f>F584+7</f>
        <v>44057</v>
      </c>
      <c r="G585" s="721">
        <f>F585+22</f>
        <v>44079</v>
      </c>
    </row>
    <row r="586" spans="1:8" s="719" customFormat="1" ht="15" hidden="1">
      <c r="A586" s="736"/>
      <c r="B586" s="737" t="s">
        <v>2537</v>
      </c>
      <c r="C586" s="592" t="s">
        <v>2536</v>
      </c>
      <c r="D586" s="613"/>
      <c r="E586" s="585">
        <f>F586-5</f>
        <v>44059</v>
      </c>
      <c r="F586" s="721">
        <f>F585+7</f>
        <v>44064</v>
      </c>
      <c r="G586" s="721">
        <f>F586+22</f>
        <v>44086</v>
      </c>
    </row>
    <row r="587" spans="1:8" s="719" customFormat="1" ht="15" hidden="1">
      <c r="A587" s="736"/>
      <c r="B587" s="737" t="s">
        <v>2337</v>
      </c>
      <c r="C587" s="592" t="s">
        <v>2333</v>
      </c>
      <c r="D587" s="613"/>
      <c r="E587" s="585">
        <f>F587-5</f>
        <v>44066</v>
      </c>
      <c r="F587" s="721">
        <f>F586+7</f>
        <v>44071</v>
      </c>
      <c r="G587" s="721">
        <f>F587+22</f>
        <v>44093</v>
      </c>
    </row>
    <row r="588" spans="1:8" s="719" customFormat="1" ht="15" hidden="1">
      <c r="A588" s="736"/>
      <c r="B588" s="737" t="s">
        <v>2337</v>
      </c>
      <c r="C588" s="592" t="s">
        <v>2333</v>
      </c>
      <c r="D588" s="612"/>
      <c r="E588" s="585">
        <f>F588-5</f>
        <v>44073</v>
      </c>
      <c r="F588" s="721">
        <f>F587+7</f>
        <v>44078</v>
      </c>
      <c r="G588" s="721">
        <f>F588+22</f>
        <v>44100</v>
      </c>
    </row>
    <row r="589" spans="1:8" s="719" customFormat="1" ht="15">
      <c r="A589" s="736"/>
      <c r="B589" s="565" t="s">
        <v>2311</v>
      </c>
      <c r="C589" s="564"/>
      <c r="D589" s="586" t="s">
        <v>868</v>
      </c>
      <c r="E589" s="588" t="s">
        <v>2310</v>
      </c>
      <c r="F589" s="737" t="s">
        <v>869</v>
      </c>
      <c r="G589" s="737" t="s">
        <v>2535</v>
      </c>
      <c r="H589" s="727"/>
    </row>
    <row r="590" spans="1:8" s="719" customFormat="1" ht="15">
      <c r="A590" s="736"/>
      <c r="B590" s="562"/>
      <c r="C590" s="561"/>
      <c r="D590" s="738"/>
      <c r="E590" s="588" t="s">
        <v>2309</v>
      </c>
      <c r="F590" s="737" t="s">
        <v>10</v>
      </c>
      <c r="G590" s="737" t="s">
        <v>11</v>
      </c>
    </row>
    <row r="591" spans="1:8" s="719" customFormat="1" ht="15">
      <c r="A591" s="736"/>
      <c r="B591" s="535" t="s">
        <v>2534</v>
      </c>
      <c r="C591" s="534"/>
      <c r="D591" s="614" t="s">
        <v>2065</v>
      </c>
      <c r="E591" s="585">
        <f>F591-5</f>
        <v>46201</v>
      </c>
      <c r="F591" s="721">
        <v>46206</v>
      </c>
      <c r="G591" s="721">
        <f>F591+34</f>
        <v>46240</v>
      </c>
    </row>
    <row r="592" spans="1:8" s="719" customFormat="1" ht="15">
      <c r="A592" s="736"/>
      <c r="B592" s="573" t="s">
        <v>2533</v>
      </c>
      <c r="C592" s="572"/>
      <c r="D592" s="613"/>
      <c r="E592" s="585">
        <f>F592-5</f>
        <v>46208</v>
      </c>
      <c r="F592" s="721">
        <f>F591+7</f>
        <v>46213</v>
      </c>
      <c r="G592" s="721">
        <f>F592+34</f>
        <v>46247</v>
      </c>
    </row>
    <row r="593" spans="1:9" s="719" customFormat="1" ht="15">
      <c r="A593" s="736"/>
      <c r="B593" s="573" t="s">
        <v>2532</v>
      </c>
      <c r="C593" s="572"/>
      <c r="D593" s="613"/>
      <c r="E593" s="585">
        <f>F593-5</f>
        <v>46215</v>
      </c>
      <c r="F593" s="721">
        <f>F592+7</f>
        <v>46220</v>
      </c>
      <c r="G593" s="721">
        <f>F593+34</f>
        <v>46254</v>
      </c>
    </row>
    <row r="594" spans="1:9" s="719" customFormat="1" ht="15">
      <c r="A594" s="736"/>
      <c r="B594" s="573" t="s">
        <v>2531</v>
      </c>
      <c r="C594" s="572"/>
      <c r="D594" s="613"/>
      <c r="E594" s="585">
        <f>F594-5</f>
        <v>46222</v>
      </c>
      <c r="F594" s="721">
        <f>F593+7</f>
        <v>46227</v>
      </c>
      <c r="G594" s="721">
        <f>F594+34</f>
        <v>46261</v>
      </c>
    </row>
    <row r="595" spans="1:9" s="719" customFormat="1" ht="15">
      <c r="A595" s="736"/>
      <c r="B595" s="573" t="s">
        <v>2530</v>
      </c>
      <c r="C595" s="572"/>
      <c r="D595" s="612"/>
      <c r="E595" s="585">
        <f>F595-5</f>
        <v>46229</v>
      </c>
      <c r="F595" s="721">
        <f>F594+7</f>
        <v>46234</v>
      </c>
      <c r="G595" s="721">
        <f>F595+34</f>
        <v>46268</v>
      </c>
    </row>
    <row r="596" spans="1:9" s="727" customFormat="1" ht="15">
      <c r="A596" s="732" t="s">
        <v>2529</v>
      </c>
      <c r="B596" s="702"/>
      <c r="C596" s="702"/>
      <c r="D596" s="702"/>
      <c r="E596" s="702"/>
      <c r="F596" s="702"/>
      <c r="G596" s="731"/>
    </row>
    <row r="597" spans="1:9" s="719" customFormat="1" ht="15">
      <c r="A597" s="735"/>
      <c r="B597" s="565" t="s">
        <v>2311</v>
      </c>
      <c r="C597" s="564"/>
      <c r="D597" s="734" t="s">
        <v>868</v>
      </c>
      <c r="E597" s="725" t="s">
        <v>2310</v>
      </c>
      <c r="F597" s="724" t="s">
        <v>869</v>
      </c>
      <c r="G597" s="724" t="s">
        <v>1313</v>
      </c>
      <c r="H597" s="727"/>
    </row>
    <row r="598" spans="1:9" s="719" customFormat="1" ht="15">
      <c r="A598" s="735"/>
      <c r="B598" s="562"/>
      <c r="C598" s="561"/>
      <c r="D598" s="733"/>
      <c r="E598" s="725" t="s">
        <v>2309</v>
      </c>
      <c r="F598" s="724" t="s">
        <v>10</v>
      </c>
      <c r="G598" s="724" t="s">
        <v>11</v>
      </c>
    </row>
    <row r="599" spans="1:9" s="719" customFormat="1" ht="15">
      <c r="A599" s="735"/>
      <c r="B599" s="535" t="s">
        <v>2528</v>
      </c>
      <c r="C599" s="534"/>
      <c r="D599" s="703" t="s">
        <v>2112</v>
      </c>
      <c r="E599" s="584">
        <f>F599-5</f>
        <v>46202</v>
      </c>
      <c r="F599" s="539">
        <v>46207</v>
      </c>
      <c r="G599" s="721">
        <f>F599+39</f>
        <v>46246</v>
      </c>
    </row>
    <row r="600" spans="1:9" s="719" customFormat="1" ht="15">
      <c r="A600" s="735"/>
      <c r="B600" s="573" t="s">
        <v>2527</v>
      </c>
      <c r="C600" s="572"/>
      <c r="D600" s="681"/>
      <c r="E600" s="584">
        <f>F600-5</f>
        <v>46209</v>
      </c>
      <c r="F600" s="721">
        <f>F599+7</f>
        <v>46214</v>
      </c>
      <c r="G600" s="721">
        <f>F600+39</f>
        <v>46253</v>
      </c>
    </row>
    <row r="601" spans="1:9" s="719" customFormat="1" ht="15">
      <c r="A601" s="735"/>
      <c r="B601" s="535" t="s">
        <v>2526</v>
      </c>
      <c r="C601" s="534"/>
      <c r="D601" s="681"/>
      <c r="E601" s="584">
        <f>F601-5</f>
        <v>46216</v>
      </c>
      <c r="F601" s="721">
        <f>F600+7</f>
        <v>46221</v>
      </c>
      <c r="G601" s="721">
        <f>F601+39</f>
        <v>46260</v>
      </c>
      <c r="H601" s="717"/>
    </row>
    <row r="602" spans="1:9" s="719" customFormat="1" ht="15">
      <c r="A602" s="735"/>
      <c r="B602" s="573" t="s">
        <v>2525</v>
      </c>
      <c r="C602" s="572"/>
      <c r="D602" s="681"/>
      <c r="E602" s="584">
        <f>F602-5</f>
        <v>46223</v>
      </c>
      <c r="F602" s="721">
        <f>F601+7</f>
        <v>46228</v>
      </c>
      <c r="G602" s="721">
        <f>F602+39</f>
        <v>46267</v>
      </c>
      <c r="H602" s="529"/>
    </row>
    <row r="603" spans="1:9" s="719" customFormat="1" ht="15" customHeight="1">
      <c r="A603" s="722"/>
      <c r="B603" s="573" t="s">
        <v>2524</v>
      </c>
      <c r="C603" s="572"/>
      <c r="D603" s="680"/>
      <c r="E603" s="584">
        <f>F603-5</f>
        <v>46230</v>
      </c>
      <c r="F603" s="721">
        <f>F602+7</f>
        <v>46235</v>
      </c>
      <c r="G603" s="721">
        <f>F603+39</f>
        <v>46274</v>
      </c>
      <c r="H603" s="529"/>
      <c r="I603" s="720"/>
    </row>
    <row r="604" spans="1:9" s="727" customFormat="1" ht="15">
      <c r="A604" s="732" t="s">
        <v>2523</v>
      </c>
      <c r="B604" s="702"/>
      <c r="C604" s="702"/>
      <c r="D604" s="702"/>
      <c r="E604" s="702"/>
      <c r="F604" s="702"/>
      <c r="G604" s="731"/>
      <c r="H604" s="719"/>
      <c r="I604" s="719"/>
    </row>
    <row r="605" spans="1:9" s="719" customFormat="1" ht="15">
      <c r="A605" s="723"/>
      <c r="B605" s="565" t="s">
        <v>2311</v>
      </c>
      <c r="C605" s="564"/>
      <c r="D605" s="734" t="s">
        <v>868</v>
      </c>
      <c r="E605" s="725" t="s">
        <v>2310</v>
      </c>
      <c r="F605" s="724" t="s">
        <v>869</v>
      </c>
      <c r="G605" s="724" t="s">
        <v>466</v>
      </c>
    </row>
    <row r="606" spans="1:9" s="719" customFormat="1" ht="15">
      <c r="A606" s="723"/>
      <c r="B606" s="562"/>
      <c r="C606" s="561"/>
      <c r="D606" s="733"/>
      <c r="E606" s="725" t="s">
        <v>2309</v>
      </c>
      <c r="F606" s="724" t="s">
        <v>10</v>
      </c>
      <c r="G606" s="724" t="s">
        <v>11</v>
      </c>
      <c r="H606" s="717"/>
    </row>
    <row r="607" spans="1:9" s="719" customFormat="1" ht="15">
      <c r="A607" s="723"/>
      <c r="B607" s="535" t="s">
        <v>2522</v>
      </c>
      <c r="C607" s="534"/>
      <c r="D607" s="711" t="s">
        <v>2521</v>
      </c>
      <c r="E607" s="584">
        <f>F607-5</f>
        <v>46201</v>
      </c>
      <c r="F607" s="721">
        <v>46206</v>
      </c>
      <c r="G607" s="721">
        <f>F607+6</f>
        <v>46212</v>
      </c>
      <c r="H607" s="529"/>
    </row>
    <row r="608" spans="1:9" s="719" customFormat="1" ht="15">
      <c r="A608" s="723"/>
      <c r="B608" s="573" t="s">
        <v>2520</v>
      </c>
      <c r="C608" s="572"/>
      <c r="D608" s="711"/>
      <c r="E608" s="584">
        <f>F608-5</f>
        <v>46208</v>
      </c>
      <c r="F608" s="721">
        <f>F607+7</f>
        <v>46213</v>
      </c>
      <c r="G608" s="721">
        <f>F608+6</f>
        <v>46219</v>
      </c>
      <c r="H608" s="529"/>
      <c r="I608" s="720"/>
    </row>
    <row r="609" spans="1:9" s="719" customFormat="1" ht="15">
      <c r="A609" s="723"/>
      <c r="B609" s="573" t="s">
        <v>2519</v>
      </c>
      <c r="C609" s="572"/>
      <c r="D609" s="711"/>
      <c r="E609" s="584">
        <f>F609-5</f>
        <v>46215</v>
      </c>
      <c r="F609" s="721">
        <f>F608+7</f>
        <v>46220</v>
      </c>
      <c r="G609" s="721">
        <f>F609+6</f>
        <v>46226</v>
      </c>
    </row>
    <row r="610" spans="1:9" s="719" customFormat="1" ht="16.5" customHeight="1">
      <c r="A610" s="723"/>
      <c r="B610" s="573" t="s">
        <v>2518</v>
      </c>
      <c r="C610" s="572"/>
      <c r="D610" s="711"/>
      <c r="E610" s="584">
        <f>F610-5</f>
        <v>46222</v>
      </c>
      <c r="F610" s="721">
        <f>F609+7</f>
        <v>46227</v>
      </c>
      <c r="G610" s="721">
        <f>F610+6</f>
        <v>46233</v>
      </c>
    </row>
    <row r="611" spans="1:9" s="719" customFormat="1" ht="15" customHeight="1">
      <c r="A611" s="722"/>
      <c r="B611" s="573" t="s">
        <v>2517</v>
      </c>
      <c r="C611" s="572"/>
      <c r="D611" s="711"/>
      <c r="E611" s="584">
        <f>F611-5</f>
        <v>46229</v>
      </c>
      <c r="F611" s="721">
        <f>F610+7</f>
        <v>46234</v>
      </c>
      <c r="G611" s="721">
        <f>F611+6</f>
        <v>46240</v>
      </c>
      <c r="H611" s="717"/>
    </row>
    <row r="612" spans="1:9" s="727" customFormat="1" ht="15">
      <c r="A612" s="732"/>
      <c r="B612" s="731"/>
      <c r="C612" s="730"/>
      <c r="D612" s="729"/>
      <c r="E612" s="729"/>
      <c r="F612" s="728"/>
      <c r="G612" s="728"/>
      <c r="H612" s="529"/>
      <c r="I612" s="719"/>
    </row>
    <row r="613" spans="1:9" s="719" customFormat="1" ht="15">
      <c r="A613" s="723"/>
      <c r="B613" s="565" t="s">
        <v>2311</v>
      </c>
      <c r="C613" s="564"/>
      <c r="D613" s="726" t="s">
        <v>868</v>
      </c>
      <c r="E613" s="725" t="s">
        <v>2310</v>
      </c>
      <c r="F613" s="724" t="s">
        <v>869</v>
      </c>
      <c r="G613" s="724" t="s">
        <v>466</v>
      </c>
      <c r="H613" s="529"/>
      <c r="I613" s="720"/>
    </row>
    <row r="614" spans="1:9" s="719" customFormat="1" ht="15">
      <c r="A614" s="723"/>
      <c r="B614" s="562"/>
      <c r="C614" s="561"/>
      <c r="D614" s="726"/>
      <c r="E614" s="725" t="s">
        <v>2309</v>
      </c>
      <c r="F614" s="724" t="s">
        <v>10</v>
      </c>
      <c r="G614" s="724" t="s">
        <v>11</v>
      </c>
    </row>
    <row r="615" spans="1:9" s="719" customFormat="1" ht="15">
      <c r="A615" s="723"/>
      <c r="B615" s="535" t="s">
        <v>2516</v>
      </c>
      <c r="C615" s="534"/>
      <c r="D615" s="711" t="s">
        <v>2515</v>
      </c>
      <c r="E615" s="584">
        <f>F615-5</f>
        <v>46205</v>
      </c>
      <c r="F615" s="721">
        <v>46210</v>
      </c>
      <c r="G615" s="721">
        <f>F615+3</f>
        <v>46213</v>
      </c>
    </row>
    <row r="616" spans="1:9" s="719" customFormat="1" ht="15">
      <c r="A616" s="723"/>
      <c r="B616" s="573" t="s">
        <v>2514</v>
      </c>
      <c r="C616" s="572"/>
      <c r="D616" s="711"/>
      <c r="E616" s="584">
        <f>F616-5</f>
        <v>46212</v>
      </c>
      <c r="F616" s="721">
        <f>F615+7</f>
        <v>46217</v>
      </c>
      <c r="G616" s="721">
        <f>F616+3</f>
        <v>46220</v>
      </c>
    </row>
    <row r="617" spans="1:9" s="719" customFormat="1" ht="15">
      <c r="A617" s="723"/>
      <c r="B617" s="573" t="s">
        <v>2513</v>
      </c>
      <c r="C617" s="572"/>
      <c r="D617" s="711"/>
      <c r="E617" s="584">
        <f>F617-5</f>
        <v>46219</v>
      </c>
      <c r="F617" s="721">
        <f>F616+7</f>
        <v>46224</v>
      </c>
      <c r="G617" s="721">
        <f>F617+3</f>
        <v>46227</v>
      </c>
      <c r="H617" s="717"/>
    </row>
    <row r="618" spans="1:9" s="719" customFormat="1" ht="15">
      <c r="A618" s="723"/>
      <c r="B618" s="573" t="s">
        <v>2512</v>
      </c>
      <c r="C618" s="572"/>
      <c r="D618" s="711"/>
      <c r="E618" s="584">
        <f>F618-5</f>
        <v>46226</v>
      </c>
      <c r="F618" s="721">
        <f>F617+7</f>
        <v>46231</v>
      </c>
      <c r="G618" s="721">
        <f>F618+3</f>
        <v>46234</v>
      </c>
      <c r="H618" s="529"/>
    </row>
    <row r="619" spans="1:9" s="719" customFormat="1" ht="15" customHeight="1">
      <c r="A619" s="722"/>
      <c r="B619" s="573" t="s">
        <v>2511</v>
      </c>
      <c r="C619" s="572"/>
      <c r="D619" s="711"/>
      <c r="E619" s="584">
        <f>F619-5</f>
        <v>46233</v>
      </c>
      <c r="F619" s="721">
        <f>F618+7</f>
        <v>46238</v>
      </c>
      <c r="G619" s="721">
        <f>F619+3</f>
        <v>46241</v>
      </c>
      <c r="H619" s="529"/>
      <c r="I619" s="720"/>
    </row>
    <row r="620" spans="1:9" s="717" customFormat="1" ht="15">
      <c r="A620" s="718" t="s">
        <v>272</v>
      </c>
      <c r="B620" s="718"/>
      <c r="C620" s="718"/>
      <c r="D620" s="718"/>
      <c r="E620" s="718"/>
      <c r="F620" s="718"/>
      <c r="G620" s="718"/>
      <c r="H620" s="529"/>
    </row>
    <row r="621" spans="1:9" s="622" customFormat="1" ht="15.75" customHeight="1">
      <c r="A621" s="716" t="s">
        <v>2510</v>
      </c>
      <c r="B621" s="716"/>
      <c r="C621" s="715"/>
      <c r="D621" s="714"/>
      <c r="E621" s="714"/>
      <c r="F621" s="713"/>
      <c r="G621" s="713"/>
    </row>
    <row r="622" spans="1:9" s="529" customFormat="1" ht="15">
      <c r="A622" s="688"/>
      <c r="B622" s="565" t="s">
        <v>2311</v>
      </c>
      <c r="C622" s="564"/>
      <c r="D622" s="694" t="s">
        <v>868</v>
      </c>
      <c r="E622" s="588" t="s">
        <v>2310</v>
      </c>
      <c r="F622" s="588" t="s">
        <v>869</v>
      </c>
      <c r="G622" s="588" t="s">
        <v>385</v>
      </c>
    </row>
    <row r="623" spans="1:9" s="529" customFormat="1" ht="15">
      <c r="A623" s="688"/>
      <c r="B623" s="562"/>
      <c r="C623" s="561"/>
      <c r="D623" s="691"/>
      <c r="E623" s="712" t="s">
        <v>2309</v>
      </c>
      <c r="F623" s="712" t="s">
        <v>10</v>
      </c>
      <c r="G623" s="712" t="s">
        <v>11</v>
      </c>
    </row>
    <row r="624" spans="1:9" s="529" customFormat="1" ht="15">
      <c r="A624" s="688"/>
      <c r="B624" s="535" t="s">
        <v>2509</v>
      </c>
      <c r="C624" s="534"/>
      <c r="D624" s="711" t="s">
        <v>2362</v>
      </c>
      <c r="E624" s="584">
        <f>F624-5</f>
        <v>46199</v>
      </c>
      <c r="F624" s="645">
        <v>46204</v>
      </c>
      <c r="G624" s="645">
        <f>F624+11</f>
        <v>46215</v>
      </c>
      <c r="H624" s="529" t="s">
        <v>213</v>
      </c>
    </row>
    <row r="625" spans="1:8" s="529" customFormat="1" ht="15">
      <c r="A625" s="688"/>
      <c r="B625" s="573" t="s">
        <v>2508</v>
      </c>
      <c r="C625" s="572"/>
      <c r="D625" s="711"/>
      <c r="E625" s="584">
        <f>F625-5</f>
        <v>46206</v>
      </c>
      <c r="F625" s="645">
        <f>F624+7</f>
        <v>46211</v>
      </c>
      <c r="G625" s="645">
        <f>F625+11</f>
        <v>46222</v>
      </c>
      <c r="H625" s="519"/>
    </row>
    <row r="626" spans="1:8" s="529" customFormat="1" ht="15">
      <c r="A626" s="688"/>
      <c r="B626" s="573" t="s">
        <v>2507</v>
      </c>
      <c r="C626" s="572"/>
      <c r="D626" s="711"/>
      <c r="E626" s="584">
        <f>F626-5</f>
        <v>46213</v>
      </c>
      <c r="F626" s="645">
        <f>F625+7</f>
        <v>46218</v>
      </c>
      <c r="G626" s="645">
        <f>F626+11</f>
        <v>46229</v>
      </c>
      <c r="H626" s="519"/>
    </row>
    <row r="627" spans="1:8" s="529" customFormat="1" ht="15">
      <c r="A627" s="688"/>
      <c r="B627" s="573" t="s">
        <v>2506</v>
      </c>
      <c r="C627" s="572"/>
      <c r="D627" s="711"/>
      <c r="E627" s="584">
        <f>F627-5</f>
        <v>46220</v>
      </c>
      <c r="F627" s="645">
        <f>F626+7</f>
        <v>46225</v>
      </c>
      <c r="G627" s="645">
        <f>F627+11</f>
        <v>46236</v>
      </c>
      <c r="H627" s="519"/>
    </row>
    <row r="628" spans="1:8" s="529" customFormat="1" ht="15">
      <c r="A628" s="688"/>
      <c r="B628" s="573" t="s">
        <v>2505</v>
      </c>
      <c r="C628" s="572"/>
      <c r="D628" s="711"/>
      <c r="E628" s="584">
        <f>F628-5</f>
        <v>46227</v>
      </c>
      <c r="F628" s="645">
        <f>F627+7</f>
        <v>46232</v>
      </c>
      <c r="G628" s="645">
        <f>F628+11</f>
        <v>46243</v>
      </c>
      <c r="H628" s="519"/>
    </row>
    <row r="629" spans="1:8" s="520" customFormat="1" ht="15">
      <c r="A629" s="702" t="s">
        <v>2504</v>
      </c>
      <c r="B629" s="702"/>
      <c r="C629" s="701"/>
      <c r="D629" s="700" t="s">
        <v>213</v>
      </c>
      <c r="E629" s="700"/>
      <c r="F629" s="699"/>
      <c r="G629" s="699"/>
    </row>
    <row r="630" spans="1:8" s="519" customFormat="1" ht="15">
      <c r="A630" s="688"/>
      <c r="B630" s="565" t="s">
        <v>2311</v>
      </c>
      <c r="C630" s="564"/>
      <c r="D630" s="704" t="s">
        <v>868</v>
      </c>
      <c r="E630" s="588" t="s">
        <v>2310</v>
      </c>
      <c r="F630" s="588" t="s">
        <v>869</v>
      </c>
      <c r="G630" s="588" t="s">
        <v>387</v>
      </c>
    </row>
    <row r="631" spans="1:8" s="519" customFormat="1" ht="15">
      <c r="A631" s="688"/>
      <c r="B631" s="562"/>
      <c r="C631" s="561"/>
      <c r="D631" s="704"/>
      <c r="E631" s="588" t="s">
        <v>2309</v>
      </c>
      <c r="F631" s="588" t="s">
        <v>10</v>
      </c>
      <c r="G631" s="588" t="s">
        <v>11</v>
      </c>
    </row>
    <row r="632" spans="1:8" s="519" customFormat="1" ht="15.75" customHeight="1">
      <c r="A632" s="688"/>
      <c r="B632" s="535" t="s">
        <v>2448</v>
      </c>
      <c r="C632" s="534"/>
      <c r="D632" s="703" t="s">
        <v>849</v>
      </c>
      <c r="E632" s="584">
        <f>F632-5</f>
        <v>46203</v>
      </c>
      <c r="F632" s="628">
        <v>46208</v>
      </c>
      <c r="G632" s="628">
        <f>F632+12</f>
        <v>46220</v>
      </c>
    </row>
    <row r="633" spans="1:8" s="519" customFormat="1" ht="15">
      <c r="A633" s="688"/>
      <c r="B633" s="573" t="s">
        <v>2447</v>
      </c>
      <c r="C633" s="572"/>
      <c r="D633" s="681"/>
      <c r="E633" s="584">
        <f>F633-5</f>
        <v>46210</v>
      </c>
      <c r="F633" s="628">
        <f>F632+7</f>
        <v>46215</v>
      </c>
      <c r="G633" s="628">
        <f>F633+12</f>
        <v>46227</v>
      </c>
      <c r="H633" s="529"/>
    </row>
    <row r="634" spans="1:8" s="519" customFormat="1" ht="15">
      <c r="A634" s="688"/>
      <c r="B634" s="573" t="s">
        <v>2446</v>
      </c>
      <c r="C634" s="572"/>
      <c r="D634" s="681"/>
      <c r="E634" s="584">
        <f>F634-5</f>
        <v>46217</v>
      </c>
      <c r="F634" s="628">
        <f>F633+7</f>
        <v>46222</v>
      </c>
      <c r="G634" s="628">
        <f>F634+12</f>
        <v>46234</v>
      </c>
      <c r="H634" s="529"/>
    </row>
    <row r="635" spans="1:8" s="519" customFormat="1" ht="15">
      <c r="A635" s="688"/>
      <c r="B635" s="573" t="s">
        <v>2445</v>
      </c>
      <c r="C635" s="572"/>
      <c r="D635" s="681"/>
      <c r="E635" s="584">
        <f>F635-5</f>
        <v>46224</v>
      </c>
      <c r="F635" s="628">
        <f>F634+7</f>
        <v>46229</v>
      </c>
      <c r="G635" s="628">
        <f>F635+12</f>
        <v>46241</v>
      </c>
      <c r="H635" s="529"/>
    </row>
    <row r="636" spans="1:8" s="519" customFormat="1" ht="15" customHeight="1">
      <c r="A636" s="688"/>
      <c r="B636" s="573" t="s">
        <v>2444</v>
      </c>
      <c r="C636" s="572"/>
      <c r="D636" s="680"/>
      <c r="E636" s="584">
        <f>F636-5</f>
        <v>46231</v>
      </c>
      <c r="F636" s="628">
        <f>F635+7</f>
        <v>46236</v>
      </c>
      <c r="G636" s="628">
        <f>F636+12</f>
        <v>46248</v>
      </c>
      <c r="H636" s="529"/>
    </row>
    <row r="637" spans="1:8" s="519" customFormat="1" ht="15" hidden="1" customHeight="1">
      <c r="A637" s="688"/>
      <c r="B637" s="710"/>
      <c r="C637" s="709"/>
      <c r="D637" s="708"/>
      <c r="E637" s="641"/>
      <c r="F637" s="707"/>
      <c r="G637" s="707"/>
      <c r="H637" s="529"/>
    </row>
    <row r="638" spans="1:8" s="519" customFormat="1" ht="15" hidden="1">
      <c r="A638" s="688"/>
      <c r="B638" s="706" t="s">
        <v>5</v>
      </c>
      <c r="C638" s="704" t="s">
        <v>6</v>
      </c>
      <c r="D638" s="704" t="s">
        <v>868</v>
      </c>
      <c r="E638" s="588" t="s">
        <v>2310</v>
      </c>
      <c r="F638" s="588" t="s">
        <v>869</v>
      </c>
      <c r="G638" s="588" t="s">
        <v>387</v>
      </c>
    </row>
    <row r="639" spans="1:8" s="519" customFormat="1" ht="15" hidden="1">
      <c r="A639" s="688"/>
      <c r="B639" s="706"/>
      <c r="C639" s="705"/>
      <c r="D639" s="704"/>
      <c r="E639" s="588" t="s">
        <v>2309</v>
      </c>
      <c r="F639" s="588" t="s">
        <v>10</v>
      </c>
      <c r="G639" s="588" t="s">
        <v>11</v>
      </c>
    </row>
    <row r="640" spans="1:8" s="519" customFormat="1" ht="15.75" hidden="1" customHeight="1">
      <c r="A640" s="688"/>
      <c r="B640" s="592"/>
      <c r="C640" s="592"/>
      <c r="D640" s="703" t="s">
        <v>836</v>
      </c>
      <c r="E640" s="584">
        <f>F640-5</f>
        <v>44008</v>
      </c>
      <c r="F640" s="628">
        <v>44013</v>
      </c>
      <c r="G640" s="628">
        <f>F640+10</f>
        <v>44023</v>
      </c>
    </row>
    <row r="641" spans="1:8" s="519" customFormat="1" ht="15" hidden="1">
      <c r="A641" s="688"/>
      <c r="B641" s="592"/>
      <c r="C641" s="592"/>
      <c r="D641" s="681"/>
      <c r="E641" s="584">
        <f>F641-5</f>
        <v>44015</v>
      </c>
      <c r="F641" s="628">
        <f>F640+7</f>
        <v>44020</v>
      </c>
      <c r="G641" s="628">
        <f>F641+10</f>
        <v>44030</v>
      </c>
      <c r="H641" s="529"/>
    </row>
    <row r="642" spans="1:8" s="519" customFormat="1" ht="15" hidden="1">
      <c r="A642" s="688"/>
      <c r="B642" s="592"/>
      <c r="C642" s="592"/>
      <c r="D642" s="681"/>
      <c r="E642" s="584">
        <f>F642-5</f>
        <v>44022</v>
      </c>
      <c r="F642" s="628">
        <f>F641+7</f>
        <v>44027</v>
      </c>
      <c r="G642" s="628">
        <f>F642+10</f>
        <v>44037</v>
      </c>
      <c r="H642" s="529"/>
    </row>
    <row r="643" spans="1:8" s="519" customFormat="1" ht="15" hidden="1">
      <c r="A643" s="688"/>
      <c r="B643" s="592"/>
      <c r="C643" s="592"/>
      <c r="D643" s="681"/>
      <c r="E643" s="584">
        <f>F643-5</f>
        <v>44029</v>
      </c>
      <c r="F643" s="628">
        <f>F642+7</f>
        <v>44034</v>
      </c>
      <c r="G643" s="628">
        <f>F643+10</f>
        <v>44044</v>
      </c>
      <c r="H643" s="529"/>
    </row>
    <row r="644" spans="1:8" s="519" customFormat="1" ht="15" hidden="1" customHeight="1">
      <c r="A644" s="688"/>
      <c r="B644" s="592"/>
      <c r="C644" s="592"/>
      <c r="D644" s="680"/>
      <c r="E644" s="584">
        <f>F644-5</f>
        <v>44036</v>
      </c>
      <c r="F644" s="628">
        <f>F643+7</f>
        <v>44041</v>
      </c>
      <c r="G644" s="628">
        <f>F644+10</f>
        <v>44051</v>
      </c>
      <c r="H644" s="529"/>
    </row>
    <row r="645" spans="1:8" s="519" customFormat="1" ht="15" hidden="1">
      <c r="A645" s="688"/>
      <c r="B645" s="706" t="s">
        <v>5</v>
      </c>
      <c r="C645" s="704" t="s">
        <v>6</v>
      </c>
      <c r="D645" s="704" t="s">
        <v>868</v>
      </c>
      <c r="E645" s="588" t="s">
        <v>2310</v>
      </c>
      <c r="F645" s="588" t="s">
        <v>869</v>
      </c>
      <c r="G645" s="588" t="s">
        <v>387</v>
      </c>
    </row>
    <row r="646" spans="1:8" s="519" customFormat="1" ht="15" hidden="1">
      <c r="A646" s="688"/>
      <c r="B646" s="706"/>
      <c r="C646" s="705"/>
      <c r="D646" s="704"/>
      <c r="E646" s="588" t="s">
        <v>2309</v>
      </c>
      <c r="F646" s="588" t="s">
        <v>10</v>
      </c>
      <c r="G646" s="588" t="s">
        <v>11</v>
      </c>
    </row>
    <row r="647" spans="1:8" s="519" customFormat="1" ht="15.75" hidden="1" customHeight="1">
      <c r="A647" s="688"/>
      <c r="B647" s="600" t="s">
        <v>2503</v>
      </c>
      <c r="C647" s="657" t="s">
        <v>2500</v>
      </c>
      <c r="D647" s="703" t="s">
        <v>2502</v>
      </c>
      <c r="E647" s="584">
        <f>F647-5</f>
        <v>43829</v>
      </c>
      <c r="F647" s="628">
        <v>43834</v>
      </c>
      <c r="G647" s="628">
        <f>F647+10</f>
        <v>43844</v>
      </c>
    </row>
    <row r="648" spans="1:8" s="519" customFormat="1" ht="15" hidden="1">
      <c r="A648" s="688"/>
      <c r="B648" s="600" t="s">
        <v>2501</v>
      </c>
      <c r="C648" s="592" t="s">
        <v>2500</v>
      </c>
      <c r="D648" s="681"/>
      <c r="E648" s="584">
        <f>F648-5</f>
        <v>43836</v>
      </c>
      <c r="F648" s="628">
        <f>F647+7</f>
        <v>43841</v>
      </c>
      <c r="G648" s="628">
        <f>F648+10</f>
        <v>43851</v>
      </c>
      <c r="H648" s="529"/>
    </row>
    <row r="649" spans="1:8" s="519" customFormat="1" ht="15" hidden="1">
      <c r="A649" s="688"/>
      <c r="B649" s="588" t="s">
        <v>2499</v>
      </c>
      <c r="C649" s="588" t="s">
        <v>2498</v>
      </c>
      <c r="D649" s="681"/>
      <c r="E649" s="584">
        <f>F649-5</f>
        <v>43843</v>
      </c>
      <c r="F649" s="628">
        <f>F648+7</f>
        <v>43848</v>
      </c>
      <c r="G649" s="628">
        <f>F649+10</f>
        <v>43858</v>
      </c>
      <c r="H649" s="529"/>
    </row>
    <row r="650" spans="1:8" s="519" customFormat="1" ht="15" hidden="1">
      <c r="A650" s="688"/>
      <c r="B650" s="600" t="s">
        <v>2497</v>
      </c>
      <c r="C650" s="592" t="s">
        <v>2496</v>
      </c>
      <c r="D650" s="681"/>
      <c r="E650" s="584">
        <f>F650-5</f>
        <v>43850</v>
      </c>
      <c r="F650" s="628">
        <f>F649+7</f>
        <v>43855</v>
      </c>
      <c r="G650" s="628">
        <f>F650+10</f>
        <v>43865</v>
      </c>
      <c r="H650" s="529"/>
    </row>
    <row r="651" spans="1:8" s="519" customFormat="1" ht="15" hidden="1" customHeight="1">
      <c r="A651" s="688"/>
      <c r="B651" s="600" t="s">
        <v>2333</v>
      </c>
      <c r="C651" s="592" t="s">
        <v>2333</v>
      </c>
      <c r="D651" s="680"/>
      <c r="E651" s="584">
        <f>F651-5</f>
        <v>43857</v>
      </c>
      <c r="F651" s="628">
        <f>F650+7</f>
        <v>43862</v>
      </c>
      <c r="G651" s="628">
        <f>F651+10</f>
        <v>43872</v>
      </c>
      <c r="H651" s="529"/>
    </row>
    <row r="652" spans="1:8" s="548" customFormat="1" ht="15" hidden="1">
      <c r="A652" s="702" t="s">
        <v>2495</v>
      </c>
      <c r="B652" s="702"/>
      <c r="C652" s="701"/>
      <c r="D652" s="700"/>
      <c r="E652" s="700"/>
      <c r="F652" s="699"/>
      <c r="G652" s="699"/>
    </row>
    <row r="653" spans="1:8" s="529" customFormat="1" ht="15" hidden="1">
      <c r="A653" s="688"/>
      <c r="B653" s="698" t="s">
        <v>2311</v>
      </c>
      <c r="C653" s="697"/>
      <c r="D653" s="694" t="s">
        <v>868</v>
      </c>
      <c r="E653" s="588" t="s">
        <v>2310</v>
      </c>
      <c r="F653" s="693" t="s">
        <v>869</v>
      </c>
      <c r="G653" s="692" t="s">
        <v>2489</v>
      </c>
    </row>
    <row r="654" spans="1:8" s="529" customFormat="1" ht="15" hidden="1">
      <c r="A654" s="688"/>
      <c r="B654" s="696"/>
      <c r="C654" s="695"/>
      <c r="D654" s="691"/>
      <c r="E654" s="588" t="s">
        <v>2309</v>
      </c>
      <c r="F654" s="690" t="s">
        <v>10</v>
      </c>
      <c r="G654" s="689" t="s">
        <v>11</v>
      </c>
    </row>
    <row r="655" spans="1:8" s="529" customFormat="1" ht="15" hidden="1">
      <c r="A655" s="688"/>
      <c r="B655" s="535" t="s">
        <v>2494</v>
      </c>
      <c r="C655" s="534"/>
      <c r="D655" s="619" t="s">
        <v>2432</v>
      </c>
      <c r="E655" s="687">
        <f>F655-4</f>
        <v>46081</v>
      </c>
      <c r="F655" s="686">
        <v>46085</v>
      </c>
      <c r="G655" s="686">
        <f>F655+22</f>
        <v>46107</v>
      </c>
    </row>
    <row r="656" spans="1:8" s="529" customFormat="1" ht="15" hidden="1">
      <c r="A656" s="688"/>
      <c r="B656" s="573" t="s">
        <v>2493</v>
      </c>
      <c r="C656" s="572"/>
      <c r="D656" s="619"/>
      <c r="E656" s="687">
        <f>F656-4</f>
        <v>46088</v>
      </c>
      <c r="F656" s="686">
        <f>F655+7</f>
        <v>46092</v>
      </c>
      <c r="G656" s="686">
        <f>F656+22</f>
        <v>46114</v>
      </c>
    </row>
    <row r="657" spans="1:8" s="529" customFormat="1" ht="15" hidden="1">
      <c r="A657" s="688"/>
      <c r="B657" s="573" t="s">
        <v>2492</v>
      </c>
      <c r="C657" s="572"/>
      <c r="D657" s="619"/>
      <c r="E657" s="687">
        <f>F657-4</f>
        <v>46095</v>
      </c>
      <c r="F657" s="686">
        <f>F656+7</f>
        <v>46099</v>
      </c>
      <c r="G657" s="686">
        <f>F657+22</f>
        <v>46121</v>
      </c>
    </row>
    <row r="658" spans="1:8" s="529" customFormat="1" ht="15" hidden="1">
      <c r="A658" s="688"/>
      <c r="B658" s="573" t="s">
        <v>2491</v>
      </c>
      <c r="C658" s="572"/>
      <c r="D658" s="619"/>
      <c r="E658" s="687">
        <f>F658-4</f>
        <v>46102</v>
      </c>
      <c r="F658" s="686">
        <f>F657+7</f>
        <v>46106</v>
      </c>
      <c r="G658" s="686">
        <f>F658+22</f>
        <v>46128</v>
      </c>
    </row>
    <row r="659" spans="1:8" s="529" customFormat="1" ht="15" hidden="1">
      <c r="A659" s="688"/>
      <c r="B659" s="573" t="s">
        <v>2490</v>
      </c>
      <c r="C659" s="572"/>
      <c r="D659" s="619"/>
      <c r="E659" s="687">
        <f>F659-4</f>
        <v>46109</v>
      </c>
      <c r="F659" s="686">
        <f>F658+7</f>
        <v>46113</v>
      </c>
      <c r="G659" s="686">
        <f>F659+22</f>
        <v>46135</v>
      </c>
    </row>
    <row r="660" spans="1:8" s="529" customFormat="1" ht="15" hidden="1">
      <c r="A660" s="688"/>
      <c r="B660" s="633" t="s">
        <v>2311</v>
      </c>
      <c r="C660" s="632"/>
      <c r="D660" s="694" t="s">
        <v>868</v>
      </c>
      <c r="E660" s="588" t="s">
        <v>2310</v>
      </c>
      <c r="F660" s="693" t="s">
        <v>869</v>
      </c>
      <c r="G660" s="692" t="s">
        <v>2489</v>
      </c>
    </row>
    <row r="661" spans="1:8" s="529" customFormat="1" ht="15" hidden="1">
      <c r="A661" s="688"/>
      <c r="B661" s="631"/>
      <c r="C661" s="630"/>
      <c r="D661" s="691"/>
      <c r="E661" s="588" t="s">
        <v>2309</v>
      </c>
      <c r="F661" s="690" t="s">
        <v>10</v>
      </c>
      <c r="G661" s="689" t="s">
        <v>11</v>
      </c>
    </row>
    <row r="662" spans="1:8" s="529" customFormat="1" ht="15" hidden="1">
      <c r="A662" s="688"/>
      <c r="B662" s="535" t="s">
        <v>913</v>
      </c>
      <c r="C662" s="534"/>
      <c r="D662" s="619" t="s">
        <v>2031</v>
      </c>
      <c r="E662" s="687">
        <f>F662-4</f>
        <v>46053</v>
      </c>
      <c r="F662" s="686">
        <v>46057</v>
      </c>
      <c r="G662" s="686">
        <f>F662+22</f>
        <v>46079</v>
      </c>
    </row>
    <row r="663" spans="1:8" s="529" customFormat="1" ht="15" hidden="1">
      <c r="A663" s="688"/>
      <c r="B663" s="573" t="s">
        <v>2488</v>
      </c>
      <c r="C663" s="572"/>
      <c r="D663" s="619"/>
      <c r="E663" s="687">
        <f>F663-4</f>
        <v>46060</v>
      </c>
      <c r="F663" s="686">
        <f>F662+7</f>
        <v>46064</v>
      </c>
      <c r="G663" s="686">
        <f>F663+22</f>
        <v>46086</v>
      </c>
    </row>
    <row r="664" spans="1:8" s="529" customFormat="1" ht="15" hidden="1">
      <c r="A664" s="688"/>
      <c r="B664" s="573" t="s">
        <v>2487</v>
      </c>
      <c r="C664" s="572"/>
      <c r="D664" s="619"/>
      <c r="E664" s="687">
        <f>F664-4</f>
        <v>46067</v>
      </c>
      <c r="F664" s="686">
        <f>F663+7</f>
        <v>46071</v>
      </c>
      <c r="G664" s="686">
        <f>F664+22</f>
        <v>46093</v>
      </c>
    </row>
    <row r="665" spans="1:8" s="529" customFormat="1" ht="15" hidden="1">
      <c r="A665" s="688"/>
      <c r="B665" s="573" t="s">
        <v>2486</v>
      </c>
      <c r="C665" s="572"/>
      <c r="D665" s="619"/>
      <c r="E665" s="687">
        <f>F665-4</f>
        <v>46074</v>
      </c>
      <c r="F665" s="686">
        <f>F664+7</f>
        <v>46078</v>
      </c>
      <c r="G665" s="686">
        <f>F665+22</f>
        <v>46100</v>
      </c>
    </row>
    <row r="666" spans="1:8" s="529" customFormat="1" ht="15" hidden="1">
      <c r="A666" s="688"/>
      <c r="B666" s="573" t="s">
        <v>2485</v>
      </c>
      <c r="C666" s="572"/>
      <c r="D666" s="619"/>
      <c r="E666" s="687">
        <f>F666-4</f>
        <v>46081</v>
      </c>
      <c r="F666" s="686">
        <f>F665+7</f>
        <v>46085</v>
      </c>
      <c r="G666" s="686">
        <f>F666+22</f>
        <v>46107</v>
      </c>
    </row>
    <row r="667" spans="1:8" s="520" customFormat="1" ht="15.75" customHeight="1">
      <c r="A667" s="666" t="s">
        <v>2484</v>
      </c>
      <c r="B667" s="666"/>
      <c r="C667" s="685"/>
    </row>
    <row r="668" spans="1:8" s="519" customFormat="1" ht="15" hidden="1">
      <c r="A668" s="670"/>
      <c r="B668" s="595" t="s">
        <v>1420</v>
      </c>
      <c r="C668" s="684" t="s">
        <v>6</v>
      </c>
      <c r="D668" s="679" t="s">
        <v>868</v>
      </c>
      <c r="E668" s="559" t="s">
        <v>2310</v>
      </c>
      <c r="F668" s="559" t="s">
        <v>869</v>
      </c>
      <c r="G668" s="559" t="s">
        <v>2475</v>
      </c>
    </row>
    <row r="669" spans="1:8" s="519" customFormat="1" ht="15" hidden="1">
      <c r="A669" s="670"/>
      <c r="B669" s="594"/>
      <c r="C669" s="684"/>
      <c r="D669" s="678"/>
      <c r="E669" s="649" t="s">
        <v>2309</v>
      </c>
      <c r="F669" s="649" t="s">
        <v>10</v>
      </c>
      <c r="G669" s="649" t="s">
        <v>11</v>
      </c>
    </row>
    <row r="670" spans="1:8" s="519" customFormat="1" ht="15" hidden="1">
      <c r="A670" s="670"/>
      <c r="B670" s="600" t="s">
        <v>2479</v>
      </c>
      <c r="C670" s="592" t="s">
        <v>2483</v>
      </c>
      <c r="D670" s="683" t="s">
        <v>849</v>
      </c>
      <c r="E670" s="668">
        <f>F670-5</f>
        <v>44014</v>
      </c>
      <c r="F670" s="667">
        <v>44019</v>
      </c>
      <c r="G670" s="667">
        <f>F670+9</f>
        <v>44028</v>
      </c>
    </row>
    <row r="671" spans="1:8" s="519" customFormat="1" hidden="1">
      <c r="A671" s="670"/>
      <c r="B671" s="600" t="s">
        <v>2477</v>
      </c>
      <c r="C671" s="601" t="s">
        <v>2482</v>
      </c>
      <c r="D671" s="682"/>
      <c r="E671" s="668">
        <f>F671-5</f>
        <v>44021</v>
      </c>
      <c r="F671" s="667">
        <f>F670+7</f>
        <v>44026</v>
      </c>
      <c r="G671" s="667">
        <f>F671+8</f>
        <v>44034</v>
      </c>
      <c r="H671" s="672"/>
    </row>
    <row r="672" spans="1:8" s="519" customFormat="1" ht="15" hidden="1">
      <c r="A672" s="670"/>
      <c r="B672" s="600" t="s">
        <v>2481</v>
      </c>
      <c r="C672" s="601" t="s">
        <v>2480</v>
      </c>
      <c r="D672" s="682"/>
      <c r="E672" s="668">
        <f>F672-5</f>
        <v>44028</v>
      </c>
      <c r="F672" s="667">
        <f>F671+7</f>
        <v>44033</v>
      </c>
      <c r="G672" s="667">
        <f>F672+8</f>
        <v>44041</v>
      </c>
    </row>
    <row r="673" spans="1:8" s="519" customFormat="1" ht="15" hidden="1">
      <c r="A673" s="670"/>
      <c r="B673" s="600" t="s">
        <v>2479</v>
      </c>
      <c r="C673" s="601" t="s">
        <v>2478</v>
      </c>
      <c r="D673" s="681"/>
      <c r="E673" s="668">
        <f>F673-5</f>
        <v>44035</v>
      </c>
      <c r="F673" s="667">
        <f>F672+7</f>
        <v>44040</v>
      </c>
      <c r="G673" s="667">
        <f>F673+8</f>
        <v>44048</v>
      </c>
    </row>
    <row r="674" spans="1:8" s="519" customFormat="1" ht="15" hidden="1">
      <c r="A674" s="670"/>
      <c r="B674" s="600" t="s">
        <v>2477</v>
      </c>
      <c r="C674" s="601" t="s">
        <v>2476</v>
      </c>
      <c r="D674" s="680"/>
      <c r="E674" s="668">
        <f>F674-5</f>
        <v>44042</v>
      </c>
      <c r="F674" s="667">
        <f>F673+7</f>
        <v>44047</v>
      </c>
      <c r="G674" s="667">
        <f>F674+8</f>
        <v>44055</v>
      </c>
    </row>
    <row r="675" spans="1:8" s="519" customFormat="1" ht="15">
      <c r="A675" s="670"/>
      <c r="B675" s="565" t="s">
        <v>2311</v>
      </c>
      <c r="C675" s="564"/>
      <c r="D675" s="679" t="s">
        <v>868</v>
      </c>
      <c r="E675" s="559" t="s">
        <v>2310</v>
      </c>
      <c r="F675" s="559" t="s">
        <v>869</v>
      </c>
      <c r="G675" s="559" t="s">
        <v>2475</v>
      </c>
    </row>
    <row r="676" spans="1:8" s="519" customFormat="1" ht="15">
      <c r="A676" s="670"/>
      <c r="B676" s="562"/>
      <c r="C676" s="561"/>
      <c r="D676" s="678"/>
      <c r="E676" s="649" t="s">
        <v>2309</v>
      </c>
      <c r="F676" s="649" t="s">
        <v>10</v>
      </c>
      <c r="G676" s="649" t="s">
        <v>11</v>
      </c>
    </row>
    <row r="677" spans="1:8" s="519" customFormat="1" ht="15">
      <c r="A677" s="670"/>
      <c r="B677" s="535" t="s">
        <v>2474</v>
      </c>
      <c r="C677" s="534"/>
      <c r="D677" s="648" t="s">
        <v>2031</v>
      </c>
      <c r="E677" s="668">
        <f>F677-5</f>
        <v>46203</v>
      </c>
      <c r="F677" s="628">
        <v>46208</v>
      </c>
      <c r="G677" s="667">
        <f>F677+9</f>
        <v>46217</v>
      </c>
    </row>
    <row r="678" spans="1:8" s="519" customFormat="1">
      <c r="A678" s="670"/>
      <c r="B678" s="573" t="s">
        <v>2473</v>
      </c>
      <c r="C678" s="572"/>
      <c r="D678" s="647"/>
      <c r="E678" s="668">
        <f>F678-5</f>
        <v>46210</v>
      </c>
      <c r="F678" s="667">
        <f>F677+7</f>
        <v>46215</v>
      </c>
      <c r="G678" s="667">
        <f>F678+9</f>
        <v>46224</v>
      </c>
      <c r="H678" s="672"/>
    </row>
    <row r="679" spans="1:8" s="519" customFormat="1" ht="15">
      <c r="A679" s="670"/>
      <c r="B679" s="573" t="s">
        <v>2472</v>
      </c>
      <c r="C679" s="572"/>
      <c r="D679" s="647"/>
      <c r="E679" s="668">
        <f>F679-5</f>
        <v>46217</v>
      </c>
      <c r="F679" s="667">
        <f>F678+7</f>
        <v>46222</v>
      </c>
      <c r="G679" s="667">
        <f>F679+9</f>
        <v>46231</v>
      </c>
    </row>
    <row r="680" spans="1:8" s="519" customFormat="1" ht="15">
      <c r="A680" s="670"/>
      <c r="B680" s="573" t="s">
        <v>2471</v>
      </c>
      <c r="C680" s="572"/>
      <c r="D680" s="647"/>
      <c r="E680" s="668">
        <f>F680-5</f>
        <v>46224</v>
      </c>
      <c r="F680" s="667">
        <f>F679+7</f>
        <v>46229</v>
      </c>
      <c r="G680" s="667">
        <f>F680+9</f>
        <v>46238</v>
      </c>
    </row>
    <row r="681" spans="1:8" s="519" customFormat="1" ht="15" customHeight="1">
      <c r="A681" s="670"/>
      <c r="B681" s="573" t="s">
        <v>2470</v>
      </c>
      <c r="C681" s="572"/>
      <c r="D681" s="646"/>
      <c r="E681" s="668">
        <f>F681-5</f>
        <v>46231</v>
      </c>
      <c r="F681" s="667">
        <f>F680+7</f>
        <v>46236</v>
      </c>
      <c r="G681" s="667">
        <f>F681+9</f>
        <v>46245</v>
      </c>
    </row>
    <row r="682" spans="1:8" s="519" customFormat="1" ht="15" hidden="1" customHeight="1">
      <c r="A682" s="670"/>
      <c r="B682" s="595"/>
      <c r="C682" s="677"/>
      <c r="D682" s="647"/>
      <c r="E682" s="676" t="s">
        <v>2310</v>
      </c>
      <c r="F682" s="559" t="s">
        <v>869</v>
      </c>
      <c r="G682" s="675" t="e">
        <f>F682+8</f>
        <v>#VALUE!</v>
      </c>
    </row>
    <row r="683" spans="1:8" s="519" customFormat="1" ht="15" hidden="1" customHeight="1">
      <c r="A683" s="670"/>
      <c r="B683" s="594"/>
      <c r="C683" s="674"/>
      <c r="D683" s="647"/>
      <c r="E683" s="673" t="s">
        <v>2309</v>
      </c>
      <c r="F683" s="649" t="s">
        <v>10</v>
      </c>
      <c r="G683" s="667" t="e">
        <f>F683+8</f>
        <v>#VALUE!</v>
      </c>
    </row>
    <row r="684" spans="1:8" s="519" customFormat="1" ht="15" hidden="1" customHeight="1">
      <c r="A684" s="670"/>
      <c r="B684" s="592"/>
      <c r="C684" s="671"/>
      <c r="D684" s="647"/>
      <c r="E684" s="668">
        <f>F684-5</f>
        <v>43892</v>
      </c>
      <c r="F684" s="667">
        <v>43897</v>
      </c>
      <c r="G684" s="667">
        <f>F684+8</f>
        <v>43905</v>
      </c>
    </row>
    <row r="685" spans="1:8" s="519" customFormat="1" ht="15.75" hidden="1" customHeight="1">
      <c r="A685" s="670"/>
      <c r="B685" s="592"/>
      <c r="C685" s="669"/>
      <c r="D685" s="646"/>
      <c r="E685" s="668">
        <f>F685-5</f>
        <v>43899</v>
      </c>
      <c r="F685" s="667">
        <f>F684+7</f>
        <v>43904</v>
      </c>
      <c r="G685" s="667">
        <f>F685+8</f>
        <v>43912</v>
      </c>
      <c r="H685" s="672"/>
    </row>
    <row r="686" spans="1:8" s="519" customFormat="1" ht="15" hidden="1" customHeight="1">
      <c r="A686" s="670"/>
      <c r="B686" s="592"/>
      <c r="C686" s="671"/>
      <c r="D686" s="648"/>
      <c r="E686" s="668">
        <f>F686-5</f>
        <v>43906</v>
      </c>
      <c r="F686" s="667">
        <f>F685+7</f>
        <v>43911</v>
      </c>
      <c r="G686" s="667">
        <f>F686+8</f>
        <v>43919</v>
      </c>
    </row>
    <row r="687" spans="1:8" s="519" customFormat="1" ht="15" hidden="1" customHeight="1">
      <c r="A687" s="670"/>
      <c r="B687" s="592"/>
      <c r="C687" s="671"/>
      <c r="D687" s="647"/>
      <c r="E687" s="668">
        <f>F687-5</f>
        <v>43913</v>
      </c>
      <c r="F687" s="667">
        <f>F686+7</f>
        <v>43918</v>
      </c>
      <c r="G687" s="667">
        <f>F687+8</f>
        <v>43926</v>
      </c>
    </row>
    <row r="688" spans="1:8" s="519" customFormat="1" ht="15" hidden="1" customHeight="1">
      <c r="A688" s="670"/>
      <c r="B688" s="592"/>
      <c r="C688" s="669"/>
      <c r="D688" s="647"/>
      <c r="E688" s="668">
        <f>F688-5</f>
        <v>43920</v>
      </c>
      <c r="F688" s="667">
        <f>F687+7</f>
        <v>43925</v>
      </c>
      <c r="G688" s="667">
        <f>F688+8</f>
        <v>43933</v>
      </c>
    </row>
    <row r="689" spans="1:7" s="548" customFormat="1" ht="18" customHeight="1">
      <c r="A689" s="666" t="s">
        <v>2469</v>
      </c>
      <c r="B689" s="666"/>
      <c r="C689" s="598"/>
      <c r="D689" s="656"/>
      <c r="E689" s="596"/>
      <c r="F689" s="665"/>
      <c r="G689" s="665"/>
    </row>
    <row r="690" spans="1:7" s="529" customFormat="1" ht="18" hidden="1" customHeight="1">
      <c r="A690" s="589"/>
      <c r="B690" s="664" t="s">
        <v>1420</v>
      </c>
      <c r="C690" s="563" t="s">
        <v>6</v>
      </c>
      <c r="D690" s="563" t="s">
        <v>868</v>
      </c>
      <c r="E690" s="584" t="s">
        <v>2310</v>
      </c>
      <c r="F690" s="584" t="s">
        <v>869</v>
      </c>
      <c r="G690" s="584" t="s">
        <v>838</v>
      </c>
    </row>
    <row r="691" spans="1:7" s="529" customFormat="1" ht="18" hidden="1" customHeight="1">
      <c r="A691" s="589"/>
      <c r="B691" s="664"/>
      <c r="C691" s="593"/>
      <c r="D691" s="593"/>
      <c r="E691" s="584" t="s">
        <v>2309</v>
      </c>
      <c r="F691" s="584" t="s">
        <v>10</v>
      </c>
      <c r="G691" s="584" t="s">
        <v>11</v>
      </c>
    </row>
    <row r="692" spans="1:7" s="529" customFormat="1" ht="15" hidden="1">
      <c r="A692" s="519"/>
      <c r="B692" s="592"/>
      <c r="C692" s="592"/>
      <c r="D692" s="648" t="s">
        <v>2468</v>
      </c>
      <c r="E692" s="585">
        <f>F692-4</f>
        <v>45348</v>
      </c>
      <c r="F692" s="645">
        <v>45352</v>
      </c>
      <c r="G692" s="645">
        <f>F692+7</f>
        <v>45359</v>
      </c>
    </row>
    <row r="693" spans="1:7" s="529" customFormat="1" ht="15" hidden="1">
      <c r="A693" s="519"/>
      <c r="B693" s="592"/>
      <c r="C693" s="592"/>
      <c r="D693" s="647"/>
      <c r="E693" s="585">
        <f>F693-4</f>
        <v>45355</v>
      </c>
      <c r="F693" s="645">
        <f>F692+7</f>
        <v>45359</v>
      </c>
      <c r="G693" s="645">
        <f>F693+7</f>
        <v>45366</v>
      </c>
    </row>
    <row r="694" spans="1:7" s="529" customFormat="1" ht="15" hidden="1">
      <c r="A694" s="519"/>
      <c r="B694" s="600"/>
      <c r="C694" s="592"/>
      <c r="D694" s="647"/>
      <c r="E694" s="585">
        <f>F694-4</f>
        <v>45362</v>
      </c>
      <c r="F694" s="645">
        <f>F693+7</f>
        <v>45366</v>
      </c>
      <c r="G694" s="645">
        <f>F694+7</f>
        <v>45373</v>
      </c>
    </row>
    <row r="695" spans="1:7" s="529" customFormat="1" ht="15" hidden="1">
      <c r="A695" s="519"/>
      <c r="B695" s="592"/>
      <c r="C695" s="592"/>
      <c r="D695" s="647"/>
      <c r="E695" s="585">
        <f>F695-4</f>
        <v>45369</v>
      </c>
      <c r="F695" s="645">
        <f>F694+7</f>
        <v>45373</v>
      </c>
      <c r="G695" s="645">
        <f>F695+7</f>
        <v>45380</v>
      </c>
    </row>
    <row r="696" spans="1:7" s="529" customFormat="1" ht="15" hidden="1" customHeight="1">
      <c r="A696" s="519"/>
      <c r="B696" s="600"/>
      <c r="C696" s="592"/>
      <c r="D696" s="646"/>
      <c r="E696" s="585">
        <f>F696-4</f>
        <v>45376</v>
      </c>
      <c r="F696" s="645">
        <f>F695+7</f>
        <v>45380</v>
      </c>
      <c r="G696" s="645">
        <f>F696+7</f>
        <v>45387</v>
      </c>
    </row>
    <row r="697" spans="1:7" s="660" customFormat="1" ht="15">
      <c r="A697" s="663"/>
      <c r="B697" s="565" t="s">
        <v>2311</v>
      </c>
      <c r="C697" s="564"/>
      <c r="D697" s="662" t="s">
        <v>868</v>
      </c>
      <c r="E697" s="661" t="s">
        <v>2310</v>
      </c>
      <c r="F697" s="661" t="s">
        <v>869</v>
      </c>
      <c r="G697" s="661" t="s">
        <v>838</v>
      </c>
    </row>
    <row r="698" spans="1:7" s="529" customFormat="1" ht="15">
      <c r="A698" s="519"/>
      <c r="B698" s="562"/>
      <c r="C698" s="561"/>
      <c r="D698" s="616"/>
      <c r="E698" s="649" t="s">
        <v>2309</v>
      </c>
      <c r="F698" s="649" t="s">
        <v>10</v>
      </c>
      <c r="G698" s="649" t="s">
        <v>11</v>
      </c>
    </row>
    <row r="699" spans="1:7" s="529" customFormat="1" ht="15">
      <c r="A699" s="519"/>
      <c r="B699" s="535" t="s">
        <v>913</v>
      </c>
      <c r="C699" s="534"/>
      <c r="D699" s="659" t="s">
        <v>2467</v>
      </c>
      <c r="E699" s="585">
        <f>F699-4</f>
        <v>46202</v>
      </c>
      <c r="F699" s="645">
        <v>46206</v>
      </c>
      <c r="G699" s="645">
        <f>F699+7</f>
        <v>46213</v>
      </c>
    </row>
    <row r="700" spans="1:7" s="529" customFormat="1" ht="15">
      <c r="A700" s="519"/>
      <c r="B700" s="573" t="s">
        <v>2466</v>
      </c>
      <c r="C700" s="572"/>
      <c r="D700" s="647"/>
      <c r="E700" s="585">
        <f>F700-4</f>
        <v>46209</v>
      </c>
      <c r="F700" s="645">
        <f>F699+7</f>
        <v>46213</v>
      </c>
      <c r="G700" s="645">
        <f>F700+7</f>
        <v>46220</v>
      </c>
    </row>
    <row r="701" spans="1:7" s="529" customFormat="1" ht="15">
      <c r="A701" s="519"/>
      <c r="B701" s="573" t="s">
        <v>2465</v>
      </c>
      <c r="C701" s="572"/>
      <c r="D701" s="647"/>
      <c r="E701" s="585">
        <f>F701-4</f>
        <v>46216</v>
      </c>
      <c r="F701" s="645">
        <f>F700+7</f>
        <v>46220</v>
      </c>
      <c r="G701" s="645">
        <f>F701+7</f>
        <v>46227</v>
      </c>
    </row>
    <row r="702" spans="1:7" s="529" customFormat="1" ht="15">
      <c r="A702" s="519"/>
      <c r="B702" s="573" t="s">
        <v>2464</v>
      </c>
      <c r="C702" s="572"/>
      <c r="D702" s="647"/>
      <c r="E702" s="585">
        <f>F702-4</f>
        <v>46223</v>
      </c>
      <c r="F702" s="645">
        <f>F701+7</f>
        <v>46227</v>
      </c>
      <c r="G702" s="645">
        <f>F702+7</f>
        <v>46234</v>
      </c>
    </row>
    <row r="703" spans="1:7" s="529" customFormat="1" ht="15" customHeight="1">
      <c r="A703" s="519"/>
      <c r="B703" s="573" t="s">
        <v>2463</v>
      </c>
      <c r="C703" s="572"/>
      <c r="D703" s="646"/>
      <c r="E703" s="585">
        <f>F703-4</f>
        <v>46230</v>
      </c>
      <c r="F703" s="645">
        <f>F702+7</f>
        <v>46234</v>
      </c>
      <c r="G703" s="645">
        <f>F703+7</f>
        <v>46241</v>
      </c>
    </row>
    <row r="704" spans="1:7" s="548" customFormat="1" ht="18" customHeight="1">
      <c r="A704" s="599" t="s">
        <v>2192</v>
      </c>
      <c r="B704" s="599"/>
      <c r="C704" s="599"/>
      <c r="D704" s="599"/>
      <c r="E704" s="599"/>
      <c r="F704" s="599"/>
      <c r="G704" s="599"/>
    </row>
    <row r="705" spans="1:7" s="529" customFormat="1" ht="18" customHeight="1">
      <c r="A705" s="589"/>
      <c r="B705" s="565" t="s">
        <v>2311</v>
      </c>
      <c r="C705" s="564"/>
      <c r="D705" s="563" t="s">
        <v>868</v>
      </c>
      <c r="E705" s="584" t="s">
        <v>2310</v>
      </c>
      <c r="F705" s="584" t="s">
        <v>869</v>
      </c>
      <c r="G705" s="584" t="s">
        <v>2191</v>
      </c>
    </row>
    <row r="706" spans="1:7" s="529" customFormat="1" ht="18" customHeight="1">
      <c r="A706" s="589"/>
      <c r="B706" s="562"/>
      <c r="C706" s="561"/>
      <c r="D706" s="593"/>
      <c r="E706" s="584" t="s">
        <v>2309</v>
      </c>
      <c r="F706" s="584" t="s">
        <v>10</v>
      </c>
      <c r="G706" s="584" t="s">
        <v>11</v>
      </c>
    </row>
    <row r="707" spans="1:7" s="529" customFormat="1" ht="17.25" customHeight="1">
      <c r="A707" s="589"/>
      <c r="B707" s="535" t="s">
        <v>2462</v>
      </c>
      <c r="C707" s="534"/>
      <c r="D707" s="586" t="s">
        <v>2461</v>
      </c>
      <c r="E707" s="584">
        <f>F707-5</f>
        <v>46201</v>
      </c>
      <c r="F707" s="645">
        <v>46206</v>
      </c>
      <c r="G707" s="628">
        <f>F707+11</f>
        <v>46217</v>
      </c>
    </row>
    <row r="708" spans="1:7" s="529" customFormat="1" ht="17.25" customHeight="1">
      <c r="A708" s="589"/>
      <c r="B708" s="573" t="s">
        <v>2460</v>
      </c>
      <c r="C708" s="572"/>
      <c r="D708" s="586"/>
      <c r="E708" s="584">
        <f>F708-5</f>
        <v>46208</v>
      </c>
      <c r="F708" s="628">
        <f>F707+7</f>
        <v>46213</v>
      </c>
      <c r="G708" s="628">
        <f>F708+11</f>
        <v>46224</v>
      </c>
    </row>
    <row r="709" spans="1:7" s="529" customFormat="1" ht="17.25" customHeight="1">
      <c r="A709" s="589"/>
      <c r="B709" s="573" t="s">
        <v>2459</v>
      </c>
      <c r="C709" s="572"/>
      <c r="D709" s="586"/>
      <c r="E709" s="584">
        <f>F709-5</f>
        <v>46215</v>
      </c>
      <c r="F709" s="628">
        <f>F708+7</f>
        <v>46220</v>
      </c>
      <c r="G709" s="628">
        <f>F709+11</f>
        <v>46231</v>
      </c>
    </row>
    <row r="710" spans="1:7" s="529" customFormat="1" ht="17.25" customHeight="1">
      <c r="A710" s="589"/>
      <c r="B710" s="573" t="s">
        <v>2458</v>
      </c>
      <c r="C710" s="572"/>
      <c r="D710" s="586"/>
      <c r="E710" s="584">
        <f>F710-5</f>
        <v>46222</v>
      </c>
      <c r="F710" s="628">
        <f>F709+7</f>
        <v>46227</v>
      </c>
      <c r="G710" s="628">
        <f>F710+11</f>
        <v>46238</v>
      </c>
    </row>
    <row r="711" spans="1:7" s="529" customFormat="1" ht="17.25" customHeight="1">
      <c r="B711" s="573" t="s">
        <v>2457</v>
      </c>
      <c r="C711" s="572"/>
      <c r="D711" s="586"/>
      <c r="E711" s="584">
        <f>F711-5</f>
        <v>46229</v>
      </c>
      <c r="F711" s="628">
        <f>F710+7</f>
        <v>46234</v>
      </c>
      <c r="G711" s="628">
        <f>F711+11</f>
        <v>46245</v>
      </c>
    </row>
    <row r="712" spans="1:7" s="548" customFormat="1" ht="18" customHeight="1">
      <c r="A712" s="599" t="s">
        <v>2449</v>
      </c>
      <c r="B712" s="599"/>
      <c r="C712" s="592"/>
      <c r="D712" s="656"/>
      <c r="E712" s="596"/>
      <c r="F712" s="596"/>
      <c r="G712" s="596"/>
    </row>
    <row r="713" spans="1:7" s="529" customFormat="1" ht="18" hidden="1" customHeight="1">
      <c r="A713" s="589"/>
      <c r="B713" s="658" t="s">
        <v>1420</v>
      </c>
      <c r="C713" s="563" t="s">
        <v>6</v>
      </c>
      <c r="D713" s="563" t="s">
        <v>868</v>
      </c>
      <c r="E713" s="584" t="s">
        <v>2310</v>
      </c>
      <c r="F713" s="584" t="s">
        <v>869</v>
      </c>
      <c r="G713" s="584" t="s">
        <v>2191</v>
      </c>
    </row>
    <row r="714" spans="1:7" s="529" customFormat="1" ht="18" hidden="1" customHeight="1">
      <c r="A714" s="589"/>
      <c r="B714" s="658"/>
      <c r="C714" s="593"/>
      <c r="D714" s="593"/>
      <c r="E714" s="584" t="s">
        <v>2309</v>
      </c>
      <c r="F714" s="584" t="s">
        <v>10</v>
      </c>
      <c r="G714" s="584" t="s">
        <v>11</v>
      </c>
    </row>
    <row r="715" spans="1:7" s="529" customFormat="1" ht="17.25" hidden="1" customHeight="1">
      <c r="A715" s="589"/>
      <c r="B715" s="600" t="s">
        <v>2451</v>
      </c>
      <c r="C715" s="657" t="s">
        <v>2456</v>
      </c>
      <c r="D715" s="586" t="s">
        <v>2179</v>
      </c>
      <c r="E715" s="584">
        <f>F715-5</f>
        <v>44775</v>
      </c>
      <c r="F715" s="628">
        <v>44780</v>
      </c>
      <c r="G715" s="628">
        <f>F715+11</f>
        <v>44791</v>
      </c>
    </row>
    <row r="716" spans="1:7" s="529" customFormat="1" ht="17.25" hidden="1" customHeight="1">
      <c r="A716" s="589"/>
      <c r="B716" s="600" t="s">
        <v>2455</v>
      </c>
      <c r="C716" s="657" t="s">
        <v>2454</v>
      </c>
      <c r="D716" s="586"/>
      <c r="E716" s="584">
        <f>F716-5</f>
        <v>44782</v>
      </c>
      <c r="F716" s="628">
        <f>F715+7</f>
        <v>44787</v>
      </c>
      <c r="G716" s="628">
        <f>F716+11</f>
        <v>44798</v>
      </c>
    </row>
    <row r="717" spans="1:7" s="529" customFormat="1" ht="17.25" hidden="1" customHeight="1">
      <c r="A717" s="589"/>
      <c r="B717" s="600" t="s">
        <v>2453</v>
      </c>
      <c r="C717" s="592" t="s">
        <v>2452</v>
      </c>
      <c r="D717" s="586"/>
      <c r="E717" s="584">
        <f>F717-5</f>
        <v>44789</v>
      </c>
      <c r="F717" s="628">
        <f>F716+7</f>
        <v>44794</v>
      </c>
      <c r="G717" s="628">
        <f>F717+11</f>
        <v>44805</v>
      </c>
    </row>
    <row r="718" spans="1:7" s="529" customFormat="1" ht="17.25" hidden="1" customHeight="1">
      <c r="A718" s="589"/>
      <c r="B718" s="600" t="s">
        <v>2337</v>
      </c>
      <c r="C718" s="592" t="s">
        <v>2333</v>
      </c>
      <c r="D718" s="586"/>
      <c r="E718" s="584">
        <f>F718-5</f>
        <v>44796</v>
      </c>
      <c r="F718" s="628">
        <f>F717+7</f>
        <v>44801</v>
      </c>
      <c r="G718" s="628">
        <f>F718+11</f>
        <v>44812</v>
      </c>
    </row>
    <row r="719" spans="1:7" s="529" customFormat="1" ht="17.25" hidden="1" customHeight="1">
      <c r="B719" s="600" t="s">
        <v>2451</v>
      </c>
      <c r="C719" s="592" t="s">
        <v>2450</v>
      </c>
      <c r="D719" s="586"/>
      <c r="E719" s="584">
        <f>F719-5</f>
        <v>44803</v>
      </c>
      <c r="F719" s="628">
        <f>F718+7</f>
        <v>44808</v>
      </c>
      <c r="G719" s="628">
        <f>F719+11</f>
        <v>44819</v>
      </c>
    </row>
    <row r="720" spans="1:7" s="529" customFormat="1" ht="18" customHeight="1">
      <c r="A720" s="589"/>
      <c r="B720" s="565" t="s">
        <v>2311</v>
      </c>
      <c r="C720" s="564"/>
      <c r="D720" s="563" t="s">
        <v>868</v>
      </c>
      <c r="E720" s="584" t="s">
        <v>2310</v>
      </c>
      <c r="F720" s="584" t="s">
        <v>869</v>
      </c>
      <c r="G720" s="584" t="s">
        <v>2449</v>
      </c>
    </row>
    <row r="721" spans="1:7" s="529" customFormat="1" ht="18" customHeight="1">
      <c r="A721" s="589"/>
      <c r="B721" s="562"/>
      <c r="C721" s="561"/>
      <c r="D721" s="593"/>
      <c r="E721" s="584" t="s">
        <v>2309</v>
      </c>
      <c r="F721" s="584" t="s">
        <v>10</v>
      </c>
      <c r="G721" s="584" t="s">
        <v>11</v>
      </c>
    </row>
    <row r="722" spans="1:7" s="529" customFormat="1" ht="17.25" customHeight="1">
      <c r="A722" s="589"/>
      <c r="B722" s="535" t="s">
        <v>2448</v>
      </c>
      <c r="C722" s="534"/>
      <c r="D722" s="586" t="s">
        <v>2179</v>
      </c>
      <c r="E722" s="584">
        <f>F722-5</f>
        <v>46203</v>
      </c>
      <c r="F722" s="628">
        <v>46208</v>
      </c>
      <c r="G722" s="628">
        <f>F722+11</f>
        <v>46219</v>
      </c>
    </row>
    <row r="723" spans="1:7" s="529" customFormat="1" ht="17.25" customHeight="1">
      <c r="A723" s="589"/>
      <c r="B723" s="573" t="s">
        <v>2447</v>
      </c>
      <c r="C723" s="572"/>
      <c r="D723" s="586"/>
      <c r="E723" s="584">
        <f>F723-5</f>
        <v>46210</v>
      </c>
      <c r="F723" s="628">
        <f>F722+7</f>
        <v>46215</v>
      </c>
      <c r="G723" s="628">
        <f>F723+11</f>
        <v>46226</v>
      </c>
    </row>
    <row r="724" spans="1:7" s="529" customFormat="1" ht="17.25" customHeight="1">
      <c r="A724" s="589"/>
      <c r="B724" s="573" t="s">
        <v>2446</v>
      </c>
      <c r="C724" s="572"/>
      <c r="D724" s="586"/>
      <c r="E724" s="584">
        <f>F724-5</f>
        <v>46217</v>
      </c>
      <c r="F724" s="628">
        <f>F723+7</f>
        <v>46222</v>
      </c>
      <c r="G724" s="628">
        <f>F724+11</f>
        <v>46233</v>
      </c>
    </row>
    <row r="725" spans="1:7" s="529" customFormat="1" ht="17.25" customHeight="1">
      <c r="A725" s="589"/>
      <c r="B725" s="573" t="s">
        <v>2445</v>
      </c>
      <c r="C725" s="572"/>
      <c r="D725" s="586"/>
      <c r="E725" s="584">
        <f>F725-5</f>
        <v>46224</v>
      </c>
      <c r="F725" s="628">
        <f>F724+7</f>
        <v>46229</v>
      </c>
      <c r="G725" s="628">
        <f>F725+11</f>
        <v>46240</v>
      </c>
    </row>
    <row r="726" spans="1:7" s="529" customFormat="1" ht="17.25" customHeight="1">
      <c r="B726" s="573" t="s">
        <v>2444</v>
      </c>
      <c r="C726" s="572"/>
      <c r="D726" s="586"/>
      <c r="E726" s="584">
        <f>F726-5</f>
        <v>46231</v>
      </c>
      <c r="F726" s="628">
        <f>F725+7</f>
        <v>46236</v>
      </c>
      <c r="G726" s="628">
        <f>F726+11</f>
        <v>46247</v>
      </c>
    </row>
    <row r="727" spans="1:7" s="548" customFormat="1" ht="18" hidden="1" customHeight="1">
      <c r="A727" s="599" t="s">
        <v>2443</v>
      </c>
      <c r="B727" s="599"/>
      <c r="C727" s="598"/>
      <c r="D727" s="656"/>
      <c r="E727" s="596"/>
      <c r="F727" s="596"/>
      <c r="G727" s="596"/>
    </row>
    <row r="728" spans="1:7" s="529" customFormat="1" ht="18" hidden="1" customHeight="1">
      <c r="A728" s="589"/>
      <c r="B728" s="655" t="s">
        <v>1420</v>
      </c>
      <c r="C728" s="563" t="s">
        <v>6</v>
      </c>
      <c r="D728" s="563" t="s">
        <v>868</v>
      </c>
      <c r="E728" s="584" t="s">
        <v>2310</v>
      </c>
      <c r="F728" s="584" t="s">
        <v>869</v>
      </c>
      <c r="G728" s="584" t="s">
        <v>2443</v>
      </c>
    </row>
    <row r="729" spans="1:7" s="529" customFormat="1" ht="18" hidden="1" customHeight="1">
      <c r="A729" s="589"/>
      <c r="B729" s="655"/>
      <c r="C729" s="593"/>
      <c r="D729" s="593"/>
      <c r="E729" s="584" t="s">
        <v>2309</v>
      </c>
      <c r="F729" s="584" t="s">
        <v>10</v>
      </c>
      <c r="G729" s="584" t="s">
        <v>11</v>
      </c>
    </row>
    <row r="730" spans="1:7" s="529" customFormat="1" ht="17.25" hidden="1" customHeight="1">
      <c r="A730" s="589"/>
      <c r="B730" s="600" t="s">
        <v>2442</v>
      </c>
      <c r="C730" s="592" t="s">
        <v>2441</v>
      </c>
      <c r="D730" s="648" t="s">
        <v>2381</v>
      </c>
      <c r="E730" s="584">
        <f>F730-5</f>
        <v>44923</v>
      </c>
      <c r="F730" s="628">
        <v>44928</v>
      </c>
      <c r="G730" s="628">
        <f>F730+9</f>
        <v>44937</v>
      </c>
    </row>
    <row r="731" spans="1:7" s="529" customFormat="1" ht="17.25" hidden="1" customHeight="1">
      <c r="A731" s="589"/>
      <c r="B731" s="600" t="s">
        <v>2440</v>
      </c>
      <c r="C731" s="592" t="s">
        <v>2439</v>
      </c>
      <c r="D731" s="647"/>
      <c r="E731" s="584">
        <f>F731-5</f>
        <v>44930</v>
      </c>
      <c r="F731" s="628">
        <f>F730+7</f>
        <v>44935</v>
      </c>
      <c r="G731" s="628">
        <f>F731+9</f>
        <v>44944</v>
      </c>
    </row>
    <row r="732" spans="1:7" s="529" customFormat="1" ht="17.25" hidden="1" customHeight="1">
      <c r="A732" s="589"/>
      <c r="B732" s="600" t="s">
        <v>2337</v>
      </c>
      <c r="C732" s="592" t="s">
        <v>2333</v>
      </c>
      <c r="D732" s="647"/>
      <c r="E732" s="584">
        <f>F732-5</f>
        <v>44937</v>
      </c>
      <c r="F732" s="628">
        <f>F731+7</f>
        <v>44942</v>
      </c>
      <c r="G732" s="628">
        <f>F732+9</f>
        <v>44951</v>
      </c>
    </row>
    <row r="733" spans="1:7" s="529" customFormat="1" ht="17.25" hidden="1" customHeight="1">
      <c r="A733" s="589"/>
      <c r="B733" s="600" t="s">
        <v>2337</v>
      </c>
      <c r="C733" s="592" t="s">
        <v>2333</v>
      </c>
      <c r="D733" s="647"/>
      <c r="E733" s="584">
        <f>F733-5</f>
        <v>44944</v>
      </c>
      <c r="F733" s="628">
        <f>F732+7</f>
        <v>44949</v>
      </c>
      <c r="G733" s="628">
        <f>F733+9</f>
        <v>44958</v>
      </c>
    </row>
    <row r="734" spans="1:7" s="529" customFormat="1" ht="17.25" hidden="1" customHeight="1">
      <c r="A734" s="589"/>
      <c r="B734" s="600" t="s">
        <v>2337</v>
      </c>
      <c r="C734" s="592" t="s">
        <v>2333</v>
      </c>
      <c r="D734" s="646"/>
      <c r="E734" s="584">
        <f>F734-5</f>
        <v>44951</v>
      </c>
      <c r="F734" s="628">
        <f>F733+7</f>
        <v>44956</v>
      </c>
      <c r="G734" s="628">
        <f>F734+9</f>
        <v>44965</v>
      </c>
    </row>
    <row r="735" spans="1:7" s="622" customFormat="1" ht="15">
      <c r="A735" s="611" t="s">
        <v>2155</v>
      </c>
      <c r="B735" s="654"/>
      <c r="E735" s="653"/>
      <c r="F735" s="652"/>
      <c r="G735" s="652"/>
    </row>
    <row r="736" spans="1:7" s="529" customFormat="1" ht="15" customHeight="1">
      <c r="A736" s="519"/>
      <c r="B736" s="565" t="s">
        <v>2311</v>
      </c>
      <c r="C736" s="564"/>
      <c r="D736" s="563" t="s">
        <v>868</v>
      </c>
      <c r="E736" s="559" t="s">
        <v>2438</v>
      </c>
      <c r="F736" s="559" t="s">
        <v>869</v>
      </c>
      <c r="G736" s="559" t="s">
        <v>810</v>
      </c>
    </row>
    <row r="737" spans="1:7" s="529" customFormat="1" ht="15">
      <c r="A737" s="519"/>
      <c r="B737" s="562"/>
      <c r="C737" s="561"/>
      <c r="D737" s="593"/>
      <c r="E737" s="649" t="s">
        <v>2309</v>
      </c>
      <c r="F737" s="649" t="s">
        <v>10</v>
      </c>
      <c r="G737" s="649" t="s">
        <v>11</v>
      </c>
    </row>
    <row r="738" spans="1:7" s="529" customFormat="1" ht="15">
      <c r="A738" s="519"/>
      <c r="B738" s="535" t="s">
        <v>2437</v>
      </c>
      <c r="C738" s="534"/>
      <c r="D738" s="648" t="s">
        <v>2415</v>
      </c>
      <c r="E738" s="584">
        <f>F738-3</f>
        <v>46202</v>
      </c>
      <c r="F738" s="645">
        <v>46205</v>
      </c>
      <c r="G738" s="645">
        <f>F738+21</f>
        <v>46226</v>
      </c>
    </row>
    <row r="739" spans="1:7" s="529" customFormat="1" ht="15">
      <c r="A739" s="519"/>
      <c r="B739" s="573" t="s">
        <v>913</v>
      </c>
      <c r="C739" s="572"/>
      <c r="D739" s="647"/>
      <c r="E739" s="584">
        <f>F739-3</f>
        <v>46209</v>
      </c>
      <c r="F739" s="645">
        <f>F738+7</f>
        <v>46212</v>
      </c>
      <c r="G739" s="645">
        <f>F739+21</f>
        <v>46233</v>
      </c>
    </row>
    <row r="740" spans="1:7" s="529" customFormat="1" ht="15">
      <c r="A740" s="519"/>
      <c r="B740" s="573" t="s">
        <v>2436</v>
      </c>
      <c r="C740" s="572"/>
      <c r="D740" s="647"/>
      <c r="E740" s="584">
        <f>F740-3</f>
        <v>46216</v>
      </c>
      <c r="F740" s="645">
        <f>F739+7</f>
        <v>46219</v>
      </c>
      <c r="G740" s="645">
        <f>F740+21</f>
        <v>46240</v>
      </c>
    </row>
    <row r="741" spans="1:7" s="529" customFormat="1" ht="15">
      <c r="A741" s="519"/>
      <c r="B741" s="573" t="s">
        <v>2435</v>
      </c>
      <c r="C741" s="572"/>
      <c r="D741" s="647"/>
      <c r="E741" s="584">
        <f>F741-3</f>
        <v>46223</v>
      </c>
      <c r="F741" s="645">
        <f>F740+7</f>
        <v>46226</v>
      </c>
      <c r="G741" s="645">
        <f>F741+21</f>
        <v>46247</v>
      </c>
    </row>
    <row r="742" spans="1:7" s="529" customFormat="1" ht="15">
      <c r="A742" s="519"/>
      <c r="B742" s="573" t="s">
        <v>2434</v>
      </c>
      <c r="C742" s="572"/>
      <c r="D742" s="646"/>
      <c r="E742" s="584">
        <f>F742-3</f>
        <v>46230</v>
      </c>
      <c r="F742" s="645">
        <f>F741+7</f>
        <v>46233</v>
      </c>
      <c r="G742" s="645">
        <f>F742+21</f>
        <v>46254</v>
      </c>
    </row>
    <row r="743" spans="1:7" s="529" customFormat="1" ht="15" customHeight="1">
      <c r="A743" s="519"/>
      <c r="B743" s="565" t="s">
        <v>2311</v>
      </c>
      <c r="C743" s="564"/>
      <c r="D743" s="563" t="s">
        <v>868</v>
      </c>
      <c r="E743" s="559" t="s">
        <v>2310</v>
      </c>
      <c r="F743" s="559" t="s">
        <v>869</v>
      </c>
      <c r="G743" s="559" t="s">
        <v>810</v>
      </c>
    </row>
    <row r="744" spans="1:7" s="529" customFormat="1" ht="15">
      <c r="A744" s="519"/>
      <c r="B744" s="562"/>
      <c r="C744" s="561"/>
      <c r="D744" s="616"/>
      <c r="E744" s="649" t="s">
        <v>2309</v>
      </c>
      <c r="F744" s="649" t="s">
        <v>10</v>
      </c>
      <c r="G744" s="649" t="s">
        <v>11</v>
      </c>
    </row>
    <row r="745" spans="1:7" s="529" customFormat="1" ht="15">
      <c r="A745" s="519"/>
      <c r="B745" s="535" t="s">
        <v>2433</v>
      </c>
      <c r="C745" s="534"/>
      <c r="D745" s="648" t="s">
        <v>2432</v>
      </c>
      <c r="E745" s="584">
        <f>F745-5</f>
        <v>46205</v>
      </c>
      <c r="F745" s="645">
        <v>46210</v>
      </c>
      <c r="G745" s="645">
        <f>F745+21</f>
        <v>46231</v>
      </c>
    </row>
    <row r="746" spans="1:7" s="529" customFormat="1" ht="15">
      <c r="A746" s="519"/>
      <c r="B746" s="573" t="s">
        <v>2431</v>
      </c>
      <c r="C746" s="572"/>
      <c r="D746" s="647"/>
      <c r="E746" s="584">
        <f>F746-5</f>
        <v>46212</v>
      </c>
      <c r="F746" s="645">
        <f>F745+7</f>
        <v>46217</v>
      </c>
      <c r="G746" s="645">
        <f>F746+21</f>
        <v>46238</v>
      </c>
    </row>
    <row r="747" spans="1:7" s="529" customFormat="1" ht="15">
      <c r="A747" s="519"/>
      <c r="B747" s="573" t="s">
        <v>2430</v>
      </c>
      <c r="C747" s="572"/>
      <c r="D747" s="647"/>
      <c r="E747" s="584">
        <f>F747-5</f>
        <v>46219</v>
      </c>
      <c r="F747" s="645">
        <f>F746+7</f>
        <v>46224</v>
      </c>
      <c r="G747" s="645">
        <f>F747+21</f>
        <v>46245</v>
      </c>
    </row>
    <row r="748" spans="1:7" s="529" customFormat="1" ht="15">
      <c r="A748" s="519"/>
      <c r="B748" s="573" t="s">
        <v>2429</v>
      </c>
      <c r="C748" s="572"/>
      <c r="D748" s="647"/>
      <c r="E748" s="584">
        <f>F748-5</f>
        <v>46226</v>
      </c>
      <c r="F748" s="645">
        <f>F747+7</f>
        <v>46231</v>
      </c>
      <c r="G748" s="645">
        <f>F748+21</f>
        <v>46252</v>
      </c>
    </row>
    <row r="749" spans="1:7" s="529" customFormat="1" ht="15">
      <c r="A749" s="519"/>
      <c r="B749" s="573" t="s">
        <v>2428</v>
      </c>
      <c r="C749" s="572"/>
      <c r="D749" s="646"/>
      <c r="E749" s="584">
        <f>F749-5</f>
        <v>46233</v>
      </c>
      <c r="F749" s="645">
        <f>F748+7</f>
        <v>46238</v>
      </c>
      <c r="G749" s="645">
        <f>F749+21</f>
        <v>46259</v>
      </c>
    </row>
    <row r="750" spans="1:7" s="529" customFormat="1" ht="15" hidden="1" customHeight="1">
      <c r="A750" s="519"/>
      <c r="B750" s="651" t="s">
        <v>1420</v>
      </c>
      <c r="C750" s="563" t="s">
        <v>6</v>
      </c>
      <c r="D750" s="563" t="s">
        <v>868</v>
      </c>
      <c r="E750" s="559" t="s">
        <v>2310</v>
      </c>
      <c r="F750" s="559" t="s">
        <v>869</v>
      </c>
      <c r="G750" s="559" t="s">
        <v>810</v>
      </c>
    </row>
    <row r="751" spans="1:7" s="529" customFormat="1" ht="15" hidden="1">
      <c r="A751" s="519"/>
      <c r="B751" s="650"/>
      <c r="C751" s="616"/>
      <c r="D751" s="616"/>
      <c r="E751" s="649" t="s">
        <v>2309</v>
      </c>
      <c r="F751" s="649" t="s">
        <v>10</v>
      </c>
      <c r="G751" s="649" t="s">
        <v>11</v>
      </c>
    </row>
    <row r="752" spans="1:7" s="529" customFormat="1" ht="15" hidden="1">
      <c r="A752" s="519"/>
      <c r="B752" s="600" t="s">
        <v>2427</v>
      </c>
      <c r="C752" s="592" t="s">
        <v>2426</v>
      </c>
      <c r="D752" s="648" t="s">
        <v>2417</v>
      </c>
      <c r="E752" s="584">
        <f>F752-3</f>
        <v>45381</v>
      </c>
      <c r="F752" s="645">
        <v>45384</v>
      </c>
      <c r="G752" s="645">
        <f>F752+21</f>
        <v>45405</v>
      </c>
    </row>
    <row r="753" spans="1:7" s="529" customFormat="1" ht="15" hidden="1">
      <c r="A753" s="519"/>
      <c r="B753" s="605" t="s">
        <v>2425</v>
      </c>
      <c r="C753" s="601" t="s">
        <v>2424</v>
      </c>
      <c r="D753" s="647"/>
      <c r="E753" s="584">
        <f>F753-3</f>
        <v>45388</v>
      </c>
      <c r="F753" s="645">
        <f>F752+7</f>
        <v>45391</v>
      </c>
      <c r="G753" s="645">
        <f>F753+21</f>
        <v>45412</v>
      </c>
    </row>
    <row r="754" spans="1:7" s="529" customFormat="1" ht="15" hidden="1">
      <c r="A754" s="519"/>
      <c r="B754" s="600" t="s">
        <v>2423</v>
      </c>
      <c r="C754" s="592" t="s">
        <v>2422</v>
      </c>
      <c r="D754" s="647"/>
      <c r="E754" s="584">
        <f>F754-3</f>
        <v>45395</v>
      </c>
      <c r="F754" s="645">
        <f>F753+7</f>
        <v>45398</v>
      </c>
      <c r="G754" s="645">
        <f>F754+21</f>
        <v>45419</v>
      </c>
    </row>
    <row r="755" spans="1:7" s="529" customFormat="1" ht="15" hidden="1">
      <c r="A755" s="519"/>
      <c r="B755" s="600" t="s">
        <v>2421</v>
      </c>
      <c r="C755" s="592" t="s">
        <v>2420</v>
      </c>
      <c r="D755" s="647"/>
      <c r="E755" s="584">
        <f>F755-3</f>
        <v>45402</v>
      </c>
      <c r="F755" s="645">
        <f>F754+7</f>
        <v>45405</v>
      </c>
      <c r="G755" s="645">
        <f>F755+21</f>
        <v>45426</v>
      </c>
    </row>
    <row r="756" spans="1:7" s="529" customFormat="1" ht="15" hidden="1">
      <c r="A756" s="519"/>
      <c r="B756" s="600" t="s">
        <v>2375</v>
      </c>
      <c r="C756" s="592" t="s">
        <v>2419</v>
      </c>
      <c r="D756" s="646"/>
      <c r="E756" s="584">
        <f>F756-3</f>
        <v>45409</v>
      </c>
      <c r="F756" s="645">
        <f>F755+7</f>
        <v>45412</v>
      </c>
      <c r="G756" s="645">
        <f>F756+21</f>
        <v>45433</v>
      </c>
    </row>
    <row r="757" spans="1:7" s="529" customFormat="1" ht="15">
      <c r="A757" s="519"/>
      <c r="B757" s="644"/>
      <c r="C757" s="643"/>
      <c r="D757" s="642"/>
      <c r="E757" s="641"/>
      <c r="F757" s="640"/>
      <c r="G757" s="640"/>
    </row>
    <row r="758" spans="1:7" s="636" customFormat="1" ht="18" customHeight="1">
      <c r="A758" s="599" t="s">
        <v>2418</v>
      </c>
      <c r="B758" s="599"/>
      <c r="C758" s="639"/>
      <c r="D758" s="638"/>
      <c r="E758" s="637"/>
      <c r="F758" s="637"/>
      <c r="G758" s="637"/>
    </row>
    <row r="759" spans="1:7" s="529" customFormat="1" ht="18" hidden="1" customHeight="1">
      <c r="A759" s="589"/>
      <c r="B759" s="635" t="s">
        <v>5</v>
      </c>
      <c r="C759" s="563" t="s">
        <v>6</v>
      </c>
      <c r="D759" s="563" t="s">
        <v>868</v>
      </c>
      <c r="E759" s="584" t="s">
        <v>2310</v>
      </c>
      <c r="F759" s="584" t="s">
        <v>869</v>
      </c>
      <c r="G759" s="584" t="s">
        <v>478</v>
      </c>
    </row>
    <row r="760" spans="1:7" s="529" customFormat="1" ht="18" hidden="1" customHeight="1">
      <c r="A760" s="589"/>
      <c r="B760" s="634"/>
      <c r="C760" s="593"/>
      <c r="D760" s="593"/>
      <c r="E760" s="584" t="s">
        <v>2309</v>
      </c>
      <c r="F760" s="584" t="s">
        <v>10</v>
      </c>
      <c r="G760" s="584" t="s">
        <v>11</v>
      </c>
    </row>
    <row r="761" spans="1:7" s="529" customFormat="1" ht="17.25" hidden="1" customHeight="1">
      <c r="A761" s="589"/>
      <c r="B761" s="592"/>
      <c r="C761" s="592"/>
      <c r="D761" s="586" t="s">
        <v>2417</v>
      </c>
      <c r="E761" s="584">
        <f>F761-5</f>
        <v>43739</v>
      </c>
      <c r="F761" s="628">
        <v>43744</v>
      </c>
      <c r="G761" s="628">
        <f>F761+18</f>
        <v>43762</v>
      </c>
    </row>
    <row r="762" spans="1:7" s="529" customFormat="1" ht="17.25" hidden="1" customHeight="1">
      <c r="A762" s="589"/>
      <c r="B762" s="592"/>
      <c r="C762" s="592"/>
      <c r="D762" s="586"/>
      <c r="E762" s="584">
        <f>F762-5</f>
        <v>43746</v>
      </c>
      <c r="F762" s="628">
        <f>F761+7</f>
        <v>43751</v>
      </c>
      <c r="G762" s="628">
        <f>F762+18</f>
        <v>43769</v>
      </c>
    </row>
    <row r="763" spans="1:7" s="529" customFormat="1" ht="17.25" hidden="1" customHeight="1">
      <c r="A763" s="589"/>
      <c r="B763" s="592"/>
      <c r="C763" s="592"/>
      <c r="D763" s="586"/>
      <c r="E763" s="584">
        <f>F763-5</f>
        <v>43753</v>
      </c>
      <c r="F763" s="628">
        <f>F762+7</f>
        <v>43758</v>
      </c>
      <c r="G763" s="628">
        <f>F763+18</f>
        <v>43776</v>
      </c>
    </row>
    <row r="764" spans="1:7" s="529" customFormat="1" ht="17.25" hidden="1" customHeight="1">
      <c r="A764" s="589"/>
      <c r="B764" s="592"/>
      <c r="C764" s="592"/>
      <c r="D764" s="586"/>
      <c r="E764" s="584">
        <f>F764-5</f>
        <v>43760</v>
      </c>
      <c r="F764" s="628">
        <f>F763+7</f>
        <v>43765</v>
      </c>
      <c r="G764" s="628">
        <f>F764+18</f>
        <v>43783</v>
      </c>
    </row>
    <row r="765" spans="1:7" s="529" customFormat="1" ht="17.25" hidden="1" customHeight="1">
      <c r="B765" s="592"/>
      <c r="C765" s="601"/>
      <c r="D765" s="586"/>
      <c r="E765" s="584">
        <f>F765-5</f>
        <v>43767</v>
      </c>
      <c r="F765" s="628">
        <f>F764+7</f>
        <v>43772</v>
      </c>
      <c r="G765" s="628">
        <f>F765+18</f>
        <v>43790</v>
      </c>
    </row>
    <row r="766" spans="1:7" s="529" customFormat="1" ht="18" customHeight="1">
      <c r="A766" s="589"/>
      <c r="B766" s="565" t="s">
        <v>2311</v>
      </c>
      <c r="C766" s="564"/>
      <c r="D766" s="563" t="s">
        <v>868</v>
      </c>
      <c r="E766" s="584" t="s">
        <v>2310</v>
      </c>
      <c r="F766" s="584" t="s">
        <v>869</v>
      </c>
      <c r="G766" s="584" t="s">
        <v>478</v>
      </c>
    </row>
    <row r="767" spans="1:7" s="529" customFormat="1" ht="20.25" customHeight="1">
      <c r="A767" s="589"/>
      <c r="B767" s="562"/>
      <c r="C767" s="561"/>
      <c r="D767" s="593"/>
      <c r="E767" s="584" t="s">
        <v>2309</v>
      </c>
      <c r="F767" s="584" t="s">
        <v>10</v>
      </c>
      <c r="G767" s="584" t="s">
        <v>11</v>
      </c>
    </row>
    <row r="768" spans="1:7" s="529" customFormat="1" ht="17.25" customHeight="1">
      <c r="A768" s="589"/>
      <c r="B768" s="535" t="s">
        <v>2416</v>
      </c>
      <c r="C768" s="534"/>
      <c r="D768" s="586" t="s">
        <v>2415</v>
      </c>
      <c r="E768" s="584">
        <f>F768-4</f>
        <v>46205</v>
      </c>
      <c r="F768" s="628">
        <v>46209</v>
      </c>
      <c r="G768" s="628">
        <f>F768+18</f>
        <v>46227</v>
      </c>
    </row>
    <row r="769" spans="1:8" s="529" customFormat="1" ht="17.25" customHeight="1">
      <c r="A769" s="589"/>
      <c r="B769" s="573" t="s">
        <v>2414</v>
      </c>
      <c r="C769" s="572"/>
      <c r="D769" s="586"/>
      <c r="E769" s="584">
        <f>F769-4</f>
        <v>46212</v>
      </c>
      <c r="F769" s="628">
        <f>F768+7</f>
        <v>46216</v>
      </c>
      <c r="G769" s="628">
        <f>F769+18</f>
        <v>46234</v>
      </c>
    </row>
    <row r="770" spans="1:8" s="529" customFormat="1" ht="17.25" customHeight="1">
      <c r="A770" s="589"/>
      <c r="B770" s="573" t="s">
        <v>2413</v>
      </c>
      <c r="C770" s="572"/>
      <c r="D770" s="586"/>
      <c r="E770" s="584">
        <f>F770-4</f>
        <v>46219</v>
      </c>
      <c r="F770" s="628">
        <f>F769+7</f>
        <v>46223</v>
      </c>
      <c r="G770" s="628">
        <f>F770+18</f>
        <v>46241</v>
      </c>
      <c r="H770" s="629"/>
    </row>
    <row r="771" spans="1:8" s="529" customFormat="1" ht="17.25" customHeight="1">
      <c r="A771" s="589"/>
      <c r="B771" s="573" t="s">
        <v>2412</v>
      </c>
      <c r="C771" s="572"/>
      <c r="D771" s="586"/>
      <c r="E771" s="584">
        <f>F771-4</f>
        <v>46226</v>
      </c>
      <c r="F771" s="628">
        <f>F770+7</f>
        <v>46230</v>
      </c>
      <c r="G771" s="628">
        <f>F771+18</f>
        <v>46248</v>
      </c>
    </row>
    <row r="772" spans="1:8" s="529" customFormat="1" ht="17.25" customHeight="1">
      <c r="B772" s="573" t="s">
        <v>2411</v>
      </c>
      <c r="C772" s="572"/>
      <c r="D772" s="586"/>
      <c r="E772" s="584">
        <f>F772-4</f>
        <v>46233</v>
      </c>
      <c r="F772" s="628">
        <f>F771+7</f>
        <v>46237</v>
      </c>
      <c r="G772" s="628">
        <f>F772+18</f>
        <v>46255</v>
      </c>
    </row>
    <row r="773" spans="1:8" s="529" customFormat="1" ht="18" hidden="1" customHeight="1">
      <c r="A773" s="589"/>
      <c r="B773" s="633" t="s">
        <v>2311</v>
      </c>
      <c r="C773" s="632"/>
      <c r="D773" s="563" t="s">
        <v>868</v>
      </c>
      <c r="E773" s="584" t="s">
        <v>2310</v>
      </c>
      <c r="F773" s="584" t="s">
        <v>869</v>
      </c>
      <c r="G773" s="584" t="s">
        <v>478</v>
      </c>
    </row>
    <row r="774" spans="1:8" s="529" customFormat="1" ht="20.25" hidden="1" customHeight="1">
      <c r="A774" s="589"/>
      <c r="B774" s="631"/>
      <c r="C774" s="630"/>
      <c r="D774" s="593"/>
      <c r="E774" s="584" t="s">
        <v>2309</v>
      </c>
      <c r="F774" s="584" t="s">
        <v>10</v>
      </c>
      <c r="G774" s="584" t="s">
        <v>11</v>
      </c>
    </row>
    <row r="775" spans="1:8" s="529" customFormat="1" ht="17.25" hidden="1" customHeight="1">
      <c r="A775" s="589"/>
      <c r="B775" s="573" t="s">
        <v>2410</v>
      </c>
      <c r="C775" s="572"/>
      <c r="D775" s="586" t="s">
        <v>2396</v>
      </c>
      <c r="E775" s="584">
        <f>F775-3</f>
        <v>46110</v>
      </c>
      <c r="F775" s="628">
        <v>46113</v>
      </c>
      <c r="G775" s="628">
        <f>F775+18</f>
        <v>46131</v>
      </c>
    </row>
    <row r="776" spans="1:8" s="529" customFormat="1" ht="17.25" hidden="1" customHeight="1">
      <c r="A776" s="589"/>
      <c r="B776" s="573" t="s">
        <v>2409</v>
      </c>
      <c r="C776" s="572"/>
      <c r="D776" s="586"/>
      <c r="E776" s="584">
        <f>F776-3</f>
        <v>46117</v>
      </c>
      <c r="F776" s="628">
        <f>F775+7</f>
        <v>46120</v>
      </c>
      <c r="G776" s="628">
        <f>F776+18</f>
        <v>46138</v>
      </c>
    </row>
    <row r="777" spans="1:8" s="529" customFormat="1" ht="17.25" hidden="1" customHeight="1">
      <c r="A777" s="589"/>
      <c r="B777" s="573" t="s">
        <v>2408</v>
      </c>
      <c r="C777" s="572"/>
      <c r="D777" s="586"/>
      <c r="E777" s="584">
        <f>F777-3</f>
        <v>46124</v>
      </c>
      <c r="F777" s="628">
        <f>F776+7</f>
        <v>46127</v>
      </c>
      <c r="G777" s="628">
        <f>F777+18</f>
        <v>46145</v>
      </c>
      <c r="H777" s="629"/>
    </row>
    <row r="778" spans="1:8" s="529" customFormat="1" ht="17.25" hidden="1" customHeight="1">
      <c r="A778" s="589"/>
      <c r="B778" s="573" t="s">
        <v>2376</v>
      </c>
      <c r="C778" s="572"/>
      <c r="D778" s="586"/>
      <c r="E778" s="584">
        <f>F778-3</f>
        <v>46131</v>
      </c>
      <c r="F778" s="628">
        <f>F777+7</f>
        <v>46134</v>
      </c>
      <c r="G778" s="628">
        <f>F778+18</f>
        <v>46152</v>
      </c>
    </row>
    <row r="779" spans="1:8" s="529" customFormat="1" ht="17.25" hidden="1" customHeight="1">
      <c r="B779" s="573" t="s">
        <v>2407</v>
      </c>
      <c r="C779" s="572"/>
      <c r="D779" s="586"/>
      <c r="E779" s="584">
        <f>F779-3</f>
        <v>46138</v>
      </c>
      <c r="F779" s="628">
        <f>F778+7</f>
        <v>46141</v>
      </c>
      <c r="G779" s="628">
        <f>F779+18</f>
        <v>46159</v>
      </c>
    </row>
    <row r="780" spans="1:8" s="622" customFormat="1">
      <c r="A780" s="611" t="s">
        <v>2406</v>
      </c>
      <c r="B780" s="611"/>
      <c r="C780" s="626"/>
      <c r="D780" s="625"/>
      <c r="E780" s="624"/>
      <c r="F780" s="623"/>
      <c r="G780" s="623"/>
    </row>
    <row r="781" spans="1:8" s="529" customFormat="1" ht="15" hidden="1">
      <c r="A781" s="602"/>
      <c r="B781" s="617" t="s">
        <v>1420</v>
      </c>
      <c r="C781" s="563" t="s">
        <v>6</v>
      </c>
      <c r="D781" s="620" t="s">
        <v>868</v>
      </c>
      <c r="E781" s="584" t="s">
        <v>2310</v>
      </c>
      <c r="F781" s="584" t="s">
        <v>869</v>
      </c>
      <c r="G781" s="584" t="s">
        <v>536</v>
      </c>
    </row>
    <row r="782" spans="1:8" s="529" customFormat="1" ht="15" hidden="1">
      <c r="A782" s="602"/>
      <c r="B782" s="617"/>
      <c r="C782" s="616"/>
      <c r="D782" s="615"/>
      <c r="E782" s="584" t="s">
        <v>2309</v>
      </c>
      <c r="F782" s="584" t="s">
        <v>10</v>
      </c>
      <c r="G782" s="584" t="s">
        <v>11</v>
      </c>
    </row>
    <row r="783" spans="1:8" s="529" customFormat="1" ht="15" hidden="1">
      <c r="A783" s="602"/>
      <c r="B783" s="601" t="s">
        <v>2405</v>
      </c>
      <c r="C783" s="601" t="s">
        <v>2404</v>
      </c>
      <c r="D783" s="614" t="s">
        <v>2403</v>
      </c>
      <c r="E783" s="585">
        <f>F783-5</f>
        <v>45075</v>
      </c>
      <c r="F783" s="539">
        <v>45080</v>
      </c>
      <c r="G783" s="584">
        <f>F783+21</f>
        <v>45101</v>
      </c>
    </row>
    <row r="784" spans="1:8" s="529" customFormat="1" ht="15" hidden="1">
      <c r="A784" s="602"/>
      <c r="B784" s="601" t="s">
        <v>913</v>
      </c>
      <c r="C784" s="601" t="s">
        <v>913</v>
      </c>
      <c r="D784" s="613"/>
      <c r="E784" s="585">
        <f>F784-5</f>
        <v>45082</v>
      </c>
      <c r="F784" s="584">
        <f>F783+7</f>
        <v>45087</v>
      </c>
      <c r="G784" s="584">
        <f>F784+17</f>
        <v>45104</v>
      </c>
    </row>
    <row r="785" spans="1:7" s="529" customFormat="1" ht="15" hidden="1">
      <c r="A785" s="602"/>
      <c r="B785" s="601" t="s">
        <v>2402</v>
      </c>
      <c r="C785" s="601" t="s">
        <v>2401</v>
      </c>
      <c r="D785" s="613"/>
      <c r="E785" s="585">
        <f>F785-5</f>
        <v>45089</v>
      </c>
      <c r="F785" s="584">
        <f>F784+7</f>
        <v>45094</v>
      </c>
      <c r="G785" s="584">
        <f>F785+17</f>
        <v>45111</v>
      </c>
    </row>
    <row r="786" spans="1:7" s="529" customFormat="1" ht="15" hidden="1">
      <c r="A786" s="602"/>
      <c r="B786" s="601" t="s">
        <v>2400</v>
      </c>
      <c r="C786" s="601" t="s">
        <v>2399</v>
      </c>
      <c r="D786" s="613"/>
      <c r="E786" s="585">
        <f>F786-5</f>
        <v>45096</v>
      </c>
      <c r="F786" s="584">
        <f>F785+7</f>
        <v>45101</v>
      </c>
      <c r="G786" s="584">
        <f>F786+17</f>
        <v>45118</v>
      </c>
    </row>
    <row r="787" spans="1:7" s="529" customFormat="1" ht="15.75" hidden="1" customHeight="1">
      <c r="A787" s="602"/>
      <c r="B787" s="601" t="s">
        <v>2398</v>
      </c>
      <c r="C787" s="601" t="s">
        <v>2397</v>
      </c>
      <c r="D787" s="612"/>
      <c r="E787" s="585">
        <f>F787-5</f>
        <v>45103</v>
      </c>
      <c r="F787" s="584">
        <f>F786+7</f>
        <v>45108</v>
      </c>
      <c r="G787" s="584">
        <f>F787+17</f>
        <v>45125</v>
      </c>
    </row>
    <row r="788" spans="1:7" s="529" customFormat="1" ht="15">
      <c r="A788" s="602"/>
      <c r="B788" s="565" t="s">
        <v>2311</v>
      </c>
      <c r="C788" s="564"/>
      <c r="D788" s="620" t="s">
        <v>868</v>
      </c>
      <c r="E788" s="584" t="s">
        <v>2310</v>
      </c>
      <c r="F788" s="584" t="s">
        <v>869</v>
      </c>
      <c r="G788" s="584" t="s">
        <v>536</v>
      </c>
    </row>
    <row r="789" spans="1:7" s="529" customFormat="1" ht="15">
      <c r="A789" s="602"/>
      <c r="B789" s="562"/>
      <c r="C789" s="561"/>
      <c r="D789" s="615"/>
      <c r="E789" s="584" t="s">
        <v>2309</v>
      </c>
      <c r="F789" s="584" t="s">
        <v>10</v>
      </c>
      <c r="G789" s="584" t="s">
        <v>11</v>
      </c>
    </row>
    <row r="790" spans="1:7" s="529" customFormat="1" ht="15">
      <c r="A790" s="602"/>
      <c r="B790" s="535" t="s">
        <v>913</v>
      </c>
      <c r="C790" s="534"/>
      <c r="D790" s="614" t="s">
        <v>2396</v>
      </c>
      <c r="E790" s="585">
        <f>F790-5</f>
        <v>46199</v>
      </c>
      <c r="F790" s="539">
        <v>46204</v>
      </c>
      <c r="G790" s="584">
        <f>F790+21</f>
        <v>46225</v>
      </c>
    </row>
    <row r="791" spans="1:7" s="529" customFormat="1" ht="15">
      <c r="A791" s="602"/>
      <c r="B791" s="535" t="s">
        <v>2395</v>
      </c>
      <c r="C791" s="534"/>
      <c r="D791" s="613"/>
      <c r="E791" s="585">
        <f>F791-5</f>
        <v>46206</v>
      </c>
      <c r="F791" s="584">
        <f>F790+7</f>
        <v>46211</v>
      </c>
      <c r="G791" s="584">
        <f>F791+17</f>
        <v>46228</v>
      </c>
    </row>
    <row r="792" spans="1:7" s="529" customFormat="1" ht="15">
      <c r="A792" s="602"/>
      <c r="B792" s="573" t="s">
        <v>2394</v>
      </c>
      <c r="C792" s="572"/>
      <c r="D792" s="613"/>
      <c r="E792" s="585">
        <f>F792-5</f>
        <v>46213</v>
      </c>
      <c r="F792" s="584">
        <f>F791+7</f>
        <v>46218</v>
      </c>
      <c r="G792" s="584">
        <f>F792+17</f>
        <v>46235</v>
      </c>
    </row>
    <row r="793" spans="1:7" s="529" customFormat="1" ht="15">
      <c r="A793" s="602"/>
      <c r="B793" s="627" t="s">
        <v>2393</v>
      </c>
      <c r="C793" s="627"/>
      <c r="D793" s="613"/>
      <c r="E793" s="585">
        <f>F793-5</f>
        <v>46220</v>
      </c>
      <c r="F793" s="584">
        <f>F792+7</f>
        <v>46225</v>
      </c>
      <c r="G793" s="584">
        <f>F793+17</f>
        <v>46242</v>
      </c>
    </row>
    <row r="794" spans="1:7" s="529" customFormat="1" ht="15.95" customHeight="1">
      <c r="A794" s="602"/>
      <c r="B794" s="573" t="s">
        <v>2392</v>
      </c>
      <c r="C794" s="572"/>
      <c r="D794" s="612"/>
      <c r="E794" s="585">
        <f>F794-5</f>
        <v>46227</v>
      </c>
      <c r="F794" s="584">
        <f>F793+7</f>
        <v>46232</v>
      </c>
      <c r="G794" s="584">
        <f>F794+17</f>
        <v>46249</v>
      </c>
    </row>
    <row r="795" spans="1:7" s="622" customFormat="1">
      <c r="A795" s="611" t="s">
        <v>2165</v>
      </c>
      <c r="B795" s="611"/>
      <c r="C795" s="626"/>
      <c r="D795" s="625"/>
      <c r="E795" s="624"/>
      <c r="F795" s="623"/>
      <c r="G795" s="623"/>
    </row>
    <row r="796" spans="1:7" s="529" customFormat="1" ht="15" hidden="1">
      <c r="A796" s="602"/>
      <c r="B796" s="621" t="s">
        <v>1420</v>
      </c>
      <c r="C796" s="563" t="s">
        <v>6</v>
      </c>
      <c r="D796" s="620" t="s">
        <v>868</v>
      </c>
      <c r="E796" s="584" t="s">
        <v>2310</v>
      </c>
      <c r="F796" s="584" t="s">
        <v>869</v>
      </c>
      <c r="G796" s="584" t="s">
        <v>2165</v>
      </c>
    </row>
    <row r="797" spans="1:7" s="529" customFormat="1" ht="15" hidden="1">
      <c r="A797" s="602"/>
      <c r="B797" s="621"/>
      <c r="C797" s="616"/>
      <c r="D797" s="615"/>
      <c r="E797" s="584" t="s">
        <v>2309</v>
      </c>
      <c r="F797" s="584" t="s">
        <v>10</v>
      </c>
      <c r="G797" s="584" t="s">
        <v>11</v>
      </c>
    </row>
    <row r="798" spans="1:7" s="529" customFormat="1" ht="15" hidden="1">
      <c r="A798" s="602"/>
      <c r="B798" s="600" t="s">
        <v>2337</v>
      </c>
      <c r="C798" s="592" t="s">
        <v>2333</v>
      </c>
      <c r="D798" s="614" t="s">
        <v>2112</v>
      </c>
      <c r="E798" s="585">
        <f>F798-6</f>
        <v>44834</v>
      </c>
      <c r="F798" s="584">
        <v>44840</v>
      </c>
      <c r="G798" s="584">
        <f>F798+20</f>
        <v>44860</v>
      </c>
    </row>
    <row r="799" spans="1:7" s="529" customFormat="1" ht="15" hidden="1">
      <c r="A799" s="602"/>
      <c r="B799" s="605" t="s">
        <v>2391</v>
      </c>
      <c r="C799" s="601" t="s">
        <v>2390</v>
      </c>
      <c r="D799" s="613"/>
      <c r="E799" s="585">
        <f>F799-6</f>
        <v>44841</v>
      </c>
      <c r="F799" s="584">
        <f>F798+7</f>
        <v>44847</v>
      </c>
      <c r="G799" s="584">
        <f>F799+20</f>
        <v>44867</v>
      </c>
    </row>
    <row r="800" spans="1:7" s="529" customFormat="1" ht="15" hidden="1">
      <c r="A800" s="602"/>
      <c r="B800" s="592" t="s">
        <v>2389</v>
      </c>
      <c r="C800" s="601" t="s">
        <v>2388</v>
      </c>
      <c r="D800" s="613"/>
      <c r="E800" s="585">
        <f>F800-6</f>
        <v>44848</v>
      </c>
      <c r="F800" s="584">
        <f>F799+7</f>
        <v>44854</v>
      </c>
      <c r="G800" s="584">
        <f>F800+20</f>
        <v>44874</v>
      </c>
    </row>
    <row r="801" spans="1:7" s="529" customFormat="1" ht="15" hidden="1">
      <c r="A801" s="602"/>
      <c r="B801" s="605" t="s">
        <v>2387</v>
      </c>
      <c r="C801" s="601" t="s">
        <v>2386</v>
      </c>
      <c r="D801" s="613"/>
      <c r="E801" s="585">
        <f>F801-6</f>
        <v>44855</v>
      </c>
      <c r="F801" s="584">
        <f>F800+7</f>
        <v>44861</v>
      </c>
      <c r="G801" s="584">
        <f>F801+20</f>
        <v>44881</v>
      </c>
    </row>
    <row r="802" spans="1:7" s="529" customFormat="1" ht="15.95" hidden="1" customHeight="1">
      <c r="A802" s="602"/>
      <c r="B802" s="605" t="s">
        <v>2385</v>
      </c>
      <c r="C802" s="601" t="s">
        <v>2384</v>
      </c>
      <c r="D802" s="612"/>
      <c r="E802" s="585">
        <f>F802-6</f>
        <v>44862</v>
      </c>
      <c r="F802" s="584">
        <f>F801+7</f>
        <v>44868</v>
      </c>
      <c r="G802" s="584">
        <f>F802+20</f>
        <v>44888</v>
      </c>
    </row>
    <row r="803" spans="1:7" s="529" customFormat="1" ht="15" hidden="1">
      <c r="A803" s="602"/>
      <c r="B803" s="606" t="s">
        <v>1420</v>
      </c>
      <c r="C803" s="563" t="s">
        <v>6</v>
      </c>
      <c r="D803" s="620" t="s">
        <v>868</v>
      </c>
      <c r="E803" s="584" t="s">
        <v>2310</v>
      </c>
      <c r="F803" s="584" t="s">
        <v>869</v>
      </c>
      <c r="G803" s="584" t="s">
        <v>2165</v>
      </c>
    </row>
    <row r="804" spans="1:7" s="529" customFormat="1" ht="15" hidden="1">
      <c r="A804" s="602"/>
      <c r="B804" s="606"/>
      <c r="C804" s="616"/>
      <c r="D804" s="615"/>
      <c r="E804" s="584" t="s">
        <v>2309</v>
      </c>
      <c r="F804" s="584" t="s">
        <v>10</v>
      </c>
      <c r="G804" s="584" t="s">
        <v>11</v>
      </c>
    </row>
    <row r="805" spans="1:7" s="529" customFormat="1" ht="15" hidden="1">
      <c r="A805" s="602"/>
      <c r="B805" s="605" t="s">
        <v>2383</v>
      </c>
      <c r="C805" s="601" t="s">
        <v>2382</v>
      </c>
      <c r="D805" s="614" t="s">
        <v>2381</v>
      </c>
      <c r="E805" s="585">
        <f>F805-6</f>
        <v>44862</v>
      </c>
      <c r="F805" s="584">
        <v>44868</v>
      </c>
      <c r="G805" s="584">
        <f>F805+23</f>
        <v>44891</v>
      </c>
    </row>
    <row r="806" spans="1:7" s="529" customFormat="1" ht="15" hidden="1">
      <c r="A806" s="602"/>
      <c r="B806" s="605" t="s">
        <v>2380</v>
      </c>
      <c r="C806" s="601" t="s">
        <v>2379</v>
      </c>
      <c r="D806" s="613"/>
      <c r="E806" s="585">
        <f>F806-6</f>
        <v>44869</v>
      </c>
      <c r="F806" s="584">
        <f>F805+7</f>
        <v>44875</v>
      </c>
      <c r="G806" s="584">
        <f>F806+23</f>
        <v>44898</v>
      </c>
    </row>
    <row r="807" spans="1:7" s="529" customFormat="1" ht="15" hidden="1">
      <c r="A807" s="602"/>
      <c r="B807" s="605" t="s">
        <v>2337</v>
      </c>
      <c r="C807" s="601" t="s">
        <v>2333</v>
      </c>
      <c r="D807" s="613"/>
      <c r="E807" s="585">
        <f>F807-6</f>
        <v>44876</v>
      </c>
      <c r="F807" s="584">
        <f>F806+7</f>
        <v>44882</v>
      </c>
      <c r="G807" s="584">
        <f>F807+23</f>
        <v>44905</v>
      </c>
    </row>
    <row r="808" spans="1:7" s="529" customFormat="1" ht="15" hidden="1">
      <c r="A808" s="602"/>
      <c r="B808" s="605" t="s">
        <v>2337</v>
      </c>
      <c r="C808" s="601" t="s">
        <v>2333</v>
      </c>
      <c r="D808" s="613"/>
      <c r="E808" s="585">
        <f>F808-6</f>
        <v>44883</v>
      </c>
      <c r="F808" s="584">
        <f>F807+7</f>
        <v>44889</v>
      </c>
      <c r="G808" s="584">
        <f>F808+23</f>
        <v>44912</v>
      </c>
    </row>
    <row r="809" spans="1:7" s="529" customFormat="1" ht="15.95" hidden="1" customHeight="1">
      <c r="A809" s="602"/>
      <c r="B809" s="605" t="s">
        <v>2337</v>
      </c>
      <c r="C809" s="601" t="s">
        <v>2333</v>
      </c>
      <c r="D809" s="612"/>
      <c r="E809" s="585">
        <f>F809-6</f>
        <v>44890</v>
      </c>
      <c r="F809" s="584">
        <f>F808+7</f>
        <v>44896</v>
      </c>
      <c r="G809" s="584">
        <f>F809+23</f>
        <v>44919</v>
      </c>
    </row>
    <row r="810" spans="1:7" s="529" customFormat="1" ht="15">
      <c r="A810" s="602"/>
      <c r="B810" s="565" t="s">
        <v>2311</v>
      </c>
      <c r="C810" s="564"/>
      <c r="D810" s="620" t="s">
        <v>868</v>
      </c>
      <c r="E810" s="584" t="s">
        <v>2310</v>
      </c>
      <c r="F810" s="584" t="s">
        <v>869</v>
      </c>
      <c r="G810" s="584" t="s">
        <v>2165</v>
      </c>
    </row>
    <row r="811" spans="1:7" s="529" customFormat="1" ht="15">
      <c r="A811" s="602"/>
      <c r="B811" s="562"/>
      <c r="C811" s="561"/>
      <c r="D811" s="615"/>
      <c r="E811" s="584" t="s">
        <v>2309</v>
      </c>
      <c r="F811" s="584" t="s">
        <v>10</v>
      </c>
      <c r="G811" s="584" t="s">
        <v>11</v>
      </c>
    </row>
    <row r="812" spans="1:7" s="529" customFormat="1" ht="15">
      <c r="A812" s="602"/>
      <c r="B812" s="535" t="s">
        <v>2378</v>
      </c>
      <c r="C812" s="534"/>
      <c r="D812" s="619" t="s">
        <v>2077</v>
      </c>
      <c r="E812" s="585">
        <f>F812-5</f>
        <v>46203</v>
      </c>
      <c r="F812" s="539">
        <v>46208</v>
      </c>
      <c r="G812" s="584">
        <f>F812+22</f>
        <v>46230</v>
      </c>
    </row>
    <row r="813" spans="1:7" s="529" customFormat="1" ht="15">
      <c r="A813" s="602"/>
      <c r="B813" s="573" t="s">
        <v>913</v>
      </c>
      <c r="C813" s="572"/>
      <c r="D813" s="619"/>
      <c r="E813" s="585">
        <f>F813-5</f>
        <v>46210</v>
      </c>
      <c r="F813" s="584">
        <f>F812+7</f>
        <v>46215</v>
      </c>
      <c r="G813" s="584">
        <f>F813+22</f>
        <v>46237</v>
      </c>
    </row>
    <row r="814" spans="1:7" s="529" customFormat="1" ht="15">
      <c r="A814" s="602"/>
      <c r="B814" s="573" t="s">
        <v>2377</v>
      </c>
      <c r="C814" s="572"/>
      <c r="D814" s="619"/>
      <c r="E814" s="585">
        <f>F814-5</f>
        <v>46217</v>
      </c>
      <c r="F814" s="584">
        <f>F813+7</f>
        <v>46222</v>
      </c>
      <c r="G814" s="584">
        <f>F814+22</f>
        <v>46244</v>
      </c>
    </row>
    <row r="815" spans="1:7" s="529" customFormat="1" ht="15">
      <c r="A815" s="602"/>
      <c r="B815" s="573" t="s">
        <v>2337</v>
      </c>
      <c r="C815" s="572"/>
      <c r="D815" s="619"/>
      <c r="E815" s="585">
        <f>F815-5</f>
        <v>46224</v>
      </c>
      <c r="F815" s="584">
        <f>F814+7</f>
        <v>46229</v>
      </c>
      <c r="G815" s="584">
        <f>F815+22</f>
        <v>46251</v>
      </c>
    </row>
    <row r="816" spans="1:7" s="529" customFormat="1" ht="15.95" customHeight="1">
      <c r="A816" s="602"/>
      <c r="B816" s="573" t="s">
        <v>2376</v>
      </c>
      <c r="C816" s="572"/>
      <c r="D816" s="619"/>
      <c r="E816" s="585">
        <f>F816-5</f>
        <v>46231</v>
      </c>
      <c r="F816" s="584">
        <f>F815+7</f>
        <v>46236</v>
      </c>
      <c r="G816" s="584">
        <f>F816+22</f>
        <v>46258</v>
      </c>
    </row>
    <row r="817" spans="1:7" s="529" customFormat="1" ht="15" hidden="1">
      <c r="A817" s="602"/>
      <c r="B817" s="617" t="s">
        <v>1420</v>
      </c>
      <c r="C817" s="563" t="s">
        <v>6</v>
      </c>
      <c r="D817" s="618" t="s">
        <v>868</v>
      </c>
      <c r="E817" s="584" t="s">
        <v>2310</v>
      </c>
      <c r="F817" s="584" t="s">
        <v>869</v>
      </c>
      <c r="G817" s="584" t="s">
        <v>2165</v>
      </c>
    </row>
    <row r="818" spans="1:7" s="529" customFormat="1" ht="15" hidden="1">
      <c r="A818" s="602"/>
      <c r="B818" s="617"/>
      <c r="C818" s="616"/>
      <c r="D818" s="615"/>
      <c r="E818" s="584" t="s">
        <v>2309</v>
      </c>
      <c r="F818" s="584" t="s">
        <v>10</v>
      </c>
      <c r="G818" s="584" t="s">
        <v>11</v>
      </c>
    </row>
    <row r="819" spans="1:7" s="529" customFormat="1" ht="15" hidden="1">
      <c r="A819" s="602"/>
      <c r="B819" s="600" t="s">
        <v>2375</v>
      </c>
      <c r="C819" s="592" t="s">
        <v>2374</v>
      </c>
      <c r="D819" s="614" t="s">
        <v>2373</v>
      </c>
      <c r="E819" s="585">
        <f>F819-6</f>
        <v>45014</v>
      </c>
      <c r="F819" s="584">
        <v>45020</v>
      </c>
      <c r="G819" s="584">
        <f>F819+23</f>
        <v>45043</v>
      </c>
    </row>
    <row r="820" spans="1:7" s="529" customFormat="1" ht="15" hidden="1">
      <c r="A820" s="602"/>
      <c r="B820" s="605" t="s">
        <v>2372</v>
      </c>
      <c r="C820" s="601" t="s">
        <v>2371</v>
      </c>
      <c r="D820" s="613"/>
      <c r="E820" s="585">
        <f>F820-6</f>
        <v>45021</v>
      </c>
      <c r="F820" s="584">
        <f>F819+7</f>
        <v>45027</v>
      </c>
      <c r="G820" s="584">
        <f>F820+23</f>
        <v>45050</v>
      </c>
    </row>
    <row r="821" spans="1:7" s="529" customFormat="1" ht="15" hidden="1">
      <c r="A821" s="602"/>
      <c r="B821" s="600" t="s">
        <v>2370</v>
      </c>
      <c r="C821" s="592" t="s">
        <v>2369</v>
      </c>
      <c r="D821" s="613"/>
      <c r="E821" s="585">
        <f>F821-6</f>
        <v>45028</v>
      </c>
      <c r="F821" s="584">
        <f>F820+7</f>
        <v>45034</v>
      </c>
      <c r="G821" s="584">
        <f>F821+23</f>
        <v>45057</v>
      </c>
    </row>
    <row r="822" spans="1:7" s="529" customFormat="1" ht="15" hidden="1">
      <c r="A822" s="602"/>
      <c r="B822" s="605" t="s">
        <v>2368</v>
      </c>
      <c r="C822" s="601" t="s">
        <v>2367</v>
      </c>
      <c r="D822" s="613"/>
      <c r="E822" s="585">
        <f>F822-6</f>
        <v>45035</v>
      </c>
      <c r="F822" s="584">
        <f>F821+7</f>
        <v>45041</v>
      </c>
      <c r="G822" s="584">
        <f>F822+23</f>
        <v>45064</v>
      </c>
    </row>
    <row r="823" spans="1:7" s="529" customFormat="1" ht="15.95" hidden="1" customHeight="1">
      <c r="A823" s="602"/>
      <c r="B823" s="600" t="s">
        <v>2366</v>
      </c>
      <c r="C823" s="592" t="s">
        <v>2365</v>
      </c>
      <c r="D823" s="612"/>
      <c r="E823" s="585">
        <f>F823-6</f>
        <v>45042</v>
      </c>
      <c r="F823" s="584">
        <f>F822+7</f>
        <v>45048</v>
      </c>
      <c r="G823" s="584">
        <f>F823+23</f>
        <v>45071</v>
      </c>
    </row>
    <row r="824" spans="1:7" s="548" customFormat="1">
      <c r="A824" s="611" t="s">
        <v>2364</v>
      </c>
      <c r="B824" s="611"/>
      <c r="C824" s="610"/>
      <c r="D824" s="609"/>
      <c r="E824" s="608"/>
      <c r="F824" s="607"/>
      <c r="G824" s="607"/>
    </row>
    <row r="825" spans="1:7" s="529" customFormat="1" ht="15">
      <c r="A825" s="602"/>
      <c r="B825" s="565" t="s">
        <v>2311</v>
      </c>
      <c r="C825" s="564"/>
      <c r="D825" s="563" t="s">
        <v>868</v>
      </c>
      <c r="E825" s="584" t="s">
        <v>2310</v>
      </c>
      <c r="F825" s="584" t="s">
        <v>869</v>
      </c>
      <c r="G825" s="584" t="s">
        <v>509</v>
      </c>
    </row>
    <row r="826" spans="1:7" s="529" customFormat="1" ht="15">
      <c r="A826" s="602"/>
      <c r="B826" s="562"/>
      <c r="C826" s="561"/>
      <c r="D826" s="593"/>
      <c r="E826" s="584" t="s">
        <v>2309</v>
      </c>
      <c r="F826" s="584" t="s">
        <v>10</v>
      </c>
      <c r="G826" s="584" t="s">
        <v>11</v>
      </c>
    </row>
    <row r="827" spans="1:7" s="529" customFormat="1" ht="15">
      <c r="A827" s="602"/>
      <c r="B827" s="535" t="s">
        <v>2363</v>
      </c>
      <c r="C827" s="534"/>
      <c r="D827" s="586" t="s">
        <v>2362</v>
      </c>
      <c r="E827" s="585">
        <f>F827-6</f>
        <v>46204</v>
      </c>
      <c r="F827" s="584">
        <v>46210</v>
      </c>
      <c r="G827" s="584">
        <f>F827+13</f>
        <v>46223</v>
      </c>
    </row>
    <row r="828" spans="1:7" s="529" customFormat="1" ht="15">
      <c r="A828" s="602"/>
      <c r="B828" s="573" t="s">
        <v>2361</v>
      </c>
      <c r="C828" s="572"/>
      <c r="D828" s="586"/>
      <c r="E828" s="585">
        <f>F828-6</f>
        <v>46211</v>
      </c>
      <c r="F828" s="584">
        <f>F827+7</f>
        <v>46217</v>
      </c>
      <c r="G828" s="584">
        <f>F828+13</f>
        <v>46230</v>
      </c>
    </row>
    <row r="829" spans="1:7" s="529" customFormat="1" ht="15">
      <c r="A829" s="602"/>
      <c r="B829" s="573" t="s">
        <v>2360</v>
      </c>
      <c r="C829" s="572"/>
      <c r="D829" s="586"/>
      <c r="E829" s="585">
        <f>F829-6</f>
        <v>46218</v>
      </c>
      <c r="F829" s="584">
        <f>F828+7</f>
        <v>46224</v>
      </c>
      <c r="G829" s="584">
        <f>F829+13</f>
        <v>46237</v>
      </c>
    </row>
    <row r="830" spans="1:7" s="529" customFormat="1" ht="15">
      <c r="A830" s="602"/>
      <c r="B830" s="573" t="s">
        <v>2359</v>
      </c>
      <c r="C830" s="572"/>
      <c r="D830" s="586"/>
      <c r="E830" s="585">
        <f>F830-6</f>
        <v>46225</v>
      </c>
      <c r="F830" s="584">
        <f>F829+7</f>
        <v>46231</v>
      </c>
      <c r="G830" s="584">
        <f>F830+13</f>
        <v>46244</v>
      </c>
    </row>
    <row r="831" spans="1:7" s="529" customFormat="1" ht="15">
      <c r="A831" s="602"/>
      <c r="B831" s="573" t="s">
        <v>2358</v>
      </c>
      <c r="C831" s="572"/>
      <c r="D831" s="586"/>
      <c r="E831" s="585">
        <f>F831-6</f>
        <v>46232</v>
      </c>
      <c r="F831" s="584">
        <f>F830+7</f>
        <v>46238</v>
      </c>
      <c r="G831" s="584">
        <f>F831+13</f>
        <v>46251</v>
      </c>
    </row>
    <row r="832" spans="1:7" s="529" customFormat="1" ht="15" hidden="1">
      <c r="A832" s="602"/>
      <c r="B832" s="606" t="s">
        <v>1420</v>
      </c>
      <c r="C832" s="563" t="s">
        <v>6</v>
      </c>
      <c r="D832" s="563" t="s">
        <v>868</v>
      </c>
      <c r="E832" s="584" t="s">
        <v>2310</v>
      </c>
      <c r="F832" s="584" t="s">
        <v>869</v>
      </c>
      <c r="G832" s="584" t="e">
        <f>F832+13</f>
        <v>#VALUE!</v>
      </c>
    </row>
    <row r="833" spans="1:7" s="529" customFormat="1" ht="15" hidden="1">
      <c r="A833" s="602"/>
      <c r="B833" s="606"/>
      <c r="C833" s="593"/>
      <c r="D833" s="593"/>
      <c r="E833" s="584" t="s">
        <v>2309</v>
      </c>
      <c r="F833" s="584" t="s">
        <v>10</v>
      </c>
      <c r="G833" s="584" t="e">
        <f>F833+13</f>
        <v>#VALUE!</v>
      </c>
    </row>
    <row r="834" spans="1:7" s="529" customFormat="1" ht="15" hidden="1">
      <c r="A834" s="602"/>
      <c r="B834" s="600" t="s">
        <v>2357</v>
      </c>
      <c r="C834" s="592" t="s">
        <v>2356</v>
      </c>
      <c r="D834" s="586" t="s">
        <v>2249</v>
      </c>
      <c r="E834" s="585">
        <f>F834-6</f>
        <v>44860</v>
      </c>
      <c r="F834" s="584">
        <v>44866</v>
      </c>
      <c r="G834" s="584">
        <f>F834+13</f>
        <v>44879</v>
      </c>
    </row>
    <row r="835" spans="1:7" s="529" customFormat="1" ht="15" hidden="1">
      <c r="A835" s="602"/>
      <c r="B835" s="600" t="s">
        <v>2355</v>
      </c>
      <c r="C835" s="592" t="s">
        <v>2354</v>
      </c>
      <c r="D835" s="586"/>
      <c r="E835" s="585">
        <f>F835-6</f>
        <v>44867</v>
      </c>
      <c r="F835" s="584">
        <f>F834+7</f>
        <v>44873</v>
      </c>
      <c r="G835" s="584">
        <f>F835+13</f>
        <v>44886</v>
      </c>
    </row>
    <row r="836" spans="1:7" s="529" customFormat="1" ht="15" hidden="1">
      <c r="A836" s="602"/>
      <c r="B836" s="600" t="s">
        <v>2353</v>
      </c>
      <c r="C836" s="592" t="s">
        <v>2352</v>
      </c>
      <c r="D836" s="586"/>
      <c r="E836" s="585">
        <f>F836-6</f>
        <v>44874</v>
      </c>
      <c r="F836" s="584">
        <f>F835+7</f>
        <v>44880</v>
      </c>
      <c r="G836" s="584">
        <f>F836+13</f>
        <v>44893</v>
      </c>
    </row>
    <row r="837" spans="1:7" s="529" customFormat="1" ht="15" hidden="1">
      <c r="A837" s="602"/>
      <c r="B837" s="605" t="s">
        <v>2351</v>
      </c>
      <c r="C837" s="601" t="s">
        <v>2350</v>
      </c>
      <c r="D837" s="586"/>
      <c r="E837" s="585">
        <f>F837-6</f>
        <v>44881</v>
      </c>
      <c r="F837" s="584">
        <f>F836+7</f>
        <v>44887</v>
      </c>
      <c r="G837" s="584">
        <f>F837+13</f>
        <v>44900</v>
      </c>
    </row>
    <row r="838" spans="1:7" s="529" customFormat="1" ht="15" hidden="1">
      <c r="A838" s="602"/>
      <c r="B838" s="605" t="s">
        <v>2349</v>
      </c>
      <c r="C838" s="601" t="s">
        <v>2348</v>
      </c>
      <c r="D838" s="586"/>
      <c r="E838" s="585">
        <f>F838-6</f>
        <v>44888</v>
      </c>
      <c r="F838" s="584">
        <f>F837+7</f>
        <v>44894</v>
      </c>
      <c r="G838" s="584">
        <f>F838+13</f>
        <v>44907</v>
      </c>
    </row>
    <row r="839" spans="1:7" s="529" customFormat="1" ht="15" hidden="1">
      <c r="A839" s="602"/>
      <c r="B839" s="604" t="s">
        <v>1420</v>
      </c>
      <c r="C839" s="563" t="s">
        <v>6</v>
      </c>
      <c r="D839" s="563" t="s">
        <v>868</v>
      </c>
      <c r="E839" s="584" t="s">
        <v>2310</v>
      </c>
      <c r="F839" s="584" t="s">
        <v>869</v>
      </c>
      <c r="G839" s="584" t="e">
        <f>F839+13</f>
        <v>#VALUE!</v>
      </c>
    </row>
    <row r="840" spans="1:7" s="529" customFormat="1" ht="15" hidden="1">
      <c r="A840" s="602"/>
      <c r="B840" s="603"/>
      <c r="C840" s="593"/>
      <c r="D840" s="593"/>
      <c r="E840" s="584" t="s">
        <v>2309</v>
      </c>
      <c r="F840" s="584" t="s">
        <v>10</v>
      </c>
      <c r="G840" s="584" t="e">
        <f>F840+13</f>
        <v>#VALUE!</v>
      </c>
    </row>
    <row r="841" spans="1:7" s="529" customFormat="1" ht="15" hidden="1">
      <c r="A841" s="602"/>
      <c r="B841" s="600"/>
      <c r="C841" s="592"/>
      <c r="D841" s="586" t="s">
        <v>849</v>
      </c>
      <c r="E841" s="585">
        <f>F841-5</f>
        <v>44621</v>
      </c>
      <c r="F841" s="584">
        <v>44626</v>
      </c>
      <c r="G841" s="584">
        <f>F841+13</f>
        <v>44639</v>
      </c>
    </row>
    <row r="842" spans="1:7" s="529" customFormat="1" ht="15" hidden="1">
      <c r="A842" s="602"/>
      <c r="B842" s="600"/>
      <c r="C842" s="592"/>
      <c r="D842" s="586"/>
      <c r="E842" s="585">
        <f>F842-5</f>
        <v>44628</v>
      </c>
      <c r="F842" s="584">
        <f>F841+7</f>
        <v>44633</v>
      </c>
      <c r="G842" s="584">
        <f>F842+13</f>
        <v>44646</v>
      </c>
    </row>
    <row r="843" spans="1:7" s="529" customFormat="1" ht="15" hidden="1">
      <c r="A843" s="602"/>
      <c r="B843" s="600"/>
      <c r="C843" s="592"/>
      <c r="D843" s="586"/>
      <c r="E843" s="585">
        <f>F843-5</f>
        <v>44635</v>
      </c>
      <c r="F843" s="584">
        <f>F842+7</f>
        <v>44640</v>
      </c>
      <c r="G843" s="584">
        <f>F843+13</f>
        <v>44653</v>
      </c>
    </row>
    <row r="844" spans="1:7" s="529" customFormat="1" ht="15" hidden="1">
      <c r="A844" s="602"/>
      <c r="B844" s="600"/>
      <c r="C844" s="592"/>
      <c r="D844" s="586"/>
      <c r="E844" s="585">
        <f>F844-5</f>
        <v>44642</v>
      </c>
      <c r="F844" s="584">
        <f>F843+7</f>
        <v>44647</v>
      </c>
      <c r="G844" s="584">
        <f>F844+13</f>
        <v>44660</v>
      </c>
    </row>
    <row r="845" spans="1:7" s="529" customFormat="1" ht="15" hidden="1">
      <c r="A845" s="602"/>
      <c r="B845" s="600"/>
      <c r="C845" s="592"/>
      <c r="D845" s="586"/>
      <c r="E845" s="585">
        <f>F845-5</f>
        <v>44649</v>
      </c>
      <c r="F845" s="584">
        <f>F844+7</f>
        <v>44654</v>
      </c>
      <c r="G845" s="584">
        <f>F845+13</f>
        <v>44667</v>
      </c>
    </row>
    <row r="846" spans="1:7" s="548" customFormat="1" ht="15" hidden="1" customHeight="1">
      <c r="A846" s="599" t="s">
        <v>2347</v>
      </c>
      <c r="B846" s="599"/>
      <c r="C846" s="598"/>
      <c r="D846" s="597"/>
      <c r="E846" s="596"/>
      <c r="F846" s="596"/>
      <c r="G846" s="584">
        <f>F846+13</f>
        <v>13</v>
      </c>
    </row>
    <row r="847" spans="1:7" s="529" customFormat="1" ht="15.75" hidden="1" customHeight="1">
      <c r="A847" s="589"/>
      <c r="B847" s="595" t="s">
        <v>5</v>
      </c>
      <c r="C847" s="563" t="s">
        <v>6</v>
      </c>
      <c r="D847" s="563" t="s">
        <v>868</v>
      </c>
      <c r="E847" s="584" t="s">
        <v>2310</v>
      </c>
      <c r="F847" s="584" t="s">
        <v>869</v>
      </c>
      <c r="G847" s="584" t="e">
        <f>F847+13</f>
        <v>#VALUE!</v>
      </c>
    </row>
    <row r="848" spans="1:7" s="529" customFormat="1" ht="15.75" hidden="1" customHeight="1">
      <c r="A848" s="589"/>
      <c r="B848" s="594"/>
      <c r="C848" s="593"/>
      <c r="D848" s="593"/>
      <c r="E848" s="584" t="s">
        <v>2309</v>
      </c>
      <c r="F848" s="584" t="s">
        <v>10</v>
      </c>
      <c r="G848" s="584" t="e">
        <f>F848+13</f>
        <v>#VALUE!</v>
      </c>
    </row>
    <row r="849" spans="1:7" s="529" customFormat="1" ht="15.75" hidden="1" customHeight="1">
      <c r="A849" s="589"/>
      <c r="B849" s="592" t="s">
        <v>2346</v>
      </c>
      <c r="C849" s="601" t="s">
        <v>2345</v>
      </c>
      <c r="D849" s="586" t="s">
        <v>2344</v>
      </c>
      <c r="E849" s="585">
        <f>F849-4</f>
        <v>44252</v>
      </c>
      <c r="F849" s="584">
        <v>44256</v>
      </c>
      <c r="G849" s="584">
        <f>F849+13</f>
        <v>44269</v>
      </c>
    </row>
    <row r="850" spans="1:7" s="529" customFormat="1" ht="15.75" hidden="1" customHeight="1">
      <c r="A850" s="589"/>
      <c r="B850" s="592" t="s">
        <v>2343</v>
      </c>
      <c r="C850" s="601" t="s">
        <v>2342</v>
      </c>
      <c r="D850" s="586"/>
      <c r="E850" s="585">
        <f>F850-4</f>
        <v>44259</v>
      </c>
      <c r="F850" s="584">
        <f>F849+7</f>
        <v>44263</v>
      </c>
      <c r="G850" s="584">
        <f>F850+13</f>
        <v>44276</v>
      </c>
    </row>
    <row r="851" spans="1:7" s="529" customFormat="1" ht="15.75" hidden="1" customHeight="1">
      <c r="A851" s="589"/>
      <c r="B851" s="592" t="s">
        <v>2341</v>
      </c>
      <c r="C851" s="601" t="s">
        <v>2340</v>
      </c>
      <c r="D851" s="586"/>
      <c r="E851" s="585">
        <f>F851-4</f>
        <v>44266</v>
      </c>
      <c r="F851" s="584">
        <f>F850+7</f>
        <v>44270</v>
      </c>
      <c r="G851" s="584">
        <f>F851+13</f>
        <v>44283</v>
      </c>
    </row>
    <row r="852" spans="1:7" s="529" customFormat="1" ht="15.75" hidden="1" customHeight="1">
      <c r="A852" s="589"/>
      <c r="B852" s="592" t="s">
        <v>2339</v>
      </c>
      <c r="C852" s="601" t="s">
        <v>2338</v>
      </c>
      <c r="D852" s="586"/>
      <c r="E852" s="585">
        <f>F852-4</f>
        <v>44273</v>
      </c>
      <c r="F852" s="584">
        <f>F851+7</f>
        <v>44277</v>
      </c>
      <c r="G852" s="584">
        <f>F852+13</f>
        <v>44290</v>
      </c>
    </row>
    <row r="853" spans="1:7" s="529" customFormat="1" ht="15.75" hidden="1" customHeight="1">
      <c r="A853" s="589"/>
      <c r="B853" s="600" t="s">
        <v>2337</v>
      </c>
      <c r="C853" s="592" t="s">
        <v>2328</v>
      </c>
      <c r="D853" s="586"/>
      <c r="E853" s="585">
        <f>F853-4</f>
        <v>44280</v>
      </c>
      <c r="F853" s="584">
        <f>F852+7</f>
        <v>44284</v>
      </c>
      <c r="G853" s="584">
        <f>F853+13</f>
        <v>44297</v>
      </c>
    </row>
    <row r="854" spans="1:7" s="548" customFormat="1" ht="15" hidden="1" customHeight="1">
      <c r="A854" s="599" t="s">
        <v>2334</v>
      </c>
      <c r="B854" s="599"/>
      <c r="C854" s="598"/>
      <c r="D854" s="597"/>
      <c r="E854" s="596"/>
      <c r="F854" s="596"/>
      <c r="G854" s="584">
        <f>F854+13</f>
        <v>13</v>
      </c>
    </row>
    <row r="855" spans="1:7" s="529" customFormat="1" ht="15" hidden="1" customHeight="1">
      <c r="A855" s="589"/>
      <c r="B855" s="595" t="s">
        <v>5</v>
      </c>
      <c r="C855" s="563" t="s">
        <v>6</v>
      </c>
      <c r="D855" s="563" t="s">
        <v>868</v>
      </c>
      <c r="E855" s="584" t="s">
        <v>2310</v>
      </c>
      <c r="F855" s="584" t="s">
        <v>869</v>
      </c>
      <c r="G855" s="584" t="e">
        <f>F855+13</f>
        <v>#VALUE!</v>
      </c>
    </row>
    <row r="856" spans="1:7" s="529" customFormat="1" ht="15" hidden="1" customHeight="1">
      <c r="A856" s="589"/>
      <c r="B856" s="594"/>
      <c r="C856" s="593"/>
      <c r="D856" s="593"/>
      <c r="E856" s="584" t="s">
        <v>2309</v>
      </c>
      <c r="F856" s="584" t="s">
        <v>10</v>
      </c>
      <c r="G856" s="584" t="e">
        <f>F856+13</f>
        <v>#VALUE!</v>
      </c>
    </row>
    <row r="857" spans="1:7" s="529" customFormat="1" ht="15" hidden="1" customHeight="1">
      <c r="A857" s="589"/>
      <c r="B857" s="592"/>
      <c r="C857" s="601"/>
      <c r="D857" s="586" t="s">
        <v>2336</v>
      </c>
      <c r="E857" s="585">
        <f>F857-4</f>
        <v>44075</v>
      </c>
      <c r="F857" s="584">
        <v>44079</v>
      </c>
      <c r="G857" s="584">
        <f>F857+13</f>
        <v>44092</v>
      </c>
    </row>
    <row r="858" spans="1:7" s="529" customFormat="1" ht="15" hidden="1" customHeight="1">
      <c r="A858" s="589"/>
      <c r="B858" s="592"/>
      <c r="C858" s="601"/>
      <c r="D858" s="586"/>
      <c r="E858" s="585">
        <f>F858-4</f>
        <v>44082</v>
      </c>
      <c r="F858" s="584">
        <f>F857+7</f>
        <v>44086</v>
      </c>
      <c r="G858" s="584">
        <f>F858+13</f>
        <v>44099</v>
      </c>
    </row>
    <row r="859" spans="1:7" s="529" customFormat="1" ht="18" hidden="1" customHeight="1">
      <c r="A859" s="589"/>
      <c r="B859" s="592"/>
      <c r="C859" s="601"/>
      <c r="D859" s="586"/>
      <c r="E859" s="585">
        <f>F859-4</f>
        <v>44089</v>
      </c>
      <c r="F859" s="584">
        <f>F858+7</f>
        <v>44093</v>
      </c>
      <c r="G859" s="584">
        <f>F859+13</f>
        <v>44106</v>
      </c>
    </row>
    <row r="860" spans="1:7" s="529" customFormat="1" ht="18" hidden="1" customHeight="1">
      <c r="A860" s="589"/>
      <c r="B860" s="592"/>
      <c r="C860" s="601"/>
      <c r="D860" s="586"/>
      <c r="E860" s="585">
        <f>F860-4</f>
        <v>44096</v>
      </c>
      <c r="F860" s="584">
        <f>F859+7</f>
        <v>44100</v>
      </c>
      <c r="G860" s="584">
        <f>F860+13</f>
        <v>44113</v>
      </c>
    </row>
    <row r="861" spans="1:7" s="529" customFormat="1" ht="17.25" hidden="1" customHeight="1">
      <c r="A861" s="589"/>
      <c r="B861" s="600"/>
      <c r="C861" s="592"/>
      <c r="D861" s="586"/>
      <c r="E861" s="585">
        <f>F861-4</f>
        <v>44103</v>
      </c>
      <c r="F861" s="584">
        <f>F860+7</f>
        <v>44107</v>
      </c>
      <c r="G861" s="584">
        <f>F861+13</f>
        <v>44120</v>
      </c>
    </row>
    <row r="862" spans="1:7" s="548" customFormat="1" ht="15" hidden="1" customHeight="1">
      <c r="A862" s="599" t="s">
        <v>2334</v>
      </c>
      <c r="B862" s="599"/>
      <c r="C862" s="598"/>
      <c r="D862" s="597"/>
      <c r="E862" s="596"/>
      <c r="F862" s="596"/>
      <c r="G862" s="584">
        <f>F862+13</f>
        <v>13</v>
      </c>
    </row>
    <row r="863" spans="1:7" s="529" customFormat="1" ht="15" hidden="1" customHeight="1">
      <c r="A863" s="589"/>
      <c r="B863" s="595" t="s">
        <v>5</v>
      </c>
      <c r="C863" s="563" t="s">
        <v>6</v>
      </c>
      <c r="D863" s="563" t="s">
        <v>868</v>
      </c>
      <c r="E863" s="584" t="s">
        <v>2310</v>
      </c>
      <c r="F863" s="584" t="s">
        <v>869</v>
      </c>
      <c r="G863" s="584" t="e">
        <f>F863+13</f>
        <v>#VALUE!</v>
      </c>
    </row>
    <row r="864" spans="1:7" s="529" customFormat="1" ht="15" hidden="1" customHeight="1">
      <c r="A864" s="589"/>
      <c r="B864" s="594"/>
      <c r="C864" s="593"/>
      <c r="D864" s="593"/>
      <c r="E864" s="584" t="s">
        <v>2309</v>
      </c>
      <c r="F864" s="584" t="s">
        <v>10</v>
      </c>
      <c r="G864" s="584" t="e">
        <f>F864+13</f>
        <v>#VALUE!</v>
      </c>
    </row>
    <row r="865" spans="1:8" s="529" customFormat="1" ht="16.5" hidden="1" customHeight="1">
      <c r="A865" s="589"/>
      <c r="B865" s="592"/>
      <c r="C865" s="601"/>
      <c r="D865" s="586" t="s">
        <v>2335</v>
      </c>
      <c r="E865" s="585">
        <f>F865-4</f>
        <v>44252</v>
      </c>
      <c r="F865" s="584">
        <v>44256</v>
      </c>
      <c r="G865" s="584">
        <f>F865+13</f>
        <v>44269</v>
      </c>
    </row>
    <row r="866" spans="1:8" s="529" customFormat="1" ht="15" hidden="1" customHeight="1">
      <c r="A866" s="589"/>
      <c r="B866" s="592"/>
      <c r="C866" s="601"/>
      <c r="D866" s="586"/>
      <c r="E866" s="585">
        <f>F866-4</f>
        <v>44259</v>
      </c>
      <c r="F866" s="584">
        <f>F865+7</f>
        <v>44263</v>
      </c>
      <c r="G866" s="584">
        <f>F866+13</f>
        <v>44276</v>
      </c>
    </row>
    <row r="867" spans="1:8" s="529" customFormat="1" ht="18" hidden="1" customHeight="1">
      <c r="A867" s="589"/>
      <c r="B867" s="592"/>
      <c r="C867" s="601"/>
      <c r="D867" s="586"/>
      <c r="E867" s="585">
        <f>F867-4</f>
        <v>44266</v>
      </c>
      <c r="F867" s="584">
        <f>F866+7</f>
        <v>44270</v>
      </c>
      <c r="G867" s="584">
        <f>F867+13</f>
        <v>44283</v>
      </c>
    </row>
    <row r="868" spans="1:8" s="529" customFormat="1" ht="18" hidden="1" customHeight="1">
      <c r="A868" s="589"/>
      <c r="B868" s="592"/>
      <c r="C868" s="601"/>
      <c r="D868" s="586"/>
      <c r="E868" s="585">
        <f>F868-4</f>
        <v>44273</v>
      </c>
      <c r="F868" s="584">
        <f>F867+7</f>
        <v>44277</v>
      </c>
      <c r="G868" s="584">
        <f>F868+13</f>
        <v>44290</v>
      </c>
    </row>
    <row r="869" spans="1:8" s="529" customFormat="1" ht="17.25" hidden="1" customHeight="1">
      <c r="A869" s="589"/>
      <c r="B869" s="600"/>
      <c r="C869" s="592"/>
      <c r="D869" s="586"/>
      <c r="E869" s="585">
        <f>F869-4</f>
        <v>44280</v>
      </c>
      <c r="F869" s="584">
        <f>F868+7</f>
        <v>44284</v>
      </c>
      <c r="G869" s="584">
        <f>F869+13</f>
        <v>44297</v>
      </c>
    </row>
    <row r="870" spans="1:8" s="548" customFormat="1" ht="15" hidden="1" customHeight="1">
      <c r="A870" s="599" t="s">
        <v>2334</v>
      </c>
      <c r="B870" s="599"/>
      <c r="C870" s="598"/>
      <c r="D870" s="597"/>
      <c r="E870" s="596"/>
      <c r="F870" s="596"/>
      <c r="G870" s="584">
        <f>F870+13</f>
        <v>13</v>
      </c>
    </row>
    <row r="871" spans="1:8" s="529" customFormat="1" ht="15" hidden="1" customHeight="1">
      <c r="A871" s="589"/>
      <c r="B871" s="595" t="s">
        <v>5</v>
      </c>
      <c r="C871" s="563" t="s">
        <v>6</v>
      </c>
      <c r="D871" s="563" t="s">
        <v>868</v>
      </c>
      <c r="E871" s="584" t="s">
        <v>2310</v>
      </c>
      <c r="F871" s="584" t="s">
        <v>869</v>
      </c>
      <c r="G871" s="584" t="e">
        <f>F871+13</f>
        <v>#VALUE!</v>
      </c>
    </row>
    <row r="872" spans="1:8" s="529" customFormat="1" ht="15" hidden="1" customHeight="1">
      <c r="A872" s="589"/>
      <c r="B872" s="594"/>
      <c r="C872" s="593"/>
      <c r="D872" s="593"/>
      <c r="E872" s="584" t="s">
        <v>2309</v>
      </c>
      <c r="F872" s="584" t="s">
        <v>10</v>
      </c>
      <c r="G872" s="584" t="e">
        <f>F872+13</f>
        <v>#VALUE!</v>
      </c>
    </row>
    <row r="873" spans="1:8" s="529" customFormat="1" ht="15" hidden="1" customHeight="1">
      <c r="A873" s="589"/>
      <c r="B873" s="592" t="s">
        <v>2333</v>
      </c>
      <c r="C873" s="592" t="s">
        <v>2333</v>
      </c>
      <c r="D873" s="586" t="s">
        <v>814</v>
      </c>
      <c r="E873" s="585">
        <f>F873-5</f>
        <v>43767</v>
      </c>
      <c r="F873" s="584">
        <v>43772</v>
      </c>
      <c r="G873" s="584">
        <f>F873+13</f>
        <v>43785</v>
      </c>
    </row>
    <row r="874" spans="1:8" s="529" customFormat="1" ht="15" hidden="1" customHeight="1">
      <c r="A874" s="589"/>
      <c r="B874" s="592" t="s">
        <v>2332</v>
      </c>
      <c r="C874" s="592" t="s">
        <v>2331</v>
      </c>
      <c r="D874" s="586"/>
      <c r="E874" s="585">
        <f>F874-5</f>
        <v>43774</v>
      </c>
      <c r="F874" s="584">
        <f>F873+7</f>
        <v>43779</v>
      </c>
      <c r="G874" s="584">
        <f>F874+13</f>
        <v>43792</v>
      </c>
    </row>
    <row r="875" spans="1:8" s="529" customFormat="1" ht="18" hidden="1" customHeight="1">
      <c r="A875" s="589"/>
      <c r="B875" s="592" t="s">
        <v>2328</v>
      </c>
      <c r="C875" s="590" t="s">
        <v>2328</v>
      </c>
      <c r="D875" s="586"/>
      <c r="E875" s="585">
        <f>F875-5</f>
        <v>43781</v>
      </c>
      <c r="F875" s="584">
        <f>F874+7</f>
        <v>43786</v>
      </c>
      <c r="G875" s="584">
        <f>F875+13</f>
        <v>43799</v>
      </c>
    </row>
    <row r="876" spans="1:8" s="529" customFormat="1" ht="18" hidden="1" customHeight="1">
      <c r="A876" s="589"/>
      <c r="B876" s="591" t="s">
        <v>2330</v>
      </c>
      <c r="C876" s="590" t="s">
        <v>2329</v>
      </c>
      <c r="D876" s="586"/>
      <c r="E876" s="585">
        <f>F876-5</f>
        <v>43788</v>
      </c>
      <c r="F876" s="584">
        <f>F875+7</f>
        <v>43793</v>
      </c>
      <c r="G876" s="584">
        <f>F876+13</f>
        <v>43806</v>
      </c>
    </row>
    <row r="877" spans="1:8" s="529" customFormat="1" ht="19.5" hidden="1" customHeight="1">
      <c r="A877" s="589"/>
      <c r="B877" s="588" t="s">
        <v>2328</v>
      </c>
      <c r="C877" s="587" t="s">
        <v>2328</v>
      </c>
      <c r="D877" s="586"/>
      <c r="E877" s="585">
        <f>F877-5</f>
        <v>43795</v>
      </c>
      <c r="F877" s="584">
        <f>F876+7</f>
        <v>43800</v>
      </c>
      <c r="G877" s="584">
        <f>F877+13</f>
        <v>43813</v>
      </c>
    </row>
    <row r="878" spans="1:8" s="519" customFormat="1" ht="18" customHeight="1">
      <c r="A878" s="583" t="s">
        <v>2327</v>
      </c>
      <c r="B878" s="582"/>
      <c r="C878" s="581"/>
      <c r="D878" s="581"/>
      <c r="E878" s="581"/>
      <c r="F878" s="581"/>
      <c r="G878" s="581"/>
      <c r="H878" s="529"/>
    </row>
    <row r="879" spans="1:8" s="548" customFormat="1" ht="15.75" customHeight="1">
      <c r="A879" s="580" t="s">
        <v>2326</v>
      </c>
      <c r="B879" s="580"/>
      <c r="C879" s="579"/>
      <c r="D879" s="550"/>
      <c r="E879" s="550"/>
      <c r="F879" s="549"/>
      <c r="G879" s="549"/>
    </row>
    <row r="880" spans="1:8" s="529" customFormat="1" ht="15">
      <c r="A880" s="536"/>
      <c r="B880" s="565" t="s">
        <v>2319</v>
      </c>
      <c r="C880" s="564"/>
      <c r="D880" s="578" t="s">
        <v>868</v>
      </c>
      <c r="E880" s="542" t="s">
        <v>2310</v>
      </c>
      <c r="F880" s="541" t="s">
        <v>869</v>
      </c>
      <c r="G880" s="540" t="s">
        <v>425</v>
      </c>
    </row>
    <row r="881" spans="1:7" s="529" customFormat="1" ht="15">
      <c r="A881" s="536"/>
      <c r="B881" s="562"/>
      <c r="C881" s="561"/>
      <c r="D881" s="577"/>
      <c r="E881" s="542" t="s">
        <v>2309</v>
      </c>
      <c r="F881" s="541" t="s">
        <v>10</v>
      </c>
      <c r="G881" s="540" t="s">
        <v>11</v>
      </c>
    </row>
    <row r="882" spans="1:7" s="529" customFormat="1" ht="15">
      <c r="A882" s="536"/>
      <c r="B882" s="535" t="s">
        <v>2325</v>
      </c>
      <c r="C882" s="534"/>
      <c r="D882" s="576" t="s">
        <v>2324</v>
      </c>
      <c r="E882" s="538">
        <f>F882-5</f>
        <v>46199</v>
      </c>
      <c r="F882" s="539">
        <v>46204</v>
      </c>
      <c r="G882" s="537">
        <f>F882+2</f>
        <v>46206</v>
      </c>
    </row>
    <row r="883" spans="1:7" s="529" customFormat="1" ht="15">
      <c r="A883" s="536"/>
      <c r="B883" s="573" t="s">
        <v>2323</v>
      </c>
      <c r="C883" s="572"/>
      <c r="D883" s="557"/>
      <c r="E883" s="555">
        <f>F883-5</f>
        <v>46206</v>
      </c>
      <c r="F883" s="575">
        <f>F882+7</f>
        <v>46211</v>
      </c>
      <c r="G883" s="537">
        <f>F883+2</f>
        <v>46213</v>
      </c>
    </row>
    <row r="884" spans="1:7" s="529" customFormat="1" ht="15">
      <c r="A884" s="536"/>
      <c r="B884" s="573" t="s">
        <v>2322</v>
      </c>
      <c r="C884" s="572"/>
      <c r="D884" s="557"/>
      <c r="E884" s="555">
        <f>F884-5</f>
        <v>46213</v>
      </c>
      <c r="F884" s="574">
        <f>F883+7</f>
        <v>46218</v>
      </c>
      <c r="G884" s="530">
        <f>F884+2</f>
        <v>46220</v>
      </c>
    </row>
    <row r="885" spans="1:7" s="529" customFormat="1" ht="15">
      <c r="A885" s="536"/>
      <c r="B885" s="573" t="s">
        <v>2321</v>
      </c>
      <c r="C885" s="572"/>
      <c r="D885" s="557"/>
      <c r="E885" s="555">
        <f>F885-5</f>
        <v>46220</v>
      </c>
      <c r="F885" s="571">
        <f>F884+7</f>
        <v>46225</v>
      </c>
      <c r="G885" s="554">
        <f>F885+2</f>
        <v>46227</v>
      </c>
    </row>
    <row r="886" spans="1:7" s="529" customFormat="1" ht="15">
      <c r="A886" s="536"/>
      <c r="B886" s="573" t="s">
        <v>2320</v>
      </c>
      <c r="C886" s="572"/>
      <c r="D886" s="556"/>
      <c r="E886" s="555">
        <f>F886-5</f>
        <v>46227</v>
      </c>
      <c r="F886" s="571">
        <f>F885+7</f>
        <v>46232</v>
      </c>
      <c r="G886" s="554">
        <f>F886+2</f>
        <v>46234</v>
      </c>
    </row>
    <row r="887" spans="1:7" s="529" customFormat="1" ht="15">
      <c r="A887" s="536"/>
      <c r="B887" s="549"/>
      <c r="C887" s="570"/>
      <c r="D887" s="569"/>
      <c r="E887" s="568"/>
      <c r="F887" s="567"/>
      <c r="G887" s="566"/>
    </row>
    <row r="888" spans="1:7" s="529" customFormat="1" ht="15">
      <c r="A888" s="536"/>
      <c r="B888" s="565" t="s">
        <v>2319</v>
      </c>
      <c r="C888" s="564"/>
      <c r="D888" s="563" t="s">
        <v>868</v>
      </c>
      <c r="E888" s="559" t="s">
        <v>2310</v>
      </c>
      <c r="F888" s="559" t="s">
        <v>869</v>
      </c>
      <c r="G888" s="559" t="s">
        <v>425</v>
      </c>
    </row>
    <row r="889" spans="1:7" s="529" customFormat="1" ht="15">
      <c r="A889" s="536"/>
      <c r="B889" s="562"/>
      <c r="C889" s="561"/>
      <c r="D889" s="560"/>
      <c r="E889" s="559" t="s">
        <v>2309</v>
      </c>
      <c r="F889" s="559" t="s">
        <v>10</v>
      </c>
      <c r="G889" s="559" t="s">
        <v>11</v>
      </c>
    </row>
    <row r="890" spans="1:7" s="529" customFormat="1" ht="15">
      <c r="A890" s="536"/>
      <c r="B890" s="535" t="s">
        <v>2318</v>
      </c>
      <c r="C890" s="534"/>
      <c r="D890" s="558" t="s">
        <v>2317</v>
      </c>
      <c r="E890" s="555">
        <f>F890-5</f>
        <v>46203</v>
      </c>
      <c r="F890" s="537">
        <v>46208</v>
      </c>
      <c r="G890" s="537">
        <f>F890+2</f>
        <v>46210</v>
      </c>
    </row>
    <row r="891" spans="1:7" s="529" customFormat="1" ht="15">
      <c r="A891" s="536"/>
      <c r="B891" s="535" t="s">
        <v>2316</v>
      </c>
      <c r="C891" s="534"/>
      <c r="D891" s="557"/>
      <c r="E891" s="555">
        <f>F891-5</f>
        <v>46210</v>
      </c>
      <c r="F891" s="537">
        <f>F890+7</f>
        <v>46215</v>
      </c>
      <c r="G891" s="537">
        <f>F891+2</f>
        <v>46217</v>
      </c>
    </row>
    <row r="892" spans="1:7" s="529" customFormat="1" ht="15">
      <c r="A892" s="536"/>
      <c r="B892" s="535" t="s">
        <v>2315</v>
      </c>
      <c r="C892" s="534"/>
      <c r="D892" s="557"/>
      <c r="E892" s="555">
        <f>F892-5</f>
        <v>46217</v>
      </c>
      <c r="F892" s="530">
        <f>F891+7</f>
        <v>46222</v>
      </c>
      <c r="G892" s="530">
        <f>F892+2</f>
        <v>46224</v>
      </c>
    </row>
    <row r="893" spans="1:7" s="529" customFormat="1" ht="15">
      <c r="A893" s="536"/>
      <c r="B893" s="535" t="s">
        <v>2314</v>
      </c>
      <c r="C893" s="534"/>
      <c r="D893" s="557"/>
      <c r="E893" s="555">
        <f>F893-5</f>
        <v>46224</v>
      </c>
      <c r="F893" s="554">
        <f>F892+7</f>
        <v>46229</v>
      </c>
      <c r="G893" s="554">
        <f>F893+2</f>
        <v>46231</v>
      </c>
    </row>
    <row r="894" spans="1:7" s="529" customFormat="1" ht="15">
      <c r="A894" s="536"/>
      <c r="B894" s="535" t="s">
        <v>2313</v>
      </c>
      <c r="C894" s="534"/>
      <c r="D894" s="556"/>
      <c r="E894" s="555">
        <f>F894-5</f>
        <v>46231</v>
      </c>
      <c r="F894" s="554">
        <f>F893+7</f>
        <v>46236</v>
      </c>
      <c r="G894" s="554">
        <f>F894+2</f>
        <v>46238</v>
      </c>
    </row>
    <row r="895" spans="1:7" s="548" customFormat="1" ht="15">
      <c r="A895" s="553" t="s">
        <v>2312</v>
      </c>
      <c r="B895" s="553"/>
      <c r="C895" s="552"/>
      <c r="D895" s="551"/>
      <c r="E895" s="550"/>
      <c r="F895" s="549"/>
      <c r="G895" s="549"/>
    </row>
    <row r="896" spans="1:7" s="529" customFormat="1" ht="15">
      <c r="A896" s="536"/>
      <c r="B896" s="547" t="s">
        <v>2311</v>
      </c>
      <c r="C896" s="546"/>
      <c r="D896" s="543" t="s">
        <v>868</v>
      </c>
      <c r="E896" s="542" t="s">
        <v>2310</v>
      </c>
      <c r="F896" s="541" t="s">
        <v>869</v>
      </c>
      <c r="G896" s="540" t="s">
        <v>437</v>
      </c>
    </row>
    <row r="897" spans="1:7" s="529" customFormat="1" ht="15">
      <c r="A897" s="536"/>
      <c r="B897" s="545"/>
      <c r="C897" s="544"/>
      <c r="D897" s="543"/>
      <c r="E897" s="542" t="s">
        <v>2309</v>
      </c>
      <c r="F897" s="541" t="s">
        <v>10</v>
      </c>
      <c r="G897" s="540" t="s">
        <v>11</v>
      </c>
    </row>
    <row r="898" spans="1:7" s="529" customFormat="1" ht="15">
      <c r="A898" s="536"/>
      <c r="B898" s="535" t="s">
        <v>2308</v>
      </c>
      <c r="C898" s="534"/>
      <c r="D898" s="533" t="s">
        <v>2307</v>
      </c>
      <c r="E898" s="538">
        <f>F898-5</f>
        <v>46172</v>
      </c>
      <c r="F898" s="539">
        <v>46177</v>
      </c>
      <c r="G898" s="537">
        <f>F898+1</f>
        <v>46178</v>
      </c>
    </row>
    <row r="899" spans="1:7" s="529" customFormat="1" ht="15" customHeight="1">
      <c r="A899" s="536"/>
      <c r="B899" s="525" t="s">
        <v>2306</v>
      </c>
      <c r="C899" s="524"/>
      <c r="D899" s="533"/>
      <c r="E899" s="538">
        <f>F899-5</f>
        <v>46175</v>
      </c>
      <c r="F899" s="539">
        <v>46180</v>
      </c>
      <c r="G899" s="537">
        <f>F899+1</f>
        <v>46181</v>
      </c>
    </row>
    <row r="900" spans="1:7" s="529" customFormat="1" ht="15">
      <c r="A900" s="536"/>
      <c r="B900" s="525" t="s">
        <v>2305</v>
      </c>
      <c r="C900" s="524"/>
      <c r="D900" s="523"/>
      <c r="E900" s="538">
        <f>F900-5</f>
        <v>46179</v>
      </c>
      <c r="F900" s="537">
        <f>F898+7</f>
        <v>46184</v>
      </c>
      <c r="G900" s="537">
        <f>F900+1</f>
        <v>46185</v>
      </c>
    </row>
    <row r="901" spans="1:7" s="529" customFormat="1" ht="15" customHeight="1">
      <c r="A901" s="536"/>
      <c r="B901" s="525" t="s">
        <v>2304</v>
      </c>
      <c r="C901" s="524"/>
      <c r="D901" s="523"/>
      <c r="E901" s="538">
        <f>F901-5</f>
        <v>46182</v>
      </c>
      <c r="F901" s="537">
        <f>F899+7</f>
        <v>46187</v>
      </c>
      <c r="G901" s="537">
        <f>F901+1</f>
        <v>46188</v>
      </c>
    </row>
    <row r="902" spans="1:7" s="529" customFormat="1" ht="15">
      <c r="A902" s="536"/>
      <c r="B902" s="525" t="s">
        <v>2303</v>
      </c>
      <c r="C902" s="524"/>
      <c r="D902" s="523"/>
      <c r="E902" s="538">
        <f>F902-5</f>
        <v>46186</v>
      </c>
      <c r="F902" s="537">
        <f>F900+7</f>
        <v>46191</v>
      </c>
      <c r="G902" s="537">
        <f>F902+1</f>
        <v>46192</v>
      </c>
    </row>
    <row r="903" spans="1:7" s="529" customFormat="1" ht="15" customHeight="1">
      <c r="A903" s="536"/>
      <c r="B903" s="535" t="s">
        <v>2302</v>
      </c>
      <c r="C903" s="534"/>
      <c r="D903" s="533"/>
      <c r="E903" s="532">
        <f>F903-5</f>
        <v>46189</v>
      </c>
      <c r="F903" s="531">
        <f>F901+7</f>
        <v>46194</v>
      </c>
      <c r="G903" s="530">
        <f>F903+1</f>
        <v>46195</v>
      </c>
    </row>
    <row r="904" spans="1:7">
      <c r="B904" s="525" t="s">
        <v>2301</v>
      </c>
      <c r="C904" s="524"/>
      <c r="D904" s="523"/>
      <c r="E904" s="528">
        <f>F904-5</f>
        <v>46193</v>
      </c>
      <c r="F904" s="527">
        <f>F902+7</f>
        <v>46198</v>
      </c>
      <c r="G904" s="526">
        <f>F904+1</f>
        <v>46199</v>
      </c>
    </row>
    <row r="905" spans="1:7">
      <c r="B905" s="525" t="s">
        <v>2300</v>
      </c>
      <c r="C905" s="524"/>
      <c r="D905" s="523"/>
      <c r="E905" s="522">
        <f>F905-5</f>
        <v>46196</v>
      </c>
      <c r="F905" s="522">
        <f>F903+7</f>
        <v>46201</v>
      </c>
      <c r="G905" s="522">
        <f>F905+1</f>
        <v>46202</v>
      </c>
    </row>
    <row r="906" spans="1:7">
      <c r="B906" s="525" t="s">
        <v>2299</v>
      </c>
      <c r="C906" s="524"/>
      <c r="D906" s="523"/>
      <c r="E906" s="522">
        <f>F906-5</f>
        <v>46200</v>
      </c>
      <c r="F906" s="522">
        <f>F904+7</f>
        <v>46205</v>
      </c>
      <c r="G906" s="522">
        <f>F906+1</f>
        <v>46206</v>
      </c>
    </row>
  </sheetData>
  <mergeCells count="788">
    <mergeCell ref="B602:C602"/>
    <mergeCell ref="A704:G704"/>
    <mergeCell ref="B532:C532"/>
    <mergeCell ref="B533:C533"/>
    <mergeCell ref="B534:C534"/>
    <mergeCell ref="D591:D595"/>
    <mergeCell ref="A596:G596"/>
    <mergeCell ref="A597:A602"/>
    <mergeCell ref="D597:D598"/>
    <mergeCell ref="D599:D603"/>
    <mergeCell ref="B591:C591"/>
    <mergeCell ref="D515:D516"/>
    <mergeCell ref="D517:D521"/>
    <mergeCell ref="B517:C517"/>
    <mergeCell ref="B653:C654"/>
    <mergeCell ref="B655:C655"/>
    <mergeCell ref="B656:C656"/>
    <mergeCell ref="B592:C592"/>
    <mergeCell ref="B593:C593"/>
    <mergeCell ref="B594:C594"/>
    <mergeCell ref="B595:C595"/>
    <mergeCell ref="B245:C245"/>
    <mergeCell ref="B246:C246"/>
    <mergeCell ref="A522:B522"/>
    <mergeCell ref="D523:D524"/>
    <mergeCell ref="D525:D529"/>
    <mergeCell ref="B525:C525"/>
    <mergeCell ref="B526:C526"/>
    <mergeCell ref="B527:C527"/>
    <mergeCell ref="B528:C528"/>
    <mergeCell ref="B529:C529"/>
    <mergeCell ref="D530:D531"/>
    <mergeCell ref="D532:D536"/>
    <mergeCell ref="B535:C535"/>
    <mergeCell ref="B536:C536"/>
    <mergeCell ref="B247:C248"/>
    <mergeCell ref="B239:C240"/>
    <mergeCell ref="B241:C241"/>
    <mergeCell ref="B242:C242"/>
    <mergeCell ref="B243:C243"/>
    <mergeCell ref="B244:C244"/>
    <mergeCell ref="D660:D661"/>
    <mergeCell ref="D662:D666"/>
    <mergeCell ref="D668:D669"/>
    <mergeCell ref="D670:D674"/>
    <mergeCell ref="D675:D676"/>
    <mergeCell ref="D677:D681"/>
    <mergeCell ref="D653:D654"/>
    <mergeCell ref="D655:D659"/>
    <mergeCell ref="D640:D644"/>
    <mergeCell ref="B645:B646"/>
    <mergeCell ref="D645:D646"/>
    <mergeCell ref="D647:D651"/>
    <mergeCell ref="B657:C657"/>
    <mergeCell ref="B658:C658"/>
    <mergeCell ref="B659:C659"/>
    <mergeCell ref="D898:D906"/>
    <mergeCell ref="A604:G604"/>
    <mergeCell ref="A605:A610"/>
    <mergeCell ref="D605:D606"/>
    <mergeCell ref="D607:D611"/>
    <mergeCell ref="A612:G612"/>
    <mergeCell ref="A613:A618"/>
    <mergeCell ref="D613:D614"/>
    <mergeCell ref="D615:D619"/>
    <mergeCell ref="A652:B652"/>
    <mergeCell ref="D589:D590"/>
    <mergeCell ref="B574:C575"/>
    <mergeCell ref="B589:C590"/>
    <mergeCell ref="B578:C578"/>
    <mergeCell ref="B579:C579"/>
    <mergeCell ref="B580:C580"/>
    <mergeCell ref="D576:D580"/>
    <mergeCell ref="A581:B581"/>
    <mergeCell ref="B582:B583"/>
    <mergeCell ref="C582:C583"/>
    <mergeCell ref="D582:D583"/>
    <mergeCell ref="D584:D588"/>
    <mergeCell ref="B545:C546"/>
    <mergeCell ref="B553:C554"/>
    <mergeCell ref="B556:C556"/>
    <mergeCell ref="B557:C557"/>
    <mergeCell ref="D569:D573"/>
    <mergeCell ref="D574:D575"/>
    <mergeCell ref="A544:B544"/>
    <mergeCell ref="D545:D546"/>
    <mergeCell ref="D547:D551"/>
    <mergeCell ref="A552:B552"/>
    <mergeCell ref="D553:D554"/>
    <mergeCell ref="B547:C547"/>
    <mergeCell ref="B548:C548"/>
    <mergeCell ref="B549:C549"/>
    <mergeCell ref="B550:C550"/>
    <mergeCell ref="B551:C551"/>
    <mergeCell ref="D555:D559"/>
    <mergeCell ref="B560:B561"/>
    <mergeCell ref="C560:C561"/>
    <mergeCell ref="D560:D561"/>
    <mergeCell ref="D562:D566"/>
    <mergeCell ref="B567:B568"/>
    <mergeCell ref="C567:C568"/>
    <mergeCell ref="D567:D568"/>
    <mergeCell ref="B555:C555"/>
    <mergeCell ref="D537:D538"/>
    <mergeCell ref="B539:C539"/>
    <mergeCell ref="D539:D543"/>
    <mergeCell ref="B540:C540"/>
    <mergeCell ref="B541:C541"/>
    <mergeCell ref="B542:C542"/>
    <mergeCell ref="B543:C543"/>
    <mergeCell ref="B518:C518"/>
    <mergeCell ref="B519:C519"/>
    <mergeCell ref="B520:C520"/>
    <mergeCell ref="B521:C521"/>
    <mergeCell ref="B515:C516"/>
    <mergeCell ref="B537:C538"/>
    <mergeCell ref="B523:C524"/>
    <mergeCell ref="D502:D506"/>
    <mergeCell ref="D507:D508"/>
    <mergeCell ref="D509:D513"/>
    <mergeCell ref="B509:C509"/>
    <mergeCell ref="B510:C510"/>
    <mergeCell ref="B511:C511"/>
    <mergeCell ref="B512:C512"/>
    <mergeCell ref="B513:C513"/>
    <mergeCell ref="B507:C508"/>
    <mergeCell ref="B493:B494"/>
    <mergeCell ref="C493:C494"/>
    <mergeCell ref="D493:D494"/>
    <mergeCell ref="D495:D499"/>
    <mergeCell ref="B500:B501"/>
    <mergeCell ref="C500:C501"/>
    <mergeCell ref="D500:D501"/>
    <mergeCell ref="B484:B485"/>
    <mergeCell ref="C484:C485"/>
    <mergeCell ref="D484:D485"/>
    <mergeCell ref="D486:D490"/>
    <mergeCell ref="A491:G491"/>
    <mergeCell ref="A492:B492"/>
    <mergeCell ref="D471:D475"/>
    <mergeCell ref="B476:B477"/>
    <mergeCell ref="C476:C477"/>
    <mergeCell ref="D476:D477"/>
    <mergeCell ref="D478:D482"/>
    <mergeCell ref="A483:G483"/>
    <mergeCell ref="B453:C453"/>
    <mergeCell ref="B447:C448"/>
    <mergeCell ref="D462:D463"/>
    <mergeCell ref="D464:D468"/>
    <mergeCell ref="B469:B470"/>
    <mergeCell ref="C469:C470"/>
    <mergeCell ref="D469:D470"/>
    <mergeCell ref="D449:D453"/>
    <mergeCell ref="A454:B454"/>
    <mergeCell ref="B455:B456"/>
    <mergeCell ref="C455:C456"/>
    <mergeCell ref="D455:D456"/>
    <mergeCell ref="D457:D461"/>
    <mergeCell ref="B449:C449"/>
    <mergeCell ref="B450:C450"/>
    <mergeCell ref="B451:C451"/>
    <mergeCell ref="B452:C452"/>
    <mergeCell ref="D435:D439"/>
    <mergeCell ref="B440:B441"/>
    <mergeCell ref="C440:C441"/>
    <mergeCell ref="D440:D441"/>
    <mergeCell ref="D442:D446"/>
    <mergeCell ref="D447:D448"/>
    <mergeCell ref="B424:C424"/>
    <mergeCell ref="B418:C419"/>
    <mergeCell ref="D428:D432"/>
    <mergeCell ref="B433:B434"/>
    <mergeCell ref="C433:C434"/>
    <mergeCell ref="D433:D434"/>
    <mergeCell ref="D418:D419"/>
    <mergeCell ref="D420:D424"/>
    <mergeCell ref="A425:B425"/>
    <mergeCell ref="B426:B427"/>
    <mergeCell ref="C426:C427"/>
    <mergeCell ref="D426:D427"/>
    <mergeCell ref="B420:C420"/>
    <mergeCell ref="B421:C421"/>
    <mergeCell ref="B422:C422"/>
    <mergeCell ref="B423:C423"/>
    <mergeCell ref="D412:D416"/>
    <mergeCell ref="B405:C405"/>
    <mergeCell ref="B406:C406"/>
    <mergeCell ref="B407:C407"/>
    <mergeCell ref="B408:C408"/>
    <mergeCell ref="B409:C409"/>
    <mergeCell ref="B394:C394"/>
    <mergeCell ref="B388:C389"/>
    <mergeCell ref="D397:D401"/>
    <mergeCell ref="D403:D404"/>
    <mergeCell ref="D405:D409"/>
    <mergeCell ref="B410:B411"/>
    <mergeCell ref="C410:C411"/>
    <mergeCell ref="D410:D411"/>
    <mergeCell ref="B403:C404"/>
    <mergeCell ref="B385:C385"/>
    <mergeCell ref="B386:C386"/>
    <mergeCell ref="B390:C390"/>
    <mergeCell ref="B391:C391"/>
    <mergeCell ref="B392:C392"/>
    <mergeCell ref="B393:C393"/>
    <mergeCell ref="D382:D386"/>
    <mergeCell ref="A387:B387"/>
    <mergeCell ref="D388:D389"/>
    <mergeCell ref="D390:D394"/>
    <mergeCell ref="B395:B396"/>
    <mergeCell ref="C395:C396"/>
    <mergeCell ref="D395:D396"/>
    <mergeCell ref="B382:C382"/>
    <mergeCell ref="B383:C383"/>
    <mergeCell ref="B384:C384"/>
    <mergeCell ref="D380:D381"/>
    <mergeCell ref="B367:C367"/>
    <mergeCell ref="B368:C368"/>
    <mergeCell ref="B369:C369"/>
    <mergeCell ref="B370:C370"/>
    <mergeCell ref="B371:C371"/>
    <mergeCell ref="B380:C381"/>
    <mergeCell ref="D365:D366"/>
    <mergeCell ref="D367:D371"/>
    <mergeCell ref="B372:B373"/>
    <mergeCell ref="C372:C373"/>
    <mergeCell ref="D372:D373"/>
    <mergeCell ref="D374:D378"/>
    <mergeCell ref="B365:C366"/>
    <mergeCell ref="D359:D363"/>
    <mergeCell ref="B351:C351"/>
    <mergeCell ref="B352:C352"/>
    <mergeCell ref="B353:C353"/>
    <mergeCell ref="B354:C354"/>
    <mergeCell ref="B355:C355"/>
    <mergeCell ref="D349:D350"/>
    <mergeCell ref="D351:D355"/>
    <mergeCell ref="A356:B356"/>
    <mergeCell ref="B357:B358"/>
    <mergeCell ref="C357:C358"/>
    <mergeCell ref="D357:D358"/>
    <mergeCell ref="B349:C350"/>
    <mergeCell ref="D344:D348"/>
    <mergeCell ref="B336:C336"/>
    <mergeCell ref="B337:C337"/>
    <mergeCell ref="B338:C338"/>
    <mergeCell ref="B339:C339"/>
    <mergeCell ref="B340:C340"/>
    <mergeCell ref="D334:D335"/>
    <mergeCell ref="D336:D340"/>
    <mergeCell ref="A341:B341"/>
    <mergeCell ref="B342:B343"/>
    <mergeCell ref="C342:C343"/>
    <mergeCell ref="D342:D343"/>
    <mergeCell ref="B334:C335"/>
    <mergeCell ref="D326:D327"/>
    <mergeCell ref="D328:D332"/>
    <mergeCell ref="A333:B333"/>
    <mergeCell ref="B328:C328"/>
    <mergeCell ref="B329:C329"/>
    <mergeCell ref="B330:C330"/>
    <mergeCell ref="B331:C331"/>
    <mergeCell ref="B332:C332"/>
    <mergeCell ref="B326:C327"/>
    <mergeCell ref="D307:D311"/>
    <mergeCell ref="D312:D313"/>
    <mergeCell ref="D314:D318"/>
    <mergeCell ref="B314:C314"/>
    <mergeCell ref="B315:C315"/>
    <mergeCell ref="B316:C316"/>
    <mergeCell ref="B317:C317"/>
    <mergeCell ref="B318:C318"/>
    <mergeCell ref="B312:C313"/>
    <mergeCell ref="D319:D320"/>
    <mergeCell ref="B321:C321"/>
    <mergeCell ref="D321:D325"/>
    <mergeCell ref="B322:C322"/>
    <mergeCell ref="B323:C323"/>
    <mergeCell ref="B324:C324"/>
    <mergeCell ref="B325:C325"/>
    <mergeCell ref="B305:B306"/>
    <mergeCell ref="C305:C306"/>
    <mergeCell ref="D305:D306"/>
    <mergeCell ref="B299:C299"/>
    <mergeCell ref="B300:C300"/>
    <mergeCell ref="B301:C301"/>
    <mergeCell ref="B302:C302"/>
    <mergeCell ref="B303:C303"/>
    <mergeCell ref="C290:C291"/>
    <mergeCell ref="D290:D291"/>
    <mergeCell ref="D292:D296"/>
    <mergeCell ref="D297:D298"/>
    <mergeCell ref="D299:D303"/>
    <mergeCell ref="A304:G304"/>
    <mergeCell ref="B297:C298"/>
    <mergeCell ref="D277:D281"/>
    <mergeCell ref="B282:B283"/>
    <mergeCell ref="C282:C283"/>
    <mergeCell ref="D282:D283"/>
    <mergeCell ref="D284:D288"/>
    <mergeCell ref="A289:G289"/>
    <mergeCell ref="D267:D268"/>
    <mergeCell ref="D269:D273"/>
    <mergeCell ref="B275:B276"/>
    <mergeCell ref="C275:C276"/>
    <mergeCell ref="D275:D276"/>
    <mergeCell ref="B262:C262"/>
    <mergeCell ref="B263:C263"/>
    <mergeCell ref="B264:C264"/>
    <mergeCell ref="B265:C265"/>
    <mergeCell ref="B266:C266"/>
    <mergeCell ref="B212:C212"/>
    <mergeCell ref="B213:C213"/>
    <mergeCell ref="B214:C214"/>
    <mergeCell ref="B215:C215"/>
    <mergeCell ref="B218:C218"/>
    <mergeCell ref="B219:C219"/>
    <mergeCell ref="B224:B225"/>
    <mergeCell ref="C224:C225"/>
    <mergeCell ref="B211:C211"/>
    <mergeCell ref="D226:D230"/>
    <mergeCell ref="B202:B203"/>
    <mergeCell ref="C202:C203"/>
    <mergeCell ref="D202:D203"/>
    <mergeCell ref="D204:D208"/>
    <mergeCell ref="D209:D210"/>
    <mergeCell ref="D211:D215"/>
    <mergeCell ref="A148:B148"/>
    <mergeCell ref="D69:D73"/>
    <mergeCell ref="D74:D75"/>
    <mergeCell ref="D76:D80"/>
    <mergeCell ref="D255:D259"/>
    <mergeCell ref="C163:C164"/>
    <mergeCell ref="B191:C191"/>
    <mergeCell ref="D247:D248"/>
    <mergeCell ref="D249:D252"/>
    <mergeCell ref="B253:B254"/>
    <mergeCell ref="D197:D201"/>
    <mergeCell ref="D30:D34"/>
    <mergeCell ref="A35:B35"/>
    <mergeCell ref="D36:D37"/>
    <mergeCell ref="D16:D20"/>
    <mergeCell ref="B21:B22"/>
    <mergeCell ref="C21:C22"/>
    <mergeCell ref="D21:D22"/>
    <mergeCell ref="D23:D26"/>
    <mergeCell ref="A27:B27"/>
    <mergeCell ref="A1:G1"/>
    <mergeCell ref="A2:B2"/>
    <mergeCell ref="B3:G3"/>
    <mergeCell ref="A193:G193"/>
    <mergeCell ref="A194:B194"/>
    <mergeCell ref="B195:B196"/>
    <mergeCell ref="C195:C196"/>
    <mergeCell ref="D195:D196"/>
    <mergeCell ref="D28:D29"/>
    <mergeCell ref="A5:B5"/>
    <mergeCell ref="D122:D126"/>
    <mergeCell ref="D127:D128"/>
    <mergeCell ref="B114:C114"/>
    <mergeCell ref="B115:C115"/>
    <mergeCell ref="B116:C116"/>
    <mergeCell ref="B117:C117"/>
    <mergeCell ref="D89:D90"/>
    <mergeCell ref="D91:D95"/>
    <mergeCell ref="D96:D97"/>
    <mergeCell ref="D98:D102"/>
    <mergeCell ref="B98:C98"/>
    <mergeCell ref="B99:C99"/>
    <mergeCell ref="B100:C100"/>
    <mergeCell ref="A223:B223"/>
    <mergeCell ref="B209:C210"/>
    <mergeCell ref="B216:C217"/>
    <mergeCell ref="B33:C33"/>
    <mergeCell ref="B76:C76"/>
    <mergeCell ref="B77:C77"/>
    <mergeCell ref="B78:C78"/>
    <mergeCell ref="B79:C79"/>
    <mergeCell ref="B80:C80"/>
    <mergeCell ref="B89:B90"/>
    <mergeCell ref="B54:C54"/>
    <mergeCell ref="B55:C55"/>
    <mergeCell ref="D82:D83"/>
    <mergeCell ref="B220:C220"/>
    <mergeCell ref="B221:C221"/>
    <mergeCell ref="B222:C222"/>
    <mergeCell ref="D216:D217"/>
    <mergeCell ref="D218:D222"/>
    <mergeCell ref="D84:D88"/>
    <mergeCell ref="C89:C90"/>
    <mergeCell ref="A59:B59"/>
    <mergeCell ref="B60:B61"/>
    <mergeCell ref="C60:C61"/>
    <mergeCell ref="D60:D61"/>
    <mergeCell ref="D62:D66"/>
    <mergeCell ref="B67:B68"/>
    <mergeCell ref="C67:C68"/>
    <mergeCell ref="D67:D68"/>
    <mergeCell ref="B36:C37"/>
    <mergeCell ref="B34:C34"/>
    <mergeCell ref="B38:C38"/>
    <mergeCell ref="D224:D225"/>
    <mergeCell ref="D44:D45"/>
    <mergeCell ref="D46:D50"/>
    <mergeCell ref="A51:B51"/>
    <mergeCell ref="D52:D53"/>
    <mergeCell ref="B50:C50"/>
    <mergeCell ref="D54:D58"/>
    <mergeCell ref="B19:C19"/>
    <mergeCell ref="B20:C20"/>
    <mergeCell ref="B30:C30"/>
    <mergeCell ref="B31:C31"/>
    <mergeCell ref="B32:C32"/>
    <mergeCell ref="B6:C7"/>
    <mergeCell ref="B14:C15"/>
    <mergeCell ref="B28:C29"/>
    <mergeCell ref="B10:C10"/>
    <mergeCell ref="B11:C11"/>
    <mergeCell ref="B12:C12"/>
    <mergeCell ref="B16:C16"/>
    <mergeCell ref="B17:C17"/>
    <mergeCell ref="B18:C18"/>
    <mergeCell ref="D120:D121"/>
    <mergeCell ref="B104:B105"/>
    <mergeCell ref="C104:C105"/>
    <mergeCell ref="D6:D7"/>
    <mergeCell ref="D8:D12"/>
    <mergeCell ref="A13:B13"/>
    <mergeCell ref="D14:D15"/>
    <mergeCell ref="D38:D42"/>
    <mergeCell ref="B8:C8"/>
    <mergeCell ref="B9:C9"/>
    <mergeCell ref="B118:C118"/>
    <mergeCell ref="B127:C128"/>
    <mergeCell ref="D104:D105"/>
    <mergeCell ref="D106:D110"/>
    <mergeCell ref="A111:B111"/>
    <mergeCell ref="D112:D113"/>
    <mergeCell ref="D114:D118"/>
    <mergeCell ref="A119:B119"/>
    <mergeCell ref="B120:B121"/>
    <mergeCell ref="C120:C121"/>
    <mergeCell ref="C141:C142"/>
    <mergeCell ref="D141:D142"/>
    <mergeCell ref="D143:D147"/>
    <mergeCell ref="B129:C129"/>
    <mergeCell ref="B130:C130"/>
    <mergeCell ref="B131:C131"/>
    <mergeCell ref="B132:C132"/>
    <mergeCell ref="B133:C133"/>
    <mergeCell ref="B153:C153"/>
    <mergeCell ref="B154:C154"/>
    <mergeCell ref="B155:C155"/>
    <mergeCell ref="B149:C150"/>
    <mergeCell ref="D129:D133"/>
    <mergeCell ref="B134:B135"/>
    <mergeCell ref="C134:C135"/>
    <mergeCell ref="D134:D135"/>
    <mergeCell ref="D136:D140"/>
    <mergeCell ref="B141:B142"/>
    <mergeCell ref="B192:C192"/>
    <mergeCell ref="B163:B164"/>
    <mergeCell ref="D149:D150"/>
    <mergeCell ref="D151:D155"/>
    <mergeCell ref="B156:B157"/>
    <mergeCell ref="C156:C157"/>
    <mergeCell ref="D156:D157"/>
    <mergeCell ref="D158:D162"/>
    <mergeCell ref="B151:C151"/>
    <mergeCell ref="B152:C152"/>
    <mergeCell ref="B182:C182"/>
    <mergeCell ref="B183:C183"/>
    <mergeCell ref="B184:C184"/>
    <mergeCell ref="B188:C188"/>
    <mergeCell ref="B189:C189"/>
    <mergeCell ref="B190:C190"/>
    <mergeCell ref="B186:C187"/>
    <mergeCell ref="C171:C172"/>
    <mergeCell ref="D171:D172"/>
    <mergeCell ref="D173:D177"/>
    <mergeCell ref="D178:D179"/>
    <mergeCell ref="B180:C180"/>
    <mergeCell ref="B181:C181"/>
    <mergeCell ref="B178:C179"/>
    <mergeCell ref="B635:C635"/>
    <mergeCell ref="B630:C631"/>
    <mergeCell ref="D163:D164"/>
    <mergeCell ref="D165:D169"/>
    <mergeCell ref="A170:B170"/>
    <mergeCell ref="D180:D184"/>
    <mergeCell ref="A185:B185"/>
    <mergeCell ref="D186:D187"/>
    <mergeCell ref="D188:D192"/>
    <mergeCell ref="B171:B172"/>
    <mergeCell ref="B632:C632"/>
    <mergeCell ref="B633:C633"/>
    <mergeCell ref="B634:C634"/>
    <mergeCell ref="B607:C607"/>
    <mergeCell ref="B615:C615"/>
    <mergeCell ref="B616:C616"/>
    <mergeCell ref="B617:C617"/>
    <mergeCell ref="B618:C618"/>
    <mergeCell ref="D622:D623"/>
    <mergeCell ref="D624:D628"/>
    <mergeCell ref="A629:B629"/>
    <mergeCell ref="D630:D631"/>
    <mergeCell ref="D239:D240"/>
    <mergeCell ref="D241:D245"/>
    <mergeCell ref="C253:C254"/>
    <mergeCell ref="D253:D254"/>
    <mergeCell ref="D260:D261"/>
    <mergeCell ref="D262:D266"/>
    <mergeCell ref="B690:B691"/>
    <mergeCell ref="C690:C691"/>
    <mergeCell ref="D690:D691"/>
    <mergeCell ref="D231:D232"/>
    <mergeCell ref="D233:D237"/>
    <mergeCell ref="A238:G238"/>
    <mergeCell ref="D632:D636"/>
    <mergeCell ref="B638:B639"/>
    <mergeCell ref="C638:C639"/>
    <mergeCell ref="D638:D639"/>
    <mergeCell ref="D682:D685"/>
    <mergeCell ref="D686:D688"/>
    <mergeCell ref="B679:C679"/>
    <mergeCell ref="B680:C680"/>
    <mergeCell ref="B681:C681"/>
    <mergeCell ref="A689:B689"/>
    <mergeCell ref="B682:B683"/>
    <mergeCell ref="C682:C683"/>
    <mergeCell ref="B705:C706"/>
    <mergeCell ref="D692:D696"/>
    <mergeCell ref="D697:D698"/>
    <mergeCell ref="D699:D703"/>
    <mergeCell ref="B699:C699"/>
    <mergeCell ref="B700:C700"/>
    <mergeCell ref="B701:C701"/>
    <mergeCell ref="B702:C702"/>
    <mergeCell ref="B703:C703"/>
    <mergeCell ref="B697:C698"/>
    <mergeCell ref="D713:D714"/>
    <mergeCell ref="B707:C707"/>
    <mergeCell ref="B708:C708"/>
    <mergeCell ref="B709:C709"/>
    <mergeCell ref="B710:C710"/>
    <mergeCell ref="B711:C711"/>
    <mergeCell ref="B723:C723"/>
    <mergeCell ref="B724:C724"/>
    <mergeCell ref="B725:C725"/>
    <mergeCell ref="B726:C726"/>
    <mergeCell ref="B720:C721"/>
    <mergeCell ref="D705:D706"/>
    <mergeCell ref="D707:D711"/>
    <mergeCell ref="A712:B712"/>
    <mergeCell ref="B713:B714"/>
    <mergeCell ref="C713:C714"/>
    <mergeCell ref="B736:C737"/>
    <mergeCell ref="B743:C744"/>
    <mergeCell ref="D715:D719"/>
    <mergeCell ref="D720:D721"/>
    <mergeCell ref="D722:D726"/>
    <mergeCell ref="A727:B727"/>
    <mergeCell ref="B728:B729"/>
    <mergeCell ref="C728:C729"/>
    <mergeCell ref="D728:D729"/>
    <mergeCell ref="B722:C722"/>
    <mergeCell ref="D730:D734"/>
    <mergeCell ref="A735:B735"/>
    <mergeCell ref="D736:D737"/>
    <mergeCell ref="D738:D742"/>
    <mergeCell ref="D743:D744"/>
    <mergeCell ref="B738:C738"/>
    <mergeCell ref="B739:C739"/>
    <mergeCell ref="B740:C740"/>
    <mergeCell ref="B741:C741"/>
    <mergeCell ref="B742:C742"/>
    <mergeCell ref="B759:B760"/>
    <mergeCell ref="C759:C760"/>
    <mergeCell ref="D759:D760"/>
    <mergeCell ref="B745:C745"/>
    <mergeCell ref="B746:C746"/>
    <mergeCell ref="B747:C747"/>
    <mergeCell ref="B748:C748"/>
    <mergeCell ref="B749:C749"/>
    <mergeCell ref="D745:D749"/>
    <mergeCell ref="B750:B751"/>
    <mergeCell ref="C750:C751"/>
    <mergeCell ref="D750:D751"/>
    <mergeCell ref="D752:D756"/>
    <mergeCell ref="A758:B758"/>
    <mergeCell ref="B775:C775"/>
    <mergeCell ref="B776:C776"/>
    <mergeCell ref="B777:C777"/>
    <mergeCell ref="B778:C778"/>
    <mergeCell ref="B779:C779"/>
    <mergeCell ref="B766:C767"/>
    <mergeCell ref="B773:C774"/>
    <mergeCell ref="D761:D765"/>
    <mergeCell ref="D766:D767"/>
    <mergeCell ref="D768:D772"/>
    <mergeCell ref="D773:D774"/>
    <mergeCell ref="D775:D779"/>
    <mergeCell ref="B768:C768"/>
    <mergeCell ref="B769:C769"/>
    <mergeCell ref="B770:C770"/>
    <mergeCell ref="B771:C771"/>
    <mergeCell ref="B772:C772"/>
    <mergeCell ref="D790:D794"/>
    <mergeCell ref="B790:C790"/>
    <mergeCell ref="B791:C791"/>
    <mergeCell ref="B792:C792"/>
    <mergeCell ref="B794:C794"/>
    <mergeCell ref="B788:C789"/>
    <mergeCell ref="B793:C793"/>
    <mergeCell ref="B884:C884"/>
    <mergeCell ref="B885:C885"/>
    <mergeCell ref="D882:D886"/>
    <mergeCell ref="D825:D826"/>
    <mergeCell ref="A780:B780"/>
    <mergeCell ref="B781:B782"/>
    <mergeCell ref="C781:C782"/>
    <mergeCell ref="D781:D782"/>
    <mergeCell ref="D783:D787"/>
    <mergeCell ref="D788:D789"/>
    <mergeCell ref="D819:D823"/>
    <mergeCell ref="A824:B824"/>
    <mergeCell ref="D812:D816"/>
    <mergeCell ref="B831:C831"/>
    <mergeCell ref="B882:C882"/>
    <mergeCell ref="B883:C883"/>
    <mergeCell ref="B803:B804"/>
    <mergeCell ref="C803:C804"/>
    <mergeCell ref="D803:D804"/>
    <mergeCell ref="D805:D809"/>
    <mergeCell ref="B817:B818"/>
    <mergeCell ref="C817:C818"/>
    <mergeCell ref="D817:D818"/>
    <mergeCell ref="B814:C814"/>
    <mergeCell ref="B863:B864"/>
    <mergeCell ref="C863:C864"/>
    <mergeCell ref="D863:D864"/>
    <mergeCell ref="D865:D869"/>
    <mergeCell ref="D896:D897"/>
    <mergeCell ref="D834:D838"/>
    <mergeCell ref="B839:B840"/>
    <mergeCell ref="C839:C840"/>
    <mergeCell ref="D839:D840"/>
    <mergeCell ref="B888:C889"/>
    <mergeCell ref="D888:D889"/>
    <mergeCell ref="B832:B833"/>
    <mergeCell ref="C832:C833"/>
    <mergeCell ref="A878:B878"/>
    <mergeCell ref="A879:B879"/>
    <mergeCell ref="A854:B854"/>
    <mergeCell ref="B855:B856"/>
    <mergeCell ref="C855:C856"/>
    <mergeCell ref="D841:D845"/>
    <mergeCell ref="C645:C646"/>
    <mergeCell ref="D847:D848"/>
    <mergeCell ref="D810:D811"/>
    <mergeCell ref="A795:B795"/>
    <mergeCell ref="D873:D877"/>
    <mergeCell ref="B812:C812"/>
    <mergeCell ref="B827:C827"/>
    <mergeCell ref="B828:C828"/>
    <mergeCell ref="B829:C829"/>
    <mergeCell ref="B830:C830"/>
    <mergeCell ref="B678:C678"/>
    <mergeCell ref="B660:C661"/>
    <mergeCell ref="B675:C676"/>
    <mergeCell ref="A667:B667"/>
    <mergeCell ref="B668:B669"/>
    <mergeCell ref="C668:C669"/>
    <mergeCell ref="D880:D881"/>
    <mergeCell ref="D832:D833"/>
    <mergeCell ref="D849:D853"/>
    <mergeCell ref="B636:C636"/>
    <mergeCell ref="B662:C662"/>
    <mergeCell ref="B663:C663"/>
    <mergeCell ref="B664:C664"/>
    <mergeCell ref="B665:C665"/>
    <mergeCell ref="B666:C666"/>
    <mergeCell ref="B677:C677"/>
    <mergeCell ref="D857:D861"/>
    <mergeCell ref="B847:B848"/>
    <mergeCell ref="C847:C848"/>
    <mergeCell ref="D827:D831"/>
    <mergeCell ref="A870:B870"/>
    <mergeCell ref="B871:B872"/>
    <mergeCell ref="C871:C872"/>
    <mergeCell ref="D871:D872"/>
    <mergeCell ref="A846:B846"/>
    <mergeCell ref="B796:B797"/>
    <mergeCell ref="C796:C797"/>
    <mergeCell ref="B810:C811"/>
    <mergeCell ref="D796:D797"/>
    <mergeCell ref="D798:D802"/>
    <mergeCell ref="D855:D856"/>
    <mergeCell ref="B825:C826"/>
    <mergeCell ref="B815:C815"/>
    <mergeCell ref="B816:C816"/>
    <mergeCell ref="B813:C813"/>
    <mergeCell ref="B898:C898"/>
    <mergeCell ref="B899:C899"/>
    <mergeCell ref="B900:C900"/>
    <mergeCell ref="B901:C901"/>
    <mergeCell ref="A895:B895"/>
    <mergeCell ref="B896:C897"/>
    <mergeCell ref="B902:C902"/>
    <mergeCell ref="B903:C903"/>
    <mergeCell ref="B904:C904"/>
    <mergeCell ref="B905:C905"/>
    <mergeCell ref="B906:C906"/>
    <mergeCell ref="B890:C890"/>
    <mergeCell ref="B891:C891"/>
    <mergeCell ref="B892:C892"/>
    <mergeCell ref="B893:C893"/>
    <mergeCell ref="B894:C894"/>
    <mergeCell ref="B625:C625"/>
    <mergeCell ref="B626:C626"/>
    <mergeCell ref="B627:C627"/>
    <mergeCell ref="B628:C628"/>
    <mergeCell ref="B231:C232"/>
    <mergeCell ref="B260:C261"/>
    <mergeCell ref="A621:B621"/>
    <mergeCell ref="B267:B268"/>
    <mergeCell ref="C267:C268"/>
    <mergeCell ref="B290:B291"/>
    <mergeCell ref="B112:C113"/>
    <mergeCell ref="A103:B103"/>
    <mergeCell ref="A81:B81"/>
    <mergeCell ref="B82:B83"/>
    <mergeCell ref="C82:C83"/>
    <mergeCell ref="B56:C56"/>
    <mergeCell ref="B57:C57"/>
    <mergeCell ref="B58:C58"/>
    <mergeCell ref="B101:C101"/>
    <mergeCell ref="B102:C102"/>
    <mergeCell ref="B49:C49"/>
    <mergeCell ref="A43:B43"/>
    <mergeCell ref="B886:C886"/>
    <mergeCell ref="B880:C881"/>
    <mergeCell ref="D890:D894"/>
    <mergeCell ref="A862:B862"/>
    <mergeCell ref="B44:C45"/>
    <mergeCell ref="B52:C53"/>
    <mergeCell ref="B74:C75"/>
    <mergeCell ref="B96:C97"/>
    <mergeCell ref="B462:B463"/>
    <mergeCell ref="C462:C463"/>
    <mergeCell ref="A514:B514"/>
    <mergeCell ref="B39:C39"/>
    <mergeCell ref="B40:C40"/>
    <mergeCell ref="B41:C41"/>
    <mergeCell ref="B42:C42"/>
    <mergeCell ref="B46:C46"/>
    <mergeCell ref="B47:C47"/>
    <mergeCell ref="B48:C48"/>
    <mergeCell ref="B558:C558"/>
    <mergeCell ref="B559:C559"/>
    <mergeCell ref="B576:C576"/>
    <mergeCell ref="B577:C577"/>
    <mergeCell ref="B319:C320"/>
    <mergeCell ref="B249:C249"/>
    <mergeCell ref="B250:C250"/>
    <mergeCell ref="B251:C251"/>
    <mergeCell ref="B252:C252"/>
    <mergeCell ref="A417:B417"/>
    <mergeCell ref="B530:C531"/>
    <mergeCell ref="B605:C606"/>
    <mergeCell ref="B613:C614"/>
    <mergeCell ref="B608:C608"/>
    <mergeCell ref="B609:C609"/>
    <mergeCell ref="B233:C233"/>
    <mergeCell ref="B234:C234"/>
    <mergeCell ref="B235:C235"/>
    <mergeCell ref="B236:C236"/>
    <mergeCell ref="B237:C237"/>
    <mergeCell ref="B624:C624"/>
    <mergeCell ref="B603:C603"/>
    <mergeCell ref="B597:C598"/>
    <mergeCell ref="B622:C623"/>
    <mergeCell ref="B619:C619"/>
    <mergeCell ref="B610:C610"/>
    <mergeCell ref="B611:C611"/>
    <mergeCell ref="B599:C599"/>
    <mergeCell ref="B600:C600"/>
    <mergeCell ref="B601:C601"/>
  </mergeCells>
  <phoneticPr fontId="53" type="noConversion"/>
  <hyperlinks>
    <hyperlink ref="B92" r:id="rId1" tooltip="Please click here for Schedule details." display="javascript:void(0);"/>
    <hyperlink ref="C92" r:id="rId2" tooltip="Please click here for Schedule details." display="javascript:void(0);"/>
  </hyperlinks>
  <pageMargins left="0.7" right="0.7" top="0.75" bottom="0.75" header="0.3" footer="0.3"/>
  <pageSetup paperSize="9" orientation="portrait" r:id="rId3"/>
  <headerFooter scaleWithDoc="0" alignWithMargins="0"/>
  <drawing r:id="rId4"/>
  <legacy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workbookViewId="0">
      <selection activeCell="J12" sqref="J12"/>
    </sheetView>
  </sheetViews>
  <sheetFormatPr defaultColWidth="9" defaultRowHeight="16.5"/>
  <cols>
    <col min="1" max="1" width="15.25" style="917" customWidth="1"/>
    <col min="2" max="2" width="25.75" style="917" customWidth="1"/>
    <col min="3" max="3" width="18.5" style="918" customWidth="1"/>
    <col min="4" max="4" width="19.375" style="917" customWidth="1"/>
    <col min="5" max="5" width="19.625" style="917" customWidth="1"/>
    <col min="6" max="6" width="20.125" style="917" customWidth="1"/>
    <col min="7" max="7" width="17.75" style="917" customWidth="1"/>
    <col min="8" max="8" width="11.75" style="917" customWidth="1"/>
    <col min="9" max="16384" width="9" style="917"/>
  </cols>
  <sheetData>
    <row r="1" spans="1:8" ht="62.25" customHeight="1">
      <c r="A1" s="962" t="s">
        <v>2915</v>
      </c>
      <c r="B1" s="962"/>
      <c r="C1" s="962"/>
      <c r="D1" s="962"/>
      <c r="E1" s="962"/>
      <c r="F1" s="962"/>
      <c r="G1" s="962"/>
      <c r="H1" s="931"/>
    </row>
    <row r="2" spans="1:8" ht="36" customHeight="1">
      <c r="A2" s="958" t="s">
        <v>2914</v>
      </c>
      <c r="B2" s="958"/>
      <c r="C2" s="961"/>
      <c r="D2" s="960"/>
      <c r="E2" s="960"/>
      <c r="F2" s="960"/>
      <c r="G2" s="959">
        <v>46204</v>
      </c>
      <c r="H2" s="931"/>
    </row>
    <row r="3" spans="1:8" ht="23.25" customHeight="1">
      <c r="A3" s="958" t="s">
        <v>2913</v>
      </c>
      <c r="B3" s="958"/>
      <c r="C3" s="958"/>
      <c r="D3" s="958"/>
      <c r="E3" s="958"/>
      <c r="F3" s="958"/>
      <c r="G3" s="958"/>
      <c r="H3" s="931"/>
    </row>
    <row r="4" spans="1:8">
      <c r="A4" s="951" t="s">
        <v>816</v>
      </c>
      <c r="B4" s="951"/>
      <c r="C4" s="952"/>
      <c r="D4" s="951"/>
      <c r="E4" s="951"/>
      <c r="F4" s="951"/>
      <c r="G4" s="951"/>
      <c r="H4" s="941"/>
    </row>
    <row r="5" spans="1:8">
      <c r="A5" s="929" t="s">
        <v>804</v>
      </c>
      <c r="B5" s="957"/>
      <c r="D5" s="930"/>
      <c r="E5" s="930"/>
    </row>
    <row r="6" spans="1:8">
      <c r="B6" s="927" t="s">
        <v>5</v>
      </c>
      <c r="C6" s="928" t="s">
        <v>6</v>
      </c>
      <c r="D6" s="927" t="s">
        <v>7</v>
      </c>
      <c r="E6" s="924" t="s">
        <v>2875</v>
      </c>
      <c r="F6" s="924" t="s">
        <v>2875</v>
      </c>
      <c r="G6" s="924" t="s">
        <v>804</v>
      </c>
    </row>
    <row r="7" spans="1:8">
      <c r="B7" s="925"/>
      <c r="C7" s="926"/>
      <c r="D7" s="925"/>
      <c r="E7" s="924" t="s">
        <v>880</v>
      </c>
      <c r="F7" s="924" t="s">
        <v>10</v>
      </c>
      <c r="G7" s="924" t="s">
        <v>11</v>
      </c>
    </row>
    <row r="8" spans="1:8">
      <c r="B8" s="920" t="s">
        <v>2275</v>
      </c>
      <c r="C8" s="920" t="s">
        <v>2906</v>
      </c>
      <c r="D8" s="956" t="s">
        <v>2912</v>
      </c>
      <c r="E8" s="920">
        <f>F8-4</f>
        <v>46203</v>
      </c>
      <c r="F8" s="920">
        <v>46207</v>
      </c>
      <c r="G8" s="920">
        <f>F8+36</f>
        <v>46243</v>
      </c>
    </row>
    <row r="9" spans="1:8">
      <c r="B9" s="920" t="s">
        <v>2904</v>
      </c>
      <c r="C9" s="920" t="s">
        <v>2911</v>
      </c>
      <c r="D9" s="956"/>
      <c r="E9" s="920">
        <f>F9-4</f>
        <v>46210</v>
      </c>
      <c r="F9" s="920">
        <f>F8+7</f>
        <v>46214</v>
      </c>
      <c r="G9" s="920">
        <f>F9+36</f>
        <v>46250</v>
      </c>
    </row>
    <row r="10" spans="1:8">
      <c r="B10" s="920" t="s">
        <v>2902</v>
      </c>
      <c r="C10" s="920" t="s">
        <v>2910</v>
      </c>
      <c r="D10" s="956"/>
      <c r="E10" s="920">
        <f>F10-4</f>
        <v>46217</v>
      </c>
      <c r="F10" s="920">
        <f>F9+7</f>
        <v>46221</v>
      </c>
      <c r="G10" s="920">
        <f>F10+36</f>
        <v>46257</v>
      </c>
    </row>
    <row r="11" spans="1:8">
      <c r="B11" s="920" t="s">
        <v>2900</v>
      </c>
      <c r="C11" s="920" t="s">
        <v>2909</v>
      </c>
      <c r="D11" s="956"/>
      <c r="E11" s="920">
        <f>F11-4</f>
        <v>46224</v>
      </c>
      <c r="F11" s="920">
        <f>F10+7</f>
        <v>46228</v>
      </c>
      <c r="G11" s="920">
        <f>F11+36</f>
        <v>46264</v>
      </c>
    </row>
    <row r="12" spans="1:8">
      <c r="B12" s="955"/>
      <c r="C12" s="954"/>
      <c r="D12" s="943"/>
      <c r="E12" s="937"/>
      <c r="F12" s="937"/>
      <c r="G12" s="953"/>
    </row>
    <row r="13" spans="1:8">
      <c r="A13" s="951" t="s">
        <v>2908</v>
      </c>
      <c r="B13" s="951"/>
      <c r="C13" s="952"/>
      <c r="D13" s="951"/>
      <c r="E13" s="951"/>
      <c r="F13" s="951"/>
      <c r="G13" s="951"/>
      <c r="H13" s="941"/>
    </row>
    <row r="14" spans="1:8">
      <c r="A14" s="929" t="s">
        <v>2907</v>
      </c>
    </row>
    <row r="15" spans="1:8">
      <c r="B15" s="927" t="s">
        <v>5</v>
      </c>
      <c r="C15" s="928" t="s">
        <v>6</v>
      </c>
      <c r="D15" s="927" t="s">
        <v>7</v>
      </c>
      <c r="E15" s="924" t="s">
        <v>2875</v>
      </c>
      <c r="F15" s="924" t="s">
        <v>2875</v>
      </c>
      <c r="G15" s="924" t="s">
        <v>828</v>
      </c>
    </row>
    <row r="16" spans="1:8">
      <c r="B16" s="925"/>
      <c r="C16" s="926"/>
      <c r="D16" s="925"/>
      <c r="E16" s="924" t="s">
        <v>880</v>
      </c>
      <c r="F16" s="924" t="s">
        <v>10</v>
      </c>
      <c r="G16" s="924" t="s">
        <v>11</v>
      </c>
    </row>
    <row r="17" spans="1:8">
      <c r="B17" s="920" t="s">
        <v>2275</v>
      </c>
      <c r="C17" s="920" t="s">
        <v>2906</v>
      </c>
      <c r="D17" s="923" t="s">
        <v>2905</v>
      </c>
      <c r="E17" s="919">
        <f>F17-4</f>
        <v>46203</v>
      </c>
      <c r="F17" s="919">
        <v>46207</v>
      </c>
      <c r="G17" s="919">
        <f>F17+46</f>
        <v>46253</v>
      </c>
    </row>
    <row r="18" spans="1:8" ht="17.25" customHeight="1">
      <c r="B18" s="920" t="s">
        <v>2904</v>
      </c>
      <c r="C18" s="920" t="s">
        <v>2903</v>
      </c>
      <c r="D18" s="921"/>
      <c r="E18" s="920">
        <f>E17+7</f>
        <v>46210</v>
      </c>
      <c r="F18" s="920">
        <f>F17+7</f>
        <v>46214</v>
      </c>
      <c r="G18" s="920">
        <f>G17+7</f>
        <v>46260</v>
      </c>
    </row>
    <row r="19" spans="1:8" ht="18.75" customHeight="1">
      <c r="B19" s="920" t="s">
        <v>2902</v>
      </c>
      <c r="C19" s="920" t="s">
        <v>2901</v>
      </c>
      <c r="D19" s="921"/>
      <c r="E19" s="920">
        <f>E18+7</f>
        <v>46217</v>
      </c>
      <c r="F19" s="920">
        <f>F18+7</f>
        <v>46221</v>
      </c>
      <c r="G19" s="920">
        <f>G18+7</f>
        <v>46267</v>
      </c>
    </row>
    <row r="20" spans="1:8" ht="18.75" customHeight="1">
      <c r="B20" s="920" t="s">
        <v>2900</v>
      </c>
      <c r="C20" s="920" t="s">
        <v>2899</v>
      </c>
      <c r="D20" s="921"/>
      <c r="E20" s="920">
        <f>E19+7</f>
        <v>46224</v>
      </c>
      <c r="F20" s="920">
        <f>F19+7</f>
        <v>46228</v>
      </c>
      <c r="G20" s="920">
        <f>G19+7</f>
        <v>46274</v>
      </c>
    </row>
    <row r="21" spans="1:8" ht="18.75" customHeight="1">
      <c r="B21" s="948"/>
      <c r="C21" s="948"/>
      <c r="D21" s="946"/>
      <c r="E21" s="937"/>
      <c r="F21" s="937"/>
      <c r="G21" s="937"/>
    </row>
    <row r="22" spans="1:8" s="935" customFormat="1">
      <c r="A22" s="942" t="s">
        <v>2898</v>
      </c>
      <c r="B22" s="942"/>
      <c r="C22" s="942"/>
      <c r="D22" s="942"/>
      <c r="E22" s="942"/>
      <c r="F22" s="942"/>
      <c r="G22" s="942"/>
      <c r="H22" s="941"/>
    </row>
    <row r="23" spans="1:8">
      <c r="A23" s="950" t="s">
        <v>865</v>
      </c>
    </row>
    <row r="24" spans="1:8">
      <c r="B24" s="927" t="s">
        <v>5</v>
      </c>
      <c r="C24" s="928" t="s">
        <v>6</v>
      </c>
      <c r="D24" s="927" t="s">
        <v>2897</v>
      </c>
      <c r="E24" s="924" t="s">
        <v>2875</v>
      </c>
      <c r="F24" s="924" t="s">
        <v>2875</v>
      </c>
      <c r="G24" s="924" t="s">
        <v>865</v>
      </c>
    </row>
    <row r="25" spans="1:8">
      <c r="B25" s="925"/>
      <c r="C25" s="926"/>
      <c r="D25" s="925"/>
      <c r="E25" s="924" t="s">
        <v>880</v>
      </c>
      <c r="F25" s="924" t="s">
        <v>10</v>
      </c>
      <c r="G25" s="924" t="s">
        <v>11</v>
      </c>
    </row>
    <row r="26" spans="1:8">
      <c r="B26" s="922" t="s">
        <v>2890</v>
      </c>
      <c r="C26" s="922" t="s">
        <v>2896</v>
      </c>
      <c r="D26" s="923" t="s">
        <v>2895</v>
      </c>
      <c r="E26" s="920">
        <f>F26-4</f>
        <v>46203</v>
      </c>
      <c r="F26" s="920">
        <v>46207</v>
      </c>
      <c r="G26" s="920">
        <f>F26+2</f>
        <v>46209</v>
      </c>
    </row>
    <row r="27" spans="1:8">
      <c r="B27" s="922" t="s">
        <v>2894</v>
      </c>
      <c r="C27" s="922" t="s">
        <v>2893</v>
      </c>
      <c r="D27" s="921"/>
      <c r="E27" s="920">
        <f>E26+7</f>
        <v>46210</v>
      </c>
      <c r="F27" s="920">
        <f>F26+7</f>
        <v>46214</v>
      </c>
      <c r="G27" s="920">
        <f>G26+7</f>
        <v>46216</v>
      </c>
    </row>
    <row r="28" spans="1:8">
      <c r="B28" s="922" t="s">
        <v>2892</v>
      </c>
      <c r="C28" s="922" t="s">
        <v>2891</v>
      </c>
      <c r="D28" s="921"/>
      <c r="E28" s="920">
        <f>E27+7</f>
        <v>46217</v>
      </c>
      <c r="F28" s="920">
        <f>F27+7</f>
        <v>46221</v>
      </c>
      <c r="G28" s="920">
        <f>G27+7</f>
        <v>46223</v>
      </c>
    </row>
    <row r="29" spans="1:8">
      <c r="B29" s="922" t="s">
        <v>2890</v>
      </c>
      <c r="C29" s="922" t="s">
        <v>2889</v>
      </c>
      <c r="D29" s="949"/>
      <c r="E29" s="920">
        <f>E28+7</f>
        <v>46224</v>
      </c>
      <c r="F29" s="920">
        <f>F28+7</f>
        <v>46228</v>
      </c>
      <c r="G29" s="920">
        <f>G28+7</f>
        <v>46230</v>
      </c>
    </row>
    <row r="30" spans="1:8">
      <c r="B30" s="948"/>
      <c r="C30" s="947"/>
      <c r="D30" s="946"/>
      <c r="E30" s="937"/>
      <c r="F30" s="937"/>
      <c r="G30" s="937"/>
    </row>
    <row r="31" spans="1:8">
      <c r="B31" s="945"/>
      <c r="C31" s="944"/>
      <c r="D31" s="943"/>
      <c r="E31" s="937"/>
      <c r="F31" s="937"/>
      <c r="G31" s="937"/>
    </row>
    <row r="32" spans="1:8" s="935" customFormat="1">
      <c r="A32" s="942" t="s">
        <v>554</v>
      </c>
      <c r="B32" s="942"/>
      <c r="C32" s="942"/>
      <c r="D32" s="942"/>
      <c r="E32" s="942"/>
      <c r="F32" s="942"/>
      <c r="G32" s="942"/>
      <c r="H32" s="941"/>
    </row>
    <row r="33" spans="1:11" s="935" customFormat="1">
      <c r="A33" s="929" t="s">
        <v>2888</v>
      </c>
      <c r="B33" s="940"/>
      <c r="C33" s="939"/>
      <c r="D33" s="938"/>
      <c r="E33" s="938"/>
      <c r="F33" s="937"/>
      <c r="G33" s="937"/>
      <c r="H33" s="931"/>
    </row>
    <row r="34" spans="1:11" s="935" customFormat="1">
      <c r="A34" s="917"/>
      <c r="B34" s="927" t="s">
        <v>5</v>
      </c>
      <c r="C34" s="928" t="s">
        <v>6</v>
      </c>
      <c r="D34" s="927" t="s">
        <v>2887</v>
      </c>
      <c r="E34" s="924" t="s">
        <v>2875</v>
      </c>
      <c r="F34" s="924" t="s">
        <v>2875</v>
      </c>
      <c r="G34" s="924" t="s">
        <v>812</v>
      </c>
      <c r="H34" s="917"/>
    </row>
    <row r="35" spans="1:11" s="935" customFormat="1">
      <c r="A35" s="917"/>
      <c r="B35" s="925"/>
      <c r="C35" s="926"/>
      <c r="D35" s="925"/>
      <c r="E35" s="924" t="s">
        <v>880</v>
      </c>
      <c r="F35" s="924" t="s">
        <v>10</v>
      </c>
      <c r="G35" s="924" t="s">
        <v>11</v>
      </c>
      <c r="H35" s="917"/>
    </row>
    <row r="36" spans="1:11" s="935" customFormat="1">
      <c r="A36" s="917"/>
      <c r="B36" s="922" t="s">
        <v>2886</v>
      </c>
      <c r="C36" s="922" t="s">
        <v>2885</v>
      </c>
      <c r="D36" s="923" t="s">
        <v>2884</v>
      </c>
      <c r="E36" s="920">
        <f>F36-4</f>
        <v>46203</v>
      </c>
      <c r="F36" s="920">
        <v>46207</v>
      </c>
      <c r="G36" s="920">
        <f>F36+42</f>
        <v>46249</v>
      </c>
      <c r="H36" s="917"/>
    </row>
    <row r="37" spans="1:11" s="935" customFormat="1">
      <c r="A37" s="917"/>
      <c r="B37" s="922" t="s">
        <v>2883</v>
      </c>
      <c r="C37" s="922" t="s">
        <v>2882</v>
      </c>
      <c r="D37" s="921"/>
      <c r="E37" s="920">
        <f>F37-4</f>
        <v>46210</v>
      </c>
      <c r="F37" s="920">
        <f>F36+7</f>
        <v>46214</v>
      </c>
      <c r="G37" s="920">
        <f>G36+7</f>
        <v>46256</v>
      </c>
      <c r="H37" s="917"/>
      <c r="K37" s="936"/>
    </row>
    <row r="38" spans="1:11" s="935" customFormat="1">
      <c r="A38" s="917"/>
      <c r="B38" s="922" t="s">
        <v>2881</v>
      </c>
      <c r="C38" s="922" t="s">
        <v>862</v>
      </c>
      <c r="D38" s="921"/>
      <c r="E38" s="920">
        <f>F38-4</f>
        <v>46217</v>
      </c>
      <c r="F38" s="920">
        <f>F37+7</f>
        <v>46221</v>
      </c>
      <c r="G38" s="920">
        <f>G37+7</f>
        <v>46263</v>
      </c>
      <c r="H38" s="917"/>
    </row>
    <row r="39" spans="1:11" s="935" customFormat="1">
      <c r="A39" s="917"/>
      <c r="B39" s="922" t="s">
        <v>2880</v>
      </c>
      <c r="C39" s="922" t="s">
        <v>2879</v>
      </c>
      <c r="D39" s="921"/>
      <c r="E39" s="920">
        <f>F39-4</f>
        <v>46224</v>
      </c>
      <c r="F39" s="920">
        <f>F38+7</f>
        <v>46228</v>
      </c>
      <c r="G39" s="920">
        <f>G38+7</f>
        <v>46270</v>
      </c>
      <c r="H39" s="917"/>
    </row>
    <row r="40" spans="1:11">
      <c r="B40" s="934"/>
      <c r="C40" s="917"/>
    </row>
    <row r="41" spans="1:11">
      <c r="A41" s="929" t="s">
        <v>2878</v>
      </c>
      <c r="B41" s="933" t="s">
        <v>213</v>
      </c>
      <c r="C41" s="932"/>
      <c r="D41" s="929"/>
      <c r="E41" s="929"/>
      <c r="F41" s="929"/>
      <c r="G41" s="931"/>
    </row>
    <row r="42" spans="1:11">
      <c r="B42" s="927" t="s">
        <v>5</v>
      </c>
      <c r="C42" s="928" t="s">
        <v>6</v>
      </c>
      <c r="D42" s="927" t="s">
        <v>7</v>
      </c>
      <c r="E42" s="924" t="s">
        <v>2875</v>
      </c>
      <c r="F42" s="924" t="s">
        <v>2875</v>
      </c>
      <c r="G42" s="924" t="s">
        <v>857</v>
      </c>
    </row>
    <row r="43" spans="1:11">
      <c r="B43" s="925"/>
      <c r="C43" s="926"/>
      <c r="D43" s="925"/>
      <c r="E43" s="924" t="s">
        <v>880</v>
      </c>
      <c r="F43" s="924" t="s">
        <v>10</v>
      </c>
      <c r="G43" s="924" t="s">
        <v>11</v>
      </c>
    </row>
    <row r="44" spans="1:11">
      <c r="B44" s="922" t="s">
        <v>2874</v>
      </c>
      <c r="C44" s="922" t="s">
        <v>450</v>
      </c>
      <c r="D44" s="923" t="s">
        <v>2877</v>
      </c>
      <c r="E44" s="920">
        <f>F44-6</f>
        <v>46201</v>
      </c>
      <c r="F44" s="920">
        <v>46207</v>
      </c>
      <c r="G44" s="920">
        <f>F44+28</f>
        <v>46235</v>
      </c>
    </row>
    <row r="45" spans="1:11">
      <c r="B45" s="922" t="s">
        <v>2872</v>
      </c>
      <c r="C45" s="922" t="s">
        <v>2871</v>
      </c>
      <c r="D45" s="921"/>
      <c r="E45" s="920">
        <f>F45-6</f>
        <v>46208</v>
      </c>
      <c r="F45" s="920">
        <f>F44+7</f>
        <v>46214</v>
      </c>
      <c r="G45" s="920">
        <f>G44+7</f>
        <v>46242</v>
      </c>
    </row>
    <row r="46" spans="1:11">
      <c r="B46" s="922" t="s">
        <v>2870</v>
      </c>
      <c r="C46" s="922" t="s">
        <v>2869</v>
      </c>
      <c r="D46" s="921"/>
      <c r="E46" s="920">
        <f>F46-6</f>
        <v>46215</v>
      </c>
      <c r="F46" s="920">
        <f>F45+7</f>
        <v>46221</v>
      </c>
      <c r="G46" s="920">
        <f>G45+7</f>
        <v>46249</v>
      </c>
    </row>
    <row r="47" spans="1:11">
      <c r="B47" s="922" t="s">
        <v>2868</v>
      </c>
      <c r="C47" s="922" t="s">
        <v>2867</v>
      </c>
      <c r="D47" s="921"/>
      <c r="E47" s="920">
        <f>F47-6</f>
        <v>46222</v>
      </c>
      <c r="F47" s="920">
        <f>F46+7</f>
        <v>46228</v>
      </c>
      <c r="G47" s="920">
        <f>G46+7</f>
        <v>46256</v>
      </c>
    </row>
    <row r="48" spans="1:11">
      <c r="A48" s="929"/>
      <c r="D48" s="930"/>
      <c r="E48" s="930"/>
    </row>
    <row r="49" spans="1:7">
      <c r="A49" s="929" t="s">
        <v>2876</v>
      </c>
    </row>
    <row r="50" spans="1:7">
      <c r="B50" s="927" t="s">
        <v>5</v>
      </c>
      <c r="C50" s="928" t="s">
        <v>6</v>
      </c>
      <c r="D50" s="927" t="s">
        <v>7</v>
      </c>
      <c r="E50" s="924" t="s">
        <v>2875</v>
      </c>
      <c r="F50" s="924" t="s">
        <v>2875</v>
      </c>
      <c r="G50" s="924" t="s">
        <v>578</v>
      </c>
    </row>
    <row r="51" spans="1:7" ht="13.5" customHeight="1">
      <c r="B51" s="925"/>
      <c r="C51" s="926"/>
      <c r="D51" s="925"/>
      <c r="E51" s="924" t="s">
        <v>880</v>
      </c>
      <c r="F51" s="924" t="s">
        <v>10</v>
      </c>
      <c r="G51" s="924" t="s">
        <v>11</v>
      </c>
    </row>
    <row r="52" spans="1:7" ht="19.5" customHeight="1">
      <c r="B52" s="922" t="s">
        <v>2874</v>
      </c>
      <c r="C52" s="922" t="s">
        <v>450</v>
      </c>
      <c r="D52" s="923" t="s">
        <v>2873</v>
      </c>
      <c r="E52" s="920">
        <f>F52-5</f>
        <v>46202</v>
      </c>
      <c r="F52" s="920">
        <v>46207</v>
      </c>
      <c r="G52" s="920">
        <f>F52+47</f>
        <v>46254</v>
      </c>
    </row>
    <row r="53" spans="1:7" ht="18.75" customHeight="1">
      <c r="B53" s="922" t="s">
        <v>2872</v>
      </c>
      <c r="C53" s="922" t="s">
        <v>2871</v>
      </c>
      <c r="D53" s="921"/>
      <c r="E53" s="920">
        <f>F53-5</f>
        <v>46209</v>
      </c>
      <c r="F53" s="920">
        <f>F52+7</f>
        <v>46214</v>
      </c>
      <c r="G53" s="919">
        <f>G52+7</f>
        <v>46261</v>
      </c>
    </row>
    <row r="54" spans="1:7" ht="19.5" customHeight="1">
      <c r="B54" s="922" t="s">
        <v>2870</v>
      </c>
      <c r="C54" s="922" t="s">
        <v>2869</v>
      </c>
      <c r="D54" s="921"/>
      <c r="E54" s="920">
        <f>F54-5</f>
        <v>46216</v>
      </c>
      <c r="F54" s="920">
        <f>F53+7</f>
        <v>46221</v>
      </c>
      <c r="G54" s="919">
        <f>G53+7</f>
        <v>46268</v>
      </c>
    </row>
    <row r="55" spans="1:7">
      <c r="B55" s="922" t="s">
        <v>2868</v>
      </c>
      <c r="C55" s="922" t="s">
        <v>2867</v>
      </c>
      <c r="D55" s="921"/>
      <c r="E55" s="920">
        <f>F55-5</f>
        <v>46223</v>
      </c>
      <c r="F55" s="920">
        <f>F54+7</f>
        <v>46228</v>
      </c>
      <c r="G55" s="919">
        <f>G54+7</f>
        <v>46275</v>
      </c>
    </row>
  </sheetData>
  <mergeCells count="29">
    <mergeCell ref="D50:D51"/>
    <mergeCell ref="D36:D39"/>
    <mergeCell ref="C34:C35"/>
    <mergeCell ref="C42:C43"/>
    <mergeCell ref="D44:D47"/>
    <mergeCell ref="D52:D55"/>
    <mergeCell ref="B34:B35"/>
    <mergeCell ref="B42:B43"/>
    <mergeCell ref="B50:B51"/>
    <mergeCell ref="C50:C51"/>
    <mergeCell ref="D34:D35"/>
    <mergeCell ref="D42:D43"/>
    <mergeCell ref="D15:D16"/>
    <mergeCell ref="D24:D25"/>
    <mergeCell ref="D17:D20"/>
    <mergeCell ref="D26:D29"/>
    <mergeCell ref="C6:C7"/>
    <mergeCell ref="C15:C16"/>
    <mergeCell ref="C24:C25"/>
    <mergeCell ref="A1:G1"/>
    <mergeCell ref="A2:B2"/>
    <mergeCell ref="A3:G3"/>
    <mergeCell ref="A22:G22"/>
    <mergeCell ref="A32:G32"/>
    <mergeCell ref="B6:B7"/>
    <mergeCell ref="B15:B16"/>
    <mergeCell ref="B24:B25"/>
    <mergeCell ref="D6:D7"/>
    <mergeCell ref="D8:D11"/>
  </mergeCells>
  <phoneticPr fontId="53" type="noConversion"/>
  <pageMargins left="0.69930555555555596" right="0.69930555555555596" top="0.75" bottom="0.75" header="0.3" footer="0.3"/>
  <pageSetup paperSize="9" orientation="portrait" horizontalDpi="2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workbookViewId="0">
      <selection activeCell="J25" sqref="J25"/>
    </sheetView>
  </sheetViews>
  <sheetFormatPr defaultColWidth="9" defaultRowHeight="14.25"/>
  <cols>
    <col min="1" max="1" width="22.125" style="963" customWidth="1"/>
    <col min="2" max="2" width="26.125" style="963" customWidth="1"/>
    <col min="3" max="3" width="9" style="963"/>
    <col min="4" max="4" width="11.625" style="963" customWidth="1"/>
    <col min="5" max="5" width="20.25" style="963" customWidth="1"/>
    <col min="6" max="6" width="34" style="963" customWidth="1"/>
    <col min="7" max="7" width="11.625" style="963" customWidth="1"/>
    <col min="8" max="16384" width="9" style="963"/>
  </cols>
  <sheetData>
    <row r="1" spans="1:6" ht="42.75" customHeight="1">
      <c r="A1" s="1046" t="s">
        <v>2987</v>
      </c>
      <c r="B1" s="1046"/>
      <c r="C1" s="1046"/>
      <c r="D1" s="1046"/>
      <c r="E1" s="1046"/>
      <c r="F1" s="1046"/>
    </row>
    <row r="2" spans="1:6" ht="36.75" customHeight="1">
      <c r="A2" s="1038"/>
      <c r="B2" s="1043" t="s">
        <v>2986</v>
      </c>
      <c r="C2" s="1043"/>
      <c r="D2" s="1043"/>
      <c r="E2" s="1043"/>
      <c r="F2" s="1045" t="s">
        <v>2985</v>
      </c>
    </row>
    <row r="3" spans="1:6" ht="36.75" customHeight="1">
      <c r="A3" s="1038"/>
      <c r="B3" s="1044" t="s">
        <v>2984</v>
      </c>
      <c r="C3" s="1043"/>
      <c r="D3" s="1043"/>
      <c r="E3" s="1043"/>
      <c r="F3" s="1043"/>
    </row>
    <row r="4" spans="1:6">
      <c r="A4" s="1020" t="s">
        <v>2983</v>
      </c>
      <c r="B4" s="1020"/>
      <c r="C4" s="1042"/>
      <c r="D4" s="1041"/>
      <c r="E4" s="1041"/>
      <c r="F4" s="1040"/>
    </row>
    <row r="5" spans="1:6">
      <c r="A5" s="1020" t="s">
        <v>4</v>
      </c>
      <c r="B5" s="1020"/>
      <c r="C5" s="1018"/>
      <c r="D5" s="1037"/>
      <c r="E5" s="1037"/>
      <c r="F5" s="1039"/>
    </row>
    <row r="6" spans="1:6">
      <c r="A6" s="1038"/>
      <c r="B6" s="974" t="s">
        <v>5</v>
      </c>
      <c r="C6" s="974" t="s">
        <v>6</v>
      </c>
      <c r="D6" s="974" t="s">
        <v>868</v>
      </c>
      <c r="E6" s="973" t="s">
        <v>2926</v>
      </c>
      <c r="F6" s="965" t="s">
        <v>4</v>
      </c>
    </row>
    <row r="7" spans="1:6">
      <c r="A7" s="1038"/>
      <c r="B7" s="970"/>
      <c r="C7" s="970"/>
      <c r="D7" s="970"/>
      <c r="E7" s="992" t="s">
        <v>10</v>
      </c>
      <c r="F7" s="992" t="s">
        <v>11</v>
      </c>
    </row>
    <row r="8" spans="1:6" ht="15.75">
      <c r="A8" s="968"/>
      <c r="B8" s="1035" t="s">
        <v>852</v>
      </c>
      <c r="C8" s="1034" t="s">
        <v>1805</v>
      </c>
      <c r="D8" s="1036" t="s">
        <v>826</v>
      </c>
      <c r="E8" s="964">
        <v>46207</v>
      </c>
      <c r="F8" s="1014">
        <f>E8+49</f>
        <v>46256</v>
      </c>
    </row>
    <row r="9" spans="1:6" ht="15.75">
      <c r="A9" s="968"/>
      <c r="B9" s="1035" t="s">
        <v>17</v>
      </c>
      <c r="C9" s="1034" t="s">
        <v>2982</v>
      </c>
      <c r="D9" s="967"/>
      <c r="E9" s="964">
        <v>46213</v>
      </c>
      <c r="F9" s="1014">
        <f>E9+49</f>
        <v>46262</v>
      </c>
    </row>
    <row r="10" spans="1:6" ht="15.75">
      <c r="A10" s="968"/>
      <c r="B10" s="1035" t="s">
        <v>19</v>
      </c>
      <c r="C10" s="1034" t="s">
        <v>20</v>
      </c>
      <c r="D10" s="967"/>
      <c r="E10" s="964">
        <v>46220</v>
      </c>
      <c r="F10" s="1014">
        <f>E10+49</f>
        <v>46269</v>
      </c>
    </row>
    <row r="11" spans="1:6" ht="15.75">
      <c r="A11" s="968"/>
      <c r="B11" s="1035" t="s">
        <v>21</v>
      </c>
      <c r="C11" s="1034" t="s">
        <v>22</v>
      </c>
      <c r="D11" s="967"/>
      <c r="E11" s="964">
        <v>46227</v>
      </c>
      <c r="F11" s="1014">
        <f>E11+49</f>
        <v>46276</v>
      </c>
    </row>
    <row r="12" spans="1:6">
      <c r="A12" s="1020" t="s">
        <v>51</v>
      </c>
      <c r="B12" s="1020"/>
      <c r="C12" s="1022"/>
      <c r="D12" s="1018"/>
      <c r="E12" s="1018"/>
      <c r="F12" s="1037"/>
    </row>
    <row r="13" spans="1:6">
      <c r="A13" s="968"/>
      <c r="B13" s="974" t="s">
        <v>5</v>
      </c>
      <c r="C13" s="970" t="s">
        <v>6</v>
      </c>
      <c r="D13" s="974" t="s">
        <v>868</v>
      </c>
      <c r="E13" s="973" t="s">
        <v>2926</v>
      </c>
      <c r="F13" s="965" t="s">
        <v>804</v>
      </c>
    </row>
    <row r="14" spans="1:6">
      <c r="A14" s="968"/>
      <c r="B14" s="974"/>
      <c r="C14" s="985"/>
      <c r="D14" s="974"/>
      <c r="E14" s="965" t="s">
        <v>10</v>
      </c>
      <c r="F14" s="965" t="s">
        <v>11</v>
      </c>
    </row>
    <row r="15" spans="1:6" ht="15.75">
      <c r="A15" s="968"/>
      <c r="B15" s="1035" t="s">
        <v>852</v>
      </c>
      <c r="C15" s="1034" t="s">
        <v>1805</v>
      </c>
      <c r="D15" s="1036" t="s">
        <v>826</v>
      </c>
      <c r="E15" s="964">
        <v>46207</v>
      </c>
      <c r="F15" s="1014">
        <f>E15+49</f>
        <v>46256</v>
      </c>
    </row>
    <row r="16" spans="1:6" ht="15.75">
      <c r="A16" s="968"/>
      <c r="B16" s="1035" t="s">
        <v>17</v>
      </c>
      <c r="C16" s="1034" t="s">
        <v>2982</v>
      </c>
      <c r="D16" s="967"/>
      <c r="E16" s="964">
        <v>46213</v>
      </c>
      <c r="F16" s="1014">
        <f>E16+49</f>
        <v>46262</v>
      </c>
    </row>
    <row r="17" spans="1:6" ht="15.75">
      <c r="A17" s="968"/>
      <c r="B17" s="1035" t="s">
        <v>19</v>
      </c>
      <c r="C17" s="1034" t="s">
        <v>20</v>
      </c>
      <c r="D17" s="967"/>
      <c r="E17" s="964">
        <v>46220</v>
      </c>
      <c r="F17" s="1014">
        <f>E17+49</f>
        <v>46269</v>
      </c>
    </row>
    <row r="18" spans="1:6" ht="15.75">
      <c r="A18" s="968"/>
      <c r="B18" s="1035" t="s">
        <v>21</v>
      </c>
      <c r="C18" s="1034" t="s">
        <v>22</v>
      </c>
      <c r="D18" s="967"/>
      <c r="E18" s="964">
        <v>46227</v>
      </c>
      <c r="F18" s="1014">
        <f>E18+49</f>
        <v>46276</v>
      </c>
    </row>
    <row r="19" spans="1:6">
      <c r="A19" s="1032" t="s">
        <v>842</v>
      </c>
      <c r="B19" s="1033"/>
      <c r="C19" s="1033"/>
      <c r="D19" s="1032"/>
      <c r="E19" s="1032"/>
      <c r="F19" s="1031"/>
    </row>
    <row r="20" spans="1:6">
      <c r="A20" s="1032" t="s">
        <v>810</v>
      </c>
      <c r="B20" s="1033"/>
      <c r="C20" s="1033"/>
      <c r="D20" s="1032"/>
      <c r="E20" s="1032"/>
      <c r="F20" s="1031"/>
    </row>
    <row r="21" spans="1:6">
      <c r="A21" s="1030"/>
      <c r="B21" s="969" t="s">
        <v>5</v>
      </c>
      <c r="C21" s="969" t="s">
        <v>6</v>
      </c>
      <c r="D21" s="969" t="s">
        <v>868</v>
      </c>
      <c r="E21" s="973" t="s">
        <v>2926</v>
      </c>
      <c r="F21" s="1028" t="s">
        <v>810</v>
      </c>
    </row>
    <row r="22" spans="1:6">
      <c r="A22" s="1030"/>
      <c r="B22" s="967"/>
      <c r="C22" s="967"/>
      <c r="D22" s="966"/>
      <c r="E22" s="1028" t="s">
        <v>10</v>
      </c>
      <c r="F22" s="1028" t="s">
        <v>11</v>
      </c>
    </row>
    <row r="23" spans="1:6" ht="15.75">
      <c r="A23" s="1030"/>
      <c r="B23" s="1011" t="s">
        <v>2976</v>
      </c>
      <c r="C23" s="1016" t="s">
        <v>2975</v>
      </c>
      <c r="D23" s="984" t="s">
        <v>2690</v>
      </c>
      <c r="E23" s="964">
        <v>46208</v>
      </c>
      <c r="F23" s="964">
        <f>E23+40</f>
        <v>46248</v>
      </c>
    </row>
    <row r="24" spans="1:6" ht="15.75">
      <c r="A24" s="1030"/>
      <c r="B24" s="1011" t="s">
        <v>2974</v>
      </c>
      <c r="C24" s="1016" t="s">
        <v>807</v>
      </c>
      <c r="D24" s="979"/>
      <c r="E24" s="964">
        <v>46215</v>
      </c>
      <c r="F24" s="964">
        <f>E24+40</f>
        <v>46255</v>
      </c>
    </row>
    <row r="25" spans="1:6" ht="15.75">
      <c r="A25" s="1030"/>
      <c r="B25" s="1011" t="s">
        <v>2973</v>
      </c>
      <c r="C25" s="1016" t="s">
        <v>2972</v>
      </c>
      <c r="D25" s="979"/>
      <c r="E25" s="964">
        <v>46222</v>
      </c>
      <c r="F25" s="964">
        <f>E25+40</f>
        <v>46262</v>
      </c>
    </row>
    <row r="26" spans="1:6" ht="15.75">
      <c r="A26" s="1030"/>
      <c r="B26" s="1011" t="s">
        <v>2971</v>
      </c>
      <c r="C26" s="1016" t="s">
        <v>2970</v>
      </c>
      <c r="D26" s="979"/>
      <c r="E26" s="964">
        <v>46229</v>
      </c>
      <c r="F26" s="964">
        <f>E26+40</f>
        <v>46269</v>
      </c>
    </row>
    <row r="27" spans="1:6">
      <c r="A27" s="989" t="s">
        <v>272</v>
      </c>
      <c r="B27" s="989"/>
      <c r="C27" s="989"/>
      <c r="D27" s="989"/>
      <c r="E27" s="1029"/>
      <c r="F27" s="1029"/>
    </row>
    <row r="28" spans="1:6">
      <c r="A28" s="1029" t="s">
        <v>848</v>
      </c>
      <c r="B28" s="1029"/>
      <c r="C28" s="1029"/>
      <c r="D28" s="1029"/>
      <c r="E28" s="1029"/>
      <c r="F28" s="1029"/>
    </row>
    <row r="29" spans="1:6">
      <c r="A29" s="968"/>
      <c r="B29" s="969" t="s">
        <v>2981</v>
      </c>
      <c r="C29" s="969" t="s">
        <v>6</v>
      </c>
      <c r="D29" s="969" t="s">
        <v>868</v>
      </c>
      <c r="E29" s="973" t="s">
        <v>2926</v>
      </c>
      <c r="F29" s="1028" t="s">
        <v>848</v>
      </c>
    </row>
    <row r="30" spans="1:6">
      <c r="A30" s="968"/>
      <c r="B30" s="967"/>
      <c r="C30" s="967"/>
      <c r="D30" s="966"/>
      <c r="E30" s="1028" t="s">
        <v>10</v>
      </c>
      <c r="F30" s="1028" t="s">
        <v>11</v>
      </c>
    </row>
    <row r="31" spans="1:6" ht="15.75">
      <c r="A31" s="968"/>
      <c r="B31" s="1016" t="s">
        <v>2980</v>
      </c>
      <c r="C31" s="1016" t="s">
        <v>2979</v>
      </c>
      <c r="D31" s="969" t="s">
        <v>849</v>
      </c>
      <c r="E31" s="964">
        <v>46206</v>
      </c>
      <c r="F31" s="964">
        <f>E31+22</f>
        <v>46228</v>
      </c>
    </row>
    <row r="32" spans="1:6" ht="15.75">
      <c r="A32" s="968"/>
      <c r="B32" s="1016" t="s">
        <v>2978</v>
      </c>
      <c r="C32" s="1016" t="s">
        <v>841</v>
      </c>
      <c r="D32" s="967"/>
      <c r="E32" s="964">
        <v>46226</v>
      </c>
      <c r="F32" s="964">
        <f>E32+22</f>
        <v>46248</v>
      </c>
    </row>
    <row r="33" spans="1:6" ht="15.75">
      <c r="A33" s="968"/>
      <c r="B33" s="1016"/>
      <c r="C33" s="1016"/>
      <c r="D33" s="967"/>
      <c r="E33" s="964"/>
      <c r="F33" s="964">
        <f>E33+22</f>
        <v>22</v>
      </c>
    </row>
    <row r="34" spans="1:6" ht="15.75">
      <c r="A34" s="968"/>
      <c r="B34" s="1016"/>
      <c r="C34" s="1016"/>
      <c r="D34" s="966"/>
      <c r="E34" s="964"/>
      <c r="F34" s="964"/>
    </row>
    <row r="35" spans="1:6">
      <c r="A35" s="976" t="s">
        <v>536</v>
      </c>
      <c r="B35" s="1027"/>
      <c r="C35" s="976"/>
      <c r="D35" s="976"/>
      <c r="E35" s="976"/>
      <c r="F35" s="976"/>
    </row>
    <row r="36" spans="1:6">
      <c r="A36" s="968"/>
      <c r="B36" s="974" t="s">
        <v>5</v>
      </c>
      <c r="C36" s="974" t="s">
        <v>6</v>
      </c>
      <c r="D36" s="974" t="s">
        <v>868</v>
      </c>
      <c r="E36" s="973" t="s">
        <v>2926</v>
      </c>
      <c r="F36" s="992" t="s">
        <v>536</v>
      </c>
    </row>
    <row r="37" spans="1:6">
      <c r="A37" s="968"/>
      <c r="B37" s="970"/>
      <c r="C37" s="970"/>
      <c r="D37" s="974"/>
      <c r="E37" s="980" t="s">
        <v>10</v>
      </c>
      <c r="F37" s="965" t="s">
        <v>11</v>
      </c>
    </row>
    <row r="38" spans="1:6" ht="15.75">
      <c r="A38" s="968"/>
      <c r="B38" s="1011" t="s">
        <v>2976</v>
      </c>
      <c r="C38" s="1016" t="s">
        <v>2975</v>
      </c>
      <c r="D38" s="969" t="s">
        <v>2690</v>
      </c>
      <c r="E38" s="964">
        <v>46208</v>
      </c>
      <c r="F38" s="964">
        <f>E38+27</f>
        <v>46235</v>
      </c>
    </row>
    <row r="39" spans="1:6" ht="15.75">
      <c r="A39" s="968"/>
      <c r="B39" s="1011" t="s">
        <v>2974</v>
      </c>
      <c r="C39" s="1016" t="s">
        <v>807</v>
      </c>
      <c r="D39" s="967"/>
      <c r="E39" s="964">
        <v>46215</v>
      </c>
      <c r="F39" s="964">
        <f>E39+27</f>
        <v>46242</v>
      </c>
    </row>
    <row r="40" spans="1:6" ht="15.75">
      <c r="A40" s="968"/>
      <c r="B40" s="1011" t="s">
        <v>2973</v>
      </c>
      <c r="C40" s="1016" t="s">
        <v>2972</v>
      </c>
      <c r="D40" s="967"/>
      <c r="E40" s="964">
        <v>46222</v>
      </c>
      <c r="F40" s="964">
        <f>E40+27</f>
        <v>46249</v>
      </c>
    </row>
    <row r="41" spans="1:6" ht="15.75">
      <c r="A41" s="968"/>
      <c r="B41" s="1011" t="s">
        <v>2971</v>
      </c>
      <c r="C41" s="1016" t="s">
        <v>2970</v>
      </c>
      <c r="D41" s="966"/>
      <c r="E41" s="964">
        <v>46229</v>
      </c>
      <c r="F41" s="964">
        <f>E41+27</f>
        <v>46256</v>
      </c>
    </row>
    <row r="42" spans="1:6">
      <c r="A42" s="1020" t="s">
        <v>387</v>
      </c>
      <c r="B42" s="1020"/>
      <c r="C42" s="1022"/>
      <c r="D42" s="1018"/>
      <c r="E42" s="1018"/>
      <c r="F42" s="1018"/>
    </row>
    <row r="43" spans="1:6">
      <c r="A43" s="998"/>
      <c r="B43" s="974" t="s">
        <v>5</v>
      </c>
      <c r="C43" s="974" t="s">
        <v>6</v>
      </c>
      <c r="D43" s="974" t="s">
        <v>868</v>
      </c>
      <c r="E43" s="973" t="s">
        <v>2926</v>
      </c>
      <c r="F43" s="992" t="s">
        <v>2977</v>
      </c>
    </row>
    <row r="44" spans="1:6">
      <c r="A44" s="998"/>
      <c r="B44" s="970"/>
      <c r="C44" s="970"/>
      <c r="D44" s="974"/>
      <c r="E44" s="980" t="s">
        <v>10</v>
      </c>
      <c r="F44" s="965" t="s">
        <v>11</v>
      </c>
    </row>
    <row r="45" spans="1:6" ht="15.75">
      <c r="A45" s="998"/>
      <c r="B45" s="1011" t="s">
        <v>2976</v>
      </c>
      <c r="C45" s="1016" t="s">
        <v>2975</v>
      </c>
      <c r="D45" s="1026" t="s">
        <v>2690</v>
      </c>
      <c r="E45" s="964">
        <v>46208</v>
      </c>
      <c r="F45" s="994">
        <f>E45+10</f>
        <v>46218</v>
      </c>
    </row>
    <row r="46" spans="1:6" ht="15.75">
      <c r="A46" s="998"/>
      <c r="B46" s="1011" t="s">
        <v>2974</v>
      </c>
      <c r="C46" s="1016" t="s">
        <v>807</v>
      </c>
      <c r="D46" s="1025"/>
      <c r="E46" s="964">
        <v>46215</v>
      </c>
      <c r="F46" s="1002">
        <f>E46+10</f>
        <v>46225</v>
      </c>
    </row>
    <row r="47" spans="1:6" ht="15.75">
      <c r="A47" s="998"/>
      <c r="B47" s="1011" t="s">
        <v>2973</v>
      </c>
      <c r="C47" s="1016" t="s">
        <v>2972</v>
      </c>
      <c r="D47" s="1025"/>
      <c r="E47" s="964">
        <v>46222</v>
      </c>
      <c r="F47" s="1002">
        <f>E47+10</f>
        <v>46232</v>
      </c>
    </row>
    <row r="48" spans="1:6" ht="15.75">
      <c r="A48" s="998"/>
      <c r="B48" s="1011" t="s">
        <v>2971</v>
      </c>
      <c r="C48" s="1016" t="s">
        <v>2970</v>
      </c>
      <c r="D48" s="1025"/>
      <c r="E48" s="964">
        <v>46229</v>
      </c>
      <c r="F48" s="1002">
        <f>E48+10</f>
        <v>46239</v>
      </c>
    </row>
    <row r="49" spans="1:6">
      <c r="A49" s="1020" t="s">
        <v>838</v>
      </c>
      <c r="B49" s="1020"/>
      <c r="C49" s="1022"/>
      <c r="D49" s="1018"/>
      <c r="E49" s="1018"/>
      <c r="F49" s="1018"/>
    </row>
    <row r="50" spans="1:6">
      <c r="A50" s="998"/>
      <c r="B50" s="974" t="s">
        <v>5</v>
      </c>
      <c r="C50" s="974" t="s">
        <v>6</v>
      </c>
      <c r="D50" s="974" t="s">
        <v>868</v>
      </c>
      <c r="E50" s="973" t="s">
        <v>2926</v>
      </c>
      <c r="F50" s="992" t="s">
        <v>838</v>
      </c>
    </row>
    <row r="51" spans="1:6">
      <c r="A51" s="998"/>
      <c r="B51" s="970"/>
      <c r="C51" s="970"/>
      <c r="D51" s="974"/>
      <c r="E51" s="980" t="s">
        <v>10</v>
      </c>
      <c r="F51" s="965" t="s">
        <v>11</v>
      </c>
    </row>
    <row r="52" spans="1:6" ht="15.75">
      <c r="A52" s="998"/>
      <c r="B52" s="1024" t="s">
        <v>2966</v>
      </c>
      <c r="C52" s="1024" t="s">
        <v>324</v>
      </c>
      <c r="D52" s="1000" t="s">
        <v>837</v>
      </c>
      <c r="E52" s="964">
        <v>46208</v>
      </c>
      <c r="F52" s="1002">
        <f>E52+20</f>
        <v>46228</v>
      </c>
    </row>
    <row r="53" spans="1:6" ht="15.75">
      <c r="A53" s="998"/>
      <c r="B53" s="1024" t="s">
        <v>2969</v>
      </c>
      <c r="C53" s="1024" t="s">
        <v>2968</v>
      </c>
      <c r="D53" s="996"/>
      <c r="E53" s="964">
        <v>46215</v>
      </c>
      <c r="F53" s="1002">
        <f>E53+20</f>
        <v>46235</v>
      </c>
    </row>
    <row r="54" spans="1:6" ht="15.75">
      <c r="A54" s="998"/>
      <c r="B54" s="1024" t="s">
        <v>2967</v>
      </c>
      <c r="C54" s="1024" t="s">
        <v>2965</v>
      </c>
      <c r="D54" s="996"/>
      <c r="E54" s="964">
        <v>46222</v>
      </c>
      <c r="F54" s="1002">
        <f>E54+20</f>
        <v>46242</v>
      </c>
    </row>
    <row r="55" spans="1:6" ht="15.75">
      <c r="A55" s="998"/>
      <c r="B55" s="1024" t="s">
        <v>2966</v>
      </c>
      <c r="C55" s="1024" t="s">
        <v>2965</v>
      </c>
      <c r="D55" s="996"/>
      <c r="E55" s="964">
        <v>46229</v>
      </c>
      <c r="F55" s="1002">
        <f>E55+20</f>
        <v>46249</v>
      </c>
    </row>
    <row r="56" spans="1:6">
      <c r="A56" s="1020" t="s">
        <v>2964</v>
      </c>
      <c r="B56" s="1020"/>
      <c r="C56" s="1022"/>
      <c r="D56" s="1018"/>
      <c r="E56" s="1018"/>
      <c r="F56" s="1018"/>
    </row>
    <row r="57" spans="1:6">
      <c r="A57" s="998"/>
      <c r="B57" s="974" t="s">
        <v>5</v>
      </c>
      <c r="C57" s="974" t="s">
        <v>6</v>
      </c>
      <c r="D57" s="974" t="s">
        <v>868</v>
      </c>
      <c r="E57" s="973" t="s">
        <v>2926</v>
      </c>
      <c r="F57" s="992" t="s">
        <v>838</v>
      </c>
    </row>
    <row r="58" spans="1:6">
      <c r="A58" s="998"/>
      <c r="B58" s="970"/>
      <c r="C58" s="970"/>
      <c r="D58" s="974"/>
      <c r="E58" s="980" t="s">
        <v>10</v>
      </c>
      <c r="F58" s="965" t="s">
        <v>11</v>
      </c>
    </row>
    <row r="59" spans="1:6" ht="15.75">
      <c r="A59" s="998"/>
      <c r="B59" s="1011" t="s">
        <v>2957</v>
      </c>
      <c r="C59" s="1016" t="s">
        <v>2963</v>
      </c>
      <c r="D59" s="984" t="s">
        <v>2962</v>
      </c>
      <c r="E59" s="964">
        <v>46208</v>
      </c>
      <c r="F59" s="1002">
        <f>E59+10</f>
        <v>46218</v>
      </c>
    </row>
    <row r="60" spans="1:6" ht="15.75">
      <c r="A60" s="998"/>
      <c r="B60" s="1011" t="s">
        <v>2961</v>
      </c>
      <c r="C60" s="1016" t="s">
        <v>2960</v>
      </c>
      <c r="D60" s="979"/>
      <c r="E60" s="964">
        <v>46215</v>
      </c>
      <c r="F60" s="1002">
        <f>E60+10</f>
        <v>46225</v>
      </c>
    </row>
    <row r="61" spans="1:6" ht="15.75">
      <c r="A61" s="998"/>
      <c r="B61" s="1011" t="s">
        <v>2959</v>
      </c>
      <c r="C61" s="1016" t="s">
        <v>2958</v>
      </c>
      <c r="D61" s="979"/>
      <c r="E61" s="964">
        <v>46222</v>
      </c>
      <c r="F61" s="1002">
        <f>E61+10</f>
        <v>46232</v>
      </c>
    </row>
    <row r="62" spans="1:6" ht="15.75">
      <c r="A62" s="998"/>
      <c r="B62" s="1011" t="s">
        <v>2957</v>
      </c>
      <c r="C62" s="1016" t="s">
        <v>833</v>
      </c>
      <c r="D62" s="979"/>
      <c r="E62" s="964">
        <v>46229</v>
      </c>
      <c r="F62" s="1002">
        <f>E62+10</f>
        <v>46239</v>
      </c>
    </row>
    <row r="63" spans="1:6">
      <c r="A63" s="1020" t="s">
        <v>2191</v>
      </c>
      <c r="B63" s="1020"/>
      <c r="C63" s="1022"/>
      <c r="D63" s="1018"/>
      <c r="E63" s="1018"/>
      <c r="F63" s="1018"/>
    </row>
    <row r="64" spans="1:6">
      <c r="A64" s="1023"/>
      <c r="B64" s="974" t="s">
        <v>5</v>
      </c>
      <c r="C64" s="974" t="s">
        <v>6</v>
      </c>
      <c r="D64" s="974" t="s">
        <v>868</v>
      </c>
      <c r="E64" s="973" t="s">
        <v>2926</v>
      </c>
      <c r="F64" s="992" t="s">
        <v>2191</v>
      </c>
    </row>
    <row r="65" spans="1:6">
      <c r="A65" s="1023"/>
      <c r="B65" s="970"/>
      <c r="C65" s="970"/>
      <c r="D65" s="974"/>
      <c r="E65" s="980" t="s">
        <v>10</v>
      </c>
      <c r="F65" s="965" t="s">
        <v>11</v>
      </c>
    </row>
    <row r="66" spans="1:6" ht="15.75">
      <c r="A66" s="1023"/>
      <c r="B66" s="1016"/>
      <c r="C66" s="1016"/>
      <c r="D66" s="969" t="s">
        <v>849</v>
      </c>
      <c r="E66" s="964">
        <v>46183</v>
      </c>
      <c r="F66" s="1002">
        <f>E66+20</f>
        <v>46203</v>
      </c>
    </row>
    <row r="67" spans="1:6" ht="15.75">
      <c r="A67" s="1023"/>
      <c r="B67" s="1016"/>
      <c r="C67" s="1016"/>
      <c r="D67" s="967"/>
      <c r="E67" s="964">
        <v>46190</v>
      </c>
      <c r="F67" s="1002">
        <f>E67+10</f>
        <v>46200</v>
      </c>
    </row>
    <row r="68" spans="1:6" ht="15.75">
      <c r="A68" s="1023"/>
      <c r="B68" s="1016"/>
      <c r="C68" s="1016"/>
      <c r="D68" s="967"/>
      <c r="E68" s="964">
        <v>46197</v>
      </c>
      <c r="F68" s="1002">
        <f>E68+10</f>
        <v>46207</v>
      </c>
    </row>
    <row r="69" spans="1:6" ht="15.75">
      <c r="A69" s="998"/>
      <c r="B69" s="1016"/>
      <c r="C69" s="1016"/>
      <c r="D69" s="966"/>
      <c r="E69" s="964">
        <v>46204</v>
      </c>
      <c r="F69" s="1002">
        <f>E69+10</f>
        <v>46214</v>
      </c>
    </row>
    <row r="70" spans="1:6">
      <c r="A70" s="1020" t="s">
        <v>384</v>
      </c>
      <c r="B70" s="1020"/>
      <c r="C70" s="1022"/>
      <c r="D70" s="1018"/>
      <c r="E70" s="1022"/>
      <c r="F70" s="1018"/>
    </row>
    <row r="71" spans="1:6">
      <c r="A71" s="968"/>
      <c r="B71" s="974" t="s">
        <v>5</v>
      </c>
      <c r="C71" s="974" t="s">
        <v>6</v>
      </c>
      <c r="D71" s="974" t="s">
        <v>868</v>
      </c>
      <c r="E71" s="973" t="s">
        <v>2926</v>
      </c>
      <c r="F71" s="992" t="s">
        <v>384</v>
      </c>
    </row>
    <row r="72" spans="1:6">
      <c r="A72" s="968"/>
      <c r="B72" s="970"/>
      <c r="C72" s="970"/>
      <c r="D72" s="974"/>
      <c r="E72" s="980" t="s">
        <v>10</v>
      </c>
      <c r="F72" s="965" t="s">
        <v>11</v>
      </c>
    </row>
    <row r="73" spans="1:6" ht="15.75">
      <c r="A73" s="1011"/>
      <c r="B73" s="1011" t="s">
        <v>854</v>
      </c>
      <c r="C73" s="1016" t="s">
        <v>2956</v>
      </c>
      <c r="D73" s="969" t="s">
        <v>849</v>
      </c>
      <c r="E73" s="964">
        <v>46208</v>
      </c>
      <c r="F73" s="1002">
        <f>E73+20</f>
        <v>46228</v>
      </c>
    </row>
    <row r="74" spans="1:6" ht="15.75">
      <c r="A74" s="968"/>
      <c r="B74" s="1016" t="s">
        <v>2943</v>
      </c>
      <c r="C74" s="1016" t="s">
        <v>2942</v>
      </c>
      <c r="D74" s="967"/>
      <c r="E74" s="964">
        <v>46215</v>
      </c>
      <c r="F74" s="1002">
        <f>E74+20</f>
        <v>46235</v>
      </c>
    </row>
    <row r="75" spans="1:6" ht="15.75">
      <c r="A75" s="968"/>
      <c r="B75" s="1011" t="s">
        <v>2955</v>
      </c>
      <c r="C75" s="1016" t="s">
        <v>2954</v>
      </c>
      <c r="D75" s="967"/>
      <c r="E75" s="964">
        <v>46222</v>
      </c>
      <c r="F75" s="1002">
        <f>E75+20</f>
        <v>46242</v>
      </c>
    </row>
    <row r="76" spans="1:6" ht="15.75">
      <c r="A76" s="968"/>
      <c r="B76" s="1011" t="s">
        <v>2945</v>
      </c>
      <c r="C76" s="1016" t="s">
        <v>2953</v>
      </c>
      <c r="D76" s="966"/>
      <c r="E76" s="964">
        <v>46229</v>
      </c>
      <c r="F76" s="1002">
        <f>E76+20</f>
        <v>46249</v>
      </c>
    </row>
    <row r="77" spans="1:6">
      <c r="A77" s="989" t="s">
        <v>531</v>
      </c>
      <c r="B77" s="1021"/>
      <c r="C77" s="1021"/>
      <c r="D77" s="989"/>
      <c r="E77" s="989"/>
      <c r="F77" s="989"/>
    </row>
    <row r="78" spans="1:6">
      <c r="A78" s="1020" t="s">
        <v>532</v>
      </c>
      <c r="B78" s="1020"/>
      <c r="C78" s="1019"/>
      <c r="D78" s="1018"/>
      <c r="E78" s="989"/>
      <c r="F78" s="989"/>
    </row>
    <row r="79" spans="1:6">
      <c r="A79" s="968" t="s">
        <v>213</v>
      </c>
      <c r="B79" s="974" t="s">
        <v>5</v>
      </c>
      <c r="C79" s="974" t="s">
        <v>6</v>
      </c>
      <c r="D79" s="974" t="s">
        <v>868</v>
      </c>
      <c r="E79" s="973" t="s">
        <v>2926</v>
      </c>
      <c r="F79" s="992" t="s">
        <v>533</v>
      </c>
    </row>
    <row r="80" spans="1:6">
      <c r="A80" s="968"/>
      <c r="B80" s="970"/>
      <c r="C80" s="970"/>
      <c r="D80" s="970"/>
      <c r="E80" s="973" t="s">
        <v>10</v>
      </c>
      <c r="F80" s="992" t="s">
        <v>11</v>
      </c>
    </row>
    <row r="81" spans="1:6" ht="15.75">
      <c r="A81" s="968"/>
      <c r="B81" s="1011" t="s">
        <v>2952</v>
      </c>
      <c r="C81" s="1016" t="s">
        <v>2937</v>
      </c>
      <c r="D81" s="1017"/>
      <c r="E81" s="964">
        <v>46207</v>
      </c>
      <c r="F81" s="1014">
        <f>E81+31</f>
        <v>46238</v>
      </c>
    </row>
    <row r="82" spans="1:6" ht="15.75">
      <c r="A82" s="968"/>
      <c r="B82" s="1011" t="s">
        <v>2952</v>
      </c>
      <c r="C82" s="1016" t="s">
        <v>2936</v>
      </c>
      <c r="D82" s="1015"/>
      <c r="E82" s="964">
        <v>46213</v>
      </c>
      <c r="F82" s="1014">
        <f>E82+31</f>
        <v>46244</v>
      </c>
    </row>
    <row r="83" spans="1:6">
      <c r="A83" s="968"/>
      <c r="B83" s="1011" t="s">
        <v>2951</v>
      </c>
      <c r="C83" s="1011" t="s">
        <v>2950</v>
      </c>
      <c r="D83" s="1015"/>
      <c r="E83" s="964">
        <v>46220</v>
      </c>
      <c r="F83" s="1014">
        <f>E83+31</f>
        <v>46251</v>
      </c>
    </row>
    <row r="84" spans="1:6">
      <c r="A84" s="968"/>
      <c r="B84" s="1011" t="s">
        <v>2949</v>
      </c>
      <c r="C84" s="1011" t="s">
        <v>2948</v>
      </c>
      <c r="D84" s="1015"/>
      <c r="E84" s="964">
        <v>46227</v>
      </c>
      <c r="F84" s="1014">
        <f>E84+31</f>
        <v>46258</v>
      </c>
    </row>
    <row r="85" spans="1:6">
      <c r="A85" s="1009" t="s">
        <v>865</v>
      </c>
      <c r="B85" s="1007"/>
      <c r="C85" s="1013"/>
      <c r="D85" s="975"/>
      <c r="E85" s="989"/>
      <c r="F85" s="989"/>
    </row>
    <row r="86" spans="1:6">
      <c r="A86" s="998"/>
      <c r="B86" s="974" t="s">
        <v>5</v>
      </c>
      <c r="C86" s="974" t="s">
        <v>6</v>
      </c>
      <c r="D86" s="974" t="s">
        <v>868</v>
      </c>
      <c r="E86" s="1005" t="s">
        <v>2926</v>
      </c>
      <c r="F86" s="1004" t="s">
        <v>865</v>
      </c>
    </row>
    <row r="87" spans="1:6">
      <c r="A87" s="998"/>
      <c r="B87" s="970"/>
      <c r="C87" s="970"/>
      <c r="D87" s="974"/>
      <c r="E87" s="1003" t="s">
        <v>10</v>
      </c>
      <c r="F87" s="1002" t="s">
        <v>11</v>
      </c>
    </row>
    <row r="88" spans="1:6">
      <c r="A88" s="998"/>
      <c r="B88" s="965" t="s">
        <v>2947</v>
      </c>
      <c r="C88" s="1011" t="s">
        <v>451</v>
      </c>
      <c r="D88" s="1012" t="s">
        <v>866</v>
      </c>
      <c r="E88" s="983">
        <v>46208</v>
      </c>
      <c r="F88" s="1002">
        <f>E88+2</f>
        <v>46210</v>
      </c>
    </row>
    <row r="89" spans="1:6">
      <c r="A89" s="998"/>
      <c r="B89" s="965" t="s">
        <v>2947</v>
      </c>
      <c r="C89" s="1011" t="s">
        <v>600</v>
      </c>
      <c r="D89" s="1012"/>
      <c r="E89" s="994">
        <f>E88+7</f>
        <v>46215</v>
      </c>
      <c r="F89" s="1002">
        <f>E89+2</f>
        <v>46217</v>
      </c>
    </row>
    <row r="90" spans="1:6">
      <c r="A90" s="998"/>
      <c r="B90" s="965" t="s">
        <v>2947</v>
      </c>
      <c r="C90" s="1011" t="s">
        <v>439</v>
      </c>
      <c r="D90" s="1012"/>
      <c r="E90" s="994">
        <f>E89+7</f>
        <v>46222</v>
      </c>
      <c r="F90" s="1002">
        <f>E90+2</f>
        <v>46224</v>
      </c>
    </row>
    <row r="91" spans="1:6">
      <c r="A91" s="998"/>
      <c r="B91" s="965" t="s">
        <v>2947</v>
      </c>
      <c r="C91" s="1011" t="s">
        <v>441</v>
      </c>
      <c r="D91" s="1012"/>
      <c r="E91" s="994">
        <f>E90+7</f>
        <v>46229</v>
      </c>
      <c r="F91" s="1002">
        <f>E91+2</f>
        <v>46231</v>
      </c>
    </row>
    <row r="92" spans="1:6">
      <c r="A92" s="1009" t="s">
        <v>867</v>
      </c>
      <c r="B92" s="1007"/>
      <c r="C92" s="1007"/>
      <c r="D92" s="975"/>
      <c r="E92" s="1006"/>
      <c r="F92" s="1006"/>
    </row>
    <row r="93" spans="1:6">
      <c r="A93" s="998"/>
      <c r="B93" s="974" t="s">
        <v>5</v>
      </c>
      <c r="C93" s="974" t="s">
        <v>6</v>
      </c>
      <c r="D93" s="974" t="s">
        <v>868</v>
      </c>
      <c r="E93" s="1005" t="s">
        <v>2926</v>
      </c>
      <c r="F93" s="1004" t="s">
        <v>867</v>
      </c>
    </row>
    <row r="94" spans="1:6">
      <c r="A94" s="998"/>
      <c r="B94" s="970"/>
      <c r="C94" s="970"/>
      <c r="D94" s="974"/>
      <c r="E94" s="1003" t="s">
        <v>10</v>
      </c>
      <c r="F94" s="1002" t="s">
        <v>11</v>
      </c>
    </row>
    <row r="95" spans="1:6">
      <c r="A95" s="998"/>
      <c r="B95" s="965" t="s">
        <v>2946</v>
      </c>
      <c r="C95" s="1011" t="s">
        <v>451</v>
      </c>
      <c r="D95" s="1010" t="s">
        <v>866</v>
      </c>
      <c r="E95" s="994">
        <v>46207</v>
      </c>
      <c r="F95" s="994">
        <f>E95+2</f>
        <v>46209</v>
      </c>
    </row>
    <row r="96" spans="1:6">
      <c r="A96" s="998"/>
      <c r="B96" s="965" t="s">
        <v>2946</v>
      </c>
      <c r="C96" s="1011" t="s">
        <v>600</v>
      </c>
      <c r="D96" s="1010"/>
      <c r="E96" s="994">
        <f>E95+7</f>
        <v>46214</v>
      </c>
      <c r="F96" s="994">
        <f>E96+2</f>
        <v>46216</v>
      </c>
    </row>
    <row r="97" spans="1:6">
      <c r="A97" s="998"/>
      <c r="B97" s="965" t="s">
        <v>2946</v>
      </c>
      <c r="C97" s="1011" t="s">
        <v>439</v>
      </c>
      <c r="D97" s="1010"/>
      <c r="E97" s="994">
        <f>E96+7</f>
        <v>46221</v>
      </c>
      <c r="F97" s="994">
        <f>E97+2</f>
        <v>46223</v>
      </c>
    </row>
    <row r="98" spans="1:6">
      <c r="A98" s="998"/>
      <c r="B98" s="965" t="s">
        <v>2946</v>
      </c>
      <c r="C98" s="1011" t="s">
        <v>441</v>
      </c>
      <c r="D98" s="1010"/>
      <c r="E98" s="994">
        <f>E97+7</f>
        <v>46228</v>
      </c>
      <c r="F98" s="994">
        <f>E98+2</f>
        <v>46230</v>
      </c>
    </row>
    <row r="99" spans="1:6">
      <c r="A99" s="1009" t="s">
        <v>466</v>
      </c>
      <c r="B99" s="1008"/>
      <c r="C99" s="1007"/>
      <c r="D99" s="975"/>
      <c r="E99" s="1006"/>
      <c r="F99" s="1006"/>
    </row>
    <row r="100" spans="1:6">
      <c r="A100" s="998"/>
      <c r="B100" s="974" t="s">
        <v>5</v>
      </c>
      <c r="C100" s="970" t="s">
        <v>6</v>
      </c>
      <c r="D100" s="970" t="s">
        <v>868</v>
      </c>
      <c r="E100" s="1005" t="s">
        <v>2926</v>
      </c>
      <c r="F100" s="1004" t="s">
        <v>466</v>
      </c>
    </row>
    <row r="101" spans="1:6">
      <c r="A101" s="998"/>
      <c r="B101" s="970"/>
      <c r="C101" s="993"/>
      <c r="D101" s="985"/>
      <c r="E101" s="1003" t="s">
        <v>10</v>
      </c>
      <c r="F101" s="1002" t="s">
        <v>11</v>
      </c>
    </row>
    <row r="102" spans="1:6">
      <c r="A102" s="998"/>
      <c r="B102" s="1001" t="s">
        <v>2945</v>
      </c>
      <c r="C102" s="997" t="s">
        <v>2944</v>
      </c>
      <c r="D102" s="1000" t="s">
        <v>839</v>
      </c>
      <c r="E102" s="994">
        <v>46208</v>
      </c>
      <c r="F102" s="994">
        <f>E102+7</f>
        <v>46215</v>
      </c>
    </row>
    <row r="103" spans="1:6">
      <c r="A103" s="998"/>
      <c r="B103" s="997" t="s">
        <v>2943</v>
      </c>
      <c r="C103" s="997" t="s">
        <v>2942</v>
      </c>
      <c r="D103" s="996"/>
      <c r="E103" s="994">
        <f>E102+7</f>
        <v>46215</v>
      </c>
      <c r="F103" s="999">
        <f>E102+14</f>
        <v>46222</v>
      </c>
    </row>
    <row r="104" spans="1:6">
      <c r="A104" s="998"/>
      <c r="B104" s="997" t="s">
        <v>2941</v>
      </c>
      <c r="C104" s="997" t="s">
        <v>2940</v>
      </c>
      <c r="D104" s="996"/>
      <c r="E104" s="994">
        <f>E103+7</f>
        <v>46222</v>
      </c>
      <c r="F104" s="999">
        <f>E103+14</f>
        <v>46229</v>
      </c>
    </row>
    <row r="105" spans="1:6">
      <c r="A105" s="998"/>
      <c r="B105" s="997" t="s">
        <v>2939</v>
      </c>
      <c r="C105" s="997" t="s">
        <v>2938</v>
      </c>
      <c r="D105" s="996"/>
      <c r="E105" s="994">
        <f>E104+7</f>
        <v>46229</v>
      </c>
      <c r="F105" s="994">
        <f>E104+14</f>
        <v>46236</v>
      </c>
    </row>
    <row r="106" spans="1:6" ht="12.95" customHeight="1">
      <c r="A106" s="989" t="s">
        <v>554</v>
      </c>
      <c r="B106" s="989"/>
      <c r="C106" s="989"/>
      <c r="D106" s="989"/>
      <c r="E106" s="989"/>
      <c r="F106" s="995"/>
    </row>
    <row r="107" spans="1:6">
      <c r="A107" s="989" t="s">
        <v>812</v>
      </c>
      <c r="B107" s="989"/>
      <c r="C107" s="989"/>
      <c r="D107" s="989"/>
      <c r="E107" s="989"/>
      <c r="F107" s="995"/>
    </row>
    <row r="108" spans="1:6">
      <c r="A108" s="968"/>
      <c r="B108" s="987" t="s">
        <v>5</v>
      </c>
      <c r="C108" s="987" t="s">
        <v>6</v>
      </c>
      <c r="D108" s="970" t="s">
        <v>868</v>
      </c>
      <c r="E108" s="973" t="s">
        <v>2926</v>
      </c>
      <c r="F108" s="965" t="s">
        <v>630</v>
      </c>
    </row>
    <row r="109" spans="1:6">
      <c r="A109" s="968"/>
      <c r="B109" s="986"/>
      <c r="C109" s="986"/>
      <c r="D109" s="985"/>
      <c r="E109" s="965" t="s">
        <v>10</v>
      </c>
      <c r="F109" s="965" t="s">
        <v>11</v>
      </c>
    </row>
    <row r="110" spans="1:6">
      <c r="A110" s="968"/>
      <c r="B110" s="965" t="s">
        <v>2934</v>
      </c>
      <c r="C110" s="965" t="s">
        <v>2937</v>
      </c>
      <c r="D110" s="970" t="s">
        <v>2690</v>
      </c>
      <c r="E110" s="994">
        <v>46207</v>
      </c>
      <c r="F110" s="978">
        <f>E110+40</f>
        <v>46247</v>
      </c>
    </row>
    <row r="111" spans="1:6">
      <c r="A111" s="968"/>
      <c r="B111" s="965" t="s">
        <v>2934</v>
      </c>
      <c r="C111" s="965" t="s">
        <v>2936</v>
      </c>
      <c r="D111" s="993"/>
      <c r="E111" s="964">
        <f>E110+7</f>
        <v>46214</v>
      </c>
      <c r="F111" s="978">
        <f>E111+40</f>
        <v>46254</v>
      </c>
    </row>
    <row r="112" spans="1:6">
      <c r="A112" s="968"/>
      <c r="B112" s="992" t="s">
        <v>2934</v>
      </c>
      <c r="C112" s="965" t="s">
        <v>2935</v>
      </c>
      <c r="D112" s="993"/>
      <c r="E112" s="991">
        <f>E111+7</f>
        <v>46221</v>
      </c>
      <c r="F112" s="990">
        <f>E112+40</f>
        <v>46261</v>
      </c>
    </row>
    <row r="113" spans="1:7">
      <c r="A113" s="968"/>
      <c r="B113" s="992" t="s">
        <v>2934</v>
      </c>
      <c r="C113" s="965" t="s">
        <v>2933</v>
      </c>
      <c r="D113" s="993"/>
      <c r="E113" s="991">
        <f>E112+7</f>
        <v>46228</v>
      </c>
      <c r="F113" s="990">
        <f>E113+40</f>
        <v>46268</v>
      </c>
    </row>
    <row r="114" spans="1:7">
      <c r="A114" s="968"/>
      <c r="B114" s="992"/>
      <c r="C114" s="965"/>
      <c r="D114" s="985"/>
      <c r="E114" s="991"/>
      <c r="F114" s="990"/>
    </row>
    <row r="115" spans="1:7">
      <c r="A115" s="989" t="s">
        <v>578</v>
      </c>
      <c r="B115" s="989"/>
      <c r="C115" s="989"/>
      <c r="D115" s="989"/>
      <c r="E115" s="989" t="s">
        <v>213</v>
      </c>
      <c r="F115" s="988"/>
    </row>
    <row r="116" spans="1:7">
      <c r="A116" s="968"/>
      <c r="B116" s="987" t="s">
        <v>5</v>
      </c>
      <c r="C116" s="987" t="s">
        <v>6</v>
      </c>
      <c r="D116" s="970" t="s">
        <v>868</v>
      </c>
      <c r="E116" s="973" t="s">
        <v>2926</v>
      </c>
      <c r="F116" s="965" t="s">
        <v>578</v>
      </c>
    </row>
    <row r="117" spans="1:7">
      <c r="A117" s="968"/>
      <c r="B117" s="986"/>
      <c r="C117" s="986"/>
      <c r="D117" s="985"/>
      <c r="E117" s="965" t="s">
        <v>10</v>
      </c>
      <c r="F117" s="965" t="s">
        <v>11</v>
      </c>
    </row>
    <row r="118" spans="1:7">
      <c r="A118" s="968"/>
      <c r="B118" s="965" t="s">
        <v>2932</v>
      </c>
      <c r="C118" s="980" t="s">
        <v>93</v>
      </c>
      <c r="D118" s="984" t="s">
        <v>824</v>
      </c>
      <c r="E118" s="983">
        <v>46206</v>
      </c>
      <c r="F118" s="978">
        <f>E118+60</f>
        <v>46266</v>
      </c>
    </row>
    <row r="119" spans="1:7">
      <c r="A119" s="968"/>
      <c r="B119" s="982" t="s">
        <v>2931</v>
      </c>
      <c r="C119" s="980" t="s">
        <v>96</v>
      </c>
      <c r="D119" s="979"/>
      <c r="E119" s="964">
        <f>E118+7</f>
        <v>46213</v>
      </c>
      <c r="F119" s="978">
        <f>E119+60</f>
        <v>46273</v>
      </c>
    </row>
    <row r="120" spans="1:7">
      <c r="A120" s="968"/>
      <c r="B120" s="965" t="s">
        <v>2930</v>
      </c>
      <c r="C120" s="980" t="s">
        <v>98</v>
      </c>
      <c r="D120" s="979"/>
      <c r="E120" s="964">
        <f>E119+7</f>
        <v>46220</v>
      </c>
      <c r="F120" s="978">
        <f>E120+60</f>
        <v>46280</v>
      </c>
    </row>
    <row r="121" spans="1:7">
      <c r="A121" s="968"/>
      <c r="B121" s="965" t="s">
        <v>2929</v>
      </c>
      <c r="C121" s="980" t="s">
        <v>100</v>
      </c>
      <c r="D121" s="979"/>
      <c r="E121" s="964">
        <f>E120+7</f>
        <v>46227</v>
      </c>
      <c r="F121" s="978">
        <f>E121+60</f>
        <v>46287</v>
      </c>
    </row>
    <row r="122" spans="1:7">
      <c r="A122" s="968"/>
      <c r="B122" s="981" t="s">
        <v>2928</v>
      </c>
      <c r="C122" s="980" t="s">
        <v>102</v>
      </c>
      <c r="D122" s="979"/>
      <c r="E122" s="964">
        <f>E121+7</f>
        <v>46234</v>
      </c>
      <c r="F122" s="978">
        <f>E122+60</f>
        <v>46294</v>
      </c>
    </row>
    <row r="123" spans="1:7">
      <c r="A123" s="977" t="s">
        <v>662</v>
      </c>
      <c r="B123" s="977"/>
      <c r="C123" s="977"/>
      <c r="D123" s="977"/>
      <c r="E123" s="977"/>
      <c r="F123" s="977"/>
      <c r="G123" s="975"/>
    </row>
    <row r="124" spans="1:7">
      <c r="A124" s="976" t="s">
        <v>2927</v>
      </c>
      <c r="B124" s="976"/>
      <c r="C124" s="976"/>
      <c r="D124" s="976"/>
      <c r="E124" s="976"/>
      <c r="F124" s="976"/>
      <c r="G124" s="975"/>
    </row>
    <row r="125" spans="1:7">
      <c r="A125" s="968"/>
      <c r="B125" s="971" t="s">
        <v>5</v>
      </c>
      <c r="C125" s="971" t="s">
        <v>6</v>
      </c>
      <c r="D125" s="974" t="s">
        <v>868</v>
      </c>
      <c r="E125" s="973" t="s">
        <v>2926</v>
      </c>
      <c r="F125" s="972" t="s">
        <v>677</v>
      </c>
      <c r="G125" s="972"/>
    </row>
    <row r="126" spans="1:7">
      <c r="A126" s="968"/>
      <c r="B126" s="971"/>
      <c r="C126" s="971"/>
      <c r="D126" s="970"/>
      <c r="E126" s="965" t="s">
        <v>10</v>
      </c>
      <c r="F126" s="965" t="s">
        <v>2925</v>
      </c>
      <c r="G126" s="965" t="s">
        <v>2924</v>
      </c>
    </row>
    <row r="127" spans="1:7">
      <c r="A127" s="968"/>
      <c r="B127" s="965" t="s">
        <v>2923</v>
      </c>
      <c r="C127" s="965" t="s">
        <v>2922</v>
      </c>
      <c r="D127" s="969" t="s">
        <v>806</v>
      </c>
      <c r="E127" s="964">
        <v>46206</v>
      </c>
      <c r="F127" s="964">
        <f>E127+20</f>
        <v>46226</v>
      </c>
      <c r="G127" s="964">
        <f>E127+40</f>
        <v>46246</v>
      </c>
    </row>
    <row r="128" spans="1:7">
      <c r="A128" s="968"/>
      <c r="B128" s="965" t="s">
        <v>2921</v>
      </c>
      <c r="C128" s="965" t="s">
        <v>2920</v>
      </c>
      <c r="D128" s="967"/>
      <c r="E128" s="964">
        <v>46213</v>
      </c>
      <c r="F128" s="964">
        <f>E128+20</f>
        <v>46233</v>
      </c>
      <c r="G128" s="964">
        <f>G127+7</f>
        <v>46253</v>
      </c>
    </row>
    <row r="129" spans="1:7">
      <c r="A129" s="968"/>
      <c r="B129" s="965" t="s">
        <v>2919</v>
      </c>
      <c r="C129" s="965" t="s">
        <v>2918</v>
      </c>
      <c r="D129" s="967"/>
      <c r="E129" s="964">
        <v>46220</v>
      </c>
      <c r="F129" s="964">
        <f>E129+20</f>
        <v>46240</v>
      </c>
      <c r="G129" s="964">
        <f>G128+7</f>
        <v>46260</v>
      </c>
    </row>
    <row r="130" spans="1:7">
      <c r="B130" s="965" t="s">
        <v>2917</v>
      </c>
      <c r="C130" s="965" t="s">
        <v>2916</v>
      </c>
      <c r="D130" s="966"/>
      <c r="E130" s="964">
        <v>46234</v>
      </c>
      <c r="F130" s="964">
        <f>E130+20</f>
        <v>46254</v>
      </c>
      <c r="G130" s="964">
        <f>G129+7</f>
        <v>46267</v>
      </c>
    </row>
    <row r="131" spans="1:7">
      <c r="B131" s="965"/>
      <c r="C131" s="965"/>
      <c r="E131" s="964"/>
      <c r="F131" s="964"/>
      <c r="G131" s="964"/>
    </row>
  </sheetData>
  <mergeCells count="83">
    <mergeCell ref="B93:B94"/>
    <mergeCell ref="A78:B78"/>
    <mergeCell ref="D59:D62"/>
    <mergeCell ref="A1:F1"/>
    <mergeCell ref="B2:E2"/>
    <mergeCell ref="B3:F3"/>
    <mergeCell ref="A4:B4"/>
    <mergeCell ref="A5:B5"/>
    <mergeCell ref="A12:B12"/>
    <mergeCell ref="A35:F35"/>
    <mergeCell ref="A42:B42"/>
    <mergeCell ref="A49:B49"/>
    <mergeCell ref="A56:B56"/>
    <mergeCell ref="B43:B44"/>
    <mergeCell ref="B50:B51"/>
    <mergeCell ref="B71:B72"/>
    <mergeCell ref="B79:B80"/>
    <mergeCell ref="B86:B87"/>
    <mergeCell ref="A63:B63"/>
    <mergeCell ref="A70:B70"/>
    <mergeCell ref="D95:D98"/>
    <mergeCell ref="D79:D80"/>
    <mergeCell ref="D81:D84"/>
    <mergeCell ref="D86:D87"/>
    <mergeCell ref="D88:D91"/>
    <mergeCell ref="B108:B109"/>
    <mergeCell ref="B116:B117"/>
    <mergeCell ref="C116:C117"/>
    <mergeCell ref="B6:B7"/>
    <mergeCell ref="B13:B14"/>
    <mergeCell ref="B21:B22"/>
    <mergeCell ref="B29:B30"/>
    <mergeCell ref="B36:B37"/>
    <mergeCell ref="B57:B58"/>
    <mergeCell ref="B64:B65"/>
    <mergeCell ref="C50:C51"/>
    <mergeCell ref="C57:C58"/>
    <mergeCell ref="C64:C65"/>
    <mergeCell ref="C71:C72"/>
    <mergeCell ref="C79:C80"/>
    <mergeCell ref="C86:C87"/>
    <mergeCell ref="D50:D51"/>
    <mergeCell ref="D52:D55"/>
    <mergeCell ref="D57:D58"/>
    <mergeCell ref="B125:B126"/>
    <mergeCell ref="C6:C7"/>
    <mergeCell ref="C13:C14"/>
    <mergeCell ref="C21:C22"/>
    <mergeCell ref="C29:C30"/>
    <mergeCell ref="C36:C37"/>
    <mergeCell ref="C43:C44"/>
    <mergeCell ref="D29:D30"/>
    <mergeCell ref="D31:D34"/>
    <mergeCell ref="D36:D37"/>
    <mergeCell ref="D38:D41"/>
    <mergeCell ref="D43:D44"/>
    <mergeCell ref="D45:D48"/>
    <mergeCell ref="D6:D7"/>
    <mergeCell ref="D8:D11"/>
    <mergeCell ref="D13:D14"/>
    <mergeCell ref="D15:D18"/>
    <mergeCell ref="D21:D22"/>
    <mergeCell ref="D23:D26"/>
    <mergeCell ref="D64:D65"/>
    <mergeCell ref="D66:D69"/>
    <mergeCell ref="D71:D72"/>
    <mergeCell ref="D73:D76"/>
    <mergeCell ref="D118:D122"/>
    <mergeCell ref="C125:C126"/>
    <mergeCell ref="C93:C94"/>
    <mergeCell ref="C100:C101"/>
    <mergeCell ref="C108:C109"/>
    <mergeCell ref="D93:D94"/>
    <mergeCell ref="D125:D126"/>
    <mergeCell ref="D127:D130"/>
    <mergeCell ref="D100:D101"/>
    <mergeCell ref="D102:D105"/>
    <mergeCell ref="D108:D109"/>
    <mergeCell ref="D110:D114"/>
    <mergeCell ref="D116:D117"/>
    <mergeCell ref="A123:F123"/>
    <mergeCell ref="A124:F124"/>
    <mergeCell ref="B100:B101"/>
  </mergeCells>
  <phoneticPr fontId="53" type="noConversion"/>
  <hyperlinks>
    <hyperlink ref="B118" r:id="rId1" tooltip="https://www.maersk.com.cn/schedules/vesselSchedules?vesselCode=81A&amp;fromDate=2025-12-25"/>
  </hyperlinks>
  <pageMargins left="0.69930555555555596" right="0.69930555555555596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NINGBO</vt:lpstr>
      <vt:lpstr>SHANGHAI</vt:lpstr>
      <vt:lpstr>SHENZHEN</vt:lpstr>
      <vt:lpstr>QINGDAO</vt:lpstr>
      <vt:lpstr>XIAMEN</vt:lpstr>
      <vt:lpstr>TIANJIN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kypx</dc:creator>
  <cp:lastModifiedBy>tony</cp:lastModifiedBy>
  <cp:lastPrinted>2012-06-27T03:21:00Z</cp:lastPrinted>
  <dcterms:created xsi:type="dcterms:W3CDTF">1996-12-17T01:32:00Z</dcterms:created>
  <dcterms:modified xsi:type="dcterms:W3CDTF">2026-06-30T01:29:43Z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1C0F26819AAA4DD8832D8B78539EDF00_12</vt:lpwstr>
  </property>
</Properties>
</file>